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<sst xmlns="http://schemas.openxmlformats.org/spreadsheetml/2006/main" count="37" uniqueCount="36">
  <si>
    <t>Adjusted Salary</t>
  </si>
  <si>
    <t>12 Month to Hourly</t>
  </si>
  <si>
    <t>170 days/yr</t>
  </si>
  <si>
    <t>AY to Daily Rate</t>
  </si>
  <si>
    <t>12 Month to Daily Rate</t>
  </si>
  <si>
    <t>21 days/mo</t>
  </si>
  <si>
    <t>173.33 hrs/mo</t>
  </si>
  <si>
    <t>Comments</t>
  </si>
  <si>
    <t>Base Salary X Timebase</t>
  </si>
  <si>
    <t>Base Salary X 1.15</t>
  </si>
  <si>
    <t>Base Salary divided by 1.15</t>
  </si>
  <si>
    <t>Annual Salary divided by 170 days</t>
  </si>
  <si>
    <t>Base Salary divided by 21 days</t>
  </si>
  <si>
    <t>Desired Salary Action</t>
  </si>
  <si>
    <t>Base Salary divided by 173.33 hrs.</t>
  </si>
  <si>
    <t>Enter Base Salary</t>
  </si>
  <si>
    <t>Timebase or Adjustment</t>
  </si>
  <si>
    <t>12 Month Chair w/Stipend to AY</t>
  </si>
  <si>
    <t>AY to 12 Month Chair + Stipend</t>
  </si>
  <si>
    <t>Base Salary minus Stipend, divide by 1.15</t>
  </si>
  <si>
    <t>Full-Time to Part-time AY</t>
  </si>
  <si>
    <t>Full-Time to Part-Time 12 month</t>
  </si>
  <si>
    <t>Promotion (7.5% Increase)</t>
  </si>
  <si>
    <t>Base Salary X 1.075</t>
  </si>
  <si>
    <t>AY to 12 Month (15% Increase)</t>
  </si>
  <si>
    <t>12 Month to AY (Minus 15%)</t>
  </si>
  <si>
    <t>Base Salary X (1+Percent Increase)</t>
  </si>
  <si>
    <t>Any Percentage Increase</t>
  </si>
  <si>
    <t>SALARY INCREASE CALCULATOR</t>
  </si>
  <si>
    <t>+15.0%</t>
  </si>
  <si>
    <t>-15.0%</t>
  </si>
  <si>
    <t>Base Salary + 15% + Stipend</t>
  </si>
  <si>
    <t>Base Salary minus minimum of Rank 2</t>
  </si>
  <si>
    <t>Difference-in-Pay Leave (7/1/02)</t>
  </si>
  <si>
    <t>Based on 7/1/02 Salary Schedule</t>
  </si>
  <si>
    <t>-$3141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</si>
</sst>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3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quotePrefix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19" sqref="C19"/>
    </sheetView>
  </sheetViews>
  <sheetFormatPr defaultColWidth="9.140625" defaultRowHeight="12" customHeight="1"/>
  <cols>
    <col min="1" max="1" width="30.7109375" style="1" bestFit="1" customWidth="1"/>
    <col min="2" max="2" width="10.7109375" style="2" bestFit="1" customWidth="1"/>
    <col min="3" max="3" width="12.8515625" style="3" bestFit="1" customWidth="1"/>
    <col min="4" max="4" width="12.00390625" style="12" customWidth="1"/>
    <col min="5" max="5" width="36.8515625" style="9" bestFit="1" customWidth="1"/>
  </cols>
  <sheetData>
    <row r="1" spans="1:5" s="21" customFormat="1" ht="19.5" customHeight="1" thickBot="1">
      <c r="A1" s="28" t="s">
        <v>34</v>
      </c>
      <c r="B1" s="30" t="s">
        <v>28</v>
      </c>
      <c r="C1" s="31"/>
      <c r="D1" s="31"/>
      <c r="E1" s="32"/>
    </row>
    <row r="2" spans="1:5" s="22" customFormat="1" ht="32.25" customHeight="1" thickBot="1">
      <c r="A2" s="10" t="s">
        <v>13</v>
      </c>
      <c r="B2" s="11" t="s">
        <v>15</v>
      </c>
      <c r="C2" s="14" t="s">
        <v>16</v>
      </c>
      <c r="D2" s="29" t="s">
        <v>0</v>
      </c>
      <c r="E2" s="13" t="s">
        <v>7</v>
      </c>
    </row>
    <row r="3" spans="1:5" ht="24.75" customHeight="1">
      <c r="A3" s="4" t="s">
        <v>20</v>
      </c>
      <c r="B3" s="26">
        <v>6000</v>
      </c>
      <c r="C3" s="23">
        <v>0.6</v>
      </c>
      <c r="D3" s="19">
        <f>ROUND(B3*C3,2)</f>
        <v>3600</v>
      </c>
      <c r="E3" s="7" t="s">
        <v>8</v>
      </c>
    </row>
    <row r="4" spans="1:5" ht="24.75" customHeight="1">
      <c r="A4" s="4" t="s">
        <v>21</v>
      </c>
      <c r="B4" s="26">
        <v>6900</v>
      </c>
      <c r="C4" s="23">
        <v>0.6</v>
      </c>
      <c r="D4" s="19">
        <f>ROUND(B4*C4,2)</f>
        <v>4140</v>
      </c>
      <c r="E4" s="7" t="s">
        <v>8</v>
      </c>
    </row>
    <row r="5" spans="1:5" ht="24.75" customHeight="1">
      <c r="A5" s="4" t="s">
        <v>24</v>
      </c>
      <c r="B5" s="26">
        <v>6000</v>
      </c>
      <c r="C5" s="15" t="s">
        <v>29</v>
      </c>
      <c r="D5" s="19">
        <f>ROUND(B5*1.15,0)</f>
        <v>6900</v>
      </c>
      <c r="E5" s="7" t="s">
        <v>9</v>
      </c>
    </row>
    <row r="6" spans="1:5" ht="24.75" customHeight="1">
      <c r="A6" s="4" t="s">
        <v>25</v>
      </c>
      <c r="B6" s="26">
        <v>6900</v>
      </c>
      <c r="C6" s="15" t="s">
        <v>30</v>
      </c>
      <c r="D6" s="19">
        <f>B6/1.15</f>
        <v>6000.000000000001</v>
      </c>
      <c r="E6" s="7" t="s">
        <v>10</v>
      </c>
    </row>
    <row r="7" spans="1:5" ht="24.75" customHeight="1">
      <c r="A7" s="4" t="s">
        <v>33</v>
      </c>
      <c r="B7" s="26">
        <v>6000</v>
      </c>
      <c r="C7" s="27" t="s">
        <v>35</v>
      </c>
      <c r="D7" s="19">
        <f>B7-3035</f>
        <v>2965</v>
      </c>
      <c r="E7" s="7" t="s">
        <v>32</v>
      </c>
    </row>
    <row r="8" spans="1:5" ht="24.75" customHeight="1">
      <c r="A8" s="4" t="s">
        <v>22</v>
      </c>
      <c r="B8" s="26">
        <v>6000</v>
      </c>
      <c r="C8" s="16">
        <v>0.075</v>
      </c>
      <c r="D8" s="19">
        <f>ROUND(1.075*B8,0)</f>
        <v>6450</v>
      </c>
      <c r="E8" s="7" t="s">
        <v>23</v>
      </c>
    </row>
    <row r="9" spans="1:5" ht="24.75" customHeight="1">
      <c r="A9" s="4" t="s">
        <v>27</v>
      </c>
      <c r="B9" s="26">
        <v>6000</v>
      </c>
      <c r="C9" s="24">
        <v>0.05</v>
      </c>
      <c r="D9" s="19">
        <f>ROUND(B9*(1+C9),0)</f>
        <v>6300</v>
      </c>
      <c r="E9" s="7" t="s">
        <v>26</v>
      </c>
    </row>
    <row r="10" spans="1:5" ht="24.75" customHeight="1">
      <c r="A10" s="4" t="s">
        <v>3</v>
      </c>
      <c r="B10" s="26">
        <v>6000</v>
      </c>
      <c r="C10" s="17" t="s">
        <v>2</v>
      </c>
      <c r="D10" s="19">
        <f>(12*B10)/170</f>
        <v>423.52941176470586</v>
      </c>
      <c r="E10" s="7" t="s">
        <v>11</v>
      </c>
    </row>
    <row r="11" spans="1:5" ht="24.75" customHeight="1">
      <c r="A11" s="4" t="s">
        <v>4</v>
      </c>
      <c r="B11" s="26">
        <v>6900</v>
      </c>
      <c r="C11" s="17" t="s">
        <v>5</v>
      </c>
      <c r="D11" s="19">
        <f>B11/21</f>
        <v>328.57142857142856</v>
      </c>
      <c r="E11" s="7" t="s">
        <v>12</v>
      </c>
    </row>
    <row r="12" spans="1:5" ht="24.75" customHeight="1">
      <c r="A12" s="4" t="s">
        <v>1</v>
      </c>
      <c r="B12" s="26">
        <v>6900</v>
      </c>
      <c r="C12" s="17" t="s">
        <v>6</v>
      </c>
      <c r="D12" s="19">
        <f>B12/173.33</f>
        <v>39.808457854958746</v>
      </c>
      <c r="E12" s="7" t="s">
        <v>14</v>
      </c>
    </row>
    <row r="13" spans="1:5" ht="24.75" customHeight="1">
      <c r="A13" s="4" t="s">
        <v>18</v>
      </c>
      <c r="B13" s="26">
        <v>6000</v>
      </c>
      <c r="C13" s="25">
        <v>80</v>
      </c>
      <c r="D13" s="19">
        <f>ROUND(1.15*B13,0)+C13</f>
        <v>6980</v>
      </c>
      <c r="E13" s="7" t="s">
        <v>31</v>
      </c>
    </row>
    <row r="14" spans="1:5" ht="24.75" customHeight="1">
      <c r="A14" s="4" t="s">
        <v>17</v>
      </c>
      <c r="B14" s="26">
        <v>6980</v>
      </c>
      <c r="C14" s="25">
        <v>80</v>
      </c>
      <c r="D14" s="19">
        <f>ROUND((B14-C14)/1.15,0)</f>
        <v>6000</v>
      </c>
      <c r="E14" s="7" t="s">
        <v>19</v>
      </c>
    </row>
    <row r="15" spans="1:5" ht="12" customHeight="1" thickBot="1">
      <c r="A15" s="5"/>
      <c r="B15" s="6"/>
      <c r="C15" s="18"/>
      <c r="D15" s="20"/>
      <c r="E15" s="8"/>
    </row>
  </sheetData>
  <sheetProtection sheet="1" objects="1" scenarios="1"/>
  <mergeCells count="1">
    <mergeCell ref="B1:E1"/>
  </mergeCells>
  <dataValidations count="5">
    <dataValidation allowBlank="1" showInputMessage="1" showErrorMessage="1" promptTitle="TIMEBASE" prompt="Enter the timebase as a fraction or as a decimal." sqref="C3:C4"/>
    <dataValidation allowBlank="1" showInputMessage="1" showErrorMessage="1" promptTitle="CHAIR STIPEND" prompt="Enter the amount of the Department Chair Stipend:  $80 or $120" sqref="C13:C14"/>
    <dataValidation allowBlank="1" showInputMessage="1" showErrorMessage="1" promptTitle="PERCENT INCREASE" prompt="Enter the desired percentage increase." sqref="C9"/>
    <dataValidation allowBlank="1" showInputMessage="1" showErrorMessage="1" promptTitle="ANY PERCENTAGE INCREASE" prompt="Use this calculator to increase a salary by any percentage." sqref="A9"/>
    <dataValidation allowBlank="1" showInputMessage="1" showErrorMessage="1" promptTitle="CAUTION" prompt="This salary will be adjusted by the current minimum of Instructor, Rank 2 ($2,917 as of 7/1/00).   As soon as a new salary schedule becomes available, the formula which calculates the DIP salary will need to be adjusted.   " sqref="B7"/>
  </dataValidations>
  <printOptions gridLines="1" horizontalCentered="1"/>
  <pageMargins left="0.25" right="0.26" top="1.36" bottom="1" header="0.61" footer="0.5"/>
  <pageSetup horizontalDpi="600" verticalDpi="600" orientation="portrait" r:id="rId1"/>
  <headerFooter alignWithMargins="0">
    <oddFooter>&amp;LFaculty Affairs:cks
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AF/CSUN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Shaw</dc:creator>
  <cp:keywords/>
  <dc:description/>
  <cp:lastModifiedBy>Rian Medlin</cp:lastModifiedBy>
  <cp:lastPrinted>2002-09-25T20:43:19Z</cp:lastPrinted>
  <dcterms:created xsi:type="dcterms:W3CDTF">2001-07-26T20:15:16Z</dcterms:created>
  <dcterms:modified xsi:type="dcterms:W3CDTF">2006-01-06T00:48:22Z</dcterms:modified>
  <cp:category/>
  <cp:version/>
  <cp:contentType/>
  <cp:contentStatus/>
</cp:coreProperties>
</file>