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ml.chartshapes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hambers\Desktop\"/>
    </mc:Choice>
  </mc:AlternateContent>
  <bookViews>
    <workbookView xWindow="5472" yWindow="972" windowWidth="19500" windowHeight="9276" tabRatio="334" firstSheet="6" activeTab="6"/>
  </bookViews>
  <sheets>
    <sheet name="Faculty" sheetId="20" state="hidden" r:id="rId1"/>
    <sheet name="Origin" sheetId="19" state="hidden" r:id="rId2"/>
    <sheet name="Financial" sheetId="18" state="hidden" r:id="rId3"/>
    <sheet name="Top Majors" sheetId="15" state="hidden" r:id="rId4"/>
    <sheet name="Enrollment" sheetId="13" state="hidden" r:id="rId5"/>
    <sheet name="Degree" sheetId="12" state="hidden" r:id="rId6"/>
    <sheet name="Web General" sheetId="6" r:id="rId7"/>
    <sheet name="Sheet2" sheetId="24" state="hidden" r:id="rId8"/>
    <sheet name="Data" sheetId="2" state="hidden" r:id="rId9"/>
    <sheet name="Sheet3" sheetId="23" state="hidden" r:id="rId10"/>
    <sheet name="Graph" sheetId="1" state="hidden" r:id="rId11"/>
    <sheet name="Sheet1" sheetId="21" state="hidden" r:id="rId12"/>
  </sheets>
  <definedNames>
    <definedName name="_xlnm.Print_Area" localSheetId="5">Degree!$A$1:$G$89</definedName>
    <definedName name="_xlnm.Print_Area" localSheetId="4">Enrollment!$A$1:$H$115</definedName>
    <definedName name="_xlnm.Print_Area" localSheetId="0">Faculty!#REF!</definedName>
    <definedName name="_xlnm.Print_Area" localSheetId="2">Financial!#REF!</definedName>
    <definedName name="_xlnm.Print_Area" localSheetId="10">Graph!$B$1:$S$111</definedName>
    <definedName name="_xlnm.Print_Area" localSheetId="1">Origin!#REF!</definedName>
    <definedName name="_xlnm.Print_Area" localSheetId="3">'Top Majors'!$A$1:$F$29</definedName>
    <definedName name="_xlnm.Print_Area" localSheetId="6">'Web General'!$A$1:$R$114</definedName>
  </definedNames>
  <calcPr calcId="162913"/>
</workbook>
</file>

<file path=xl/calcChain.xml><?xml version="1.0" encoding="utf-8"?>
<calcChain xmlns="http://schemas.openxmlformats.org/spreadsheetml/2006/main">
  <c r="B239" i="2" l="1"/>
  <c r="J109" i="6"/>
  <c r="K203" i="2"/>
  <c r="K202" i="2"/>
  <c r="K201" i="2"/>
  <c r="K200" i="2"/>
  <c r="K199" i="2"/>
  <c r="K198" i="2"/>
  <c r="K197" i="2"/>
  <c r="K196" i="2"/>
  <c r="K195" i="2"/>
  <c r="K194" i="2"/>
  <c r="K193" i="2"/>
  <c r="K190" i="2"/>
  <c r="K191" i="2"/>
  <c r="K192" i="2"/>
  <c r="K189" i="2"/>
  <c r="C233" i="2"/>
  <c r="G18" i="20"/>
  <c r="B5" i="1"/>
  <c r="B6" i="1"/>
  <c r="B7" i="1"/>
  <c r="B8" i="1"/>
  <c r="L21" i="1"/>
  <c r="E34" i="1"/>
  <c r="E35" i="1"/>
  <c r="E36" i="1"/>
  <c r="E38" i="1"/>
  <c r="E40" i="1"/>
  <c r="E39" i="1"/>
  <c r="E43" i="1"/>
  <c r="H43" i="1"/>
  <c r="E44" i="1"/>
  <c r="H44" i="1"/>
  <c r="E45" i="1"/>
  <c r="H45" i="1"/>
  <c r="E46" i="1"/>
  <c r="H46" i="1"/>
  <c r="E47" i="1"/>
  <c r="H47" i="1"/>
  <c r="E48" i="1"/>
  <c r="E52" i="1"/>
  <c r="E53" i="1"/>
  <c r="E54" i="1"/>
  <c r="Q60" i="1"/>
  <c r="E66" i="1"/>
  <c r="H68" i="1"/>
  <c r="K68" i="1"/>
  <c r="L68" i="1"/>
  <c r="N68" i="1"/>
  <c r="H69" i="1"/>
  <c r="K76" i="1"/>
  <c r="K78" i="1"/>
  <c r="H81" i="1"/>
  <c r="N81" i="1"/>
  <c r="Q86" i="1"/>
  <c r="B5" i="2"/>
  <c r="B9" i="2"/>
  <c r="C5" i="2"/>
  <c r="Q30" i="1"/>
  <c r="B6" i="2"/>
  <c r="P31" i="1"/>
  <c r="C6" i="2"/>
  <c r="Q31" i="1"/>
  <c r="B7" i="2"/>
  <c r="B31" i="2"/>
  <c r="C7" i="2"/>
  <c r="Q32" i="1"/>
  <c r="B8" i="2"/>
  <c r="P33" i="1"/>
  <c r="C8" i="2"/>
  <c r="E34" i="13"/>
  <c r="Q33" i="1"/>
  <c r="B10" i="2"/>
  <c r="P35" i="1"/>
  <c r="C10" i="2"/>
  <c r="Q35" i="1"/>
  <c r="B14" i="2"/>
  <c r="D39" i="13"/>
  <c r="C14" i="2"/>
  <c r="Q38" i="1"/>
  <c r="B15" i="2"/>
  <c r="P39" i="1"/>
  <c r="C15" i="2"/>
  <c r="C38" i="6"/>
  <c r="B16" i="2"/>
  <c r="C16" i="2"/>
  <c r="C20" i="2"/>
  <c r="E73" i="1"/>
  <c r="C21" i="2"/>
  <c r="E74" i="1"/>
  <c r="C22" i="2"/>
  <c r="E75" i="1"/>
  <c r="B26" i="2"/>
  <c r="B42" i="6"/>
  <c r="C26" i="2"/>
  <c r="Q42" i="1"/>
  <c r="B27" i="2"/>
  <c r="P43" i="1"/>
  <c r="C27" i="2"/>
  <c r="Q43" i="1"/>
  <c r="B28" i="2"/>
  <c r="B44" i="6"/>
  <c r="C28" i="2"/>
  <c r="C44" i="6"/>
  <c r="B30" i="2"/>
  <c r="P45" i="1"/>
  <c r="B35" i="2"/>
  <c r="D58" i="1"/>
  <c r="C35" i="2"/>
  <c r="J3" i="6"/>
  <c r="B36" i="2"/>
  <c r="I4" i="6"/>
  <c r="C36" i="2"/>
  <c r="J4" i="6"/>
  <c r="B37" i="2"/>
  <c r="I5" i="6"/>
  <c r="C37" i="2"/>
  <c r="J5" i="6"/>
  <c r="B40" i="2"/>
  <c r="P48" i="1"/>
  <c r="C40" i="2"/>
  <c r="D40" i="2"/>
  <c r="B41" i="2"/>
  <c r="B50" i="6"/>
  <c r="C41" i="2"/>
  <c r="Q49" i="1"/>
  <c r="B42" i="2"/>
  <c r="P50" i="1"/>
  <c r="C42" i="2"/>
  <c r="Q50" i="1"/>
  <c r="B43" i="2"/>
  <c r="B52" i="6"/>
  <c r="C43" i="2"/>
  <c r="C52" i="6"/>
  <c r="B45" i="2"/>
  <c r="I7" i="6"/>
  <c r="C45" i="2"/>
  <c r="D45" i="2"/>
  <c r="B46" i="2"/>
  <c r="D62" i="1"/>
  <c r="C46" i="2"/>
  <c r="E62" i="1"/>
  <c r="B47" i="2"/>
  <c r="D63" i="1"/>
  <c r="C47" i="2"/>
  <c r="B48" i="2"/>
  <c r="I10" i="6"/>
  <c r="C48" i="2"/>
  <c r="J10" i="6"/>
  <c r="B51" i="2"/>
  <c r="B54" i="6"/>
  <c r="C51" i="2"/>
  <c r="D51" i="2"/>
  <c r="B52" i="2"/>
  <c r="P53" i="1"/>
  <c r="C52" i="2"/>
  <c r="Q53" i="1"/>
  <c r="B53" i="2"/>
  <c r="P54" i="1"/>
  <c r="C53" i="2"/>
  <c r="Q54" i="1"/>
  <c r="B54" i="2"/>
  <c r="B57" i="6"/>
  <c r="C54" i="2"/>
  <c r="C57" i="6"/>
  <c r="B56" i="2"/>
  <c r="D65" i="1"/>
  <c r="C56" i="2"/>
  <c r="E65" i="1"/>
  <c r="B57" i="2"/>
  <c r="D66" i="1"/>
  <c r="C57" i="2"/>
  <c r="D57" i="2"/>
  <c r="B58" i="2"/>
  <c r="I14" i="6"/>
  <c r="C58" i="2"/>
  <c r="E67" i="1"/>
  <c r="B59" i="2"/>
  <c r="I15" i="6"/>
  <c r="C59" i="2"/>
  <c r="C62" i="2"/>
  <c r="C63" i="2"/>
  <c r="C64" i="2"/>
  <c r="C65" i="2"/>
  <c r="D65" i="2"/>
  <c r="C66" i="2"/>
  <c r="D66" i="2"/>
  <c r="C67" i="2"/>
  <c r="C68" i="2"/>
  <c r="C69" i="2"/>
  <c r="C70" i="2"/>
  <c r="C71" i="2"/>
  <c r="D67" i="2"/>
  <c r="A78" i="2"/>
  <c r="M5" i="6"/>
  <c r="B78" i="2"/>
  <c r="P5" i="6"/>
  <c r="A79" i="2"/>
  <c r="H60" i="1"/>
  <c r="B79" i="2"/>
  <c r="K60" i="1"/>
  <c r="A80" i="2"/>
  <c r="A6" i="15"/>
  <c r="B80" i="2"/>
  <c r="C6" i="15"/>
  <c r="A81" i="2"/>
  <c r="H62" i="1"/>
  <c r="B81" i="2"/>
  <c r="K62" i="1"/>
  <c r="A82" i="2"/>
  <c r="M9" i="6"/>
  <c r="B82" i="2"/>
  <c r="P9" i="6"/>
  <c r="A83" i="2"/>
  <c r="H64" i="1"/>
  <c r="B83" i="2"/>
  <c r="K64" i="1"/>
  <c r="A84" i="2"/>
  <c r="A10" i="15"/>
  <c r="B84" i="2"/>
  <c r="C10" i="15"/>
  <c r="A85" i="2"/>
  <c r="M12" i="6"/>
  <c r="B85" i="2"/>
  <c r="K66" i="1"/>
  <c r="A86" i="2"/>
  <c r="H67" i="1"/>
  <c r="B86" i="2"/>
  <c r="K67" i="1"/>
  <c r="A87" i="2"/>
  <c r="B87" i="2"/>
  <c r="A92" i="2"/>
  <c r="H72" i="1"/>
  <c r="B92" i="2"/>
  <c r="C17" i="15"/>
  <c r="A93" i="2"/>
  <c r="H73" i="1"/>
  <c r="B93" i="2"/>
  <c r="C18" i="15"/>
  <c r="A94" i="2"/>
  <c r="H74" i="1"/>
  <c r="B94" i="2"/>
  <c r="P20" i="6"/>
  <c r="A95" i="2"/>
  <c r="M21" i="6"/>
  <c r="B95" i="2"/>
  <c r="C20" i="15"/>
  <c r="A96" i="2"/>
  <c r="M22" i="6"/>
  <c r="B96" i="2"/>
  <c r="A97" i="2"/>
  <c r="H77" i="1"/>
  <c r="B97" i="2"/>
  <c r="P23" i="6"/>
  <c r="A98" i="2"/>
  <c r="M24" i="6"/>
  <c r="B98" i="2"/>
  <c r="P24" i="6"/>
  <c r="A99" i="2"/>
  <c r="H79" i="1"/>
  <c r="B99" i="2"/>
  <c r="K79" i="1"/>
  <c r="A100" i="2"/>
  <c r="H80" i="1"/>
  <c r="B100" i="2"/>
  <c r="P26" i="6"/>
  <c r="A101" i="2"/>
  <c r="M27" i="6"/>
  <c r="B101" i="2"/>
  <c r="B103" i="2"/>
  <c r="C99" i="2"/>
  <c r="R25" i="6"/>
  <c r="B107" i="2"/>
  <c r="P34" i="6"/>
  <c r="B108" i="2"/>
  <c r="C108" i="2"/>
  <c r="B109" i="2"/>
  <c r="B106" i="2"/>
  <c r="A115" i="2"/>
  <c r="B34" i="12"/>
  <c r="B115" i="2"/>
  <c r="Q58" i="1"/>
  <c r="A116" i="2"/>
  <c r="N59" i="1"/>
  <c r="B116" i="2"/>
  <c r="Q59" i="1"/>
  <c r="A117" i="2"/>
  <c r="A62" i="6"/>
  <c r="B117" i="2"/>
  <c r="A118" i="2"/>
  <c r="N61" i="1"/>
  <c r="B118" i="2"/>
  <c r="A119" i="2"/>
  <c r="N62" i="1"/>
  <c r="B119" i="2"/>
  <c r="Q62" i="1"/>
  <c r="A120" i="2"/>
  <c r="N63" i="1"/>
  <c r="B120" i="2"/>
  <c r="Q63" i="1"/>
  <c r="A121" i="2"/>
  <c r="N64" i="1"/>
  <c r="B121" i="2"/>
  <c r="Q64" i="1"/>
  <c r="A122" i="2"/>
  <c r="B41" i="12"/>
  <c r="B122" i="2"/>
  <c r="E41" i="12"/>
  <c r="A123" i="2"/>
  <c r="N66" i="1"/>
  <c r="B123" i="2"/>
  <c r="Q66" i="1"/>
  <c r="A124" i="2"/>
  <c r="N67" i="1"/>
  <c r="B124" i="2"/>
  <c r="Q67" i="1"/>
  <c r="A129" i="2"/>
  <c r="N71" i="1"/>
  <c r="B129" i="2"/>
  <c r="Q71" i="1"/>
  <c r="A130" i="2"/>
  <c r="B48" i="12"/>
  <c r="B130" i="2"/>
  <c r="C74" i="6"/>
  <c r="A131" i="2"/>
  <c r="A75" i="6"/>
  <c r="B131" i="2"/>
  <c r="C75" i="6"/>
  <c r="A132" i="2"/>
  <c r="N74" i="1"/>
  <c r="B132" i="2"/>
  <c r="Q74" i="1"/>
  <c r="A133" i="2"/>
  <c r="N75" i="1"/>
  <c r="B133" i="2"/>
  <c r="Q75" i="1"/>
  <c r="A134" i="2"/>
  <c r="N76" i="1"/>
  <c r="B134" i="2"/>
  <c r="Q76" i="1"/>
  <c r="A135" i="2"/>
  <c r="N77" i="1"/>
  <c r="B135" i="2"/>
  <c r="Q77" i="1"/>
  <c r="A136" i="2"/>
  <c r="B54" i="12"/>
  <c r="B136" i="2"/>
  <c r="Q78" i="1"/>
  <c r="A137" i="2"/>
  <c r="N79" i="1"/>
  <c r="B137" i="2"/>
  <c r="Q79" i="1"/>
  <c r="A138" i="2"/>
  <c r="A82" i="6"/>
  <c r="N80" i="1"/>
  <c r="B138" i="2"/>
  <c r="M150" i="2"/>
  <c r="D151" i="2"/>
  <c r="M151" i="2"/>
  <c r="D152" i="2"/>
  <c r="M152" i="2"/>
  <c r="D153" i="2"/>
  <c r="M153" i="2"/>
  <c r="D154" i="2"/>
  <c r="M154" i="2"/>
  <c r="D155" i="2"/>
  <c r="M155" i="2"/>
  <c r="D156" i="2"/>
  <c r="M156" i="2"/>
  <c r="D157" i="2"/>
  <c r="M157" i="2"/>
  <c r="D158" i="2"/>
  <c r="M158" i="2"/>
  <c r="D159" i="2"/>
  <c r="M159" i="2"/>
  <c r="D160" i="2"/>
  <c r="E160" i="2"/>
  <c r="B169" i="2"/>
  <c r="E101" i="1"/>
  <c r="C169" i="2"/>
  <c r="Q85" i="1"/>
  <c r="B170" i="2"/>
  <c r="E102" i="1"/>
  <c r="C170" i="2"/>
  <c r="B171" i="2"/>
  <c r="E106" i="13"/>
  <c r="C171" i="2"/>
  <c r="Q87" i="1"/>
  <c r="B172" i="2"/>
  <c r="E104" i="1"/>
  <c r="C172" i="2"/>
  <c r="Q88" i="1"/>
  <c r="B173" i="2"/>
  <c r="E105" i="1"/>
  <c r="C173" i="2"/>
  <c r="Q89" i="1"/>
  <c r="B174" i="2"/>
  <c r="E106" i="1"/>
  <c r="C174" i="2"/>
  <c r="Q90" i="1"/>
  <c r="B175" i="2"/>
  <c r="E110" i="13"/>
  <c r="C175" i="2"/>
  <c r="Q91" i="1"/>
  <c r="B176" i="2"/>
  <c r="E108" i="1"/>
  <c r="C176" i="2"/>
  <c r="C93" i="6"/>
  <c r="B177" i="2"/>
  <c r="E109" i="1"/>
  <c r="C177" i="2"/>
  <c r="Q93" i="1"/>
  <c r="B182" i="2"/>
  <c r="E5" i="1"/>
  <c r="B183" i="2"/>
  <c r="E6" i="1"/>
  <c r="B184" i="2"/>
  <c r="E7" i="1"/>
  <c r="B189" i="2"/>
  <c r="F13" i="19"/>
  <c r="B190" i="2"/>
  <c r="J71" i="6"/>
  <c r="B191" i="2"/>
  <c r="E14" i="1"/>
  <c r="B195" i="2"/>
  <c r="E17" i="1"/>
  <c r="B196" i="2"/>
  <c r="J76" i="6"/>
  <c r="B197" i="2"/>
  <c r="B198" i="2"/>
  <c r="J78" i="6"/>
  <c r="B199" i="2"/>
  <c r="E21" i="1"/>
  <c r="B203" i="2"/>
  <c r="B204" i="2"/>
  <c r="E25" i="1"/>
  <c r="B205" i="2"/>
  <c r="J84" i="6"/>
  <c r="B206" i="2"/>
  <c r="E27" i="1"/>
  <c r="B218" i="2"/>
  <c r="C220" i="2"/>
  <c r="B223" i="2"/>
  <c r="C224" i="2"/>
  <c r="K95" i="6"/>
  <c r="D257" i="2"/>
  <c r="E45" i="18"/>
  <c r="E257" i="2"/>
  <c r="Q102" i="6"/>
  <c r="D258" i="2"/>
  <c r="K45" i="1"/>
  <c r="E258" i="2"/>
  <c r="D259" i="2"/>
  <c r="K43" i="1"/>
  <c r="E259" i="2"/>
  <c r="F44" i="18"/>
  <c r="D260" i="2"/>
  <c r="K46" i="1"/>
  <c r="E260" i="2"/>
  <c r="L46" i="1"/>
  <c r="D261" i="2"/>
  <c r="E48" i="18"/>
  <c r="K47" i="1"/>
  <c r="E261" i="2"/>
  <c r="L47" i="1"/>
  <c r="D262" i="2"/>
  <c r="K48" i="1"/>
  <c r="E262" i="2"/>
  <c r="L48" i="1"/>
  <c r="B266" i="2"/>
  <c r="B267" i="2"/>
  <c r="N267" i="2"/>
  <c r="O267" i="2"/>
  <c r="B268" i="2"/>
  <c r="N268" i="2"/>
  <c r="O268" i="2"/>
  <c r="B269" i="2"/>
  <c r="N269" i="2"/>
  <c r="O269" i="2"/>
  <c r="B270" i="2"/>
  <c r="N270" i="2"/>
  <c r="O270" i="2"/>
  <c r="B271" i="2"/>
  <c r="N271" i="2"/>
  <c r="O271" i="2"/>
  <c r="N272" i="2"/>
  <c r="O272" i="2"/>
  <c r="I3" i="6"/>
  <c r="I8" i="6"/>
  <c r="J8" i="6"/>
  <c r="P8" i="6"/>
  <c r="I9" i="6"/>
  <c r="P10" i="6"/>
  <c r="I12" i="6"/>
  <c r="J12" i="6"/>
  <c r="M13" i="6"/>
  <c r="P13" i="6"/>
  <c r="J14" i="6"/>
  <c r="M14" i="6"/>
  <c r="P14" i="6"/>
  <c r="M15" i="6"/>
  <c r="M19" i="6"/>
  <c r="M20" i="6"/>
  <c r="P22" i="6"/>
  <c r="M23" i="6"/>
  <c r="M25" i="6"/>
  <c r="P25" i="6"/>
  <c r="M26" i="6"/>
  <c r="P27" i="6"/>
  <c r="B29" i="6"/>
  <c r="M28" i="6"/>
  <c r="B30" i="6"/>
  <c r="B31" i="6"/>
  <c r="C31" i="6"/>
  <c r="B32" i="6"/>
  <c r="B34" i="6"/>
  <c r="C34" i="6"/>
  <c r="P35" i="6"/>
  <c r="B38" i="6"/>
  <c r="B39" i="6"/>
  <c r="C39" i="6"/>
  <c r="J48" i="6"/>
  <c r="B49" i="6"/>
  <c r="C50" i="6"/>
  <c r="J50" i="6"/>
  <c r="B51" i="6"/>
  <c r="C51" i="6"/>
  <c r="J51" i="6"/>
  <c r="B55" i="6"/>
  <c r="C55" i="6"/>
  <c r="J55" i="6"/>
  <c r="C60" i="6"/>
  <c r="C61" i="6"/>
  <c r="C62" i="6"/>
  <c r="A63" i="6"/>
  <c r="G63" i="6"/>
  <c r="J63" i="6"/>
  <c r="A64" i="6"/>
  <c r="C64" i="6"/>
  <c r="G64" i="6"/>
  <c r="J64" i="6"/>
  <c r="A65" i="6"/>
  <c r="C65" i="6"/>
  <c r="G65" i="6"/>
  <c r="C66" i="6"/>
  <c r="G66" i="6"/>
  <c r="C67" i="6"/>
  <c r="C68" i="6"/>
  <c r="A69" i="6"/>
  <c r="C69" i="6"/>
  <c r="A70" i="6"/>
  <c r="J72" i="6"/>
  <c r="C73" i="6"/>
  <c r="A74" i="6"/>
  <c r="A76" i="6"/>
  <c r="A77" i="6"/>
  <c r="C79" i="6"/>
  <c r="Q79" i="6"/>
  <c r="C80" i="6"/>
  <c r="Q80" i="6"/>
  <c r="A81" i="6"/>
  <c r="C81" i="6"/>
  <c r="C82" i="6"/>
  <c r="A83" i="6"/>
  <c r="J83" i="6"/>
  <c r="C86" i="6"/>
  <c r="C87" i="6"/>
  <c r="C88" i="6"/>
  <c r="C90" i="6"/>
  <c r="C91" i="6"/>
  <c r="J91" i="6"/>
  <c r="J92" i="6"/>
  <c r="C94" i="6"/>
  <c r="D94" i="6"/>
  <c r="J95" i="6"/>
  <c r="J98" i="6"/>
  <c r="J96" i="6"/>
  <c r="J97" i="6"/>
  <c r="J101" i="6"/>
  <c r="M101" i="6"/>
  <c r="P101" i="6"/>
  <c r="J102" i="6"/>
  <c r="M102" i="6"/>
  <c r="J103" i="6"/>
  <c r="M103" i="6"/>
  <c r="J104" i="6"/>
  <c r="M104" i="6"/>
  <c r="J105" i="6"/>
  <c r="M105" i="6"/>
  <c r="J106" i="6"/>
  <c r="Q106" i="6"/>
  <c r="J110" i="6"/>
  <c r="J111" i="6"/>
  <c r="E6" i="12"/>
  <c r="E7" i="12"/>
  <c r="E34" i="12"/>
  <c r="E35" i="12"/>
  <c r="E36" i="12"/>
  <c r="B37" i="12"/>
  <c r="B38" i="12"/>
  <c r="B39" i="12"/>
  <c r="E39" i="12"/>
  <c r="E40" i="12"/>
  <c r="E42" i="12"/>
  <c r="B43" i="12"/>
  <c r="E43" i="12"/>
  <c r="B44" i="12"/>
  <c r="B47" i="12"/>
  <c r="E47" i="12"/>
  <c r="B49" i="12"/>
  <c r="B50" i="12"/>
  <c r="E50" i="12"/>
  <c r="B51" i="12"/>
  <c r="B52" i="12"/>
  <c r="E53" i="12"/>
  <c r="E54" i="12"/>
  <c r="B56" i="12"/>
  <c r="B57" i="12"/>
  <c r="E61" i="12"/>
  <c r="E62" i="12"/>
  <c r="E63" i="12"/>
  <c r="E65" i="12"/>
  <c r="F65" i="12"/>
  <c r="E66" i="12"/>
  <c r="E69" i="12"/>
  <c r="D31" i="13"/>
  <c r="D32" i="13"/>
  <c r="E32" i="13"/>
  <c r="D33" i="13"/>
  <c r="E33" i="13"/>
  <c r="D34" i="13"/>
  <c r="D36" i="13"/>
  <c r="E39" i="13"/>
  <c r="D40" i="13"/>
  <c r="D44" i="13"/>
  <c r="D49" i="13"/>
  <c r="E50" i="13"/>
  <c r="D51" i="13"/>
  <c r="E51" i="13"/>
  <c r="D53" i="13"/>
  <c r="D54" i="13"/>
  <c r="E54" i="13"/>
  <c r="E55" i="13"/>
  <c r="D60" i="13"/>
  <c r="E60" i="13"/>
  <c r="D61" i="13"/>
  <c r="E63" i="13"/>
  <c r="D64" i="13"/>
  <c r="E64" i="13"/>
  <c r="D65" i="13"/>
  <c r="E65" i="13"/>
  <c r="D67" i="13"/>
  <c r="E67" i="13"/>
  <c r="D69" i="13"/>
  <c r="E69" i="13"/>
  <c r="E77" i="13"/>
  <c r="E104" i="13"/>
  <c r="E105" i="13"/>
  <c r="E107" i="13"/>
  <c r="E109" i="13"/>
  <c r="E111" i="13"/>
  <c r="E112" i="13"/>
  <c r="C7" i="15"/>
  <c r="C9" i="15"/>
  <c r="A12" i="15"/>
  <c r="C12" i="15"/>
  <c r="A13" i="15"/>
  <c r="C13" i="15"/>
  <c r="D13" i="15"/>
  <c r="A14" i="15"/>
  <c r="A18" i="15"/>
  <c r="A19" i="15"/>
  <c r="C19" i="15"/>
  <c r="C21" i="15"/>
  <c r="A22" i="15"/>
  <c r="A23" i="15"/>
  <c r="C23" i="15"/>
  <c r="A24" i="15"/>
  <c r="C24" i="15"/>
  <c r="A25" i="15"/>
  <c r="A26" i="15"/>
  <c r="B44" i="18"/>
  <c r="E44" i="18"/>
  <c r="B45" i="18"/>
  <c r="B46" i="18"/>
  <c r="F46" i="18"/>
  <c r="B47" i="18"/>
  <c r="F47" i="18"/>
  <c r="B48" i="18"/>
  <c r="F49" i="18"/>
  <c r="C6" i="19"/>
  <c r="F6" i="19"/>
  <c r="C7" i="19"/>
  <c r="F7" i="19"/>
  <c r="C8" i="19"/>
  <c r="C9" i="19"/>
  <c r="F15" i="19"/>
  <c r="F21" i="19"/>
  <c r="F25" i="19"/>
  <c r="F26" i="19"/>
  <c r="F28" i="19"/>
  <c r="F6" i="20"/>
  <c r="F7" i="20"/>
  <c r="F10" i="20"/>
  <c r="F12" i="20"/>
  <c r="F11" i="20"/>
  <c r="F15" i="20"/>
  <c r="F16" i="20"/>
  <c r="F17" i="20"/>
  <c r="F18" i="20"/>
  <c r="F19" i="20"/>
  <c r="F20" i="20"/>
  <c r="F24" i="20"/>
  <c r="F25" i="20"/>
  <c r="F26" i="20"/>
  <c r="E49" i="18"/>
  <c r="G257" i="2"/>
  <c r="C235" i="2"/>
  <c r="F48" i="1"/>
  <c r="C234" i="2"/>
  <c r="G19" i="20"/>
  <c r="C232" i="2"/>
  <c r="C231" i="2"/>
  <c r="G17" i="20"/>
  <c r="C229" i="2"/>
  <c r="F43" i="1"/>
  <c r="C236" i="2"/>
  <c r="C230" i="2"/>
  <c r="G16" i="20"/>
  <c r="K103" i="6"/>
  <c r="F47" i="1"/>
  <c r="P105" i="6"/>
  <c r="F22" i="19"/>
  <c r="F18" i="19"/>
  <c r="J75" i="6"/>
  <c r="E18" i="1"/>
  <c r="J79" i="6"/>
  <c r="F8" i="19"/>
  <c r="J65" i="6"/>
  <c r="E64" i="12"/>
  <c r="C89" i="6"/>
  <c r="E68" i="12"/>
  <c r="C92" i="6"/>
  <c r="D92" i="6"/>
  <c r="Q92" i="1"/>
  <c r="C178" i="2"/>
  <c r="B178" i="2"/>
  <c r="E103" i="1"/>
  <c r="E108" i="13"/>
  <c r="J54" i="6"/>
  <c r="J49" i="6"/>
  <c r="E107" i="1"/>
  <c r="J53" i="6"/>
  <c r="A67" i="6"/>
  <c r="Q65" i="1"/>
  <c r="E37" i="12"/>
  <c r="N65" i="1"/>
  <c r="Q61" i="1"/>
  <c r="N58" i="1"/>
  <c r="C63" i="6"/>
  <c r="Q73" i="1"/>
  <c r="N73" i="1"/>
  <c r="E56" i="12"/>
  <c r="E52" i="12"/>
  <c r="E49" i="12"/>
  <c r="A79" i="6"/>
  <c r="C77" i="6"/>
  <c r="A73" i="6"/>
  <c r="N78" i="1"/>
  <c r="Q80" i="1"/>
  <c r="N72" i="1"/>
  <c r="E55" i="12"/>
  <c r="A80" i="6"/>
  <c r="B55" i="12"/>
  <c r="E51" i="12"/>
  <c r="C78" i="6"/>
  <c r="C22" i="15"/>
  <c r="P18" i="6"/>
  <c r="M18" i="6"/>
  <c r="K74" i="1"/>
  <c r="K77" i="1"/>
  <c r="K72" i="1"/>
  <c r="A17" i="15"/>
  <c r="A8" i="15"/>
  <c r="K65" i="1"/>
  <c r="H65" i="1"/>
  <c r="P7" i="6"/>
  <c r="J23" i="6"/>
  <c r="J22" i="6"/>
  <c r="E76" i="13"/>
  <c r="B43" i="6"/>
  <c r="D35" i="2"/>
  <c r="F60" i="13"/>
  <c r="D59" i="1"/>
  <c r="C37" i="6"/>
  <c r="P42" i="1"/>
  <c r="D37" i="2"/>
  <c r="K5" i="6"/>
  <c r="D68" i="13"/>
  <c r="J9" i="6"/>
  <c r="D53" i="2"/>
  <c r="R54" i="1"/>
  <c r="D42" i="2"/>
  <c r="D51" i="6"/>
  <c r="E61" i="1"/>
  <c r="C54" i="6"/>
  <c r="E63" i="1"/>
  <c r="Q52" i="1"/>
  <c r="C56" i="6"/>
  <c r="D56" i="2"/>
  <c r="P49" i="1"/>
  <c r="D52" i="2"/>
  <c r="D55" i="6"/>
  <c r="I13" i="6"/>
  <c r="D58" i="2"/>
  <c r="E53" i="13"/>
  <c r="D64" i="2"/>
  <c r="L79" i="1"/>
  <c r="D24" i="15"/>
  <c r="D46" i="13"/>
  <c r="B46" i="6"/>
  <c r="C100" i="2"/>
  <c r="D25" i="15"/>
  <c r="C92" i="2"/>
  <c r="C103" i="2"/>
  <c r="C97" i="2"/>
  <c r="L77" i="1"/>
  <c r="C94" i="2"/>
  <c r="C31" i="2"/>
  <c r="R53" i="1"/>
  <c r="F54" i="13"/>
  <c r="K14" i="6"/>
  <c r="F67" i="1"/>
  <c r="F69" i="13"/>
  <c r="R23" i="6"/>
  <c r="D22" i="15"/>
  <c r="L74" i="1"/>
  <c r="R20" i="6"/>
  <c r="D19" i="15"/>
  <c r="D17" i="15"/>
  <c r="R18" i="6"/>
  <c r="L72" i="1"/>
  <c r="C47" i="6"/>
  <c r="E47" i="13"/>
  <c r="Q46" i="1"/>
  <c r="F45" i="1"/>
  <c r="G20" i="20"/>
  <c r="K106" i="6"/>
  <c r="K101" i="6"/>
  <c r="G15" i="20"/>
  <c r="P106" i="6"/>
  <c r="Q104" i="6"/>
  <c r="P102" i="6"/>
  <c r="Q101" i="6"/>
  <c r="K44" i="1"/>
  <c r="G258" i="2"/>
  <c r="G260" i="2"/>
  <c r="L45" i="1"/>
  <c r="G262" i="2"/>
  <c r="F45" i="18"/>
  <c r="L43" i="1"/>
  <c r="E46" i="18"/>
  <c r="Q103" i="6"/>
  <c r="G261" i="2"/>
  <c r="P103" i="6"/>
  <c r="E47" i="18"/>
  <c r="Q105" i="6"/>
  <c r="F48" i="18"/>
  <c r="G259" i="2"/>
  <c r="L44" i="1"/>
  <c r="P104" i="6"/>
  <c r="E67" i="12"/>
  <c r="F67" i="12"/>
  <c r="E159" i="2"/>
  <c r="E153" i="2"/>
  <c r="E157" i="2"/>
  <c r="E151" i="2"/>
  <c r="E156" i="2"/>
  <c r="E155" i="2"/>
  <c r="E154" i="2"/>
  <c r="E158" i="2"/>
  <c r="E152" i="2"/>
  <c r="B42" i="12"/>
  <c r="N60" i="1"/>
  <c r="B36" i="12"/>
  <c r="A66" i="6"/>
  <c r="B40" i="12"/>
  <c r="A60" i="6"/>
  <c r="B35" i="12"/>
  <c r="E38" i="12"/>
  <c r="A68" i="6"/>
  <c r="A61" i="6"/>
  <c r="Q72" i="1"/>
  <c r="B53" i="12"/>
  <c r="A78" i="6"/>
  <c r="E48" i="12"/>
  <c r="C76" i="6"/>
  <c r="C106" i="2"/>
  <c r="K90" i="1"/>
  <c r="R85" i="1"/>
  <c r="P36" i="6"/>
  <c r="D88" i="6"/>
  <c r="E8" i="12"/>
  <c r="F63" i="12"/>
  <c r="L89" i="1"/>
  <c r="F7" i="12"/>
  <c r="B140" i="2"/>
  <c r="C107" i="2"/>
  <c r="K89" i="1"/>
  <c r="K88" i="1"/>
  <c r="B126" i="2"/>
  <c r="C109" i="2"/>
  <c r="E26" i="1"/>
  <c r="F27" i="19"/>
  <c r="J85" i="6"/>
  <c r="J77" i="6"/>
  <c r="E19" i="1"/>
  <c r="F20" i="19"/>
  <c r="F19" i="19"/>
  <c r="F68" i="12"/>
  <c r="F61" i="12"/>
  <c r="F64" i="12"/>
  <c r="J93" i="6"/>
  <c r="D93" i="6"/>
  <c r="J52" i="6"/>
  <c r="J47" i="6"/>
  <c r="P19" i="6"/>
  <c r="K80" i="1"/>
  <c r="K75" i="1"/>
  <c r="H78" i="1"/>
  <c r="L80" i="1"/>
  <c r="A21" i="15"/>
  <c r="P21" i="6"/>
  <c r="A20" i="15"/>
  <c r="H76" i="1"/>
  <c r="B102" i="2"/>
  <c r="H75" i="1"/>
  <c r="R26" i="6"/>
  <c r="C25" i="15"/>
  <c r="K73" i="1"/>
  <c r="K63" i="1"/>
  <c r="A9" i="15"/>
  <c r="P11" i="6"/>
  <c r="H63" i="1"/>
  <c r="P6" i="6"/>
  <c r="C8" i="15"/>
  <c r="C11" i="15"/>
  <c r="C5" i="15"/>
  <c r="A5" i="15"/>
  <c r="P12" i="6"/>
  <c r="H66" i="1"/>
  <c r="M10" i="6"/>
  <c r="H61" i="1"/>
  <c r="K61" i="1"/>
  <c r="M11" i="6"/>
  <c r="M8" i="6"/>
  <c r="M7" i="6"/>
  <c r="A11" i="15"/>
  <c r="M6" i="6"/>
  <c r="A7" i="15"/>
  <c r="D71" i="2"/>
  <c r="D70" i="2"/>
  <c r="D62" i="2"/>
  <c r="D69" i="2"/>
  <c r="D68" i="2"/>
  <c r="F68" i="13"/>
  <c r="F66" i="1"/>
  <c r="F55" i="13"/>
  <c r="D59" i="2"/>
  <c r="K15" i="6"/>
  <c r="D47" i="2"/>
  <c r="D56" i="6"/>
  <c r="D50" i="13"/>
  <c r="J13" i="6"/>
  <c r="D55" i="13"/>
  <c r="D61" i="1"/>
  <c r="B56" i="6"/>
  <c r="D67" i="1"/>
  <c r="E68" i="13"/>
  <c r="D63" i="13"/>
  <c r="D48" i="2"/>
  <c r="K10" i="6"/>
  <c r="E58" i="1"/>
  <c r="Q39" i="1"/>
  <c r="P38" i="1"/>
  <c r="F58" i="1"/>
  <c r="B37" i="6"/>
  <c r="E75" i="13"/>
  <c r="J21" i="6"/>
  <c r="E59" i="1"/>
  <c r="E40" i="13"/>
  <c r="E61" i="13"/>
  <c r="D43" i="13"/>
  <c r="E44" i="13"/>
  <c r="C43" i="6"/>
  <c r="E43" i="13"/>
  <c r="C42" i="6"/>
  <c r="F65" i="13"/>
  <c r="F63" i="1"/>
  <c r="K9" i="6"/>
  <c r="C49" i="6"/>
  <c r="K13" i="6"/>
  <c r="J7" i="6"/>
  <c r="E49" i="13"/>
  <c r="P52" i="1"/>
  <c r="F51" i="13"/>
  <c r="R50" i="1"/>
  <c r="Q48" i="1"/>
  <c r="D43" i="2"/>
  <c r="D52" i="6"/>
  <c r="D41" i="2"/>
  <c r="J15" i="6"/>
  <c r="D46" i="2"/>
  <c r="D54" i="2"/>
  <c r="D57" i="6"/>
  <c r="D63" i="2"/>
  <c r="B33" i="6"/>
  <c r="B11" i="2"/>
  <c r="D35" i="13"/>
  <c r="P34" i="1"/>
  <c r="P46" i="1"/>
  <c r="D47" i="13"/>
  <c r="B47" i="6"/>
  <c r="C102" i="2"/>
  <c r="C26" i="15"/>
  <c r="K81" i="1"/>
  <c r="P28" i="6"/>
  <c r="C101" i="2"/>
  <c r="R27" i="6"/>
  <c r="C95" i="2"/>
  <c r="C93" i="2"/>
  <c r="P30" i="1"/>
  <c r="C9" i="2"/>
  <c r="P32" i="1"/>
  <c r="C32" i="6"/>
  <c r="K3" i="6"/>
  <c r="E36" i="13"/>
  <c r="E31" i="13"/>
  <c r="C30" i="6"/>
  <c r="C98" i="2"/>
  <c r="C96" i="2"/>
  <c r="C30" i="2"/>
  <c r="C29" i="6"/>
  <c r="D36" i="2"/>
  <c r="D91" i="6"/>
  <c r="D86" i="6"/>
  <c r="R88" i="1"/>
  <c r="C124" i="2"/>
  <c r="C118" i="2"/>
  <c r="C123" i="2"/>
  <c r="C117" i="2"/>
  <c r="C121" i="2"/>
  <c r="C116" i="2"/>
  <c r="C115" i="2"/>
  <c r="C126" i="2"/>
  <c r="B125" i="2"/>
  <c r="C122" i="2"/>
  <c r="C120" i="2"/>
  <c r="C119" i="2"/>
  <c r="R34" i="6"/>
  <c r="R35" i="6"/>
  <c r="F6" i="12"/>
  <c r="L88" i="1"/>
  <c r="C140" i="2"/>
  <c r="C130" i="2"/>
  <c r="B139" i="2"/>
  <c r="C131" i="2"/>
  <c r="C137" i="2"/>
  <c r="C129" i="2"/>
  <c r="C132" i="2"/>
  <c r="C134" i="2"/>
  <c r="C138" i="2"/>
  <c r="C135" i="2"/>
  <c r="C136" i="2"/>
  <c r="C133" i="2"/>
  <c r="F62" i="1"/>
  <c r="F64" i="13"/>
  <c r="K8" i="6"/>
  <c r="R49" i="1"/>
  <c r="F50" i="13"/>
  <c r="D50" i="6"/>
  <c r="L78" i="1"/>
  <c r="R24" i="6"/>
  <c r="D23" i="15"/>
  <c r="D18" i="15"/>
  <c r="R19" i="6"/>
  <c r="L73" i="1"/>
  <c r="D26" i="15"/>
  <c r="L81" i="1"/>
  <c r="R28" i="6"/>
  <c r="D20" i="15"/>
  <c r="R21" i="6"/>
  <c r="L75" i="1"/>
  <c r="F61" i="13"/>
  <c r="K4" i="6"/>
  <c r="F59" i="1"/>
  <c r="Q45" i="1"/>
  <c r="D30" i="2"/>
  <c r="E46" i="13"/>
  <c r="C46" i="6"/>
  <c r="F10" i="13"/>
  <c r="R10" i="1"/>
  <c r="D10" i="6"/>
  <c r="R22" i="6"/>
  <c r="D21" i="15"/>
  <c r="L76" i="1"/>
  <c r="D31" i="2"/>
  <c r="Q34" i="1"/>
  <c r="D28" i="2"/>
  <c r="D44" i="6"/>
  <c r="C33" i="6"/>
  <c r="C11" i="2"/>
  <c r="D9" i="2"/>
  <c r="B89" i="2"/>
  <c r="D26" i="2"/>
  <c r="D27" i="2"/>
  <c r="E35" i="13"/>
  <c r="D68" i="6"/>
  <c r="F42" i="12"/>
  <c r="R66" i="1"/>
  <c r="D63" i="6"/>
  <c r="F37" i="12"/>
  <c r="R61" i="1"/>
  <c r="R67" i="1"/>
  <c r="D69" i="6"/>
  <c r="F43" i="12"/>
  <c r="F47" i="12"/>
  <c r="R71" i="1"/>
  <c r="D73" i="6"/>
  <c r="D60" i="6"/>
  <c r="F34" i="12"/>
  <c r="R58" i="1"/>
  <c r="R72" i="1"/>
  <c r="D74" i="6"/>
  <c r="F48" i="12"/>
  <c r="Q68" i="1"/>
  <c r="C125" i="2"/>
  <c r="C70" i="6"/>
  <c r="E44" i="12"/>
  <c r="F50" i="12"/>
  <c r="D76" i="6"/>
  <c r="R74" i="1"/>
  <c r="D81" i="6"/>
  <c r="F55" i="12"/>
  <c r="R79" i="1"/>
  <c r="D61" i="6"/>
  <c r="F35" i="12"/>
  <c r="R59" i="1"/>
  <c r="F53" i="12"/>
  <c r="D79" i="6"/>
  <c r="R77" i="1"/>
  <c r="D65" i="6"/>
  <c r="R63" i="1"/>
  <c r="F39" i="12"/>
  <c r="D82" i="6"/>
  <c r="R80" i="1"/>
  <c r="F56" i="12"/>
  <c r="D67" i="6"/>
  <c r="R65" i="1"/>
  <c r="F41" i="12"/>
  <c r="D78" i="6"/>
  <c r="F52" i="12"/>
  <c r="R76" i="1"/>
  <c r="D77" i="6"/>
  <c r="R75" i="1"/>
  <c r="F51" i="12"/>
  <c r="D75" i="6"/>
  <c r="F49" i="12"/>
  <c r="R73" i="1"/>
  <c r="D66" i="6"/>
  <c r="R64" i="1"/>
  <c r="F40" i="12"/>
  <c r="R78" i="1"/>
  <c r="F54" i="12"/>
  <c r="D80" i="6"/>
  <c r="Q81" i="1"/>
  <c r="C83" i="6"/>
  <c r="C139" i="2"/>
  <c r="E57" i="12"/>
  <c r="R62" i="1"/>
  <c r="F38" i="12"/>
  <c r="D64" i="6"/>
  <c r="R60" i="1"/>
  <c r="D62" i="6"/>
  <c r="F36" i="12"/>
  <c r="D33" i="6"/>
  <c r="R34" i="1"/>
  <c r="F35" i="13"/>
  <c r="R43" i="1"/>
  <c r="F44" i="13"/>
  <c r="D43" i="6"/>
  <c r="R46" i="1"/>
  <c r="F47" i="13"/>
  <c r="D47" i="6"/>
  <c r="C89" i="2"/>
  <c r="C84" i="2"/>
  <c r="C79" i="2"/>
  <c r="C82" i="2"/>
  <c r="C83" i="2"/>
  <c r="C78" i="2"/>
  <c r="R5" i="6"/>
  <c r="B88" i="2"/>
  <c r="C85" i="2"/>
  <c r="C86" i="2"/>
  <c r="C80" i="2"/>
  <c r="C87" i="2"/>
  <c r="R14" i="6"/>
  <c r="C81" i="2"/>
  <c r="D9" i="6"/>
  <c r="K55" i="6"/>
  <c r="D11" i="2"/>
  <c r="D8" i="2"/>
  <c r="F9" i="13"/>
  <c r="F105" i="13"/>
  <c r="D14" i="2"/>
  <c r="D15" i="2"/>
  <c r="B186" i="2"/>
  <c r="D6" i="2"/>
  <c r="D16" i="2"/>
  <c r="D39" i="6"/>
  <c r="D7" i="2"/>
  <c r="D10" i="2"/>
  <c r="R9" i="1"/>
  <c r="F106" i="1"/>
  <c r="D5" i="2"/>
  <c r="D42" i="6"/>
  <c r="F43" i="13"/>
  <c r="R42" i="1"/>
  <c r="F46" i="13"/>
  <c r="R45" i="1"/>
  <c r="D46" i="6"/>
  <c r="R68" i="1"/>
  <c r="D70" i="6"/>
  <c r="F44" i="12"/>
  <c r="F57" i="12"/>
  <c r="D83" i="6"/>
  <c r="R81" i="1"/>
  <c r="R33" i="1"/>
  <c r="D32" i="6"/>
  <c r="F34" i="13"/>
  <c r="F33" i="13"/>
  <c r="R32" i="1"/>
  <c r="D31" i="6"/>
  <c r="D7" i="15"/>
  <c r="L62" i="1"/>
  <c r="R8" i="6"/>
  <c r="P15" i="6"/>
  <c r="K69" i="1"/>
  <c r="C14" i="15"/>
  <c r="C88" i="2"/>
  <c r="R6" i="6"/>
  <c r="D5" i="15"/>
  <c r="L60" i="1"/>
  <c r="L64" i="1"/>
  <c r="R10" i="6"/>
  <c r="D9" i="15"/>
  <c r="L65" i="1"/>
  <c r="D10" i="15"/>
  <c r="R11" i="6"/>
  <c r="F36" i="13"/>
  <c r="D34" i="6"/>
  <c r="R35" i="1"/>
  <c r="D8" i="15"/>
  <c r="R9" i="6"/>
  <c r="L63" i="1"/>
  <c r="B185" i="2"/>
  <c r="C182" i="2"/>
  <c r="C186" i="2"/>
  <c r="C184" i="2"/>
  <c r="C183" i="2"/>
  <c r="F40" i="13"/>
  <c r="D38" i="6"/>
  <c r="R39" i="1"/>
  <c r="F31" i="13"/>
  <c r="D29" i="6"/>
  <c r="R30" i="1"/>
  <c r="L67" i="1"/>
  <c r="D12" i="15"/>
  <c r="R13" i="6"/>
  <c r="F32" i="13"/>
  <c r="R31" i="1"/>
  <c r="D30" i="6"/>
  <c r="L61" i="1"/>
  <c r="R7" i="6"/>
  <c r="D6" i="15"/>
  <c r="R38" i="1"/>
  <c r="D37" i="6"/>
  <c r="F39" i="13"/>
  <c r="F109" i="1"/>
  <c r="F103" i="1"/>
  <c r="F104" i="1"/>
  <c r="F107" i="13"/>
  <c r="F110" i="13"/>
  <c r="F112" i="13"/>
  <c r="F109" i="13"/>
  <c r="F108" i="13"/>
  <c r="L66" i="1"/>
  <c r="R12" i="6"/>
  <c r="D11" i="15"/>
  <c r="R15" i="6"/>
  <c r="D14" i="15"/>
  <c r="L69" i="1"/>
  <c r="F5" i="1"/>
  <c r="K63" i="6"/>
  <c r="G6" i="19"/>
  <c r="E8" i="1"/>
  <c r="C185" i="2"/>
  <c r="J66" i="6"/>
  <c r="F9" i="19"/>
  <c r="F6" i="1"/>
  <c r="G7" i="19"/>
  <c r="K64" i="6"/>
  <c r="G8" i="19"/>
  <c r="K65" i="6"/>
  <c r="F7" i="1"/>
  <c r="K66" i="6"/>
  <c r="G9" i="19"/>
  <c r="F8" i="1"/>
  <c r="F24" i="19"/>
  <c r="B207" i="2"/>
  <c r="C207" i="2"/>
  <c r="C203" i="2"/>
  <c r="C205" i="2"/>
  <c r="C206" i="2"/>
  <c r="C204" i="2"/>
  <c r="E24" i="1"/>
  <c r="E23" i="1"/>
  <c r="J82" i="6"/>
  <c r="J81" i="6"/>
  <c r="E20" i="1"/>
  <c r="B200" i="2"/>
  <c r="C199" i="2"/>
  <c r="C195" i="2"/>
  <c r="F17" i="1"/>
  <c r="C200" i="2"/>
  <c r="K75" i="6"/>
  <c r="C197" i="2"/>
  <c r="C196" i="2"/>
  <c r="K79" i="6"/>
  <c r="G22" i="19"/>
  <c r="F21" i="1"/>
  <c r="F14" i="19"/>
  <c r="E13" i="1"/>
  <c r="B192" i="2"/>
  <c r="C190" i="2"/>
  <c r="C192" i="2"/>
  <c r="J70" i="6"/>
  <c r="J69" i="6"/>
  <c r="E12" i="1"/>
  <c r="G26" i="19"/>
  <c r="K83" i="6"/>
  <c r="F25" i="1"/>
  <c r="F27" i="1"/>
  <c r="G28" i="19"/>
  <c r="K85" i="6"/>
  <c r="F26" i="1"/>
  <c r="G27" i="19"/>
  <c r="K84" i="6"/>
  <c r="K82" i="6"/>
  <c r="G25" i="19"/>
  <c r="F24" i="1"/>
  <c r="G18" i="19"/>
  <c r="C198" i="2"/>
  <c r="K78" i="6"/>
  <c r="F20" i="1"/>
  <c r="G21" i="19"/>
  <c r="F18" i="1"/>
  <c r="G19" i="19"/>
  <c r="K76" i="6"/>
  <c r="G20" i="19"/>
  <c r="K77" i="6"/>
  <c r="F19" i="1"/>
  <c r="C191" i="2"/>
  <c r="C189" i="2"/>
  <c r="K71" i="6"/>
  <c r="F13" i="1"/>
  <c r="G14" i="19"/>
  <c r="F12" i="1"/>
  <c r="G13" i="19"/>
  <c r="K70" i="6"/>
  <c r="F14" i="1"/>
  <c r="G15" i="19"/>
  <c r="K72" i="6"/>
  <c r="B243" i="2"/>
  <c r="C239" i="2"/>
  <c r="F51" i="1"/>
  <c r="E51" i="1"/>
  <c r="F23" i="20"/>
  <c r="E11" i="1"/>
  <c r="K52" i="6"/>
  <c r="F69" i="12"/>
  <c r="F62" i="12"/>
  <c r="K48" i="6"/>
  <c r="K53" i="6"/>
  <c r="R92" i="1"/>
  <c r="E16" i="1"/>
  <c r="R91" i="1"/>
  <c r="J74" i="6"/>
  <c r="F17" i="19"/>
  <c r="R90" i="1"/>
  <c r="R86" i="1"/>
  <c r="F66" i="12"/>
  <c r="F12" i="19"/>
  <c r="R93" i="1"/>
  <c r="R89" i="1"/>
  <c r="R87" i="1"/>
  <c r="K104" i="6"/>
  <c r="K102" i="6"/>
  <c r="F46" i="1"/>
  <c r="F44" i="1"/>
  <c r="F106" i="13"/>
  <c r="F104" i="13"/>
  <c r="F105" i="1"/>
  <c r="D90" i="6"/>
  <c r="F111" i="13"/>
  <c r="F102" i="1"/>
  <c r="F108" i="1"/>
  <c r="K50" i="6"/>
  <c r="F101" i="1"/>
  <c r="K49" i="6"/>
  <c r="D87" i="6"/>
  <c r="K51" i="6"/>
  <c r="K47" i="6"/>
  <c r="F107" i="1"/>
  <c r="K54" i="6"/>
  <c r="D89" i="6"/>
  <c r="C240" i="2"/>
  <c r="C241" i="2"/>
  <c r="K105" i="6"/>
  <c r="C226" i="2"/>
  <c r="K97" i="6"/>
  <c r="C225" i="2"/>
  <c r="F38" i="1"/>
  <c r="G10" i="20"/>
  <c r="F8" i="20"/>
  <c r="G6" i="20"/>
  <c r="K91" i="6"/>
  <c r="F34" i="1"/>
  <c r="C221" i="2"/>
  <c r="C243" i="2"/>
  <c r="K109" i="6"/>
  <c r="G23" i="20"/>
  <c r="C242" i="2"/>
  <c r="F52" i="1"/>
  <c r="G24" i="20"/>
  <c r="K110" i="6"/>
  <c r="K111" i="6"/>
  <c r="G25" i="20"/>
  <c r="F53" i="1"/>
  <c r="G11" i="20"/>
  <c r="K96" i="6"/>
  <c r="F39" i="1"/>
  <c r="G7" i="20"/>
  <c r="K92" i="6"/>
  <c r="F35" i="1"/>
  <c r="F54" i="1"/>
  <c r="G26" i="20"/>
</calcChain>
</file>

<file path=xl/sharedStrings.xml><?xml version="1.0" encoding="utf-8"?>
<sst xmlns="http://schemas.openxmlformats.org/spreadsheetml/2006/main" count="1404" uniqueCount="407">
  <si>
    <t>Counties</t>
  </si>
  <si>
    <t>Headcount</t>
  </si>
  <si>
    <t>Percent</t>
  </si>
  <si>
    <t>First-Time Freshman</t>
  </si>
  <si>
    <t>California Public High School</t>
  </si>
  <si>
    <t>California Private High School</t>
  </si>
  <si>
    <t>Other State/Country</t>
  </si>
  <si>
    <t>New Undergraduate Transfers</t>
  </si>
  <si>
    <t>California Community College</t>
  </si>
  <si>
    <t>California State University</t>
  </si>
  <si>
    <t>University of California</t>
  </si>
  <si>
    <t>Private Institutions</t>
  </si>
  <si>
    <t>Resident</t>
  </si>
  <si>
    <t>Non-Resident</t>
  </si>
  <si>
    <t>New Graduates</t>
  </si>
  <si>
    <t>Academic Level</t>
  </si>
  <si>
    <t xml:space="preserve">   FTES  </t>
  </si>
  <si>
    <t>Freshman</t>
  </si>
  <si>
    <t>Sophomore</t>
  </si>
  <si>
    <t>Junior</t>
  </si>
  <si>
    <t>Senior</t>
  </si>
  <si>
    <t>Full-Time</t>
  </si>
  <si>
    <t>Undergraduate</t>
  </si>
  <si>
    <t>Part-Time</t>
  </si>
  <si>
    <t>Graduate</t>
  </si>
  <si>
    <t>Total Staff</t>
  </si>
  <si>
    <t xml:space="preserve">Gender </t>
  </si>
  <si>
    <t>Men</t>
  </si>
  <si>
    <t>Women</t>
  </si>
  <si>
    <t>Total Faculty</t>
  </si>
  <si>
    <t>Full-Time Faculty Ethnicity</t>
  </si>
  <si>
    <t xml:space="preserve">  Amount  </t>
  </si>
  <si>
    <t>African American</t>
  </si>
  <si>
    <t xml:space="preserve">American Indian </t>
  </si>
  <si>
    <t>Asian American</t>
  </si>
  <si>
    <t>Lower Division</t>
  </si>
  <si>
    <t xml:space="preserve">Latino </t>
  </si>
  <si>
    <t>Upper Division</t>
  </si>
  <si>
    <t>White, Non-Latino</t>
  </si>
  <si>
    <t>Other</t>
  </si>
  <si>
    <t>Full-Time:</t>
  </si>
  <si>
    <t xml:space="preserve">   Men</t>
  </si>
  <si>
    <t>Full-Time Faculty by Rank</t>
  </si>
  <si>
    <t xml:space="preserve">   Women</t>
  </si>
  <si>
    <t>Professor</t>
  </si>
  <si>
    <t>Associate Professor</t>
  </si>
  <si>
    <t>Part-Time:</t>
  </si>
  <si>
    <t>Assistant Professor</t>
  </si>
  <si>
    <t>Instructor/Other</t>
  </si>
  <si>
    <r>
      <t>Source:</t>
    </r>
    <r>
      <rPr>
        <sz val="13"/>
        <rFont val="Times New Roman"/>
        <family val="1"/>
      </rPr>
      <t xml:space="preserve"> Enrollment Report System - Student (ERSS).</t>
    </r>
  </si>
  <si>
    <t>Graduates</t>
  </si>
  <si>
    <t>Undergraduate Degrees</t>
  </si>
  <si>
    <t>Graduate Degrees</t>
  </si>
  <si>
    <t>Average Age</t>
  </si>
  <si>
    <t>All Students</t>
  </si>
  <si>
    <t>Total Student Ethnicity</t>
  </si>
  <si>
    <t>Total Degrees by College</t>
  </si>
  <si>
    <t>Arts, Media,Communications</t>
  </si>
  <si>
    <t>Business Admin &amp; Econ</t>
  </si>
  <si>
    <t>Health &amp; Human Development</t>
  </si>
  <si>
    <t>Bachelor's</t>
  </si>
  <si>
    <t>Education</t>
  </si>
  <si>
    <t>Master's</t>
  </si>
  <si>
    <t>Engineering &amp; Computer</t>
  </si>
  <si>
    <t>Total Degrees</t>
  </si>
  <si>
    <t>Humanities</t>
  </si>
  <si>
    <t>Science &amp; Mathematics</t>
  </si>
  <si>
    <t>Social &amp; Behavioral Science</t>
  </si>
  <si>
    <t>Special/Interdisciplinary</t>
  </si>
  <si>
    <t>Total Student Enrollment</t>
  </si>
  <si>
    <t>by College</t>
  </si>
  <si>
    <t>Business Admin &amp; Economics</t>
  </si>
  <si>
    <t>Undeclared/Special</t>
  </si>
  <si>
    <r>
      <t>Source:</t>
    </r>
    <r>
      <rPr>
        <sz val="13"/>
        <rFont val="Times New Roman"/>
        <family val="1"/>
      </rPr>
      <t xml:space="preserve"> Enrollment Reporting System - Degree (ERSD).</t>
    </r>
  </si>
  <si>
    <t>Fall Term Enrollment</t>
  </si>
  <si>
    <t>x</t>
  </si>
  <si>
    <t>FTES</t>
  </si>
  <si>
    <t>Head</t>
  </si>
  <si>
    <t>%</t>
  </si>
  <si>
    <t>Total</t>
  </si>
  <si>
    <t>All Gender (Total University)</t>
  </si>
  <si>
    <t>UG</t>
  </si>
  <si>
    <t>GD</t>
  </si>
  <si>
    <t>Full -Time Enrollment</t>
  </si>
  <si>
    <t>Part-Time Enrollment</t>
  </si>
  <si>
    <t>Number</t>
  </si>
  <si>
    <t>Enrollment In Major</t>
  </si>
  <si>
    <t>Degrees Conferred</t>
  </si>
  <si>
    <t>Bachelor's Degrees by</t>
  </si>
  <si>
    <t>Grad's Degrees by Program</t>
  </si>
  <si>
    <t>Enrollment</t>
  </si>
  <si>
    <t>Degrees</t>
  </si>
  <si>
    <t>Los Angeles</t>
  </si>
  <si>
    <t>Ventura</t>
  </si>
  <si>
    <t>All Others</t>
  </si>
  <si>
    <t>Other States</t>
  </si>
  <si>
    <t>Undergraduate Transfers</t>
  </si>
  <si>
    <t>Faculty &amp; Staff</t>
  </si>
  <si>
    <t>Ethnicity</t>
  </si>
  <si>
    <t>Academic Rank</t>
  </si>
  <si>
    <t>Limited (Less than 6 Units)</t>
  </si>
  <si>
    <t>Regular (6 Units or Greater)</t>
  </si>
  <si>
    <t>Grants</t>
  </si>
  <si>
    <t>Scholarships</t>
  </si>
  <si>
    <t>Loans</t>
  </si>
  <si>
    <t>Federal Work Study</t>
  </si>
  <si>
    <t>Other Assistance</t>
  </si>
  <si>
    <t>89/90</t>
  </si>
  <si>
    <t>Check both ethnic pies and make sure they recalibrate correctly!!!!</t>
  </si>
  <si>
    <t>92/93</t>
  </si>
  <si>
    <t>86/87</t>
  </si>
  <si>
    <t>95/96</t>
  </si>
  <si>
    <t>98/99</t>
  </si>
  <si>
    <t>pg34</t>
  </si>
  <si>
    <t>Pg 36</t>
  </si>
  <si>
    <t># Recipients</t>
  </si>
  <si>
    <t>$ Amount</t>
  </si>
  <si>
    <t>Ethnicity Of Degree Receipients</t>
  </si>
  <si>
    <t>2000/01 Estimated Tuition &amp; Fees for Full Time Students</t>
  </si>
  <si>
    <t>Recipients</t>
  </si>
  <si>
    <t>Ssn</t>
  </si>
  <si>
    <t>FT</t>
  </si>
  <si>
    <t>F</t>
  </si>
  <si>
    <t>M</t>
  </si>
  <si>
    <t>DOB</t>
  </si>
  <si>
    <t>SSN_2</t>
  </si>
  <si>
    <t>Average</t>
  </si>
  <si>
    <t>PT</t>
  </si>
  <si>
    <t>American Indian</t>
  </si>
  <si>
    <t>International</t>
  </si>
  <si>
    <t>White</t>
  </si>
  <si>
    <t>ACCOUNTING</t>
  </si>
  <si>
    <t>ART</t>
  </si>
  <si>
    <t>BIOLOGY</t>
  </si>
  <si>
    <t>BUSINESS ADMIN</t>
  </si>
  <si>
    <t>CHILD DEVELOP</t>
  </si>
  <si>
    <t>COMMUN DISORDR</t>
  </si>
  <si>
    <t>ELECTRICAL ENG</t>
  </si>
  <si>
    <t>ENGLISH</t>
  </si>
  <si>
    <t>FAMILY/CONSMR</t>
  </si>
  <si>
    <t>GENERAL PSYCH</t>
  </si>
  <si>
    <t>KINESIOLOGY</t>
  </si>
  <si>
    <t>LIBRL STUDIES</t>
  </si>
  <si>
    <t>MARKETING</t>
  </si>
  <si>
    <t>ORGNZT SY MGMT</t>
  </si>
  <si>
    <t>RADIO/TV/BRDCS</t>
  </si>
  <si>
    <t>SOC/WELFARE</t>
  </si>
  <si>
    <t>SOCIOLOGY</t>
  </si>
  <si>
    <t>SPEECH COMMUN</t>
  </si>
  <si>
    <t>ADMIN/SUPER</t>
  </si>
  <si>
    <t>COUNSELING</t>
  </si>
  <si>
    <t>ENG MANAGEMENT</t>
  </si>
  <si>
    <t>GENERAL EDUC</t>
  </si>
  <si>
    <t>PUBLIC ADMIN</t>
  </si>
  <si>
    <t>SPECIAL EDUC</t>
  </si>
  <si>
    <t>Private Institution</t>
  </si>
  <si>
    <t>Staff</t>
  </si>
  <si>
    <t>rebench</t>
  </si>
  <si>
    <t>BA</t>
  </si>
  <si>
    <t>MA</t>
  </si>
  <si>
    <t>College of Arts, Media, &amp; Comm</t>
  </si>
  <si>
    <t>College of Business &amp; Econ</t>
  </si>
  <si>
    <t>College of Education</t>
  </si>
  <si>
    <t>College of Eng/Comp Sci</t>
  </si>
  <si>
    <t>College of Health &amp; Human Dev</t>
  </si>
  <si>
    <t>College of Humanities</t>
  </si>
  <si>
    <t>College of Science and Math</t>
  </si>
  <si>
    <t>College of Social/Behavior Sci</t>
  </si>
  <si>
    <t>University</t>
  </si>
  <si>
    <t>San Diego</t>
  </si>
  <si>
    <t>Award Status</t>
  </si>
  <si>
    <t>A</t>
  </si>
  <si>
    <t>Aid Year</t>
  </si>
  <si>
    <t>Group of Fin Aid Type</t>
  </si>
  <si>
    <t>Emplid</t>
  </si>
  <si>
    <t>Accept Amount</t>
  </si>
  <si>
    <t>Loan</t>
  </si>
  <si>
    <t>Grant</t>
  </si>
  <si>
    <t>Schlarship</t>
  </si>
  <si>
    <t>Workstudy</t>
  </si>
  <si>
    <t>Count Distinct</t>
  </si>
  <si>
    <t>Financial Aid Awards 2006/07</t>
  </si>
  <si>
    <t>Unduplicated Total</t>
  </si>
  <si>
    <t>Headcount:</t>
  </si>
  <si>
    <t>FTES:</t>
  </si>
  <si>
    <t>Total Fall Enrollment 1958-2008</t>
  </si>
  <si>
    <t>FINANCE</t>
  </si>
  <si>
    <t>Fall 2008 Enrollment</t>
  </si>
  <si>
    <t>Financial Aid Awards 2007/08</t>
  </si>
  <si>
    <t>Total Degrees 1963/64 to 2007/08</t>
  </si>
  <si>
    <t>SSN</t>
  </si>
  <si>
    <t>Outside CA, in US</t>
  </si>
  <si>
    <t>Elsewhere in CA</t>
  </si>
  <si>
    <t>Outside US</t>
  </si>
  <si>
    <t>Santa Barbara</t>
  </si>
  <si>
    <t>Orange</t>
  </si>
  <si>
    <t>Riverside</t>
  </si>
  <si>
    <t>San Bernardino</t>
  </si>
  <si>
    <t>Kern</t>
  </si>
  <si>
    <t>Count</t>
  </si>
  <si>
    <t>Latino/a</t>
  </si>
  <si>
    <t>Pacific Isl</t>
  </si>
  <si>
    <t>DEGREE INFORMATION</t>
  </si>
  <si>
    <t>FTF</t>
  </si>
  <si>
    <t>Cal Public High School</t>
  </si>
  <si>
    <t>Cal Private High School</t>
  </si>
  <si>
    <t>FTT</t>
  </si>
  <si>
    <t>Cal Community College</t>
  </si>
  <si>
    <t>CSU</t>
  </si>
  <si>
    <t>UC</t>
  </si>
  <si>
    <t>Grad</t>
  </si>
  <si>
    <t>Business &amp; Economics</t>
  </si>
  <si>
    <t>Social &amp; Behavioral Sciences</t>
  </si>
  <si>
    <t>First-Time Freshmen</t>
  </si>
  <si>
    <t>JOURNALISM</t>
  </si>
  <si>
    <t>Resident Fees</t>
  </si>
  <si>
    <t>Non-Resident (Fees &amp; Tuition)</t>
  </si>
  <si>
    <t>Always check NEW student groups</t>
  </si>
  <si>
    <t>Always check order</t>
  </si>
  <si>
    <t>Phd</t>
  </si>
  <si>
    <t>degrees</t>
  </si>
  <si>
    <t>Master's/Ph.D</t>
  </si>
  <si>
    <t>gd</t>
  </si>
  <si>
    <t>no longer calc</t>
  </si>
  <si>
    <t>Ipeds part D for tuition or residents # 6488, 17648</t>
  </si>
  <si>
    <t>UNDECIDED</t>
  </si>
  <si>
    <t>Do 11 for UG Only</t>
  </si>
  <si>
    <t>since you have to backup 1</t>
  </si>
  <si>
    <t>$</t>
  </si>
  <si>
    <t>head</t>
  </si>
  <si>
    <t>PHYSICL THERPY</t>
  </si>
  <si>
    <t>http://www.csun.edu/financialaid/basics/cost.php</t>
  </si>
  <si>
    <t>Tui fees</t>
  </si>
  <si>
    <t>HUMANITIES</t>
  </si>
  <si>
    <t>MECHANICAL ENG</t>
  </si>
  <si>
    <t>HEALTH ED(MPH)</t>
  </si>
  <si>
    <t>HEALTH CARE</t>
  </si>
  <si>
    <t>TAXATION</t>
  </si>
  <si>
    <t>ENVIR HEALTH</t>
  </si>
  <si>
    <t>STRUCTURAL ENG</t>
  </si>
  <si>
    <t>HISTORY</t>
  </si>
  <si>
    <t>MASS COMMUNCTN</t>
  </si>
  <si>
    <t>GEOGRAPHY</t>
  </si>
  <si>
    <t>COMPUTER SCI</t>
  </si>
  <si>
    <t>ENGINEERING</t>
  </si>
  <si>
    <t>THRM Hosp</t>
  </si>
  <si>
    <t>SPANISH</t>
  </si>
  <si>
    <t>ED LEADERSHIP</t>
  </si>
  <si>
    <t>SCREENWRITING</t>
  </si>
  <si>
    <t>PHYSICS</t>
  </si>
  <si>
    <t>MANF ENGR</t>
  </si>
  <si>
    <t>LINGUISTICS</t>
  </si>
  <si>
    <t>MUSIC</t>
  </si>
  <si>
    <t>EdD</t>
  </si>
  <si>
    <t>POLITICAL SCI</t>
  </si>
  <si>
    <t>RECREATION</t>
  </si>
  <si>
    <t>Assistive Tech</t>
  </si>
  <si>
    <t>GEOLOGY</t>
  </si>
  <si>
    <t>ANTHROPOLOGY</t>
  </si>
  <si>
    <t>SOFTWARE ENG</t>
  </si>
  <si>
    <t>MEX AM STUDIES</t>
  </si>
  <si>
    <t>THEATRE ARTS</t>
  </si>
  <si>
    <t>SPECIAL MAJOR</t>
  </si>
  <si>
    <t>MFA</t>
  </si>
  <si>
    <t>BIOCHEMISTRY</t>
  </si>
  <si>
    <t>MATHEMATICS</t>
  </si>
  <si>
    <t>CHEMISTRY</t>
  </si>
  <si>
    <t>KNOWLEDGE MGMT</t>
  </si>
  <si>
    <t>ENGLSH SEC LAN</t>
  </si>
  <si>
    <t>DEAF STUDIES</t>
  </si>
  <si>
    <t>Pub Health Pro</t>
  </si>
  <si>
    <t>ECONOMICS</t>
  </si>
  <si>
    <t>CIVIL ENGR</t>
  </si>
  <si>
    <t>MGMT INFO SYS</t>
  </si>
  <si>
    <t>URBAN STUDIES</t>
  </si>
  <si>
    <t>Nursing RN-BS</t>
  </si>
  <si>
    <t>NURSING</t>
  </si>
  <si>
    <t>HEALTH SCIENCE</t>
  </si>
  <si>
    <t>Radiologic</t>
  </si>
  <si>
    <t>CONSTRUCT ENG</t>
  </si>
  <si>
    <t>PHILOSOPHY</t>
  </si>
  <si>
    <t>ATHL TRAINING</t>
  </si>
  <si>
    <t>AFRO AM STUDY</t>
  </si>
  <si>
    <t>RELIGIOUS STDY</t>
  </si>
  <si>
    <t>ENG COMPUTER</t>
  </si>
  <si>
    <t>FOREIGN LANG</t>
  </si>
  <si>
    <t>WOMENS STUDIES</t>
  </si>
  <si>
    <t>ASIAN-AMERICAN</t>
  </si>
  <si>
    <t>Central Amer</t>
  </si>
  <si>
    <t>FRENCH</t>
  </si>
  <si>
    <t>JEWISH STUDIES</t>
  </si>
  <si>
    <t>Comp Sci Info</t>
  </si>
  <si>
    <t>ENVIRNMNTL BIO</t>
  </si>
  <si>
    <t>WOMEN STDY</t>
  </si>
  <si>
    <t>PRE-NURSING</t>
  </si>
  <si>
    <t>APPLIED MATH</t>
  </si>
  <si>
    <t>STATISTICS</t>
  </si>
  <si>
    <t>Fall 2013</t>
  </si>
  <si>
    <t>p1</t>
  </si>
  <si>
    <t>p2</t>
  </si>
  <si>
    <t>p3</t>
  </si>
  <si>
    <t>p4</t>
  </si>
  <si>
    <t>p5</t>
  </si>
  <si>
    <t>Done</t>
  </si>
  <si>
    <t>Take the fees (372 x 30) plus :tuition and fees from Part pricing information</t>
  </si>
  <si>
    <t>Indian</t>
  </si>
  <si>
    <t>Asian</t>
  </si>
  <si>
    <t>Pac Is</t>
  </si>
  <si>
    <t>latino</t>
  </si>
  <si>
    <t>To view tuition and fees for the current academic school year, click here.</t>
  </si>
  <si>
    <t>check always</t>
  </si>
  <si>
    <t>The groups get mixed up depending on the numbers</t>
  </si>
  <si>
    <t xml:space="preserve">since things are sorted descending order, there is a tendency to </t>
  </si>
  <si>
    <t>always update.</t>
  </si>
  <si>
    <t>done</t>
  </si>
  <si>
    <t>for 13/14 its 6525, 17685</t>
  </si>
  <si>
    <t>IPEDS 10.2015</t>
  </si>
  <si>
    <t>2016-17</t>
  </si>
  <si>
    <t>mult by units</t>
  </si>
  <si>
    <t>Check</t>
  </si>
  <si>
    <t>Fall Term 2016</t>
  </si>
  <si>
    <t>Fin Aid Type</t>
  </si>
  <si>
    <t>G</t>
  </si>
  <si>
    <t>S</t>
  </si>
  <si>
    <t>L</t>
  </si>
  <si>
    <t>W</t>
  </si>
  <si>
    <t>Resident Undergrad</t>
  </si>
  <si>
    <t>Exploratory/Special</t>
  </si>
  <si>
    <t>HEALTH ED</t>
  </si>
  <si>
    <t>Multi-Race</t>
  </si>
  <si>
    <t>Unknown</t>
  </si>
  <si>
    <t>Lecturer</t>
  </si>
  <si>
    <t>Tenured/Tenure-Track</t>
  </si>
  <si>
    <r>
      <t xml:space="preserve">Source: </t>
    </r>
    <r>
      <rPr>
        <sz val="13"/>
        <rFont val="Times New Roman"/>
        <family val="1"/>
      </rPr>
      <t>Enrollment Report System - Degree (ERSD).</t>
    </r>
  </si>
  <si>
    <t>Tuition Fee Revenue</t>
  </si>
  <si>
    <t>0-6 Units</t>
  </si>
  <si>
    <t>6+ Units</t>
  </si>
  <si>
    <t>2007-2008</t>
  </si>
  <si>
    <t>Fall</t>
  </si>
  <si>
    <t>Spring</t>
  </si>
  <si>
    <t>For fiscal year 2007-08 the graduate fee for credential program participants is reduced to $933 per semester for 0 - 6 units and $1,608 for 6+ units.</t>
  </si>
  <si>
    <t>2008-2009</t>
  </si>
  <si>
    <t>For fiscal year 2008-09 the graduate fee for credential program fee is reduced to $1,026 per semester for 0 - 6 units and $1,770 for 6+ units.</t>
  </si>
  <si>
    <t>For fiscal year 2008-09 the EdD program fee for participants is $4,290 for fall and $4,315 for spring</t>
  </si>
  <si>
    <t>2009-2010</t>
  </si>
  <si>
    <t>For fiscal year 2009-10 the graduate fee for credential program participants is $1,356 per semester for 0 - 6 units and $2,337 for 6+ units.</t>
  </si>
  <si>
    <t>For fiscal year 2009-10 the EdD program fee for participants is $4,338 per semester plus mandatory campus fees; fall is $4,718 and spring is $4,733</t>
  </si>
  <si>
    <t>For fiscal year 2009-10 the MBA program fee @ $ 210/unit was established (Graduate Business Professional Fee)</t>
  </si>
  <si>
    <t>2010-11</t>
  </si>
  <si>
    <t>Tenured/Tenure-Track Ethnicity</t>
  </si>
  <si>
    <t>Tenured/Tenure-Track Rank</t>
  </si>
  <si>
    <t>CRIM JUSTICE</t>
  </si>
  <si>
    <t>Out of State</t>
  </si>
  <si>
    <t>Resident Tui Fees</t>
  </si>
  <si>
    <t>Other Faculty</t>
  </si>
  <si>
    <t>N</t>
  </si>
  <si>
    <t>Non-Binary</t>
  </si>
  <si>
    <t>Arts, Media, Communication</t>
  </si>
  <si>
    <t>Engineering &amp; Computer Science</t>
  </si>
  <si>
    <t>Total Enrollment by College</t>
  </si>
  <si>
    <t>Nonbinary</t>
  </si>
  <si>
    <t xml:space="preserve">   Nonbinary</t>
  </si>
  <si>
    <t>19/20</t>
  </si>
  <si>
    <t>Next Fall 2020</t>
  </si>
  <si>
    <t>0.1% Pacific Isl (52)</t>
  </si>
  <si>
    <t>2018-19</t>
  </si>
  <si>
    <t>2011-12</t>
  </si>
  <si>
    <t>Get Total from file (not first row)</t>
  </si>
  <si>
    <t>NA</t>
  </si>
  <si>
    <t>Fall 2021 Enrollment</t>
  </si>
  <si>
    <t>Total Fall Enrollment 1961-2021</t>
  </si>
  <si>
    <t>Total Degrees 1979/80 to 2019/20</t>
  </si>
  <si>
    <t>Financial Aid Awards 2020/21</t>
  </si>
  <si>
    <t>Programs Fall 2021</t>
  </si>
  <si>
    <t>0.1% American Indian (37)</t>
  </si>
  <si>
    <t>4.6% African American (1,766)</t>
  </si>
  <si>
    <t>9.2% Asian American (3,538)</t>
  </si>
  <si>
    <t>55.2% Latino/a (21,263)</t>
  </si>
  <si>
    <t>2.7% International (1,050)</t>
  </si>
  <si>
    <t>21.5% White (8,307)</t>
  </si>
  <si>
    <t>3.0% Multi-Race (1,158)</t>
  </si>
  <si>
    <t>3.6% Unknown (1,380)</t>
  </si>
  <si>
    <t>2019/20</t>
  </si>
  <si>
    <t>Prof Acct</t>
  </si>
  <si>
    <t>4.3% African American (473)</t>
  </si>
  <si>
    <t>0.1% American Indian (14)</t>
  </si>
  <si>
    <t>10.4% Asian American (1,135)</t>
  </si>
  <si>
    <t>4.9% International (531)</t>
  </si>
  <si>
    <t>45.8% Latino/a (4,988)</t>
  </si>
  <si>
    <t>3.2% Multi-Race (351)</t>
  </si>
  <si>
    <t>0.1% Pacific Isl (6)</t>
  </si>
  <si>
    <t>7.2% Unknown (787)</t>
  </si>
  <si>
    <t>23.9% White (2,603)</t>
  </si>
  <si>
    <t>20/21</t>
  </si>
  <si>
    <t>21/22</t>
  </si>
  <si>
    <t>Get future breakdown Always.  For Fall 2021 profile use Fall 2020</t>
  </si>
  <si>
    <t>data but secure Fall 2021 as it will disappear net year</t>
  </si>
  <si>
    <t>2020-21</t>
  </si>
  <si>
    <t>2021-22</t>
  </si>
  <si>
    <t>79/80</t>
  </si>
  <si>
    <t>99/00</t>
  </si>
  <si>
    <t>09/10</t>
  </si>
  <si>
    <t>88/89</t>
  </si>
  <si>
    <t>96/97</t>
  </si>
  <si>
    <t>04/05</t>
  </si>
  <si>
    <t>12/13</t>
  </si>
  <si>
    <t>IPED Institutional Chacrterieers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</si>
</sst>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0.0%"/>
    <numFmt numFmtId="166" formatCode="&quot;$&quot;#,##0"/>
    <numFmt numFmtId="167" formatCode="###0"/>
  </numFmts>
  <fonts count="5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7"/>
      <name val="Times New Roman"/>
      <family val="1"/>
    </font>
    <font>
      <b/>
      <sz val="17"/>
      <name val="Times New Roman"/>
      <family val="1"/>
    </font>
    <font>
      <i/>
      <sz val="17"/>
      <name val="Times New Roman"/>
      <family val="1"/>
    </font>
    <font>
      <b/>
      <u/>
      <sz val="17"/>
      <name val="Times New Roman"/>
      <family val="1"/>
    </font>
    <font>
      <sz val="35"/>
      <name val="Times New Roman"/>
      <family val="1"/>
    </font>
    <font>
      <sz val="22"/>
      <name val="Times New Roman"/>
      <family val="1"/>
    </font>
    <font>
      <b/>
      <u/>
      <sz val="2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sz val="17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i/>
      <u/>
      <sz val="17"/>
      <name val="Times New Roman"/>
      <family val="1"/>
    </font>
    <font>
      <b/>
      <sz val="26"/>
      <name val="Arial"/>
      <family val="2"/>
    </font>
    <font>
      <sz val="17"/>
      <name val="Arial"/>
      <family val="2"/>
    </font>
    <font>
      <b/>
      <sz val="17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0"/>
      <color indexed="8"/>
      <name val="Arial"/>
      <family val="2"/>
    </font>
    <font>
      <sz val="20"/>
      <color indexed="10"/>
      <name val="Times New Roman"/>
      <family val="1"/>
    </font>
    <font>
      <sz val="10"/>
      <name val="Courier"/>
      <family val="3"/>
    </font>
    <font>
      <sz val="10"/>
      <color indexed="10"/>
      <name val="Arial"/>
      <family val="2"/>
    </font>
    <font>
      <i/>
      <u/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0"/>
      <name val="Arial"/>
      <family val="2"/>
    </font>
    <font>
      <sz val="8"/>
      <name val="NewCenturySchlbk"/>
    </font>
    <font>
      <b/>
      <sz val="8"/>
      <name val="NewCenturySchlbk"/>
    </font>
    <font>
      <sz val="10"/>
      <name val="MS Sans Serif"/>
    </font>
    <font>
      <i/>
      <sz val="10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u/>
      <sz val="5.5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3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0" fontId="47" fillId="0" borderId="0"/>
    <xf numFmtId="0" fontId="41" fillId="0" borderId="0"/>
  </cellStyleXfs>
  <cellXfs count="294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0" fillId="0" borderId="0" xfId="0" quotePrefix="1"/>
    <xf numFmtId="3" fontId="11" fillId="0" borderId="0" xfId="0" applyNumberFormat="1" applyFont="1" applyAlignment="1">
      <alignment vertical="center"/>
    </xf>
    <xf numFmtId="0" fontId="1" fillId="0" borderId="0" xfId="0" quotePrefix="1" applyFont="1" applyAlignment="1">
      <alignment horizontal="right"/>
    </xf>
    <xf numFmtId="0" fontId="1" fillId="0" borderId="0" xfId="0" applyFont="1"/>
    <xf numFmtId="3" fontId="0" fillId="0" borderId="0" xfId="0" applyNumberFormat="1"/>
    <xf numFmtId="0" fontId="19" fillId="0" borderId="0" xfId="0" applyFont="1"/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6" fillId="0" borderId="0" xfId="0" applyFont="1"/>
    <xf numFmtId="0" fontId="13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1" fillId="0" borderId="0" xfId="0" applyFont="1"/>
    <xf numFmtId="3" fontId="6" fillId="0" borderId="0" xfId="0" applyNumberFormat="1" applyFont="1" applyAlignment="1">
      <alignment horizontal="right" vertical="center"/>
    </xf>
    <xf numFmtId="3" fontId="17" fillId="0" borderId="0" xfId="0" applyNumberFormat="1" applyFont="1"/>
    <xf numFmtId="0" fontId="2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0" fillId="0" borderId="0" xfId="0" quotePrefix="1" applyAlignment="1">
      <alignment horizontal="right"/>
    </xf>
    <xf numFmtId="0" fontId="0" fillId="2" borderId="0" xfId="0" applyFill="1"/>
    <xf numFmtId="3" fontId="0" fillId="2" borderId="0" xfId="0" applyNumberFormat="1" applyFill="1"/>
    <xf numFmtId="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0" borderId="0" xfId="0" applyNumberFormat="1" applyFont="1"/>
    <xf numFmtId="165" fontId="11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165" fontId="0" fillId="0" borderId="0" xfId="0" applyNumberFormat="1"/>
    <xf numFmtId="165" fontId="2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 applyAlignment="1">
      <alignment horizontal="right" vertical="center"/>
    </xf>
    <xf numFmtId="4" fontId="11" fillId="2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2" borderId="0" xfId="0" applyNumberFormat="1" applyFill="1"/>
    <xf numFmtId="4" fontId="0" fillId="0" borderId="0" xfId="0" applyNumberFormat="1"/>
    <xf numFmtId="4" fontId="4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65" fontId="19" fillId="0" borderId="0" xfId="0" applyNumberFormat="1" applyFont="1" applyAlignment="1">
      <alignment vertical="center"/>
    </xf>
    <xf numFmtId="165" fontId="2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17" fillId="0" borderId="0" xfId="0" applyNumberFormat="1" applyFont="1"/>
    <xf numFmtId="165" fontId="28" fillId="0" borderId="0" xfId="0" applyNumberFormat="1" applyFont="1" applyAlignment="1">
      <alignment horizontal="right" vertical="center"/>
    </xf>
    <xf numFmtId="0" fontId="30" fillId="0" borderId="0" xfId="0" applyFont="1"/>
    <xf numFmtId="3" fontId="4" fillId="0" borderId="0" xfId="0" applyNumberFormat="1" applyFont="1" applyAlignment="1">
      <alignment horizontal="right"/>
    </xf>
    <xf numFmtId="0" fontId="31" fillId="0" borderId="0" xfId="0" applyFont="1" applyAlignment="1">
      <alignment vertical="center"/>
    </xf>
    <xf numFmtId="5" fontId="4" fillId="0" borderId="0" xfId="0" applyNumberFormat="1" applyFont="1" applyAlignment="1">
      <alignment vertical="center"/>
    </xf>
    <xf numFmtId="1" fontId="15" fillId="0" borderId="1" xfId="0" quotePrefix="1" applyNumberFormat="1" applyFont="1" applyBorder="1" applyAlignment="1">
      <alignment horizontal="right"/>
    </xf>
    <xf numFmtId="1" fontId="15" fillId="0" borderId="2" xfId="0" quotePrefix="1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3" fontId="15" fillId="0" borderId="0" xfId="0" applyNumberFormat="1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4" fontId="0" fillId="0" borderId="0" xfId="0" applyNumberFormat="1" applyFill="1"/>
    <xf numFmtId="3" fontId="0" fillId="0" borderId="0" xfId="0" applyNumberFormat="1" applyFill="1"/>
    <xf numFmtId="0" fontId="28" fillId="0" borderId="0" xfId="0" applyFont="1" applyAlignment="1">
      <alignment horizontal="right"/>
    </xf>
    <xf numFmtId="0" fontId="27" fillId="0" borderId="0" xfId="0" applyFont="1"/>
    <xf numFmtId="166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3" fontId="26" fillId="2" borderId="0" xfId="0" applyNumberFormat="1" applyFont="1" applyFill="1" applyAlignment="1">
      <alignment horizontal="right"/>
    </xf>
    <xf numFmtId="5" fontId="26" fillId="2" borderId="0" xfId="0" applyNumberFormat="1" applyFont="1" applyFill="1" applyAlignment="1">
      <alignment horizontal="right"/>
    </xf>
    <xf numFmtId="0" fontId="34" fillId="0" borderId="0" xfId="0" applyFont="1"/>
    <xf numFmtId="0" fontId="35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quotePrefix="1" applyFont="1" applyAlignment="1">
      <alignment vertical="center"/>
    </xf>
    <xf numFmtId="0" fontId="0" fillId="0" borderId="0" xfId="0" applyAlignment="1">
      <alignment horizontal="left"/>
    </xf>
    <xf numFmtId="0" fontId="0" fillId="3" borderId="0" xfId="0" applyFill="1"/>
    <xf numFmtId="0" fontId="11" fillId="0" borderId="0" xfId="0" applyFont="1" applyFill="1" applyAlignment="1">
      <alignment vertical="center"/>
    </xf>
    <xf numFmtId="1" fontId="26" fillId="0" borderId="0" xfId="0" applyNumberFormat="1" applyFont="1" applyAlignment="1">
      <alignment vertical="center"/>
    </xf>
    <xf numFmtId="167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4" fillId="0" borderId="0" xfId="0" applyFont="1" applyAlignment="1">
      <alignment horizontal="left" vertical="center"/>
    </xf>
    <xf numFmtId="3" fontId="0" fillId="0" borderId="0" xfId="0" quotePrefix="1" applyNumberFormat="1"/>
    <xf numFmtId="0" fontId="36" fillId="0" borderId="0" xfId="0" applyFont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/>
    <xf numFmtId="9" fontId="0" fillId="0" borderId="0" xfId="0" applyNumberFormat="1"/>
    <xf numFmtId="16" fontId="0" fillId="0" borderId="0" xfId="0" applyNumberFormat="1"/>
    <xf numFmtId="49" fontId="0" fillId="0" borderId="0" xfId="0" applyNumberFormat="1" applyAlignment="1">
      <alignment horizontal="right"/>
    </xf>
    <xf numFmtId="0" fontId="29" fillId="0" borderId="0" xfId="0" applyFont="1" applyFill="1"/>
    <xf numFmtId="10" fontId="0" fillId="0" borderId="0" xfId="0" applyNumberFormat="1"/>
    <xf numFmtId="1" fontId="0" fillId="0" borderId="0" xfId="0" applyNumberFormat="1"/>
    <xf numFmtId="0" fontId="13" fillId="4" borderId="0" xfId="0" applyFont="1" applyFill="1" applyAlignment="1">
      <alignment vertical="center"/>
    </xf>
    <xf numFmtId="0" fontId="0" fillId="4" borderId="0" xfId="0" applyFill="1"/>
    <xf numFmtId="0" fontId="25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0" applyNumberFormat="1" applyFont="1" applyFill="1" applyAlignment="1">
      <alignment vertical="center"/>
    </xf>
    <xf numFmtId="0" fontId="37" fillId="4" borderId="0" xfId="0" applyFont="1" applyFill="1"/>
    <xf numFmtId="0" fontId="16" fillId="4" borderId="0" xfId="0" applyFont="1" applyFill="1" applyAlignment="1">
      <alignment vertical="center"/>
    </xf>
    <xf numFmtId="3" fontId="19" fillId="4" borderId="0" xfId="0" applyNumberFormat="1" applyFont="1" applyFill="1" applyAlignment="1">
      <alignment vertical="center"/>
    </xf>
    <xf numFmtId="0" fontId="47" fillId="0" borderId="0" xfId="3"/>
    <xf numFmtId="0" fontId="0" fillId="5" borderId="0" xfId="0" applyFill="1"/>
    <xf numFmtId="3" fontId="0" fillId="5" borderId="0" xfId="0" applyNumberFormat="1" applyFill="1"/>
    <xf numFmtId="3" fontId="51" fillId="0" borderId="0" xfId="0" applyNumberFormat="1" applyFont="1"/>
    <xf numFmtId="0" fontId="47" fillId="0" borderId="0" xfId="7"/>
    <xf numFmtId="0" fontId="47" fillId="0" borderId="0" xfId="8"/>
    <xf numFmtId="0" fontId="51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0" fillId="6" borderId="0" xfId="0" applyFill="1"/>
    <xf numFmtId="0" fontId="2" fillId="2" borderId="0" xfId="0" quotePrefix="1" applyFont="1" applyFill="1"/>
    <xf numFmtId="0" fontId="47" fillId="6" borderId="0" xfId="8" applyFill="1"/>
    <xf numFmtId="0" fontId="26" fillId="0" borderId="0" xfId="0" applyFont="1"/>
    <xf numFmtId="0" fontId="38" fillId="0" borderId="0" xfId="0" applyFont="1" applyAlignment="1">
      <alignment horizontal="right" vertical="center"/>
    </xf>
    <xf numFmtId="3" fontId="26" fillId="0" borderId="0" xfId="0" applyNumberFormat="1" applyFont="1" applyFill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3" fontId="26" fillId="0" borderId="0" xfId="0" applyNumberFormat="1" applyFont="1" applyFill="1"/>
    <xf numFmtId="3" fontId="26" fillId="0" borderId="0" xfId="0" applyNumberFormat="1" applyFont="1" applyAlignment="1">
      <alignment vertical="center"/>
    </xf>
    <xf numFmtId="0" fontId="40" fillId="0" borderId="0" xfId="0" applyFont="1" applyAlignment="1">
      <alignment horizontal="right" vertical="center"/>
    </xf>
    <xf numFmtId="3" fontId="26" fillId="0" borderId="0" xfId="0" applyNumberFormat="1" applyFont="1"/>
    <xf numFmtId="3" fontId="26" fillId="0" borderId="0" xfId="0" applyNumberFormat="1" applyFont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" fillId="0" borderId="0" xfId="0" quotePrefix="1" applyFont="1" applyAlignment="1">
      <alignment horizontal="right"/>
    </xf>
    <xf numFmtId="0" fontId="49" fillId="7" borderId="0" xfId="6" applyFill="1"/>
    <xf numFmtId="0" fontId="49" fillId="0" borderId="0" xfId="6"/>
    <xf numFmtId="0" fontId="49" fillId="0" borderId="0" xfId="6"/>
    <xf numFmtId="1" fontId="7" fillId="0" borderId="0" xfId="0" applyNumberFormat="1" applyFont="1" applyAlignment="1">
      <alignment vertical="center"/>
    </xf>
    <xf numFmtId="1" fontId="2" fillId="0" borderId="6" xfId="0" quotePrefix="1" applyNumberFormat="1" applyFont="1" applyBorder="1" applyAlignment="1">
      <alignment horizontal="right"/>
    </xf>
    <xf numFmtId="0" fontId="50" fillId="0" borderId="0" xfId="0" applyFont="1"/>
    <xf numFmtId="0" fontId="50" fillId="6" borderId="0" xfId="0" applyFont="1" applyFill="1"/>
    <xf numFmtId="0" fontId="2" fillId="8" borderId="0" xfId="0" applyFont="1" applyFill="1"/>
    <xf numFmtId="0" fontId="2" fillId="6" borderId="0" xfId="0" applyFont="1" applyFill="1"/>
    <xf numFmtId="0" fontId="2" fillId="7" borderId="0" xfId="0" applyFont="1" applyFill="1"/>
    <xf numFmtId="0" fontId="49" fillId="9" borderId="0" xfId="6" applyFill="1"/>
    <xf numFmtId="0" fontId="2" fillId="9" borderId="0" xfId="0" applyFont="1" applyFill="1"/>
    <xf numFmtId="0" fontId="36" fillId="7" borderId="0" xfId="0" applyFont="1" applyFill="1"/>
    <xf numFmtId="0" fontId="17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/>
    </xf>
    <xf numFmtId="1" fontId="2" fillId="0" borderId="2" xfId="0" quotePrefix="1" applyNumberFormat="1" applyFont="1" applyBorder="1" applyAlignment="1">
      <alignment horizontal="right"/>
    </xf>
    <xf numFmtId="0" fontId="48" fillId="0" borderId="0" xfId="2" applyAlignment="1" applyProtection="1"/>
    <xf numFmtId="0" fontId="0" fillId="7" borderId="0" xfId="0" applyFill="1"/>
    <xf numFmtId="0" fontId="0" fillId="10" borderId="0" xfId="0" applyFill="1"/>
    <xf numFmtId="3" fontId="0" fillId="10" borderId="0" xfId="0" applyNumberFormat="1" applyFill="1"/>
    <xf numFmtId="0" fontId="49" fillId="0" borderId="0" xfId="6"/>
    <xf numFmtId="4" fontId="49" fillId="0" borderId="0" xfId="6" applyNumberFormat="1"/>
    <xf numFmtId="0" fontId="49" fillId="0" borderId="0" xfId="6"/>
    <xf numFmtId="0" fontId="49" fillId="0" borderId="0" xfId="6"/>
    <xf numFmtId="4" fontId="49" fillId="0" borderId="0" xfId="6" applyNumberFormat="1"/>
    <xf numFmtId="0" fontId="49" fillId="0" borderId="0" xfId="6"/>
    <xf numFmtId="4" fontId="49" fillId="0" borderId="0" xfId="6" applyNumberFormat="1"/>
    <xf numFmtId="3" fontId="49" fillId="0" borderId="0" xfId="6" applyNumberFormat="1"/>
    <xf numFmtId="0" fontId="49" fillId="0" borderId="0" xfId="6"/>
    <xf numFmtId="0" fontId="49" fillId="0" borderId="0" xfId="6"/>
    <xf numFmtId="0" fontId="9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49" fillId="0" borderId="0" xfId="6"/>
    <xf numFmtId="0" fontId="10" fillId="5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/>
    </xf>
    <xf numFmtId="0" fontId="49" fillId="0" borderId="0" xfId="6"/>
    <xf numFmtId="0" fontId="49" fillId="0" borderId="0" xfId="6"/>
    <xf numFmtId="3" fontId="2" fillId="0" borderId="0" xfId="0" applyNumberFormat="1" applyFont="1"/>
    <xf numFmtId="0" fontId="49" fillId="0" borderId="0" xfId="6"/>
    <xf numFmtId="3" fontId="0" fillId="7" borderId="0" xfId="0" applyNumberFormat="1" applyFill="1"/>
    <xf numFmtId="0" fontId="2" fillId="7" borderId="0" xfId="0" applyFont="1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quotePrefix="1" applyFill="1" applyAlignment="1">
      <alignment horizontal="right"/>
    </xf>
    <xf numFmtId="3" fontId="2" fillId="7" borderId="0" xfId="0" applyNumberFormat="1" applyFont="1" applyFill="1"/>
    <xf numFmtId="0" fontId="0" fillId="0" borderId="0" xfId="0" applyAlignment="1"/>
    <xf numFmtId="0" fontId="17" fillId="0" borderId="0" xfId="0" applyFont="1" applyAlignment="1"/>
    <xf numFmtId="3" fontId="4" fillId="0" borderId="0" xfId="0" applyNumberFormat="1" applyFont="1" applyAlignment="1"/>
    <xf numFmtId="4" fontId="4" fillId="0" borderId="0" xfId="0" applyNumberFormat="1" applyFont="1" applyAlignment="1"/>
    <xf numFmtId="165" fontId="4" fillId="0" borderId="0" xfId="0" applyNumberFormat="1" applyFont="1" applyAlignment="1"/>
    <xf numFmtId="165" fontId="28" fillId="0" borderId="0" xfId="0" applyNumberFormat="1" applyFont="1" applyAlignment="1">
      <alignment horizontal="right"/>
    </xf>
    <xf numFmtId="165" fontId="9" fillId="0" borderId="0" xfId="0" applyNumberFormat="1" applyFont="1" applyAlignment="1"/>
    <xf numFmtId="165" fontId="17" fillId="0" borderId="0" xfId="0" applyNumberFormat="1" applyFont="1" applyAlignment="1"/>
    <xf numFmtId="3" fontId="17" fillId="0" borderId="0" xfId="0" applyNumberFormat="1" applyFont="1" applyAlignment="1"/>
    <xf numFmtId="164" fontId="4" fillId="0" borderId="0" xfId="0" applyNumberFormat="1" applyFont="1" applyAlignment="1"/>
    <xf numFmtId="0" fontId="24" fillId="0" borderId="0" xfId="0" applyFont="1" applyAlignment="1"/>
    <xf numFmtId="0" fontId="17" fillId="0" borderId="0" xfId="0" applyFont="1" applyFill="1"/>
    <xf numFmtId="0" fontId="28" fillId="0" borderId="0" xfId="0" applyFont="1" applyFill="1" applyAlignment="1">
      <alignment horizontal="right" vertical="center"/>
    </xf>
    <xf numFmtId="165" fontId="28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0" fillId="0" borderId="0" xfId="0" applyFill="1"/>
    <xf numFmtId="165" fontId="0" fillId="0" borderId="0" xfId="0" applyNumberFormat="1" applyFill="1"/>
    <xf numFmtId="0" fontId="7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" fillId="10" borderId="0" xfId="0" applyFont="1" applyFill="1"/>
    <xf numFmtId="0" fontId="0" fillId="6" borderId="0" xfId="0" applyNumberFormat="1" applyFill="1" applyProtection="1">
      <protection locked="0"/>
    </xf>
    <xf numFmtId="0" fontId="0" fillId="7" borderId="0" xfId="0" applyFill="1" applyAlignment="1">
      <alignment horizontal="right"/>
    </xf>
    <xf numFmtId="1" fontId="2" fillId="0" borderId="1" xfId="0" quotePrefix="1" applyNumberFormat="1" applyFont="1" applyBorder="1" applyAlignment="1">
      <alignment horizontal="right"/>
    </xf>
    <xf numFmtId="0" fontId="52" fillId="0" borderId="0" xfId="0" applyFont="1" applyAlignment="1">
      <alignment horizontal="left" vertical="center" readingOrder="1"/>
    </xf>
    <xf numFmtId="0" fontId="2" fillId="7" borderId="0" xfId="0" applyFont="1" applyFill="1" applyAlignment="1">
      <alignment horizontal="left"/>
    </xf>
    <xf numFmtId="0" fontId="42" fillId="0" borderId="7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0" fontId="42" fillId="0" borderId="10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0" fontId="42" fillId="0" borderId="15" xfId="0" applyFont="1" applyBorder="1" applyAlignment="1">
      <alignment horizontal="center" vertical="center"/>
    </xf>
    <xf numFmtId="0" fontId="43" fillId="0" borderId="16" xfId="0" applyFont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42" fillId="0" borderId="18" xfId="0" applyFont="1" applyBorder="1" applyAlignment="1">
      <alignment vertical="center"/>
    </xf>
    <xf numFmtId="0" fontId="42" fillId="0" borderId="19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8" fontId="42" fillId="0" borderId="21" xfId="0" applyNumberFormat="1" applyFont="1" applyBorder="1" applyAlignment="1">
      <alignment horizontal="right" vertical="center"/>
    </xf>
    <xf numFmtId="8" fontId="42" fillId="0" borderId="22" xfId="0" applyNumberFormat="1" applyFont="1" applyBorder="1" applyAlignment="1">
      <alignment horizontal="right" vertical="center"/>
    </xf>
    <xf numFmtId="8" fontId="42" fillId="0" borderId="23" xfId="0" applyNumberFormat="1" applyFont="1" applyBorder="1" applyAlignment="1">
      <alignment horizontal="right" vertical="center"/>
    </xf>
    <xf numFmtId="0" fontId="44" fillId="0" borderId="24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2" fillId="0" borderId="25" xfId="0" applyFont="1" applyBorder="1" applyAlignment="1">
      <alignment vertical="center"/>
    </xf>
    <xf numFmtId="0" fontId="42" fillId="0" borderId="26" xfId="0" applyFont="1" applyBorder="1" applyAlignment="1">
      <alignment vertical="center"/>
    </xf>
    <xf numFmtId="0" fontId="42" fillId="0" borderId="27" xfId="0" applyFont="1" applyBorder="1" applyAlignment="1">
      <alignment vertical="center"/>
    </xf>
    <xf numFmtId="8" fontId="42" fillId="11" borderId="21" xfId="0" applyNumberFormat="1" applyFont="1" applyFill="1" applyBorder="1" applyAlignment="1">
      <alignment horizontal="right" vertical="center"/>
    </xf>
    <xf numFmtId="8" fontId="42" fillId="11" borderId="22" xfId="0" applyNumberFormat="1" applyFont="1" applyFill="1" applyBorder="1" applyAlignment="1">
      <alignment horizontal="right" vertical="center"/>
    </xf>
    <xf numFmtId="8" fontId="42" fillId="11" borderId="23" xfId="0" applyNumberFormat="1" applyFont="1" applyFill="1" applyBorder="1" applyAlignment="1">
      <alignment horizontal="right" vertical="center"/>
    </xf>
    <xf numFmtId="0" fontId="45" fillId="0" borderId="24" xfId="0" applyFont="1" applyBorder="1" applyAlignment="1">
      <alignment vertical="center"/>
    </xf>
    <xf numFmtId="0" fontId="42" fillId="11" borderId="21" xfId="0" applyFont="1" applyFill="1" applyBorder="1" applyAlignment="1">
      <alignment vertical="center"/>
    </xf>
    <xf numFmtId="0" fontId="42" fillId="11" borderId="23" xfId="0" applyFont="1" applyFill="1" applyBorder="1" applyAlignment="1">
      <alignment vertical="center"/>
    </xf>
    <xf numFmtId="0" fontId="42" fillId="11" borderId="19" xfId="0" applyFont="1" applyFill="1" applyBorder="1" applyAlignment="1">
      <alignment vertical="center"/>
    </xf>
    <xf numFmtId="8" fontId="42" fillId="11" borderId="11" xfId="0" applyNumberFormat="1" applyFont="1" applyFill="1" applyBorder="1" applyAlignment="1">
      <alignment horizontal="right" vertical="center"/>
    </xf>
    <xf numFmtId="8" fontId="42" fillId="11" borderId="19" xfId="0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46" fillId="0" borderId="28" xfId="0" applyFont="1" applyBorder="1" applyAlignment="1">
      <alignment vertical="center"/>
    </xf>
    <xf numFmtId="0" fontId="1" fillId="0" borderId="0" xfId="0" quotePrefix="1" applyFont="1" applyFill="1" applyAlignment="1">
      <alignment horizontal="right"/>
    </xf>
    <xf numFmtId="0" fontId="50" fillId="7" borderId="0" xfId="0" applyFont="1" applyFill="1" applyAlignment="1">
      <alignment horizontal="left"/>
    </xf>
    <xf numFmtId="0" fontId="50" fillId="7" borderId="0" xfId="0" quotePrefix="1" applyFont="1" applyFill="1"/>
    <xf numFmtId="3" fontId="0" fillId="6" borderId="0" xfId="0" applyNumberFormat="1" applyFill="1"/>
    <xf numFmtId="0" fontId="2" fillId="6" borderId="0" xfId="0" quotePrefix="1" applyFont="1" applyFill="1" applyAlignment="1">
      <alignment horizontal="right"/>
    </xf>
    <xf numFmtId="0" fontId="2" fillId="12" borderId="0" xfId="0" quotePrefix="1" applyFont="1" applyFill="1" applyAlignment="1">
      <alignment horizontal="right"/>
    </xf>
    <xf numFmtId="3" fontId="0" fillId="12" borderId="0" xfId="0" applyNumberFormat="1" applyFill="1"/>
    <xf numFmtId="166" fontId="4" fillId="0" borderId="0" xfId="0" applyNumberFormat="1" applyFont="1" applyAlignment="1">
      <alignment horizontal="right"/>
    </xf>
    <xf numFmtId="5" fontId="4" fillId="5" borderId="0" xfId="0" applyNumberFormat="1" applyFont="1" applyFill="1" applyAlignment="1">
      <alignment horizontal="right" vertical="center"/>
    </xf>
    <xf numFmtId="0" fontId="43" fillId="11" borderId="24" xfId="0" applyFont="1" applyFill="1" applyBorder="1" applyAlignment="1">
      <alignment vertical="center"/>
    </xf>
    <xf numFmtId="0" fontId="43" fillId="11" borderId="32" xfId="0" applyFont="1" applyFill="1" applyBorder="1" applyAlignment="1">
      <alignment vertical="center"/>
    </xf>
    <xf numFmtId="0" fontId="42" fillId="11" borderId="16" xfId="0" applyFont="1" applyFill="1" applyBorder="1" applyAlignment="1">
      <alignment horizontal="center" vertical="center"/>
    </xf>
    <xf numFmtId="0" fontId="42" fillId="11" borderId="30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25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3" fillId="0" borderId="30" xfId="0" applyFont="1" applyBorder="1" applyAlignment="1">
      <alignment vertical="center"/>
    </xf>
    <xf numFmtId="0" fontId="42" fillId="0" borderId="16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</cellXfs>
  <cellStyles count="10">
    <cellStyle name="Comma 2" xfId="1"/>
    <cellStyle name="Hyperlink" xfId="2" builtinId="8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Fees</a:t>
            </a:r>
          </a:p>
        </c:rich>
      </c:tx>
      <c:layout>
        <c:manualLayout>
          <c:xMode val="edge"/>
          <c:yMode val="edge"/>
          <c:x val="0.12676078648063729"/>
          <c:y val="1.3774111569387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831069156330149E-2"/>
          <c:y val="8.5399678782710223E-2"/>
          <c:w val="0.87676131708822558"/>
          <c:h val="0.8071647059140028"/>
        </c:manualLayout>
      </c:layout>
      <c:barChart>
        <c:barDir val="col"/>
        <c:grouping val="clustered"/>
        <c:varyColors val="0"/>
        <c:ser>
          <c:idx val="0"/>
          <c:order val="0"/>
          <c:tx>
            <c:v>Limited (Less than 6 Units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Data!$B$252:$G$252</c:f>
              <c:strCache>
                <c:ptCount val="6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  <c:pt idx="5">
                  <c:v>21/22</c:v>
                </c:pt>
              </c:strCache>
            </c:strRef>
          </c:cat>
          <c:val>
            <c:numRef>
              <c:f>Data!$B$253:$I$253</c:f>
              <c:numCache>
                <c:formatCode>#,##0</c:formatCode>
                <c:ptCount val="8"/>
                <c:pt idx="0">
                  <c:v>588</c:v>
                </c:pt>
                <c:pt idx="1">
                  <c:v>1304</c:v>
                </c:pt>
                <c:pt idx="2">
                  <c:v>1800</c:v>
                </c:pt>
                <c:pt idx="3">
                  <c:v>2247</c:v>
                </c:pt>
                <c:pt idx="4">
                  <c:v>2300</c:v>
                </c:pt>
                <c:pt idx="5">
                  <c:v>2313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4-4E45-8637-D8E00D02A0C9}"/>
            </c:ext>
          </c:extLst>
        </c:ser>
        <c:ser>
          <c:idx val="1"/>
          <c:order val="1"/>
          <c:tx>
            <c:v>Regular (6 Units or Greater)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Data!$B$252:$F$252</c:f>
              <c:strCache>
                <c:ptCount val="5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</c:strCache>
            </c:strRef>
          </c:cat>
          <c:val>
            <c:numRef>
              <c:f>Data!$B$254:$I$254</c:f>
              <c:numCache>
                <c:formatCode>#,##0</c:formatCode>
                <c:ptCount val="8"/>
                <c:pt idx="0">
                  <c:v>876</c:v>
                </c:pt>
                <c:pt idx="1">
                  <c:v>1970</c:v>
                </c:pt>
                <c:pt idx="2">
                  <c:v>2778</c:v>
                </c:pt>
                <c:pt idx="3">
                  <c:v>3501</c:v>
                </c:pt>
                <c:pt idx="4">
                  <c:v>3506</c:v>
                </c:pt>
                <c:pt idx="5">
                  <c:v>3519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4-4E45-8637-D8E00D02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63992"/>
        <c:axId val="1"/>
      </c:barChart>
      <c:catAx>
        <c:axId val="35916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63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3271467582936"/>
          <c:y val="0.1777778742284474"/>
          <c:w val="0.29411808909409498"/>
          <c:h val="0.117777841676346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Headcount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Data!$B$111:$G$111</c:f>
              <c:strCache>
                <c:ptCount val="6"/>
                <c:pt idx="1">
                  <c:v>79/80</c:v>
                </c:pt>
                <c:pt idx="2">
                  <c:v>89/90</c:v>
                </c:pt>
                <c:pt idx="3">
                  <c:v>99/00</c:v>
                </c:pt>
                <c:pt idx="4">
                  <c:v>09/10</c:v>
                </c:pt>
                <c:pt idx="5">
                  <c:v>19/20</c:v>
                </c:pt>
              </c:strCache>
            </c:strRef>
          </c:cat>
          <c:val>
            <c:numRef>
              <c:f>Data!$B$112:$G$112</c:f>
              <c:numCache>
                <c:formatCode>General</c:formatCode>
                <c:ptCount val="6"/>
                <c:pt idx="1">
                  <c:v>4066</c:v>
                </c:pt>
                <c:pt idx="2">
                  <c:v>4680</c:v>
                </c:pt>
                <c:pt idx="3">
                  <c:v>4806</c:v>
                </c:pt>
                <c:pt idx="4">
                  <c:v>8149</c:v>
                </c:pt>
                <c:pt idx="5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A-4B52-AD70-1F81B06F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6191832"/>
        <c:axId val="1"/>
      </c:barChart>
      <c:catAx>
        <c:axId val="35619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191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6173370572576"/>
          <c:y val="0.13131334719813248"/>
          <c:w val="0.50989421300390803"/>
          <c:h val="0.56397399117146596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19-420C-819C-AA02DB4D397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19-420C-819C-AA02DB4D397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19-420C-819C-AA02DB4D397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19-420C-819C-AA02DB4D397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19-420C-819C-AA02DB4D397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19-420C-819C-AA02DB4D397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19-420C-819C-AA02DB4D397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19-420C-819C-AA02DB4D397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19-420C-819C-AA02DB4D397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19-420C-819C-AA02DB4D3971}"/>
              </c:ext>
            </c:extLst>
          </c:dPt>
          <c:dLbls>
            <c:dLbl>
              <c:idx val="0"/>
              <c:layout>
                <c:manualLayout>
                  <c:x val="-4.8998242092688035E-2"/>
                  <c:y val="-2.6095736915390081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19-420C-819C-AA02DB4D3971}"/>
                </c:ext>
              </c:extLst>
            </c:dLbl>
            <c:dLbl>
              <c:idx val="4"/>
              <c:layout>
                <c:manualLayout>
                  <c:x val="-3.4940647524799614E-3"/>
                  <c:y val="3.8143872792599974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19-420C-819C-AA02DB4D3971}"/>
                </c:ext>
              </c:extLst>
            </c:dLbl>
            <c:dLbl>
              <c:idx val="5"/>
              <c:layout>
                <c:manualLayout>
                  <c:x val="4.4356450028768729E-2"/>
                  <c:y val="-4.7691810848457236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19-420C-819C-AA02DB4D3971}"/>
                </c:ext>
              </c:extLst>
            </c:dLbl>
            <c:dLbl>
              <c:idx val="6"/>
              <c:layout>
                <c:manualLayout>
                  <c:x val="3.7824303223593578E-2"/>
                  <c:y val="7.1396243221791972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19-420C-819C-AA02DB4D3971}"/>
                </c:ext>
              </c:extLst>
            </c:dLbl>
            <c:dLbl>
              <c:idx val="7"/>
              <c:layout>
                <c:manualLayout>
                  <c:x val="-0.18279561962546179"/>
                  <c:y val="-4.2350515028877121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19-420C-819C-AA02DB4D3971}"/>
                </c:ext>
              </c:extLst>
            </c:dLbl>
            <c:dLbl>
              <c:idx val="9"/>
              <c:layout>
                <c:manualLayout>
                  <c:x val="0.1334576007989679"/>
                  <c:y val="-9.1139580598020478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19-420C-819C-AA02DB4D3971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Data!$A$62:$A$71</c:f>
              <c:strCache>
                <c:ptCount val="10"/>
                <c:pt idx="0">
                  <c:v>0.1% American Indian (37)</c:v>
                </c:pt>
                <c:pt idx="1">
                  <c:v>9.2% Asian American (3,538)</c:v>
                </c:pt>
                <c:pt idx="2">
                  <c:v>4.6% African American (1,766)</c:v>
                </c:pt>
                <c:pt idx="3">
                  <c:v>55.2% Latino/a (21,263)</c:v>
                </c:pt>
                <c:pt idx="4">
                  <c:v>0.1% Pacific Isl (52)</c:v>
                </c:pt>
                <c:pt idx="5">
                  <c:v>2.7% International (1,050)</c:v>
                </c:pt>
                <c:pt idx="6">
                  <c:v>21.5% White (8,307)</c:v>
                </c:pt>
                <c:pt idx="7">
                  <c:v>3.0% Multi-Race (1,158)</c:v>
                </c:pt>
                <c:pt idx="8">
                  <c:v>3.6% Unknown (1,380)</c:v>
                </c:pt>
                <c:pt idx="9">
                  <c:v>Total</c:v>
                </c:pt>
              </c:strCache>
            </c:strRef>
          </c:cat>
          <c:val>
            <c:numRef>
              <c:f>Data!$C$62:$C$71</c:f>
              <c:numCache>
                <c:formatCode>#,##0</c:formatCode>
                <c:ptCount val="10"/>
                <c:pt idx="0">
                  <c:v>37</c:v>
                </c:pt>
                <c:pt idx="1">
                  <c:v>3538</c:v>
                </c:pt>
                <c:pt idx="2">
                  <c:v>1766</c:v>
                </c:pt>
                <c:pt idx="3">
                  <c:v>21263</c:v>
                </c:pt>
                <c:pt idx="4">
                  <c:v>52</c:v>
                </c:pt>
                <c:pt idx="5">
                  <c:v>1050</c:v>
                </c:pt>
                <c:pt idx="6">
                  <c:v>8307</c:v>
                </c:pt>
                <c:pt idx="7">
                  <c:v>1158</c:v>
                </c:pt>
                <c:pt idx="8">
                  <c:v>1380</c:v>
                </c:pt>
                <c:pt idx="9">
                  <c:v>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19-420C-819C-AA02DB4D3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20017125013389"/>
          <c:y val="0.13389135016032613"/>
          <c:w val="0.53920042125032908"/>
          <c:h val="0.70502164068796669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B9-45C6-BFAF-D28510F9F479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B9-45C6-BFAF-D28510F9F479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B9-45C6-BFAF-D28510F9F479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B9-45C6-BFAF-D28510F9F479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B9-45C6-BFAF-D28510F9F4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B9-45C6-BFAF-D28510F9F479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B9-45C6-BFAF-D28510F9F479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B9-45C6-BFAF-D28510F9F47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2B9-45C6-BFAF-D28510F9F47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B9-45C6-BFAF-D28510F9F479}"/>
              </c:ext>
            </c:extLst>
          </c:dPt>
          <c:dLbls>
            <c:dLbl>
              <c:idx val="0"/>
              <c:layout>
                <c:manualLayout>
                  <c:x val="-9.7142769612604929E-2"/>
                  <c:y val="-3.3506830112551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9-45C6-BFAF-D28510F9F479}"/>
                </c:ext>
              </c:extLst>
            </c:dLbl>
            <c:dLbl>
              <c:idx val="5"/>
              <c:layout>
                <c:manualLayout>
                  <c:x val="1.4308541257025562E-2"/>
                  <c:y val="-9.26795855170949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9-45C6-BFAF-D28510F9F479}"/>
                </c:ext>
              </c:extLst>
            </c:dLbl>
            <c:dLbl>
              <c:idx val="6"/>
              <c:layout>
                <c:manualLayout>
                  <c:x val="5.4347189406510794E-2"/>
                  <c:y val="7.53878893636034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B9-45C6-BFAF-D28510F9F479}"/>
                </c:ext>
              </c:extLst>
            </c:dLbl>
            <c:dLbl>
              <c:idx val="7"/>
              <c:layout>
                <c:manualLayout>
                  <c:x val="3.2235968769783699E-2"/>
                  <c:y val="2.67757815600940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9-45C6-BFAF-D28510F9F479}"/>
                </c:ext>
              </c:extLst>
            </c:dLbl>
            <c:dLbl>
              <c:idx val="8"/>
              <c:layout>
                <c:manualLayout>
                  <c:x val="-6.1916508930409106E-2"/>
                  <c:y val="-0.1265064001477137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B9-45C6-BFAF-D28510F9F479}"/>
                </c:ext>
              </c:extLst>
            </c:dLbl>
            <c:dLbl>
              <c:idx val="9"/>
              <c:layout>
                <c:manualLayout>
                  <c:x val="0.14460356432757138"/>
                  <c:y val="-0.2117415625084978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B9-45C6-BFAF-D28510F9F4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Data!$A$151:$A$160</c:f>
              <c:strCache>
                <c:ptCount val="10"/>
                <c:pt idx="0">
                  <c:v>4.3% African American (473)</c:v>
                </c:pt>
                <c:pt idx="1">
                  <c:v>0.1% American Indian (14)</c:v>
                </c:pt>
                <c:pt idx="2">
                  <c:v>10.4% Asian American (1,135)</c:v>
                </c:pt>
                <c:pt idx="3">
                  <c:v>4.9% International (531)</c:v>
                </c:pt>
                <c:pt idx="4">
                  <c:v>45.8% Latino/a (4,988)</c:v>
                </c:pt>
                <c:pt idx="5">
                  <c:v>3.2% Multi-Race (351)</c:v>
                </c:pt>
                <c:pt idx="6">
                  <c:v>0.1% Pacific Isl (6)</c:v>
                </c:pt>
                <c:pt idx="7">
                  <c:v>7.2% Unknown (787)</c:v>
                </c:pt>
                <c:pt idx="8">
                  <c:v>23.9% White (2,603)</c:v>
                </c:pt>
                <c:pt idx="9">
                  <c:v>Total</c:v>
                </c:pt>
              </c:strCache>
            </c:strRef>
          </c:cat>
          <c:val>
            <c:numRef>
              <c:f>Data!$D$151:$D$160</c:f>
              <c:numCache>
                <c:formatCode>#,##0</c:formatCode>
                <c:ptCount val="10"/>
                <c:pt idx="0">
                  <c:v>473</c:v>
                </c:pt>
                <c:pt idx="1">
                  <c:v>14</c:v>
                </c:pt>
                <c:pt idx="2">
                  <c:v>1135</c:v>
                </c:pt>
                <c:pt idx="3">
                  <c:v>531</c:v>
                </c:pt>
                <c:pt idx="4">
                  <c:v>4988</c:v>
                </c:pt>
                <c:pt idx="5">
                  <c:v>351</c:v>
                </c:pt>
                <c:pt idx="6">
                  <c:v>6</c:v>
                </c:pt>
                <c:pt idx="7">
                  <c:v>787</c:v>
                </c:pt>
                <c:pt idx="8">
                  <c:v>2603</c:v>
                </c:pt>
                <c:pt idx="9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B9-45C6-BFAF-D28510F9F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Headcount</a:t>
            </a:r>
          </a:p>
        </c:rich>
      </c:tx>
      <c:layout>
        <c:manualLayout>
          <c:xMode val="edge"/>
          <c:yMode val="edge"/>
          <c:x val="4.4982698961937718E-2"/>
          <c:y val="0.1289540267320599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3737024221457"/>
          <c:y val="0.23601029313577118"/>
          <c:w val="0.82871972318339149"/>
          <c:h val="0.625305622019517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Data!$B$111:$G$111</c:f>
              <c:strCache>
                <c:ptCount val="6"/>
                <c:pt idx="1">
                  <c:v>79/80</c:v>
                </c:pt>
                <c:pt idx="2">
                  <c:v>89/90</c:v>
                </c:pt>
                <c:pt idx="3">
                  <c:v>99/00</c:v>
                </c:pt>
                <c:pt idx="4">
                  <c:v>09/10</c:v>
                </c:pt>
                <c:pt idx="5">
                  <c:v>19/20</c:v>
                </c:pt>
              </c:strCache>
            </c:strRef>
          </c:cat>
          <c:val>
            <c:numRef>
              <c:f>Data!$B$112:$G$112</c:f>
              <c:numCache>
                <c:formatCode>General</c:formatCode>
                <c:ptCount val="6"/>
                <c:pt idx="1">
                  <c:v>4066</c:v>
                </c:pt>
                <c:pt idx="2">
                  <c:v>4680</c:v>
                </c:pt>
                <c:pt idx="3">
                  <c:v>4806</c:v>
                </c:pt>
                <c:pt idx="4">
                  <c:v>8149</c:v>
                </c:pt>
                <c:pt idx="5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A-49B5-BAA4-1281C5493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8646424"/>
        <c:axId val="1"/>
      </c:barChart>
      <c:catAx>
        <c:axId val="35864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646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14623104666085"/>
          <c:y val="0.19240611313115696"/>
          <c:w val="0.51899632004854823"/>
          <c:h val="0.67367245795119313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3B-49E4-BC14-C338D1C6D7C6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3B-49E4-BC14-C338D1C6D7C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3B-49E4-BC14-C338D1C6D7C6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3B-49E4-BC14-C338D1C6D7C6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3B-49E4-BC14-C338D1C6D7C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3B-49E4-BC14-C338D1C6D7C6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53B-49E4-BC14-C338D1C6D7C6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3B-49E4-BC14-C338D1C6D7C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53B-49E4-BC14-C338D1C6D7C6}"/>
              </c:ext>
            </c:extLst>
          </c:dPt>
          <c:dLbls>
            <c:dLbl>
              <c:idx val="0"/>
              <c:layout>
                <c:manualLayout>
                  <c:x val="-3.5909776560269197E-2"/>
                  <c:y val="-8.64961334646670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3B-49E4-BC14-C338D1C6D7C6}"/>
                </c:ext>
              </c:extLst>
            </c:dLbl>
            <c:dLbl>
              <c:idx val="1"/>
              <c:layout>
                <c:manualLayout>
                  <c:x val="-2.8159646676021062E-3"/>
                  <c:y val="1.0104774229061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3B-49E4-BC14-C338D1C6D7C6}"/>
                </c:ext>
              </c:extLst>
            </c:dLbl>
            <c:dLbl>
              <c:idx val="2"/>
              <c:layout>
                <c:manualLayout>
                  <c:x val="-0.18644301473307501"/>
                  <c:y val="2.57992931388991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3B-49E4-BC14-C338D1C6D7C6}"/>
                </c:ext>
              </c:extLst>
            </c:dLbl>
            <c:dLbl>
              <c:idx val="3"/>
              <c:layout>
                <c:manualLayout>
                  <c:x val="-6.3496783986104671E-2"/>
                  <c:y val="0.120098027667542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3B-49E4-BC14-C338D1C6D7C6}"/>
                </c:ext>
              </c:extLst>
            </c:dLbl>
            <c:dLbl>
              <c:idx val="4"/>
              <c:layout>
                <c:manualLayout>
                  <c:x val="3.5023917132024025E-2"/>
                  <c:y val="-8.2821306833662751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3B-49E4-BC14-C338D1C6D7C6}"/>
                </c:ext>
              </c:extLst>
            </c:dLbl>
            <c:dLbl>
              <c:idx val="5"/>
              <c:layout>
                <c:manualLayout>
                  <c:x val="3.1301887551231653E-3"/>
                  <c:y val="4.70174655173512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3B-49E4-BC14-C338D1C6D7C6}"/>
                </c:ext>
              </c:extLst>
            </c:dLbl>
            <c:dLbl>
              <c:idx val="6"/>
              <c:layout>
                <c:manualLayout>
                  <c:x val="1.7837854041065002E-2"/>
                  <c:y val="-6.25306738305411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3B-49E4-BC14-C338D1C6D7C6}"/>
                </c:ext>
              </c:extLst>
            </c:dLbl>
            <c:dLbl>
              <c:idx val="7"/>
              <c:layout>
                <c:manualLayout>
                  <c:x val="2.2401101928538177E-2"/>
                  <c:y val="-3.70374734015276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3B-49E4-BC14-C338D1C6D7C6}"/>
                </c:ext>
              </c:extLst>
            </c:dLbl>
            <c:dLbl>
              <c:idx val="8"/>
              <c:layout>
                <c:manualLayout>
                  <c:x val="-0.1936533297933882"/>
                  <c:y val="2.27133456255166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3B-49E4-BC14-C338D1C6D7C6}"/>
                </c:ext>
              </c:extLst>
            </c:dLbl>
            <c:dLbl>
              <c:idx val="9"/>
              <c:layout>
                <c:manualLayout>
                  <c:x val="0.11051541315956193"/>
                  <c:y val="-0.21316189829813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3B-49E4-BC14-C338D1C6D7C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Data!$A$151:$A$159</c:f>
              <c:strCache>
                <c:ptCount val="9"/>
                <c:pt idx="0">
                  <c:v>4.3% African American (473)</c:v>
                </c:pt>
                <c:pt idx="1">
                  <c:v>0.1% American Indian (14)</c:v>
                </c:pt>
                <c:pt idx="2">
                  <c:v>10.4% Asian American (1,135)</c:v>
                </c:pt>
                <c:pt idx="3">
                  <c:v>4.9% International (531)</c:v>
                </c:pt>
                <c:pt idx="4">
                  <c:v>45.8% Latino/a (4,988)</c:v>
                </c:pt>
                <c:pt idx="5">
                  <c:v>3.2% Multi-Race (351)</c:v>
                </c:pt>
                <c:pt idx="6">
                  <c:v>0.1% Pacific Isl (6)</c:v>
                </c:pt>
                <c:pt idx="7">
                  <c:v>7.2% Unknown (787)</c:v>
                </c:pt>
                <c:pt idx="8">
                  <c:v>23.9% White (2,603)</c:v>
                </c:pt>
              </c:strCache>
            </c:strRef>
          </c:cat>
          <c:val>
            <c:numRef>
              <c:f>Data!$D$151:$D$159</c:f>
              <c:numCache>
                <c:formatCode>#,##0</c:formatCode>
                <c:ptCount val="9"/>
                <c:pt idx="0">
                  <c:v>473</c:v>
                </c:pt>
                <c:pt idx="1">
                  <c:v>14</c:v>
                </c:pt>
                <c:pt idx="2">
                  <c:v>1135</c:v>
                </c:pt>
                <c:pt idx="3">
                  <c:v>531</c:v>
                </c:pt>
                <c:pt idx="4">
                  <c:v>4988</c:v>
                </c:pt>
                <c:pt idx="5">
                  <c:v>351</c:v>
                </c:pt>
                <c:pt idx="6">
                  <c:v>6</c:v>
                </c:pt>
                <c:pt idx="7">
                  <c:v>787</c:v>
                </c:pt>
                <c:pt idx="8">
                  <c:v>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3B-49E4-BC14-C338D1C6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Fees</a:t>
            </a:r>
          </a:p>
        </c:rich>
      </c:tx>
      <c:layout>
        <c:manualLayout>
          <c:xMode val="edge"/>
          <c:yMode val="edge"/>
          <c:x val="2.0106978007059462E-2"/>
          <c:y val="2.0974937499567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3991344352993"/>
          <c:y val="0.12140325551832978"/>
          <c:w val="0.86145247625483112"/>
          <c:h val="0.77116118098579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Data!$A$253</c:f>
              <c:strCache>
                <c:ptCount val="1"/>
                <c:pt idx="0">
                  <c:v>Limited (Less than 6 Units)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365713214419628E-4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20-44F3-B8E1-4149C5FC2949}"/>
                </c:ext>
              </c:extLst>
            </c:dLbl>
            <c:dLbl>
              <c:idx val="1"/>
              <c:layout>
                <c:manualLayout>
                  <c:x val="-1.2321324329831844E-2"/>
                  <c:y val="2.22041008506328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20-44F3-B8E1-4149C5FC2949}"/>
                </c:ext>
              </c:extLst>
            </c:dLbl>
            <c:dLbl>
              <c:idx val="2"/>
              <c:layout>
                <c:manualLayout>
                  <c:x val="-1.5260579380212785E-2"/>
                  <c:y val="9.05068014571382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20-44F3-B8E1-4149C5FC2949}"/>
                </c:ext>
              </c:extLst>
            </c:dLbl>
            <c:dLbl>
              <c:idx val="3"/>
              <c:layout>
                <c:manualLayout>
                  <c:x val="-1.2662557592753117E-2"/>
                  <c:y val="1.04526592561287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20-44F3-B8E1-4149C5FC2949}"/>
                </c:ext>
              </c:extLst>
            </c:dLbl>
            <c:dLbl>
              <c:idx val="4"/>
              <c:layout>
                <c:manualLayout>
                  <c:x val="-1.6369775717048816E-2"/>
                  <c:y val="7.13452884442261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20-44F3-B8E1-4149C5FC29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Data!$B$252:$F$252</c:f>
              <c:strCache>
                <c:ptCount val="5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</c:strCache>
            </c:strRef>
          </c:cat>
          <c:val>
            <c:numRef>
              <c:f>Data!$B$253:$F$253</c:f>
              <c:numCache>
                <c:formatCode>#,##0</c:formatCode>
                <c:ptCount val="5"/>
                <c:pt idx="0">
                  <c:v>588</c:v>
                </c:pt>
                <c:pt idx="1">
                  <c:v>1304</c:v>
                </c:pt>
                <c:pt idx="2">
                  <c:v>1800</c:v>
                </c:pt>
                <c:pt idx="3">
                  <c:v>2247</c:v>
                </c:pt>
                <c:pt idx="4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0-44F3-B8E1-4149C5FC2949}"/>
            </c:ext>
          </c:extLst>
        </c:ser>
        <c:ser>
          <c:idx val="1"/>
          <c:order val="1"/>
          <c:tx>
            <c:strRef>
              <c:f>Data!$A$254</c:f>
              <c:strCache>
                <c:ptCount val="1"/>
                <c:pt idx="0">
                  <c:v>Regular (6 Units or Greater)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7.19450951289771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820-44F3-B8E1-4149C5FC2949}"/>
                </c:ext>
              </c:extLst>
            </c:dLbl>
            <c:dLbl>
              <c:idx val="2"/>
              <c:layout>
                <c:manualLayout>
                  <c:x val="0"/>
                  <c:y val="1.47271452684885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20-44F3-B8E1-4149C5FC2949}"/>
                </c:ext>
              </c:extLst>
            </c:dLbl>
            <c:dLbl>
              <c:idx val="3"/>
              <c:layout>
                <c:manualLayout>
                  <c:x val="-4.2592332208473945E-3"/>
                  <c:y val="1.4464631230673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820-44F3-B8E1-4149C5FC2949}"/>
                </c:ext>
              </c:extLst>
            </c:dLbl>
            <c:dLbl>
              <c:idx val="4"/>
              <c:layout>
                <c:manualLayout>
                  <c:x val="-4.2525441586820749E-3"/>
                  <c:y val="1.46514910882489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820-44F3-B8E1-4149C5FC29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Data!$B$252:$F$252</c:f>
              <c:strCache>
                <c:ptCount val="5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</c:strCache>
            </c:strRef>
          </c:cat>
          <c:val>
            <c:numRef>
              <c:f>Data!$B$254:$F$254</c:f>
              <c:numCache>
                <c:formatCode>#,##0</c:formatCode>
                <c:ptCount val="5"/>
                <c:pt idx="0">
                  <c:v>876</c:v>
                </c:pt>
                <c:pt idx="1">
                  <c:v>1970</c:v>
                </c:pt>
                <c:pt idx="2">
                  <c:v>2778</c:v>
                </c:pt>
                <c:pt idx="3">
                  <c:v>3501</c:v>
                </c:pt>
                <c:pt idx="4">
                  <c:v>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0-44F3-B8E1-4149C5FC2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662968"/>
        <c:axId val="1"/>
      </c:barChart>
      <c:catAx>
        <c:axId val="359662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662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66494245688066"/>
          <c:y val="0.16886028197277075"/>
          <c:w val="0.35935414750931266"/>
          <c:h val="0.171053272647741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05121662449231"/>
          <c:y val="0.19706539296996411"/>
          <c:w val="0.46256848181297644"/>
          <c:h val="0.69501360159225478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3-41A9-9EA8-ECEC4F27C20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3-41A9-9EA8-ECEC4F27C20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3-41A9-9EA8-ECEC4F27C20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D3-41A9-9EA8-ECEC4F27C20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D3-41A9-9EA8-ECEC4F27C20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D3-41A9-9EA8-ECEC4F27C20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D3-41A9-9EA8-ECEC4F27C20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D3-41A9-9EA8-ECEC4F27C20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4D3-41A9-9EA8-ECEC4F27C201}"/>
              </c:ext>
            </c:extLst>
          </c:dPt>
          <c:dLbls>
            <c:dLbl>
              <c:idx val="0"/>
              <c:layout>
                <c:manualLayout>
                  <c:x val="0.13125942657212822"/>
                  <c:y val="-6.7392045481827922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D3-41A9-9EA8-ECEC4F27C201}"/>
                </c:ext>
              </c:extLst>
            </c:dLbl>
            <c:dLbl>
              <c:idx val="1"/>
              <c:layout>
                <c:manualLayout>
                  <c:x val="1.5988715243081941E-2"/>
                  <c:y val="-1.4748962831258984E-3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D3-41A9-9EA8-ECEC4F27C201}"/>
                </c:ext>
              </c:extLst>
            </c:dLbl>
            <c:dLbl>
              <c:idx val="2"/>
              <c:layout>
                <c:manualLayout>
                  <c:x val="1.4739214296481711E-2"/>
                  <c:y val="3.6919063630994446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D3-41A9-9EA8-ECEC4F27C201}"/>
                </c:ext>
              </c:extLst>
            </c:dLbl>
            <c:dLbl>
              <c:idx val="3"/>
              <c:layout>
                <c:manualLayout>
                  <c:x val="2.6357168551900591E-2"/>
                  <c:y val="-2.1285242570485211E-3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D3-41A9-9EA8-ECEC4F27C201}"/>
                </c:ext>
              </c:extLst>
            </c:dLbl>
            <c:dLbl>
              <c:idx val="4"/>
              <c:layout>
                <c:manualLayout>
                  <c:x val="4.3472046205306134E-2"/>
                  <c:y val="7.928290279376278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D3-41A9-9EA8-ECEC4F27C201}"/>
                </c:ext>
              </c:extLst>
            </c:dLbl>
            <c:dLbl>
              <c:idx val="5"/>
              <c:layout>
                <c:manualLayout>
                  <c:x val="1.5881160712280112E-2"/>
                  <c:y val="1.6708216036936525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D3-41A9-9EA8-ECEC4F27C201}"/>
                </c:ext>
              </c:extLst>
            </c:dLbl>
            <c:dLbl>
              <c:idx val="6"/>
              <c:layout>
                <c:manualLayout>
                  <c:x val="4.6694228184141463E-2"/>
                  <c:y val="-0.10712753219439605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D3-41A9-9EA8-ECEC4F27C201}"/>
                </c:ext>
              </c:extLst>
            </c:dLbl>
            <c:dLbl>
              <c:idx val="7"/>
              <c:layout>
                <c:manualLayout>
                  <c:x val="-2.4899952828235507E-2"/>
                  <c:y val="2.261606941356676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D3-41A9-9EA8-ECEC4F27C201}"/>
                </c:ext>
              </c:extLst>
            </c:dLbl>
            <c:dLbl>
              <c:idx val="8"/>
              <c:layout>
                <c:manualLayout>
                  <c:x val="-3.4113196537922663E-2"/>
                  <c:y val="-6.5695294626577305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D3-41A9-9EA8-ECEC4F27C201}"/>
                </c:ext>
              </c:extLst>
            </c:dLbl>
            <c:dLbl>
              <c:idx val="9"/>
              <c:layout>
                <c:manualLayout>
                  <c:x val="9.489396520769007E-2"/>
                  <c:y val="-0.12989265531101957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8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D3-41A9-9EA8-ECEC4F27C201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8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Data!$A$62:$A$70</c:f>
              <c:strCache>
                <c:ptCount val="9"/>
                <c:pt idx="0">
                  <c:v>0.1% American Indian (37)</c:v>
                </c:pt>
                <c:pt idx="1">
                  <c:v>9.2% Asian American (3,538)</c:v>
                </c:pt>
                <c:pt idx="2">
                  <c:v>4.6% African American (1,766)</c:v>
                </c:pt>
                <c:pt idx="3">
                  <c:v>55.2% Latino/a (21,263)</c:v>
                </c:pt>
                <c:pt idx="4">
                  <c:v>0.1% Pacific Isl (52)</c:v>
                </c:pt>
                <c:pt idx="5">
                  <c:v>2.7% International (1,050)</c:v>
                </c:pt>
                <c:pt idx="6">
                  <c:v>21.5% White (8,307)</c:v>
                </c:pt>
                <c:pt idx="7">
                  <c:v>3.0% Multi-Race (1,158)</c:v>
                </c:pt>
                <c:pt idx="8">
                  <c:v>3.6% Unknown (1,380)</c:v>
                </c:pt>
              </c:strCache>
            </c:strRef>
          </c:cat>
          <c:val>
            <c:numRef>
              <c:f>Data!$C$62:$C$70</c:f>
              <c:numCache>
                <c:formatCode>#,##0</c:formatCode>
                <c:ptCount val="9"/>
                <c:pt idx="0">
                  <c:v>37</c:v>
                </c:pt>
                <c:pt idx="1">
                  <c:v>3538</c:v>
                </c:pt>
                <c:pt idx="2">
                  <c:v>1766</c:v>
                </c:pt>
                <c:pt idx="3">
                  <c:v>21263</c:v>
                </c:pt>
                <c:pt idx="4">
                  <c:v>52</c:v>
                </c:pt>
                <c:pt idx="5">
                  <c:v>1050</c:v>
                </c:pt>
                <c:pt idx="6">
                  <c:v>8307</c:v>
                </c:pt>
                <c:pt idx="7">
                  <c:v>1158</c:v>
                </c:pt>
                <c:pt idx="8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D3-41A9-9EA8-ECEC4F27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64522180972048"/>
          <c:y val="5.0408801639521085E-2"/>
          <c:w val="0.51755194796270276"/>
          <c:h val="0.72300550102470063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D3-4635-88DC-A8865B2FDC1B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D3-4635-88DC-A8865B2FDC1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D3-4635-88DC-A8865B2FDC1B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D3-4635-88DC-A8865B2FDC1B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D3-4635-88DC-A8865B2FDC1B}"/>
              </c:ext>
            </c:extLst>
          </c:dPt>
          <c:dLbls>
            <c:dLbl>
              <c:idx val="0"/>
              <c:layout>
                <c:manualLayout>
                  <c:x val="2.8422734343561747E-2"/>
                  <c:y val="2.81889336308531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D3-4635-88DC-A8865B2FDC1B}"/>
                </c:ext>
              </c:extLst>
            </c:dLbl>
            <c:dLbl>
              <c:idx val="1"/>
              <c:layout>
                <c:manualLayout>
                  <c:x val="-4.9685859192016554E-2"/>
                  <c:y val="1.265347449546335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D3-4635-88DC-A8865B2FDC1B}"/>
                </c:ext>
              </c:extLst>
            </c:dLbl>
            <c:dLbl>
              <c:idx val="2"/>
              <c:layout>
                <c:manualLayout>
                  <c:x val="2.1812295135145154E-2"/>
                  <c:y val="-3.691169695728920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D3-4635-88DC-A8865B2FDC1B}"/>
                </c:ext>
              </c:extLst>
            </c:dLbl>
            <c:dLbl>
              <c:idx val="3"/>
              <c:layout>
                <c:manualLayout>
                  <c:x val="1.4799545242501291E-2"/>
                  <c:y val="-3.58006446320154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D3-4635-88DC-A8865B2FDC1B}"/>
                </c:ext>
              </c:extLst>
            </c:dLbl>
            <c:dLbl>
              <c:idx val="4"/>
              <c:layout>
                <c:manualLayout>
                  <c:x val="3.3938595380133399E-2"/>
                  <c:y val="3.61927438433628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D3-4635-88DC-A8865B2FDC1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Data!$A$257:$A$261</c:f>
              <c:strCache>
                <c:ptCount val="5"/>
                <c:pt idx="0">
                  <c:v>Grants</c:v>
                </c:pt>
                <c:pt idx="1">
                  <c:v>Scholarships</c:v>
                </c:pt>
                <c:pt idx="2">
                  <c:v>Loans</c:v>
                </c:pt>
                <c:pt idx="3">
                  <c:v>Federal Work Study</c:v>
                </c:pt>
                <c:pt idx="4">
                  <c:v>Other Assistance</c:v>
                </c:pt>
              </c:strCache>
            </c:strRef>
          </c:cat>
          <c:val>
            <c:numRef>
              <c:f>Data!$D$257:$D$261</c:f>
              <c:numCache>
                <c:formatCode>#,##0</c:formatCode>
                <c:ptCount val="5"/>
                <c:pt idx="0">
                  <c:v>25730</c:v>
                </c:pt>
                <c:pt idx="1">
                  <c:v>5623</c:v>
                </c:pt>
                <c:pt idx="2">
                  <c:v>10354</c:v>
                </c:pt>
                <c:pt idx="3">
                  <c:v>207</c:v>
                </c:pt>
                <c:pt idx="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D3-4635-88DC-A8865B2F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3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3070561666577"/>
          <c:y val="6.7024902081519386E-2"/>
          <c:w val="0.84942166013032161"/>
          <c:h val="0.79338826485736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Fall Term Enrollment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89399146467948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DE-429D-B850-2534F458606A}"/>
                </c:ext>
              </c:extLst>
            </c:dLbl>
            <c:dLbl>
              <c:idx val="1"/>
              <c:layout>
                <c:manualLayout>
                  <c:x val="2.5173858197043851E-3"/>
                  <c:y val="3.44457436160391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DE-429D-B850-2534F458606A}"/>
                </c:ext>
              </c:extLst>
            </c:dLbl>
            <c:dLbl>
              <c:idx val="2"/>
              <c:layout>
                <c:manualLayout>
                  <c:x val="-2.5950549955574618E-3"/>
                  <c:y val="1.4489488318910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DE-429D-B850-2534F458606A}"/>
                </c:ext>
              </c:extLst>
            </c:dLbl>
            <c:dLbl>
              <c:idx val="3"/>
              <c:layout>
                <c:manualLayout>
                  <c:x val="2.5940431483246549E-3"/>
                  <c:y val="1.3239776504488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DE-429D-B850-2534F458606A}"/>
                </c:ext>
              </c:extLst>
            </c:dLbl>
            <c:dLbl>
              <c:idx val="4"/>
              <c:layout>
                <c:manualLayout>
                  <c:x val="2.5225395229572772E-3"/>
                  <c:y val="1.0002758042023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DE-429D-B850-2534F458606A}"/>
                </c:ext>
              </c:extLst>
            </c:dLbl>
            <c:dLbl>
              <c:idx val="5"/>
              <c:layout>
                <c:manualLayout>
                  <c:x val="7.0044477250922926E-5"/>
                  <c:y val="1.28435216898222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DE-429D-B850-2534F458606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43100228818589076"/>
                  <c:y val="0.45406940532061341"/>
                </c:manualLayout>
              </c:layout>
              <c:tx>
                <c:rich>
                  <a:bodyPr/>
                  <a:lstStyle/>
                  <a:p>
                    <a:pPr>
                      <a:defRPr sz="10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33,243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DE-429D-B850-2534F45860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Data!$B$1:$F$1</c:f>
              <c:numCache>
                <c:formatCode>General</c:formatCode>
                <c:ptCount val="5"/>
                <c:pt idx="0">
                  <c:v>1961</c:v>
                </c:pt>
                <c:pt idx="1">
                  <c:v>1976</c:v>
                </c:pt>
                <c:pt idx="2">
                  <c:v>1991</c:v>
                </c:pt>
                <c:pt idx="3">
                  <c:v>2006</c:v>
                </c:pt>
                <c:pt idx="4">
                  <c:v>2021</c:v>
                </c:pt>
              </c:numCache>
            </c:numRef>
          </c:cat>
          <c:val>
            <c:numRef>
              <c:f>Data!$B$2:$F$2</c:f>
              <c:numCache>
                <c:formatCode>#,##0</c:formatCode>
                <c:ptCount val="5"/>
                <c:pt idx="0">
                  <c:v>7311</c:v>
                </c:pt>
                <c:pt idx="1">
                  <c:v>26901</c:v>
                </c:pt>
                <c:pt idx="2">
                  <c:v>30440</c:v>
                </c:pt>
                <c:pt idx="3">
                  <c:v>34560</c:v>
                </c:pt>
                <c:pt idx="4">
                  <c:v>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DE-429D-B850-2534F4586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60039912"/>
        <c:axId val="1"/>
      </c:barChart>
      <c:catAx>
        <c:axId val="36003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39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Headcount</a:t>
            </a:r>
          </a:p>
        </c:rich>
      </c:tx>
      <c:layout>
        <c:manualLayout>
          <c:xMode val="edge"/>
          <c:yMode val="edge"/>
          <c:x val="1.3996203690912906E-3"/>
          <c:y val="1.775557243161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130246146132368E-2"/>
          <c:y val="0.11094214785651797"/>
          <c:w val="0.86640471512770134"/>
          <c:h val="0.7752389545056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467004770744881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54-46D0-A65A-0996057BC91F}"/>
                </c:ext>
              </c:extLst>
            </c:dLbl>
            <c:dLbl>
              <c:idx val="1"/>
              <c:layout>
                <c:manualLayout>
                  <c:x val="0"/>
                  <c:y val="1.47297253689844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54-46D0-A65A-0996057BC91F}"/>
                </c:ext>
              </c:extLst>
            </c:dLbl>
            <c:dLbl>
              <c:idx val="2"/>
              <c:layout>
                <c:manualLayout>
                  <c:x val="1.4060634516203222E-4"/>
                  <c:y val="1.481635884165814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54-46D0-A65A-0996057BC91F}"/>
                </c:ext>
              </c:extLst>
            </c:dLbl>
            <c:dLbl>
              <c:idx val="3"/>
              <c:layout>
                <c:manualLayout>
                  <c:x val="0"/>
                  <c:y val="1.467004770744881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54-46D0-A65A-0996057BC91F}"/>
                </c:ext>
              </c:extLst>
            </c:dLbl>
            <c:dLbl>
              <c:idx val="4"/>
              <c:layout>
                <c:manualLayout>
                  <c:x val="0"/>
                  <c:y val="1.14323152162808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54-46D0-A65A-0996057BC91F}"/>
                </c:ext>
              </c:extLst>
            </c:dLbl>
            <c:dLbl>
              <c:idx val="5"/>
              <c:layout>
                <c:manualLayout>
                  <c:x val="-2.0732005655691143E-7"/>
                  <c:y val="1.460893547246991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54-46D0-A65A-0996057BC91F}"/>
                </c:ext>
              </c:extLst>
            </c:dLbl>
            <c:dLbl>
              <c:idx val="6"/>
              <c:layout>
                <c:manualLayout>
                  <c:x val="0"/>
                  <c:y val="-1.437295952912468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54-46D0-A65A-0996057BC91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Data!$C$111:$G$111</c:f>
              <c:strCache>
                <c:ptCount val="5"/>
                <c:pt idx="0">
                  <c:v>79/80</c:v>
                </c:pt>
                <c:pt idx="1">
                  <c:v>89/90</c:v>
                </c:pt>
                <c:pt idx="2">
                  <c:v>99/00</c:v>
                </c:pt>
                <c:pt idx="3">
                  <c:v>09/10</c:v>
                </c:pt>
                <c:pt idx="4">
                  <c:v>19/20</c:v>
                </c:pt>
              </c:strCache>
            </c:strRef>
          </c:cat>
          <c:val>
            <c:numRef>
              <c:f>Data!$C$112:$G$112</c:f>
              <c:numCache>
                <c:formatCode>General</c:formatCode>
                <c:ptCount val="5"/>
                <c:pt idx="0">
                  <c:v>4066</c:v>
                </c:pt>
                <c:pt idx="1">
                  <c:v>4680</c:v>
                </c:pt>
                <c:pt idx="2">
                  <c:v>4806</c:v>
                </c:pt>
                <c:pt idx="3">
                  <c:v>8149</c:v>
                </c:pt>
                <c:pt idx="4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54-46D0-A65A-0996057B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60040896"/>
        <c:axId val="1"/>
      </c:barChart>
      <c:catAx>
        <c:axId val="3600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040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235294117647091"/>
          <c:y val="0.12121236034635489"/>
          <c:w val="0.45"/>
          <c:h val="0.6181830377664097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0F-49CA-8E47-1C16C12AA389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0F-49CA-8E47-1C16C12AA389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0F-49CA-8E47-1C16C12AA389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0F-49CA-8E47-1C16C12AA389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0F-49CA-8E47-1C16C12AA389}"/>
              </c:ext>
            </c:extLst>
          </c:dPt>
          <c:dLbls>
            <c:dLbl>
              <c:idx val="4"/>
              <c:layout>
                <c:manualLayout>
                  <c:x val="0.15267392311255215"/>
                  <c:y val="-6.3004293686390487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F-49CA-8E47-1C16C12AA38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Data!$K$244:$K$248</c:f>
              <c:numCache>
                <c:formatCode>General</c:formatCode>
                <c:ptCount val="5"/>
              </c:numCache>
            </c:numRef>
          </c:cat>
          <c:val>
            <c:numRef>
              <c:f>Data!$L$244:$L$248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F70F-49CA-8E47-1C16C12AA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3558248325756075"/>
          <c:y val="0.37688534686456443"/>
          <c:w val="0.32209855636468737"/>
          <c:h val="0.15075413874582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Fall Term Enrollment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layout>
                <c:manualLayout>
                  <c:xMode val="edge"/>
                  <c:yMode val="edge"/>
                  <c:x val="0.43100228818589076"/>
                  <c:y val="0.4540694053206134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33,243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3F-440F-8D80-4E7BE5E1B9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Data!$B$1:$G$1</c:f>
              <c:numCache>
                <c:formatCode>General</c:formatCode>
                <c:ptCount val="6"/>
                <c:pt idx="0">
                  <c:v>1961</c:v>
                </c:pt>
                <c:pt idx="1">
                  <c:v>1976</c:v>
                </c:pt>
                <c:pt idx="2">
                  <c:v>1991</c:v>
                </c:pt>
                <c:pt idx="3">
                  <c:v>2006</c:v>
                </c:pt>
                <c:pt idx="4">
                  <c:v>2021</c:v>
                </c:pt>
              </c:numCache>
            </c:numRef>
          </c:cat>
          <c:val>
            <c:numRef>
              <c:f>Data!$B$2:$G$2</c:f>
              <c:numCache>
                <c:formatCode>#,##0</c:formatCode>
                <c:ptCount val="6"/>
                <c:pt idx="0">
                  <c:v>7311</c:v>
                </c:pt>
                <c:pt idx="1">
                  <c:v>26901</c:v>
                </c:pt>
                <c:pt idx="2">
                  <c:v>30440</c:v>
                </c:pt>
                <c:pt idx="3">
                  <c:v>34560</c:v>
                </c:pt>
                <c:pt idx="4">
                  <c:v>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F-440F-8D80-4E7BE5E1B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9158416"/>
        <c:axId val="1"/>
      </c:barChart>
      <c:catAx>
        <c:axId val="35915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58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85514734549999"/>
          <c:y val="0.15723302630582245"/>
          <c:w val="0.44885529643912231"/>
          <c:h val="0.61635346311882389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75-4C00-87A2-68D8AA143F39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75-4C00-87A2-68D8AA143F39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75-4C00-87A2-68D8AA143F39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75-4C00-87A2-68D8AA143F39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75-4C00-87A2-68D8AA143F3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75-4C00-87A2-68D8AA143F39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75-4C00-87A2-68D8AA143F39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75-4C00-87A2-68D8AA143F3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75-4C00-87A2-68D8AA143F3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75-4C00-87A2-68D8AA143F39}"/>
              </c:ext>
            </c:extLst>
          </c:dPt>
          <c:dLbls>
            <c:dLbl>
              <c:idx val="0"/>
              <c:layout>
                <c:manualLayout>
                  <c:x val="-3.3138541444326479E-2"/>
                  <c:y val="-2.6299522489641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75-4C00-87A2-68D8AA143F39}"/>
                </c:ext>
              </c:extLst>
            </c:dLbl>
            <c:dLbl>
              <c:idx val="4"/>
              <c:layout>
                <c:manualLayout>
                  <c:x val="-1.041340577108713E-2"/>
                  <c:y val="5.3789264245195187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75-4C00-87A2-68D8AA143F39}"/>
                </c:ext>
              </c:extLst>
            </c:dLbl>
            <c:dLbl>
              <c:idx val="5"/>
              <c:layout>
                <c:manualLayout>
                  <c:x val="3.767921707687949E-2"/>
                  <c:y val="-4.8241423991886828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75-4C00-87A2-68D8AA143F39}"/>
                </c:ext>
              </c:extLst>
            </c:dLbl>
            <c:dLbl>
              <c:idx val="6"/>
              <c:layout>
                <c:manualLayout>
                  <c:x val="3.1627040368156792E-2"/>
                  <c:y val="7.0625586146950817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75-4C00-87A2-68D8AA143F39}"/>
                </c:ext>
              </c:extLst>
            </c:dLbl>
            <c:dLbl>
              <c:idx val="7"/>
              <c:layout>
                <c:manualLayout>
                  <c:x val="-0.14644997098402232"/>
                  <c:y val="-4.4757877106670313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75-4C00-87A2-68D8AA143F39}"/>
                </c:ext>
              </c:extLst>
            </c:dLbl>
            <c:dLbl>
              <c:idx val="9"/>
              <c:layout>
                <c:manualLayout>
                  <c:x val="0.11756305423632601"/>
                  <c:y val="-0.1061864446854215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75-4C00-87A2-68D8AA143F39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Data!$A$62:$A$71</c:f>
              <c:strCache>
                <c:ptCount val="10"/>
                <c:pt idx="0">
                  <c:v>0.1% American Indian (37)</c:v>
                </c:pt>
                <c:pt idx="1">
                  <c:v>9.2% Asian American (3,538)</c:v>
                </c:pt>
                <c:pt idx="2">
                  <c:v>4.6% African American (1,766)</c:v>
                </c:pt>
                <c:pt idx="3">
                  <c:v>55.2% Latino/a (21,263)</c:v>
                </c:pt>
                <c:pt idx="4">
                  <c:v>0.1% Pacific Isl (52)</c:v>
                </c:pt>
                <c:pt idx="5">
                  <c:v>2.7% International (1,050)</c:v>
                </c:pt>
                <c:pt idx="6">
                  <c:v>21.5% White (8,307)</c:v>
                </c:pt>
                <c:pt idx="7">
                  <c:v>3.0% Multi-Race (1,158)</c:v>
                </c:pt>
                <c:pt idx="8">
                  <c:v>3.6% Unknown (1,380)</c:v>
                </c:pt>
                <c:pt idx="9">
                  <c:v>Total</c:v>
                </c:pt>
              </c:strCache>
            </c:strRef>
          </c:cat>
          <c:val>
            <c:numRef>
              <c:f>Data!$C$62:$C$71</c:f>
              <c:numCache>
                <c:formatCode>#,##0</c:formatCode>
                <c:ptCount val="10"/>
                <c:pt idx="0">
                  <c:v>37</c:v>
                </c:pt>
                <c:pt idx="1">
                  <c:v>3538</c:v>
                </c:pt>
                <c:pt idx="2">
                  <c:v>1766</c:v>
                </c:pt>
                <c:pt idx="3">
                  <c:v>21263</c:v>
                </c:pt>
                <c:pt idx="4">
                  <c:v>52</c:v>
                </c:pt>
                <c:pt idx="5">
                  <c:v>1050</c:v>
                </c:pt>
                <c:pt idx="6">
                  <c:v>8307</c:v>
                </c:pt>
                <c:pt idx="7">
                  <c:v>1158</c:v>
                </c:pt>
                <c:pt idx="8">
                  <c:v>1380</c:v>
                </c:pt>
                <c:pt idx="9">
                  <c:v>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75-4C00-87A2-68D8AA14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55172413793102"/>
          <c:y val="0.19246881585546874"/>
          <c:w val="0.40689655172413791"/>
          <c:h val="0.61715544214525264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C2-44C9-BB0A-88D7BBEDA3B2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C2-44C9-BB0A-88D7BBEDA3B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C2-44C9-BB0A-88D7BBEDA3B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C2-44C9-BB0A-88D7BBEDA3B2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C2-44C9-BB0A-88D7BBEDA3B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C2-44C9-BB0A-88D7BBEDA3B2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C2-44C9-BB0A-88D7BBEDA3B2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C2-44C9-BB0A-88D7BBEDA3B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C2-44C9-BB0A-88D7BBEDA3B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C2-44C9-BB0A-88D7BBEDA3B2}"/>
              </c:ext>
            </c:extLst>
          </c:dPt>
          <c:dLbls>
            <c:dLbl>
              <c:idx val="0"/>
              <c:layout>
                <c:manualLayout>
                  <c:x val="-7.2081238121096902E-2"/>
                  <c:y val="-4.4857878719048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C2-44C9-BB0A-88D7BBEDA3B2}"/>
                </c:ext>
              </c:extLst>
            </c:dLbl>
            <c:dLbl>
              <c:idx val="5"/>
              <c:layout>
                <c:manualLayout>
                  <c:x val="9.6039098560955858E-3"/>
                  <c:y val="-8.37473483544540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C2-44C9-BB0A-88D7BBEDA3B2}"/>
                </c:ext>
              </c:extLst>
            </c:dLbl>
            <c:dLbl>
              <c:idx val="6"/>
              <c:layout>
                <c:manualLayout>
                  <c:x val="4.6979527559055156E-2"/>
                  <c:y val="5.9636518422230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C2-44C9-BB0A-88D7BBEDA3B2}"/>
                </c:ext>
              </c:extLst>
            </c:dLbl>
            <c:dLbl>
              <c:idx val="7"/>
              <c:layout>
                <c:manualLayout>
                  <c:x val="-2.2879753823875498E-2"/>
                  <c:y val="2.71425553443830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C2-44C9-BB0A-88D7BBEDA3B2}"/>
                </c:ext>
              </c:extLst>
            </c:dLbl>
            <c:dLbl>
              <c:idx val="8"/>
              <c:layout>
                <c:manualLayout>
                  <c:x val="-4.6813720698705791E-2"/>
                  <c:y val="-0.133861430967059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C2-44C9-BB0A-88D7BBEDA3B2}"/>
                </c:ext>
              </c:extLst>
            </c:dLbl>
            <c:dLbl>
              <c:idx val="9"/>
              <c:layout>
                <c:manualLayout>
                  <c:x val="0.11051541315956193"/>
                  <c:y val="-0.21316189829813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C2-44C9-BB0A-88D7BBEDA3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Data!$A$151:$A$160</c:f>
              <c:strCache>
                <c:ptCount val="10"/>
                <c:pt idx="0">
                  <c:v>4.3% African American (473)</c:v>
                </c:pt>
                <c:pt idx="1">
                  <c:v>0.1% American Indian (14)</c:v>
                </c:pt>
                <c:pt idx="2">
                  <c:v>10.4% Asian American (1,135)</c:v>
                </c:pt>
                <c:pt idx="3">
                  <c:v>4.9% International (531)</c:v>
                </c:pt>
                <c:pt idx="4">
                  <c:v>45.8% Latino/a (4,988)</c:v>
                </c:pt>
                <c:pt idx="5">
                  <c:v>3.2% Multi-Race (351)</c:v>
                </c:pt>
                <c:pt idx="6">
                  <c:v>0.1% Pacific Isl (6)</c:v>
                </c:pt>
                <c:pt idx="7">
                  <c:v>7.2% Unknown (787)</c:v>
                </c:pt>
                <c:pt idx="8">
                  <c:v>23.9% White (2,603)</c:v>
                </c:pt>
                <c:pt idx="9">
                  <c:v>Total</c:v>
                </c:pt>
              </c:strCache>
            </c:strRef>
          </c:cat>
          <c:val>
            <c:numRef>
              <c:f>Data!$D$151:$D$160</c:f>
              <c:numCache>
                <c:formatCode>#,##0</c:formatCode>
                <c:ptCount val="10"/>
                <c:pt idx="0">
                  <c:v>473</c:v>
                </c:pt>
                <c:pt idx="1">
                  <c:v>14</c:v>
                </c:pt>
                <c:pt idx="2">
                  <c:v>1135</c:v>
                </c:pt>
                <c:pt idx="3">
                  <c:v>531</c:v>
                </c:pt>
                <c:pt idx="4">
                  <c:v>4988</c:v>
                </c:pt>
                <c:pt idx="5">
                  <c:v>351</c:v>
                </c:pt>
                <c:pt idx="6">
                  <c:v>6</c:v>
                </c:pt>
                <c:pt idx="7">
                  <c:v>787</c:v>
                </c:pt>
                <c:pt idx="8">
                  <c:v>2603</c:v>
                </c:pt>
                <c:pt idx="9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2-44C9-BB0A-88D7BBEDA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Fees</a:t>
            </a:r>
          </a:p>
        </c:rich>
      </c:tx>
      <c:layout>
        <c:manualLayout>
          <c:xMode val="edge"/>
          <c:yMode val="edge"/>
          <c:x val="0.12676078648063729"/>
          <c:y val="1.492553430821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309939368827227E-2"/>
          <c:y val="8.9552238805970186E-2"/>
          <c:w val="0.87852188198197667"/>
          <c:h val="0.80298507462686564"/>
        </c:manualLayout>
      </c:layout>
      <c:barChart>
        <c:barDir val="col"/>
        <c:grouping val="clustered"/>
        <c:varyColors val="0"/>
        <c:ser>
          <c:idx val="0"/>
          <c:order val="0"/>
          <c:tx>
            <c:v>Limited (Less than 6 Units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Data!$B$252:$G$252</c:f>
              <c:strCache>
                <c:ptCount val="6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  <c:pt idx="5">
                  <c:v>21/22</c:v>
                </c:pt>
              </c:strCache>
            </c:strRef>
          </c:cat>
          <c:val>
            <c:numRef>
              <c:f>Data!$B$253:$I$253</c:f>
              <c:numCache>
                <c:formatCode>#,##0</c:formatCode>
                <c:ptCount val="8"/>
                <c:pt idx="0">
                  <c:v>588</c:v>
                </c:pt>
                <c:pt idx="1">
                  <c:v>1304</c:v>
                </c:pt>
                <c:pt idx="2">
                  <c:v>1800</c:v>
                </c:pt>
                <c:pt idx="3">
                  <c:v>2247</c:v>
                </c:pt>
                <c:pt idx="4">
                  <c:v>2300</c:v>
                </c:pt>
                <c:pt idx="5">
                  <c:v>2313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C-458B-82E2-20A83499B2F2}"/>
            </c:ext>
          </c:extLst>
        </c:ser>
        <c:ser>
          <c:idx val="1"/>
          <c:order val="1"/>
          <c:tx>
            <c:v>Regular (6 Units or Greater)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Data!$B$252:$F$252</c:f>
              <c:strCache>
                <c:ptCount val="5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</c:strCache>
            </c:strRef>
          </c:cat>
          <c:val>
            <c:numRef>
              <c:f>Data!$B$254:$I$254</c:f>
              <c:numCache>
                <c:formatCode>#,##0</c:formatCode>
                <c:ptCount val="8"/>
                <c:pt idx="0">
                  <c:v>876</c:v>
                </c:pt>
                <c:pt idx="1">
                  <c:v>1970</c:v>
                </c:pt>
                <c:pt idx="2">
                  <c:v>2778</c:v>
                </c:pt>
                <c:pt idx="3">
                  <c:v>3501</c:v>
                </c:pt>
                <c:pt idx="4">
                  <c:v>3506</c:v>
                </c:pt>
                <c:pt idx="5">
                  <c:v>3519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C-458B-82E2-20A83499B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63336"/>
        <c:axId val="1"/>
      </c:barChart>
      <c:catAx>
        <c:axId val="35916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63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22317342209691"/>
          <c:y val="0.16864627635822951"/>
          <c:w val="0.29411808909409498"/>
          <c:h val="0.12589088235191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6470588235292"/>
          <c:y val="0.19742509956861459"/>
          <c:w val="0.41617647058823531"/>
          <c:h val="0.60729677367302126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59-4BB6-AECE-75E3FED5183F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59-4BB6-AECE-75E3FED5183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59-4BB6-AECE-75E3FED5183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459-4BB6-AECE-75E3FED5183F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59-4BB6-AECE-75E3FED5183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Data!$K$244:$K$248</c:f>
              <c:numCache>
                <c:formatCode>General</c:formatCode>
                <c:ptCount val="5"/>
              </c:numCache>
            </c:numRef>
          </c:cat>
          <c:val>
            <c:numRef>
              <c:f>Data!$L$244:$L$248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3459-4BB6-AECE-75E3FED51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Headcount</a:t>
            </a:r>
          </a:p>
        </c:rich>
      </c:tx>
      <c:layout>
        <c:manualLayout>
          <c:xMode val="edge"/>
          <c:yMode val="edge"/>
          <c:x val="4.1257391464199274E-2"/>
          <c:y val="3.523036121790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573673870344"/>
          <c:y val="0.17344219343398931"/>
          <c:w val="0.86640471512770134"/>
          <c:h val="0.712739013642800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Data!$B$111:$G$111</c:f>
              <c:strCache>
                <c:ptCount val="6"/>
                <c:pt idx="1">
                  <c:v>79/80</c:v>
                </c:pt>
                <c:pt idx="2">
                  <c:v>89/90</c:v>
                </c:pt>
                <c:pt idx="3">
                  <c:v>99/00</c:v>
                </c:pt>
                <c:pt idx="4">
                  <c:v>09/10</c:v>
                </c:pt>
                <c:pt idx="5">
                  <c:v>19/20</c:v>
                </c:pt>
              </c:strCache>
            </c:strRef>
          </c:cat>
          <c:val>
            <c:numRef>
              <c:f>Data!$B$112:$G$112</c:f>
              <c:numCache>
                <c:formatCode>General</c:formatCode>
                <c:ptCount val="6"/>
                <c:pt idx="1">
                  <c:v>4066</c:v>
                </c:pt>
                <c:pt idx="2">
                  <c:v>4680</c:v>
                </c:pt>
                <c:pt idx="3">
                  <c:v>4806</c:v>
                </c:pt>
                <c:pt idx="4">
                  <c:v>8149</c:v>
                </c:pt>
                <c:pt idx="5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F-4392-B31A-095436C8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9661984"/>
        <c:axId val="1"/>
      </c:barChart>
      <c:catAx>
        <c:axId val="3596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661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D7-469D-925D-16FE9CB50ADE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D7-469D-925D-16FE9CB50AD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D7-469D-925D-16FE9CB50AD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D7-469D-925D-16FE9CB50ADE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D7-469D-925D-16FE9CB50AD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D7-469D-925D-16FE9CB50ADE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D7-469D-925D-16FE9CB50AD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D7-469D-925D-16FE9CB50AD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D7-469D-925D-16FE9CB50AD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D7-469D-925D-16FE9CB50AD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7-469D-925D-16FE9CB50AD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D7-469D-925D-16FE9CB50AD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D7-469D-925D-16FE9CB50AD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D7-469D-925D-16FE9CB50ADE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D7-469D-925D-16FE9CB50ADE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D7-469D-925D-16FE9CB50A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Data!$A$151:$A$160</c:f>
              <c:strCache>
                <c:ptCount val="10"/>
                <c:pt idx="0">
                  <c:v>4.3% African American (473)</c:v>
                </c:pt>
                <c:pt idx="1">
                  <c:v>0.1% American Indian (14)</c:v>
                </c:pt>
                <c:pt idx="2">
                  <c:v>10.4% Asian American (1,135)</c:v>
                </c:pt>
                <c:pt idx="3">
                  <c:v>4.9% International (531)</c:v>
                </c:pt>
                <c:pt idx="4">
                  <c:v>45.8% Latino/a (4,988)</c:v>
                </c:pt>
                <c:pt idx="5">
                  <c:v>3.2% Multi-Race (351)</c:v>
                </c:pt>
                <c:pt idx="6">
                  <c:v>0.1% Pacific Isl (6)</c:v>
                </c:pt>
                <c:pt idx="7">
                  <c:v>7.2% Unknown (787)</c:v>
                </c:pt>
                <c:pt idx="8">
                  <c:v>23.9% White (2,603)</c:v>
                </c:pt>
                <c:pt idx="9">
                  <c:v>Total</c:v>
                </c:pt>
              </c:strCache>
            </c:strRef>
          </c:cat>
          <c:val>
            <c:numRef>
              <c:f>Data!$D$151:$D$160</c:f>
              <c:numCache>
                <c:formatCode>#,##0</c:formatCode>
                <c:ptCount val="10"/>
                <c:pt idx="0">
                  <c:v>473</c:v>
                </c:pt>
                <c:pt idx="1">
                  <c:v>14</c:v>
                </c:pt>
                <c:pt idx="2">
                  <c:v>1135</c:v>
                </c:pt>
                <c:pt idx="3">
                  <c:v>531</c:v>
                </c:pt>
                <c:pt idx="4">
                  <c:v>4988</c:v>
                </c:pt>
                <c:pt idx="5">
                  <c:v>351</c:v>
                </c:pt>
                <c:pt idx="6">
                  <c:v>6</c:v>
                </c:pt>
                <c:pt idx="7">
                  <c:v>787</c:v>
                </c:pt>
                <c:pt idx="8">
                  <c:v>2603</c:v>
                </c:pt>
                <c:pt idx="9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D7-469D-925D-16FE9CB50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Limited (Less than 6 Units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Data!$B$252:$G$252</c:f>
              <c:strCache>
                <c:ptCount val="6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  <c:pt idx="5">
                  <c:v>21/22</c:v>
                </c:pt>
              </c:strCache>
            </c:strRef>
          </c:cat>
          <c:val>
            <c:numRef>
              <c:f>Data!$B$253:$I$253</c:f>
              <c:numCache>
                <c:formatCode>#,##0</c:formatCode>
                <c:ptCount val="8"/>
                <c:pt idx="0">
                  <c:v>588</c:v>
                </c:pt>
                <c:pt idx="1">
                  <c:v>1304</c:v>
                </c:pt>
                <c:pt idx="2">
                  <c:v>1800</c:v>
                </c:pt>
                <c:pt idx="3">
                  <c:v>2247</c:v>
                </c:pt>
                <c:pt idx="4">
                  <c:v>2300</c:v>
                </c:pt>
                <c:pt idx="5">
                  <c:v>2313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5-4B9D-9C5D-F0FD2625DDFD}"/>
            </c:ext>
          </c:extLst>
        </c:ser>
        <c:ser>
          <c:idx val="1"/>
          <c:order val="1"/>
          <c:tx>
            <c:v>Regular (6 Units or Greater)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Data!$B$252:$F$252</c:f>
              <c:strCache>
                <c:ptCount val="5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</c:strCache>
            </c:strRef>
          </c:cat>
          <c:val>
            <c:numRef>
              <c:f>Data!$B$254:$I$254</c:f>
              <c:numCache>
                <c:formatCode>#,##0</c:formatCode>
                <c:ptCount val="8"/>
                <c:pt idx="0">
                  <c:v>876</c:v>
                </c:pt>
                <c:pt idx="1">
                  <c:v>1970</c:v>
                </c:pt>
                <c:pt idx="2">
                  <c:v>2778</c:v>
                </c:pt>
                <c:pt idx="3">
                  <c:v>3501</c:v>
                </c:pt>
                <c:pt idx="4">
                  <c:v>3506</c:v>
                </c:pt>
                <c:pt idx="5">
                  <c:v>3519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5-4B9D-9C5D-F0FD2625D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663952"/>
        <c:axId val="1"/>
      </c:barChart>
      <c:catAx>
        <c:axId val="35966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663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04-4422-B853-A4534CD27346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04-4422-B853-A4534CD2734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04-4422-B853-A4534CD27346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04-4422-B853-A4534CD27346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04-4422-B853-A4534CD27346}"/>
              </c:ext>
            </c:extLst>
          </c:dPt>
          <c:dLbls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04-4422-B853-A4534CD2734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Data!$K$244:$K$248</c:f>
              <c:numCache>
                <c:formatCode>General</c:formatCode>
                <c:ptCount val="5"/>
              </c:numCache>
            </c:numRef>
          </c:cat>
          <c:val>
            <c:numRef>
              <c:f>Data!$L$244:$L$248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CF04-4422-B853-A4534CD27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84-4751-A37B-75B2D5D277B7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4-4751-A37B-75B2D5D277B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84-4751-A37B-75B2D5D277B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4-4751-A37B-75B2D5D277B7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84-4751-A37B-75B2D5D277B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4-4751-A37B-75B2D5D277B7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84-4751-A37B-75B2D5D277B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84-4751-A37B-75B2D5D277B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84-4751-A37B-75B2D5D277B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84-4751-A37B-75B2D5D277B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84-4751-A37B-75B2D5D277B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84-4751-A37B-75B2D5D277B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84-4751-A37B-75B2D5D277B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84-4751-A37B-75B2D5D277B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84-4751-A37B-75B2D5D277B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84-4751-A37B-75B2D5D277B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Data!$A$151:$A$160</c:f>
              <c:strCache>
                <c:ptCount val="10"/>
                <c:pt idx="0">
                  <c:v>4.3% African American (473)</c:v>
                </c:pt>
                <c:pt idx="1">
                  <c:v>0.1% American Indian (14)</c:v>
                </c:pt>
                <c:pt idx="2">
                  <c:v>10.4% Asian American (1,135)</c:v>
                </c:pt>
                <c:pt idx="3">
                  <c:v>4.9% International (531)</c:v>
                </c:pt>
                <c:pt idx="4">
                  <c:v>45.8% Latino/a (4,988)</c:v>
                </c:pt>
                <c:pt idx="5">
                  <c:v>3.2% Multi-Race (351)</c:v>
                </c:pt>
                <c:pt idx="6">
                  <c:v>0.1% Pacific Isl (6)</c:v>
                </c:pt>
                <c:pt idx="7">
                  <c:v>7.2% Unknown (787)</c:v>
                </c:pt>
                <c:pt idx="8">
                  <c:v>23.9% White (2,603)</c:v>
                </c:pt>
                <c:pt idx="9">
                  <c:v>Total</c:v>
                </c:pt>
              </c:strCache>
            </c:strRef>
          </c:cat>
          <c:val>
            <c:numRef>
              <c:f>Data!$D$151:$D$160</c:f>
              <c:numCache>
                <c:formatCode>#,##0</c:formatCode>
                <c:ptCount val="10"/>
                <c:pt idx="0">
                  <c:v>473</c:v>
                </c:pt>
                <c:pt idx="1">
                  <c:v>14</c:v>
                </c:pt>
                <c:pt idx="2">
                  <c:v>1135</c:v>
                </c:pt>
                <c:pt idx="3">
                  <c:v>531</c:v>
                </c:pt>
                <c:pt idx="4">
                  <c:v>4988</c:v>
                </c:pt>
                <c:pt idx="5">
                  <c:v>351</c:v>
                </c:pt>
                <c:pt idx="6">
                  <c:v>6</c:v>
                </c:pt>
                <c:pt idx="7">
                  <c:v>787</c:v>
                </c:pt>
                <c:pt idx="8">
                  <c:v>2603</c:v>
                </c:pt>
                <c:pt idx="9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84-4751-A37B-75B2D5D2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Limited (Less than 6 Units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Data!$B$252:$G$252</c:f>
              <c:strCache>
                <c:ptCount val="6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  <c:pt idx="5">
                  <c:v>21/22</c:v>
                </c:pt>
              </c:strCache>
            </c:strRef>
          </c:cat>
          <c:val>
            <c:numRef>
              <c:f>Data!$B$253:$I$253</c:f>
              <c:numCache>
                <c:formatCode>#,##0</c:formatCode>
                <c:ptCount val="8"/>
                <c:pt idx="0">
                  <c:v>588</c:v>
                </c:pt>
                <c:pt idx="1">
                  <c:v>1304</c:v>
                </c:pt>
                <c:pt idx="2">
                  <c:v>1800</c:v>
                </c:pt>
                <c:pt idx="3">
                  <c:v>2247</c:v>
                </c:pt>
                <c:pt idx="4">
                  <c:v>2300</c:v>
                </c:pt>
                <c:pt idx="5">
                  <c:v>2313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3-427F-8602-269C9B7DD059}"/>
            </c:ext>
          </c:extLst>
        </c:ser>
        <c:ser>
          <c:idx val="1"/>
          <c:order val="1"/>
          <c:tx>
            <c:v>Regular (6 Units or Greater)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Data!$B$252:$F$252</c:f>
              <c:strCache>
                <c:ptCount val="5"/>
                <c:pt idx="0">
                  <c:v>88/89</c:v>
                </c:pt>
                <c:pt idx="1">
                  <c:v>96/97</c:v>
                </c:pt>
                <c:pt idx="2">
                  <c:v>04/05</c:v>
                </c:pt>
                <c:pt idx="3">
                  <c:v>12/13</c:v>
                </c:pt>
                <c:pt idx="4">
                  <c:v>20/21</c:v>
                </c:pt>
              </c:strCache>
            </c:strRef>
          </c:cat>
          <c:val>
            <c:numRef>
              <c:f>Data!$B$254:$I$254</c:f>
              <c:numCache>
                <c:formatCode>#,##0</c:formatCode>
                <c:ptCount val="8"/>
                <c:pt idx="0">
                  <c:v>876</c:v>
                </c:pt>
                <c:pt idx="1">
                  <c:v>1970</c:v>
                </c:pt>
                <c:pt idx="2">
                  <c:v>2778</c:v>
                </c:pt>
                <c:pt idx="3">
                  <c:v>3501</c:v>
                </c:pt>
                <c:pt idx="4">
                  <c:v>3506</c:v>
                </c:pt>
                <c:pt idx="5">
                  <c:v>3519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3-427F-8602-269C9B7D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92160"/>
        <c:axId val="1"/>
      </c:barChart>
      <c:catAx>
        <c:axId val="3561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192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9-47B9-8473-41D2D7F19B60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E9-47B9-8473-41D2D7F19B6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E9-47B9-8473-41D2D7F19B60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E9-47B9-8473-41D2D7F19B60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E9-47B9-8473-41D2D7F19B60}"/>
              </c:ext>
            </c:extLst>
          </c:dPt>
          <c:dLbls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E9-47B9-8473-41D2D7F19B6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Data!$K$244:$K$248</c:f>
              <c:numCache>
                <c:formatCode>General</c:formatCode>
                <c:ptCount val="5"/>
              </c:numCache>
            </c:numRef>
          </c:cat>
          <c:val>
            <c:numRef>
              <c:f>Data!$L$244:$L$248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71E9-47B9-8473-41D2D7F19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5025531738233"/>
          <c:y val="0.18408008068203896"/>
          <c:w val="0.85638446154778503"/>
          <c:h val="0.7288574919773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Fall Term Enrollment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layout>
                <c:manualLayout>
                  <c:xMode val="edge"/>
                  <c:yMode val="edge"/>
                  <c:x val="0.40425601911572456"/>
                  <c:y val="0.4303493041367968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33,243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9-4646-9045-BE77A36637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Data!$B$1:$G$1</c:f>
              <c:numCache>
                <c:formatCode>General</c:formatCode>
                <c:ptCount val="6"/>
                <c:pt idx="0">
                  <c:v>1961</c:v>
                </c:pt>
                <c:pt idx="1">
                  <c:v>1976</c:v>
                </c:pt>
                <c:pt idx="2">
                  <c:v>1991</c:v>
                </c:pt>
                <c:pt idx="3">
                  <c:v>2006</c:v>
                </c:pt>
                <c:pt idx="4">
                  <c:v>2021</c:v>
                </c:pt>
              </c:numCache>
            </c:numRef>
          </c:cat>
          <c:val>
            <c:numRef>
              <c:f>Data!$B$2:$G$2</c:f>
              <c:numCache>
                <c:formatCode>#,##0</c:formatCode>
                <c:ptCount val="6"/>
                <c:pt idx="0">
                  <c:v>7311</c:v>
                </c:pt>
                <c:pt idx="1">
                  <c:v>26901</c:v>
                </c:pt>
                <c:pt idx="2">
                  <c:v>30440</c:v>
                </c:pt>
                <c:pt idx="3">
                  <c:v>34560</c:v>
                </c:pt>
                <c:pt idx="4">
                  <c:v>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9-4646-9045-BE77A3663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6190192"/>
        <c:axId val="1"/>
      </c:barChart>
      <c:catAx>
        <c:axId val="35619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190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jpe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7" Type="http://schemas.openxmlformats.org/officeDocument/2006/relationships/image" Target="../media/image1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1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19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2.pn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11430</xdr:rowOff>
    </xdr:from>
    <xdr:to>
      <xdr:col>6</xdr:col>
      <xdr:colOff>760176</xdr:colOff>
      <xdr:row>3</xdr:row>
      <xdr:rowOff>142899</xdr:rowOff>
    </xdr:to>
    <xdr:sp macro="" textlink="">
      <xdr:nvSpPr>
        <xdr:cNvPr id="105473" name="Text 15"/>
        <xdr:cNvSpPr txBox="1">
          <a:spLocks noChangeArrowheads="1"/>
        </xdr:cNvSpPr>
      </xdr:nvSpPr>
      <xdr:spPr bwMode="auto">
        <a:xfrm>
          <a:off x="1009650" y="257175"/>
          <a:ext cx="4591050" cy="6000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Faculty &amp; Staff Fall 2007</a:t>
          </a:r>
        </a:p>
      </xdr:txBody>
    </xdr:sp>
    <xdr:clientData/>
  </xdr:twoCellAnchor>
  <xdr:twoCellAnchor>
    <xdr:from>
      <xdr:col>2</xdr:col>
      <xdr:colOff>19050</xdr:colOff>
      <xdr:row>26</xdr:row>
      <xdr:rowOff>114300</xdr:rowOff>
    </xdr:from>
    <xdr:to>
      <xdr:col>7</xdr:col>
      <xdr:colOff>685849</xdr:colOff>
      <xdr:row>28</xdr:row>
      <xdr:rowOff>28575</xdr:rowOff>
    </xdr:to>
    <xdr:sp macro="" textlink="">
      <xdr:nvSpPr>
        <xdr:cNvPr id="105476" name="Text 34"/>
        <xdr:cNvSpPr txBox="1">
          <a:spLocks noChangeArrowheads="1"/>
        </xdr:cNvSpPr>
      </xdr:nvSpPr>
      <xdr:spPr bwMode="auto">
        <a:xfrm>
          <a:off x="1009650" y="6305550"/>
          <a:ext cx="5314950" cy="3905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PeopleSoft, HR.</a:t>
          </a:r>
        </a:p>
      </xdr:txBody>
    </xdr:sp>
    <xdr:clientData/>
  </xdr:twoCellAnchor>
  <xdr:twoCellAnchor>
    <xdr:from>
      <xdr:col>20</xdr:col>
      <xdr:colOff>160020</xdr:colOff>
      <xdr:row>0</xdr:row>
      <xdr:rowOff>0</xdr:rowOff>
    </xdr:from>
    <xdr:to>
      <xdr:col>27</xdr:col>
      <xdr:colOff>137160</xdr:colOff>
      <xdr:row>0</xdr:row>
      <xdr:rowOff>0</xdr:rowOff>
    </xdr:to>
    <xdr:sp macro="" textlink="">
      <xdr:nvSpPr>
        <xdr:cNvPr id="11148782" name="Text 59"/>
        <xdr:cNvSpPr txBox="1">
          <a:spLocks noChangeArrowheads="1"/>
        </xdr:cNvSpPr>
      </xdr:nvSpPr>
      <xdr:spPr bwMode="auto">
        <a:xfrm>
          <a:off x="18150840" y="0"/>
          <a:ext cx="4800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373</xdr:row>
      <xdr:rowOff>129540</xdr:rowOff>
    </xdr:from>
    <xdr:to>
      <xdr:col>7</xdr:col>
      <xdr:colOff>487680</xdr:colOff>
      <xdr:row>410</xdr:row>
      <xdr:rowOff>38100</xdr:rowOff>
    </xdr:to>
    <xdr:pic>
      <xdr:nvPicPr>
        <xdr:cNvPr id="132829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6690240"/>
          <a:ext cx="6355080" cy="611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91440</xdr:rowOff>
    </xdr:from>
    <xdr:to>
      <xdr:col>7</xdr:col>
      <xdr:colOff>0</xdr:colOff>
      <xdr:row>362</xdr:row>
      <xdr:rowOff>30480</xdr:rowOff>
    </xdr:to>
    <xdr:pic>
      <xdr:nvPicPr>
        <xdr:cNvPr id="132829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270140"/>
          <a:ext cx="6347460" cy="647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228600</xdr:colOff>
      <xdr:row>301</xdr:row>
      <xdr:rowOff>76200</xdr:rowOff>
    </xdr:from>
    <xdr:to>
      <xdr:col>23</xdr:col>
      <xdr:colOff>121920</xdr:colOff>
      <xdr:row>324</xdr:row>
      <xdr:rowOff>129540</xdr:rowOff>
    </xdr:to>
    <xdr:pic>
      <xdr:nvPicPr>
        <xdr:cNvPr id="132829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0860" y="54566820"/>
          <a:ext cx="4076700" cy="390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457</xdr:row>
      <xdr:rowOff>22860</xdr:rowOff>
    </xdr:from>
    <xdr:to>
      <xdr:col>9</xdr:col>
      <xdr:colOff>1013460</xdr:colOff>
      <xdr:row>493</xdr:row>
      <xdr:rowOff>121920</xdr:rowOff>
    </xdr:to>
    <xdr:pic>
      <xdr:nvPicPr>
        <xdr:cNvPr id="13282927" name="Pictur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0665320"/>
          <a:ext cx="8618220" cy="613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236220</xdr:colOff>
      <xdr:row>298</xdr:row>
      <xdr:rowOff>60960</xdr:rowOff>
    </xdr:from>
    <xdr:to>
      <xdr:col>16</xdr:col>
      <xdr:colOff>617220</xdr:colOff>
      <xdr:row>330</xdr:row>
      <xdr:rowOff>0</xdr:rowOff>
    </xdr:to>
    <xdr:pic>
      <xdr:nvPicPr>
        <xdr:cNvPr id="13282928" name="Picture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380" y="54048660"/>
          <a:ext cx="8702040" cy="530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998220</xdr:colOff>
      <xdr:row>332</xdr:row>
      <xdr:rowOff>144780</xdr:rowOff>
    </xdr:from>
    <xdr:to>
      <xdr:col>16</xdr:col>
      <xdr:colOff>198120</xdr:colOff>
      <xdr:row>360</xdr:row>
      <xdr:rowOff>7620</xdr:rowOff>
    </xdr:to>
    <xdr:pic>
      <xdr:nvPicPr>
        <xdr:cNvPr id="13282929" name="Picture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59832240"/>
          <a:ext cx="8580120" cy="455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417</xdr:row>
      <xdr:rowOff>76200</xdr:rowOff>
    </xdr:from>
    <xdr:to>
      <xdr:col>9</xdr:col>
      <xdr:colOff>914400</xdr:colOff>
      <xdr:row>453</xdr:row>
      <xdr:rowOff>45720</xdr:rowOff>
    </xdr:to>
    <xdr:pic>
      <xdr:nvPicPr>
        <xdr:cNvPr id="13282930" name="Picture 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13060"/>
          <a:ext cx="9052560" cy="600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403860</xdr:colOff>
      <xdr:row>497</xdr:row>
      <xdr:rowOff>60960</xdr:rowOff>
    </xdr:from>
    <xdr:to>
      <xdr:col>9</xdr:col>
      <xdr:colOff>853440</xdr:colOff>
      <xdr:row>537</xdr:row>
      <xdr:rowOff>106680</xdr:rowOff>
    </xdr:to>
    <xdr:pic>
      <xdr:nvPicPr>
        <xdr:cNvPr id="13282931" name="Picture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87409020"/>
          <a:ext cx="8587740" cy="675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277</xdr:row>
      <xdr:rowOff>121920</xdr:rowOff>
    </xdr:from>
    <xdr:to>
      <xdr:col>7</xdr:col>
      <xdr:colOff>76200</xdr:colOff>
      <xdr:row>322</xdr:row>
      <xdr:rowOff>137160</xdr:rowOff>
    </xdr:to>
    <xdr:pic>
      <xdr:nvPicPr>
        <xdr:cNvPr id="13282932" name="Picture 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89180"/>
          <a:ext cx="6423660" cy="755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1072515</xdr:colOff>
      <xdr:row>0</xdr:row>
      <xdr:rowOff>38100</xdr:rowOff>
    </xdr:from>
    <xdr:to>
      <xdr:col>19</xdr:col>
      <xdr:colOff>468681</xdr:colOff>
      <xdr:row>3</xdr:row>
      <xdr:rowOff>163863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14925675" y="38100"/>
          <a:ext cx="2543175" cy="847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100584" tIns="100584" rIns="0" bIns="0" anchor="t" upright="1"/>
        <a:lstStyle/>
        <a:p>
          <a:pPr algn="l" rtl="0">
            <a:defRPr sz="1000"/>
          </a:pPr>
          <a:r>
            <a:rPr lang="en-US" sz="6000" b="0" i="0" strike="noStrike">
              <a:solidFill>
                <a:srgbClr val="000000"/>
              </a:solidFill>
              <a:latin typeface="Times New Roman"/>
              <a:cs typeface="Times New Roman"/>
            </a:rPr>
            <a:t>Profile</a:t>
          </a:r>
        </a:p>
      </xdr:txBody>
    </xdr:sp>
    <xdr:clientData/>
  </xdr:twoCellAnchor>
  <xdr:twoCellAnchor>
    <xdr:from>
      <xdr:col>12</xdr:col>
      <xdr:colOff>826770</xdr:colOff>
      <xdr:row>4</xdr:row>
      <xdr:rowOff>38100</xdr:rowOff>
    </xdr:from>
    <xdr:to>
      <xdr:col>18</xdr:col>
      <xdr:colOff>95287</xdr:colOff>
      <xdr:row>6</xdr:row>
      <xdr:rowOff>163879</xdr:rowOff>
    </xdr:to>
    <xdr:sp macro="" textlink="">
      <xdr:nvSpPr>
        <xdr:cNvPr id="1036" name="Text 12"/>
        <xdr:cNvSpPr txBox="1">
          <a:spLocks noChangeArrowheads="1"/>
        </xdr:cNvSpPr>
      </xdr:nvSpPr>
      <xdr:spPr bwMode="auto">
        <a:xfrm>
          <a:off x="12172950" y="1028700"/>
          <a:ext cx="4876800" cy="5905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500" b="0" i="0" strike="noStrike">
              <a:solidFill>
                <a:srgbClr val="FFFFFF"/>
              </a:solidFill>
              <a:latin typeface="Times New Roman"/>
              <a:cs typeface="Times New Roman"/>
            </a:rPr>
            <a:t>Enrollment Characteristics</a:t>
          </a:r>
        </a:p>
      </xdr:txBody>
    </xdr:sp>
    <xdr:clientData/>
  </xdr:twoCellAnchor>
  <xdr:twoCellAnchor>
    <xdr:from>
      <xdr:col>7</xdr:col>
      <xdr:colOff>57150</xdr:colOff>
      <xdr:row>56</xdr:row>
      <xdr:rowOff>19050</xdr:rowOff>
    </xdr:from>
    <xdr:to>
      <xdr:col>11</xdr:col>
      <xdr:colOff>1333558</xdr:colOff>
      <xdr:row>57</xdr:row>
      <xdr:rowOff>228600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6400800" y="12620625"/>
          <a:ext cx="4867275" cy="5048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Majors Fall 2008</a:t>
          </a:r>
        </a:p>
      </xdr:txBody>
    </xdr:sp>
    <xdr:clientData/>
  </xdr:twoCellAnchor>
  <xdr:twoCellAnchor>
    <xdr:from>
      <xdr:col>7</xdr:col>
      <xdr:colOff>57150</xdr:colOff>
      <xdr:row>83</xdr:row>
      <xdr:rowOff>146685</xdr:rowOff>
    </xdr:from>
    <xdr:to>
      <xdr:col>12</xdr:col>
      <xdr:colOff>329565</xdr:colOff>
      <xdr:row>85</xdr:row>
      <xdr:rowOff>190505</xdr:rowOff>
    </xdr:to>
    <xdr:sp macro="" textlink="">
      <xdr:nvSpPr>
        <xdr:cNvPr id="1038" name="Text 14"/>
        <xdr:cNvSpPr txBox="1">
          <a:spLocks noChangeArrowheads="1"/>
        </xdr:cNvSpPr>
      </xdr:nvSpPr>
      <xdr:spPr bwMode="auto">
        <a:xfrm>
          <a:off x="6400800" y="18792825"/>
          <a:ext cx="5248275" cy="5619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Degrees Conferred 2007/08</a:t>
          </a:r>
        </a:p>
      </xdr:txBody>
    </xdr:sp>
    <xdr:clientData/>
  </xdr:twoCellAnchor>
  <xdr:twoCellAnchor>
    <xdr:from>
      <xdr:col>1</xdr:col>
      <xdr:colOff>19050</xdr:colOff>
      <xdr:row>29</xdr:row>
      <xdr:rowOff>11430</xdr:rowOff>
    </xdr:from>
    <xdr:to>
      <xdr:col>5</xdr:col>
      <xdr:colOff>760176</xdr:colOff>
      <xdr:row>31</xdr:row>
      <xdr:rowOff>142900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552450" y="6486525"/>
          <a:ext cx="4591050" cy="5619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Faculty &amp; Staff Fall 2008</a:t>
          </a:r>
        </a:p>
      </xdr:txBody>
    </xdr:sp>
    <xdr:clientData/>
  </xdr:twoCellAnchor>
  <xdr:twoCellAnchor>
    <xdr:from>
      <xdr:col>6</xdr:col>
      <xdr:colOff>864870</xdr:colOff>
      <xdr:row>0</xdr:row>
      <xdr:rowOff>11430</xdr:rowOff>
    </xdr:from>
    <xdr:to>
      <xdr:col>12</xdr:col>
      <xdr:colOff>234320</xdr:colOff>
      <xdr:row>2</xdr:row>
      <xdr:rowOff>125730</xdr:rowOff>
    </xdr:to>
    <xdr:sp macro="" textlink="">
      <xdr:nvSpPr>
        <xdr:cNvPr id="1040" name="Text 16"/>
        <xdr:cNvSpPr txBox="1">
          <a:spLocks noChangeArrowheads="1"/>
        </xdr:cNvSpPr>
      </xdr:nvSpPr>
      <xdr:spPr bwMode="auto">
        <a:xfrm>
          <a:off x="6057900" y="19050"/>
          <a:ext cx="5543550" cy="6096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Tuition &amp; Financial Aid 2007/08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6</xdr:col>
      <xdr:colOff>0</xdr:colOff>
      <xdr:row>2</xdr:row>
      <xdr:rowOff>152400</xdr:rowOff>
    </xdr:to>
    <xdr:sp macro="" textlink="">
      <xdr:nvSpPr>
        <xdr:cNvPr id="1042" name="Text 18"/>
        <xdr:cNvSpPr txBox="1">
          <a:spLocks noChangeArrowheads="1"/>
        </xdr:cNvSpPr>
      </xdr:nvSpPr>
      <xdr:spPr bwMode="auto">
        <a:xfrm>
          <a:off x="533400" y="38100"/>
          <a:ext cx="4657725" cy="5905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Student Origin Fall 2008</a:t>
          </a:r>
        </a:p>
      </xdr:txBody>
    </xdr:sp>
    <xdr:clientData/>
  </xdr:twoCellAnchor>
  <xdr:twoCellAnchor>
    <xdr:from>
      <xdr:col>7</xdr:col>
      <xdr:colOff>386715</xdr:colOff>
      <xdr:row>51</xdr:row>
      <xdr:rowOff>38100</xdr:rowOff>
    </xdr:from>
    <xdr:to>
      <xdr:col>11</xdr:col>
      <xdr:colOff>1099188</xdr:colOff>
      <xdr:row>55</xdr:row>
      <xdr:rowOff>114300</xdr:rowOff>
    </xdr:to>
    <xdr:sp macro="" textlink="">
      <xdr:nvSpPr>
        <xdr:cNvPr id="1051" name="Text 27"/>
        <xdr:cNvSpPr txBox="1">
          <a:spLocks noChangeArrowheads="1"/>
        </xdr:cNvSpPr>
      </xdr:nvSpPr>
      <xdr:spPr bwMode="auto">
        <a:xfrm>
          <a:off x="6724650" y="11525250"/>
          <a:ext cx="4314825" cy="1066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Prepared by Institutional Research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18111 Nordhoff Street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Northridge, CA  91330-8224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(818) 677-3277</a:t>
          </a: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68</xdr:row>
      <xdr:rowOff>0</xdr:rowOff>
    </xdr:from>
    <xdr:to>
      <xdr:col>6</xdr:col>
      <xdr:colOff>430533</xdr:colOff>
      <xdr:row>70</xdr:row>
      <xdr:rowOff>11485</xdr:rowOff>
    </xdr:to>
    <xdr:sp macro="" textlink="">
      <xdr:nvSpPr>
        <xdr:cNvPr id="1055" name="Text 31"/>
        <xdr:cNvSpPr txBox="1">
          <a:spLocks noChangeArrowheads="1"/>
        </xdr:cNvSpPr>
      </xdr:nvSpPr>
      <xdr:spPr bwMode="auto">
        <a:xfrm>
          <a:off x="533400" y="15363825"/>
          <a:ext cx="5076825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Full time attendance is based on 12 units or more for undergraduates and 9 units or more for graduates. </a:t>
          </a:r>
        </a:p>
      </xdr:txBody>
    </xdr:sp>
    <xdr:clientData/>
  </xdr:twoCellAnchor>
  <xdr:twoCellAnchor>
    <xdr:from>
      <xdr:col>6</xdr:col>
      <xdr:colOff>1181100</xdr:colOff>
      <xdr:row>81</xdr:row>
      <xdr:rowOff>114300</xdr:rowOff>
    </xdr:from>
    <xdr:to>
      <xdr:col>13</xdr:col>
      <xdr:colOff>563925</xdr:colOff>
      <xdr:row>82</xdr:row>
      <xdr:rowOff>142875</xdr:rowOff>
    </xdr:to>
    <xdr:sp macro="" textlink="">
      <xdr:nvSpPr>
        <xdr:cNvPr id="1056" name="Text 32"/>
        <xdr:cNvSpPr txBox="1">
          <a:spLocks noChangeArrowheads="1"/>
        </xdr:cNvSpPr>
      </xdr:nvSpPr>
      <xdr:spPr bwMode="auto">
        <a:xfrm>
          <a:off x="6334125" y="18373725"/>
          <a:ext cx="64293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Majors based on hegis codes; percentages based on total declared.</a:t>
          </a:r>
        </a:p>
      </xdr:txBody>
    </xdr:sp>
    <xdr:clientData/>
  </xdr:twoCellAnchor>
  <xdr:twoCellAnchor>
    <xdr:from>
      <xdr:col>0</xdr:col>
      <xdr:colOff>520065</xdr:colOff>
      <xdr:row>8</xdr:row>
      <xdr:rowOff>104775</xdr:rowOff>
    </xdr:from>
    <xdr:to>
      <xdr:col>6</xdr:col>
      <xdr:colOff>186690</xdr:colOff>
      <xdr:row>9</xdr:row>
      <xdr:rowOff>123825</xdr:rowOff>
    </xdr:to>
    <xdr:sp macro="" textlink="">
      <xdr:nvSpPr>
        <xdr:cNvPr id="1057" name="Text 33"/>
        <xdr:cNvSpPr txBox="1">
          <a:spLocks noChangeArrowheads="1"/>
        </xdr:cNvSpPr>
      </xdr:nvSpPr>
      <xdr:spPr bwMode="auto">
        <a:xfrm>
          <a:off x="514350" y="1933575"/>
          <a:ext cx="485775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Origin information is based on institution of origin.</a:t>
          </a:r>
        </a:p>
      </xdr:txBody>
    </xdr:sp>
    <xdr:clientData/>
  </xdr:twoCellAnchor>
  <xdr:twoCellAnchor>
    <xdr:from>
      <xdr:col>1</xdr:col>
      <xdr:colOff>28575</xdr:colOff>
      <xdr:row>54</xdr:row>
      <xdr:rowOff>38100</xdr:rowOff>
    </xdr:from>
    <xdr:to>
      <xdr:col>6</xdr:col>
      <xdr:colOff>712488</xdr:colOff>
      <xdr:row>56</xdr:row>
      <xdr:rowOff>0</xdr:rowOff>
    </xdr:to>
    <xdr:sp macro="" textlink="">
      <xdr:nvSpPr>
        <xdr:cNvPr id="1058" name="Text 34"/>
        <xdr:cNvSpPr txBox="1">
          <a:spLocks noChangeArrowheads="1"/>
        </xdr:cNvSpPr>
      </xdr:nvSpPr>
      <xdr:spPr bwMode="auto">
        <a:xfrm>
          <a:off x="561975" y="12239625"/>
          <a:ext cx="5314950" cy="361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PeopleSoft, HR.</a:t>
          </a:r>
        </a:p>
      </xdr:txBody>
    </xdr:sp>
    <xdr:clientData/>
  </xdr:twoCellAnchor>
  <xdr:twoCellAnchor>
    <xdr:from>
      <xdr:col>7</xdr:col>
      <xdr:colOff>0</xdr:colOff>
      <xdr:row>18</xdr:row>
      <xdr:rowOff>142875</xdr:rowOff>
    </xdr:from>
    <xdr:to>
      <xdr:col>12</xdr:col>
      <xdr:colOff>430533</xdr:colOff>
      <xdr:row>19</xdr:row>
      <xdr:rowOff>201979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6343650" y="4162425"/>
          <a:ext cx="5400675" cy="28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2008/09 Tuition &amp; Fees for Full-Time Students</a:t>
          </a:r>
        </a:p>
      </xdr:txBody>
    </xdr:sp>
    <xdr:clientData fLocksWithSheet="0"/>
  </xdr:twoCellAnchor>
  <xdr:twoCellAnchor>
    <xdr:from>
      <xdr:col>6</xdr:col>
      <xdr:colOff>1181100</xdr:colOff>
      <xdr:row>2</xdr:row>
      <xdr:rowOff>163830</xdr:rowOff>
    </xdr:from>
    <xdr:to>
      <xdr:col>13</xdr:col>
      <xdr:colOff>443909</xdr:colOff>
      <xdr:row>4</xdr:row>
      <xdr:rowOff>93</xdr:rowOff>
    </xdr:to>
    <xdr:sp macro="" textlink="">
      <xdr:nvSpPr>
        <xdr:cNvPr id="1062" name="Text 38"/>
        <xdr:cNvSpPr txBox="1">
          <a:spLocks noChangeArrowheads="1"/>
        </xdr:cNvSpPr>
      </xdr:nvSpPr>
      <xdr:spPr bwMode="auto">
        <a:xfrm>
          <a:off x="6334125" y="647700"/>
          <a:ext cx="6315075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Undergraduate Resident Tuition &amp; Fee History</a:t>
          </a: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1156335</xdr:colOff>
      <xdr:row>48</xdr:row>
      <xdr:rowOff>156210</xdr:rowOff>
    </xdr:from>
    <xdr:to>
      <xdr:col>13</xdr:col>
      <xdr:colOff>367666</xdr:colOff>
      <xdr:row>49</xdr:row>
      <xdr:rowOff>185092</xdr:rowOff>
    </xdr:to>
    <xdr:sp macro="" textlink="">
      <xdr:nvSpPr>
        <xdr:cNvPr id="1065" name="Text 41"/>
        <xdr:cNvSpPr txBox="1">
          <a:spLocks noChangeArrowheads="1"/>
        </xdr:cNvSpPr>
      </xdr:nvSpPr>
      <xdr:spPr bwMode="auto">
        <a:xfrm>
          <a:off x="6315075" y="10868025"/>
          <a:ext cx="6257925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Recipients could have multiple awards.</a:t>
          </a:r>
        </a:p>
      </xdr:txBody>
    </xdr:sp>
    <xdr:clientData/>
  </xdr:twoCellAnchor>
  <xdr:twoCellAnchor>
    <xdr:from>
      <xdr:col>6</xdr:col>
      <xdr:colOff>1143000</xdr:colOff>
      <xdr:row>49</xdr:row>
      <xdr:rowOff>196215</xdr:rowOff>
    </xdr:from>
    <xdr:to>
      <xdr:col>13</xdr:col>
      <xdr:colOff>386715</xdr:colOff>
      <xdr:row>51</xdr:row>
      <xdr:rowOff>9551</xdr:rowOff>
    </xdr:to>
    <xdr:sp macro="" textlink="">
      <xdr:nvSpPr>
        <xdr:cNvPr id="1066" name="Text 42"/>
        <xdr:cNvSpPr txBox="1">
          <a:spLocks noChangeArrowheads="1"/>
        </xdr:cNvSpPr>
      </xdr:nvSpPr>
      <xdr:spPr bwMode="auto">
        <a:xfrm>
          <a:off x="6296025" y="11191875"/>
          <a:ext cx="6296025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CSUN Financial Aid Office.  Budget Planning &amp; Management.</a:t>
          </a:r>
        </a:p>
      </xdr:txBody>
    </xdr:sp>
    <xdr:clientData/>
  </xdr:twoCellAnchor>
  <xdr:twoCellAnchor>
    <xdr:from>
      <xdr:col>12</xdr:col>
      <xdr:colOff>708660</xdr:colOff>
      <xdr:row>10</xdr:row>
      <xdr:rowOff>152400</xdr:rowOff>
    </xdr:from>
    <xdr:to>
      <xdr:col>19</xdr:col>
      <xdr:colOff>38100</xdr:colOff>
      <xdr:row>27</xdr:row>
      <xdr:rowOff>53340</xdr:rowOff>
    </xdr:to>
    <xdr:graphicFrame macro="">
      <xdr:nvGraphicFramePr>
        <xdr:cNvPr id="15058268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90</xdr:row>
      <xdr:rowOff>152400</xdr:rowOff>
    </xdr:from>
    <xdr:to>
      <xdr:col>11</xdr:col>
      <xdr:colOff>468634</xdr:colOff>
      <xdr:row>91</xdr:row>
      <xdr:rowOff>202025</xdr:rowOff>
    </xdr:to>
    <xdr:sp macro="" textlink="">
      <xdr:nvSpPr>
        <xdr:cNvPr id="1081" name="Text 57"/>
        <xdr:cNvSpPr txBox="1">
          <a:spLocks noChangeArrowheads="1"/>
        </xdr:cNvSpPr>
      </xdr:nvSpPr>
      <xdr:spPr bwMode="auto">
        <a:xfrm>
          <a:off x="6381750" y="20507325"/>
          <a:ext cx="4048125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Degree Recipient Ethnicity</a:t>
          </a:r>
        </a:p>
      </xdr:txBody>
    </xdr:sp>
    <xdr:clientData/>
  </xdr:twoCellAnchor>
  <xdr:twoCellAnchor>
    <xdr:from>
      <xdr:col>0</xdr:col>
      <xdr:colOff>506730</xdr:colOff>
      <xdr:row>27</xdr:row>
      <xdr:rowOff>87630</xdr:rowOff>
    </xdr:from>
    <xdr:to>
      <xdr:col>7</xdr:col>
      <xdr:colOff>443874</xdr:colOff>
      <xdr:row>28</xdr:row>
      <xdr:rowOff>114419</xdr:rowOff>
    </xdr:to>
    <xdr:sp macro="" textlink="">
      <xdr:nvSpPr>
        <xdr:cNvPr id="1082" name="Text 58"/>
        <xdr:cNvSpPr txBox="1">
          <a:spLocks noChangeArrowheads="1"/>
        </xdr:cNvSpPr>
      </xdr:nvSpPr>
      <xdr:spPr bwMode="auto">
        <a:xfrm>
          <a:off x="495300" y="6086475"/>
          <a:ext cx="628650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19</xdr:col>
      <xdr:colOff>160020</xdr:colOff>
      <xdr:row>56</xdr:row>
      <xdr:rowOff>99060</xdr:rowOff>
    </xdr:from>
    <xdr:to>
      <xdr:col>26</xdr:col>
      <xdr:colOff>137160</xdr:colOff>
      <xdr:row>63</xdr:row>
      <xdr:rowOff>53340</xdr:rowOff>
    </xdr:to>
    <xdr:sp macro="" textlink="">
      <xdr:nvSpPr>
        <xdr:cNvPr id="15058271" name="Text 59"/>
        <xdr:cNvSpPr txBox="1">
          <a:spLocks noChangeArrowheads="1"/>
        </xdr:cNvSpPr>
      </xdr:nvSpPr>
      <xdr:spPr bwMode="auto">
        <a:xfrm>
          <a:off x="17678400" y="12725400"/>
          <a:ext cx="4800600" cy="16154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114300</xdr:rowOff>
    </xdr:from>
    <xdr:to>
      <xdr:col>6</xdr:col>
      <xdr:colOff>1082040</xdr:colOff>
      <xdr:row>97</xdr:row>
      <xdr:rowOff>15240</xdr:rowOff>
    </xdr:to>
    <xdr:graphicFrame macro="">
      <xdr:nvGraphicFramePr>
        <xdr:cNvPr id="15058272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160020</xdr:colOff>
      <xdr:row>91</xdr:row>
      <xdr:rowOff>121920</xdr:rowOff>
    </xdr:from>
    <xdr:to>
      <xdr:col>13</xdr:col>
      <xdr:colOff>38100</xdr:colOff>
      <xdr:row>110</xdr:row>
      <xdr:rowOff>152400</xdr:rowOff>
    </xdr:to>
    <xdr:graphicFrame macro="">
      <xdr:nvGraphicFramePr>
        <xdr:cNvPr id="15058273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76200</xdr:colOff>
      <xdr:row>54</xdr:row>
      <xdr:rowOff>114300</xdr:rowOff>
    </xdr:from>
    <xdr:to>
      <xdr:col>18</xdr:col>
      <xdr:colOff>66675</xdr:colOff>
      <xdr:row>55</xdr:row>
      <xdr:rowOff>152400</xdr:rowOff>
    </xdr:to>
    <xdr:sp macro="" textlink="">
      <xdr:nvSpPr>
        <xdr:cNvPr id="1088" name="Text 34"/>
        <xdr:cNvSpPr txBox="1">
          <a:spLocks noChangeArrowheads="1"/>
        </xdr:cNvSpPr>
      </xdr:nvSpPr>
      <xdr:spPr bwMode="auto">
        <a:xfrm>
          <a:off x="12287250" y="12315825"/>
          <a:ext cx="4638675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6</xdr:col>
      <xdr:colOff>1059180</xdr:colOff>
      <xdr:row>3</xdr:row>
      <xdr:rowOff>228600</xdr:rowOff>
    </xdr:from>
    <xdr:to>
      <xdr:col>12</xdr:col>
      <xdr:colOff>312420</xdr:colOff>
      <xdr:row>18</xdr:row>
      <xdr:rowOff>114300</xdr:rowOff>
    </xdr:to>
    <xdr:graphicFrame macro="">
      <xdr:nvGraphicFramePr>
        <xdr:cNvPr id="15058275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</xdr:colOff>
      <xdr:row>23</xdr:row>
      <xdr:rowOff>190500</xdr:rowOff>
    </xdr:from>
    <xdr:to>
      <xdr:col>12</xdr:col>
      <xdr:colOff>434340</xdr:colOff>
      <xdr:row>43</xdr:row>
      <xdr:rowOff>144780</xdr:rowOff>
    </xdr:to>
    <xdr:graphicFrame macro="">
      <xdr:nvGraphicFramePr>
        <xdr:cNvPr id="15058276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777240</xdr:colOff>
      <xdr:row>95</xdr:row>
      <xdr:rowOff>0</xdr:rowOff>
    </xdr:from>
    <xdr:to>
      <xdr:col>18</xdr:col>
      <xdr:colOff>68580</xdr:colOff>
      <xdr:row>109</xdr:row>
      <xdr:rowOff>182880</xdr:rowOff>
    </xdr:to>
    <xdr:graphicFrame macro="">
      <xdr:nvGraphicFramePr>
        <xdr:cNvPr id="15058277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22860</xdr:colOff>
      <xdr:row>0</xdr:row>
      <xdr:rowOff>76200</xdr:rowOff>
    </xdr:from>
    <xdr:to>
      <xdr:col>15</xdr:col>
      <xdr:colOff>1066800</xdr:colOff>
      <xdr:row>3</xdr:row>
      <xdr:rowOff>220980</xdr:rowOff>
    </xdr:to>
    <xdr:pic>
      <xdr:nvPicPr>
        <xdr:cNvPr id="15058278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3480" y="76200"/>
          <a:ext cx="275844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0.06606</cdr:x>
      <cdr:y>0.2353</cdr:y>
    </cdr:from>
    <cdr:to>
      <cdr:x>0.64062</cdr:x>
      <cdr:y>0.38352</cdr:y>
    </cdr:to>
    <cdr:sp macro="" textlink="">
      <cdr:nvSpPr>
        <cdr:cNvPr id="4098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478" y="487512"/>
          <a:ext cx="1191196" cy="324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Headcount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7</xdr:col>
      <xdr:colOff>0</xdr:colOff>
      <xdr:row>3</xdr:row>
      <xdr:rowOff>152400</xdr:rowOff>
    </xdr:to>
    <xdr:sp macro="" textlink="">
      <xdr:nvSpPr>
        <xdr:cNvPr id="102403" name="Text 18"/>
        <xdr:cNvSpPr txBox="1">
          <a:spLocks noChangeArrowheads="1"/>
        </xdr:cNvSpPr>
      </xdr:nvSpPr>
      <xdr:spPr bwMode="auto">
        <a:xfrm>
          <a:off x="990600" y="352425"/>
          <a:ext cx="4657725" cy="5905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Student Origin Fall 2007</a:t>
          </a:r>
        </a:p>
      </xdr:txBody>
    </xdr:sp>
    <xdr:clientData/>
  </xdr:twoCellAnchor>
  <xdr:twoCellAnchor>
    <xdr:from>
      <xdr:col>1</xdr:col>
      <xdr:colOff>520065</xdr:colOff>
      <xdr:row>9</xdr:row>
      <xdr:rowOff>104775</xdr:rowOff>
    </xdr:from>
    <xdr:to>
      <xdr:col>7</xdr:col>
      <xdr:colOff>186690</xdr:colOff>
      <xdr:row>10</xdr:row>
      <xdr:rowOff>123825</xdr:rowOff>
    </xdr:to>
    <xdr:sp macro="" textlink="">
      <xdr:nvSpPr>
        <xdr:cNvPr id="102405" name="Text 33"/>
        <xdr:cNvSpPr txBox="1">
          <a:spLocks noChangeArrowheads="1"/>
        </xdr:cNvSpPr>
      </xdr:nvSpPr>
      <xdr:spPr bwMode="auto">
        <a:xfrm>
          <a:off x="971550" y="2324100"/>
          <a:ext cx="4857750" cy="257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Origin information is based on institution of origin.</a:t>
          </a:r>
        </a:p>
      </xdr:txBody>
    </xdr:sp>
    <xdr:clientData/>
  </xdr:twoCellAnchor>
  <xdr:twoCellAnchor>
    <xdr:from>
      <xdr:col>2</xdr:col>
      <xdr:colOff>19050</xdr:colOff>
      <xdr:row>30</xdr:row>
      <xdr:rowOff>0</xdr:rowOff>
    </xdr:from>
    <xdr:to>
      <xdr:col>7</xdr:col>
      <xdr:colOff>685849</xdr:colOff>
      <xdr:row>30</xdr:row>
      <xdr:rowOff>0</xdr:rowOff>
    </xdr:to>
    <xdr:sp macro="" textlink="">
      <xdr:nvSpPr>
        <xdr:cNvPr id="102406" name="Text 34"/>
        <xdr:cNvSpPr txBox="1">
          <a:spLocks noChangeArrowheads="1"/>
        </xdr:cNvSpPr>
      </xdr:nvSpPr>
      <xdr:spPr bwMode="auto">
        <a:xfrm>
          <a:off x="1009650" y="7219950"/>
          <a:ext cx="531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PeopleSoft, HR.</a:t>
          </a:r>
        </a:p>
      </xdr:txBody>
    </xdr:sp>
    <xdr:clientData/>
  </xdr:twoCellAnchor>
  <xdr:twoCellAnchor>
    <xdr:from>
      <xdr:col>1</xdr:col>
      <xdr:colOff>506730</xdr:colOff>
      <xdr:row>28</xdr:row>
      <xdr:rowOff>87630</xdr:rowOff>
    </xdr:from>
    <xdr:to>
      <xdr:col>8</xdr:col>
      <xdr:colOff>443874</xdr:colOff>
      <xdr:row>29</xdr:row>
      <xdr:rowOff>114412</xdr:rowOff>
    </xdr:to>
    <xdr:sp macro="" textlink="">
      <xdr:nvSpPr>
        <xdr:cNvPr id="102411" name="Text 58"/>
        <xdr:cNvSpPr txBox="1">
          <a:spLocks noChangeArrowheads="1"/>
        </xdr:cNvSpPr>
      </xdr:nvSpPr>
      <xdr:spPr bwMode="auto">
        <a:xfrm>
          <a:off x="952500" y="6838950"/>
          <a:ext cx="6286500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20</xdr:col>
      <xdr:colOff>160020</xdr:colOff>
      <xdr:row>0</xdr:row>
      <xdr:rowOff>0</xdr:rowOff>
    </xdr:from>
    <xdr:to>
      <xdr:col>27</xdr:col>
      <xdr:colOff>137160</xdr:colOff>
      <xdr:row>0</xdr:row>
      <xdr:rowOff>0</xdr:rowOff>
    </xdr:to>
    <xdr:sp macro="" textlink="">
      <xdr:nvSpPr>
        <xdr:cNvPr id="11150136" name="Text 59"/>
        <xdr:cNvSpPr txBox="1">
          <a:spLocks noChangeArrowheads="1"/>
        </xdr:cNvSpPr>
      </xdr:nvSpPr>
      <xdr:spPr bwMode="auto">
        <a:xfrm>
          <a:off x="18150840" y="0"/>
          <a:ext cx="4800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864870</xdr:colOff>
      <xdr:row>1</xdr:row>
      <xdr:rowOff>11430</xdr:rowOff>
    </xdr:from>
    <xdr:to>
      <xdr:col>6</xdr:col>
      <xdr:colOff>158120</xdr:colOff>
      <xdr:row>3</xdr:row>
      <xdr:rowOff>125730</xdr:rowOff>
    </xdr:to>
    <xdr:sp macro="" textlink="">
      <xdr:nvSpPr>
        <xdr:cNvPr id="99330" name="Text 16"/>
        <xdr:cNvSpPr txBox="1">
          <a:spLocks noChangeArrowheads="1"/>
        </xdr:cNvSpPr>
      </xdr:nvSpPr>
      <xdr:spPr bwMode="auto">
        <a:xfrm>
          <a:off x="838200" y="581025"/>
          <a:ext cx="5448300" cy="5905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Tuition &amp; Financial Aid 2006/07</a:t>
          </a:r>
        </a:p>
      </xdr:txBody>
    </xdr:sp>
    <xdr:clientData/>
  </xdr:twoCellAnchor>
  <xdr:twoCellAnchor>
    <xdr:from>
      <xdr:col>1</xdr:col>
      <xdr:colOff>386715</xdr:colOff>
      <xdr:row>52</xdr:row>
      <xdr:rowOff>38100</xdr:rowOff>
    </xdr:from>
    <xdr:to>
      <xdr:col>5</xdr:col>
      <xdr:colOff>1099188</xdr:colOff>
      <xdr:row>56</xdr:row>
      <xdr:rowOff>114300</xdr:rowOff>
    </xdr:to>
    <xdr:sp macro="" textlink="">
      <xdr:nvSpPr>
        <xdr:cNvPr id="99332" name="Text 27"/>
        <xdr:cNvSpPr txBox="1">
          <a:spLocks noChangeArrowheads="1"/>
        </xdr:cNvSpPr>
      </xdr:nvSpPr>
      <xdr:spPr bwMode="auto">
        <a:xfrm>
          <a:off x="1533525" y="12744450"/>
          <a:ext cx="4314825" cy="1028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Prepared by Institutional Research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18111 Nordhoff Street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Northridge, CA  91330-8224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(818) 677-3277</a:t>
          </a: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19</xdr:row>
      <xdr:rowOff>142875</xdr:rowOff>
    </xdr:from>
    <xdr:to>
      <xdr:col>6</xdr:col>
      <xdr:colOff>430533</xdr:colOff>
      <xdr:row>20</xdr:row>
      <xdr:rowOff>201976</xdr:rowOff>
    </xdr:to>
    <xdr:sp macro="" textlink="" fLocksText="0">
      <xdr:nvSpPr>
        <xdr:cNvPr id="99335" name="Text 35"/>
        <xdr:cNvSpPr txBox="1">
          <a:spLocks noChangeArrowheads="1"/>
        </xdr:cNvSpPr>
      </xdr:nvSpPr>
      <xdr:spPr bwMode="auto">
        <a:xfrm>
          <a:off x="1152525" y="4991100"/>
          <a:ext cx="5400675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2006/07 Tuition &amp; Fees for Full-Time Students</a:t>
          </a:r>
        </a:p>
      </xdr:txBody>
    </xdr:sp>
    <xdr:clientData fLocksWithSheet="0"/>
  </xdr:twoCellAnchor>
  <xdr:twoCellAnchor>
    <xdr:from>
      <xdr:col>0</xdr:col>
      <xdr:colOff>1181100</xdr:colOff>
      <xdr:row>3</xdr:row>
      <xdr:rowOff>163830</xdr:rowOff>
    </xdr:from>
    <xdr:to>
      <xdr:col>7</xdr:col>
      <xdr:colOff>443909</xdr:colOff>
      <xdr:row>5</xdr:row>
      <xdr:rowOff>93</xdr:rowOff>
    </xdr:to>
    <xdr:sp macro="" textlink="">
      <xdr:nvSpPr>
        <xdr:cNvPr id="99336" name="Text 38"/>
        <xdr:cNvSpPr txBox="1">
          <a:spLocks noChangeArrowheads="1"/>
        </xdr:cNvSpPr>
      </xdr:nvSpPr>
      <xdr:spPr bwMode="auto">
        <a:xfrm>
          <a:off x="1143000" y="1209675"/>
          <a:ext cx="6315075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Undergraduate Resident Tuition &amp; Fee History</a:t>
          </a: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1156335</xdr:colOff>
      <xdr:row>49</xdr:row>
      <xdr:rowOff>163830</xdr:rowOff>
    </xdr:from>
    <xdr:to>
      <xdr:col>7</xdr:col>
      <xdr:colOff>367666</xdr:colOff>
      <xdr:row>50</xdr:row>
      <xdr:rowOff>190612</xdr:rowOff>
    </xdr:to>
    <xdr:sp macro="" textlink="">
      <xdr:nvSpPr>
        <xdr:cNvPr id="99337" name="Text 41"/>
        <xdr:cNvSpPr txBox="1">
          <a:spLocks noChangeArrowheads="1"/>
        </xdr:cNvSpPr>
      </xdr:nvSpPr>
      <xdr:spPr bwMode="auto">
        <a:xfrm>
          <a:off x="1123950" y="12163425"/>
          <a:ext cx="6257925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Recipients could have multiple awards.</a:t>
          </a:r>
        </a:p>
      </xdr:txBody>
    </xdr:sp>
    <xdr:clientData/>
  </xdr:twoCellAnchor>
  <xdr:twoCellAnchor>
    <xdr:from>
      <xdr:col>0</xdr:col>
      <xdr:colOff>1143000</xdr:colOff>
      <xdr:row>50</xdr:row>
      <xdr:rowOff>201930</xdr:rowOff>
    </xdr:from>
    <xdr:to>
      <xdr:col>7</xdr:col>
      <xdr:colOff>386715</xdr:colOff>
      <xdr:row>52</xdr:row>
      <xdr:rowOff>9679</xdr:rowOff>
    </xdr:to>
    <xdr:sp macro="" textlink="">
      <xdr:nvSpPr>
        <xdr:cNvPr id="99338" name="Text 42"/>
        <xdr:cNvSpPr txBox="1">
          <a:spLocks noChangeArrowheads="1"/>
        </xdr:cNvSpPr>
      </xdr:nvSpPr>
      <xdr:spPr bwMode="auto">
        <a:xfrm>
          <a:off x="1104900" y="12439650"/>
          <a:ext cx="6296025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CSUN Financial Aid Office.  Budget Planning &amp; Management.</a:t>
          </a:r>
        </a:p>
      </xdr:txBody>
    </xdr:sp>
    <xdr:clientData/>
  </xdr:twoCellAnchor>
  <xdr:twoCellAnchor>
    <xdr:from>
      <xdr:col>13</xdr:col>
      <xdr:colOff>160020</xdr:colOff>
      <xdr:row>0</xdr:row>
      <xdr:rowOff>0</xdr:rowOff>
    </xdr:from>
    <xdr:to>
      <xdr:col>20</xdr:col>
      <xdr:colOff>137160</xdr:colOff>
      <xdr:row>0</xdr:row>
      <xdr:rowOff>0</xdr:rowOff>
    </xdr:to>
    <xdr:sp macro="" textlink="">
      <xdr:nvSpPr>
        <xdr:cNvPr id="14059978" name="Text 59"/>
        <xdr:cNvSpPr txBox="1">
          <a:spLocks noChangeArrowheads="1"/>
        </xdr:cNvSpPr>
      </xdr:nvSpPr>
      <xdr:spPr bwMode="auto">
        <a:xfrm>
          <a:off x="12329160" y="0"/>
          <a:ext cx="4800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1059180</xdr:colOff>
      <xdr:row>4</xdr:row>
      <xdr:rowOff>228600</xdr:rowOff>
    </xdr:from>
    <xdr:to>
      <xdr:col>6</xdr:col>
      <xdr:colOff>312420</xdr:colOff>
      <xdr:row>19</xdr:row>
      <xdr:rowOff>114300</xdr:rowOff>
    </xdr:to>
    <xdr:graphicFrame macro="">
      <xdr:nvGraphicFramePr>
        <xdr:cNvPr id="1405997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24</xdr:row>
      <xdr:rowOff>190500</xdr:rowOff>
    </xdr:from>
    <xdr:to>
      <xdr:col>6</xdr:col>
      <xdr:colOff>434340</xdr:colOff>
      <xdr:row>44</xdr:row>
      <xdr:rowOff>144780</xdr:rowOff>
    </xdr:to>
    <xdr:graphicFrame macro="">
      <xdr:nvGraphicFramePr>
        <xdr:cNvPr id="1405998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3</xdr:col>
      <xdr:colOff>981075</xdr:colOff>
      <xdr:row>2</xdr:row>
      <xdr:rowOff>123825</xdr:rowOff>
    </xdr:to>
    <xdr:sp macro="" textlink="">
      <xdr:nvSpPr>
        <xdr:cNvPr id="88065" name="Text 13"/>
        <xdr:cNvSpPr txBox="1">
          <a:spLocks noChangeArrowheads="1"/>
        </xdr:cNvSpPr>
      </xdr:nvSpPr>
      <xdr:spPr bwMode="auto">
        <a:xfrm>
          <a:off x="47625" y="38100"/>
          <a:ext cx="3609975" cy="5048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Majors Fall 2008</a:t>
          </a:r>
        </a:p>
      </xdr:txBody>
    </xdr:sp>
    <xdr:clientData/>
  </xdr:twoCellAnchor>
  <xdr:twoCellAnchor>
    <xdr:from>
      <xdr:col>0</xdr:col>
      <xdr:colOff>57150</xdr:colOff>
      <xdr:row>28</xdr:row>
      <xdr:rowOff>0</xdr:rowOff>
    </xdr:from>
    <xdr:to>
      <xdr:col>4</xdr:col>
      <xdr:colOff>329566</xdr:colOff>
      <xdr:row>28</xdr:row>
      <xdr:rowOff>0</xdr:rowOff>
    </xdr:to>
    <xdr:sp macro="" textlink="">
      <xdr:nvSpPr>
        <xdr:cNvPr id="88066" name="Text 14"/>
        <xdr:cNvSpPr txBox="1">
          <a:spLocks noChangeArrowheads="1"/>
        </xdr:cNvSpPr>
      </xdr:nvSpPr>
      <xdr:spPr bwMode="auto">
        <a:xfrm>
          <a:off x="57150" y="6162675"/>
          <a:ext cx="392430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Degrees Conferred 2006/07</a:t>
          </a:r>
        </a:p>
      </xdr:txBody>
    </xdr:sp>
    <xdr:clientData/>
  </xdr:twoCellAnchor>
  <xdr:twoCellAnchor>
    <xdr:from>
      <xdr:col>0</xdr:col>
      <xdr:colOff>386715</xdr:colOff>
      <xdr:row>28</xdr:row>
      <xdr:rowOff>0</xdr:rowOff>
    </xdr:from>
    <xdr:to>
      <xdr:col>4</xdr:col>
      <xdr:colOff>2</xdr:colOff>
      <xdr:row>28</xdr:row>
      <xdr:rowOff>0</xdr:rowOff>
    </xdr:to>
    <xdr:sp macro="" textlink="">
      <xdr:nvSpPr>
        <xdr:cNvPr id="88070" name="Text 27"/>
        <xdr:cNvSpPr txBox="1">
          <a:spLocks noChangeArrowheads="1"/>
        </xdr:cNvSpPr>
      </xdr:nvSpPr>
      <xdr:spPr bwMode="auto">
        <a:xfrm>
          <a:off x="381000" y="6162675"/>
          <a:ext cx="3276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Prepared by Institutional Research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18111 Nordhoff Street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Northridge, CA  91330-8224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(818) 677-3277</a:t>
          </a: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5</xdr:col>
      <xdr:colOff>573366</xdr:colOff>
      <xdr:row>27</xdr:row>
      <xdr:rowOff>142875</xdr:rowOff>
    </xdr:to>
    <xdr:sp macro="" textlink="">
      <xdr:nvSpPr>
        <xdr:cNvPr id="88072" name="Text 32"/>
        <xdr:cNvSpPr txBox="1">
          <a:spLocks noChangeArrowheads="1"/>
        </xdr:cNvSpPr>
      </xdr:nvSpPr>
      <xdr:spPr bwMode="auto">
        <a:xfrm>
          <a:off x="0" y="5895975"/>
          <a:ext cx="50958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Majors based on hegis codes; percentages based on total declared.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88074" name="Text 34"/>
        <xdr:cNvSpPr txBox="1">
          <a:spLocks noChangeArrowheads="1"/>
        </xdr:cNvSpPr>
      </xdr:nvSpPr>
      <xdr:spPr bwMode="auto">
        <a:xfrm>
          <a:off x="0" y="61626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PeopleSoft, HR.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4</xdr:col>
      <xdr:colOff>430534</xdr:colOff>
      <xdr:row>28</xdr:row>
      <xdr:rowOff>0</xdr:rowOff>
    </xdr:to>
    <xdr:sp macro="" textlink="" fLocksText="0">
      <xdr:nvSpPr>
        <xdr:cNvPr id="88075" name="Text 35"/>
        <xdr:cNvSpPr txBox="1">
          <a:spLocks noChangeArrowheads="1"/>
        </xdr:cNvSpPr>
      </xdr:nvSpPr>
      <xdr:spPr bwMode="auto">
        <a:xfrm>
          <a:off x="0" y="6162675"/>
          <a:ext cx="40767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2006/07 Tuition &amp; Fees for Full-Time Students</a:t>
          </a:r>
        </a:p>
      </xdr:txBody>
    </xdr:sp>
    <xdr:clientData fLocksWithSheet="0"/>
  </xdr:twoCellAnchor>
  <xdr:twoCellAnchor>
    <xdr:from>
      <xdr:col>0</xdr:col>
      <xdr:colOff>0</xdr:colOff>
      <xdr:row>28</xdr:row>
      <xdr:rowOff>0</xdr:rowOff>
    </xdr:from>
    <xdr:to>
      <xdr:col>5</xdr:col>
      <xdr:colOff>443835</xdr:colOff>
      <xdr:row>28</xdr:row>
      <xdr:rowOff>0</xdr:rowOff>
    </xdr:to>
    <xdr:sp macro="" textlink="">
      <xdr:nvSpPr>
        <xdr:cNvPr id="88076" name="Text 38"/>
        <xdr:cNvSpPr txBox="1">
          <a:spLocks noChangeArrowheads="1"/>
        </xdr:cNvSpPr>
      </xdr:nvSpPr>
      <xdr:spPr bwMode="auto">
        <a:xfrm>
          <a:off x="0" y="6162675"/>
          <a:ext cx="49815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Undergraduate Resident Tuition &amp; Fee History</a:t>
          </a: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367635</xdr:colOff>
      <xdr:row>28</xdr:row>
      <xdr:rowOff>0</xdr:rowOff>
    </xdr:to>
    <xdr:sp macro="" textlink="">
      <xdr:nvSpPr>
        <xdr:cNvPr id="88077" name="Text 41"/>
        <xdr:cNvSpPr txBox="1">
          <a:spLocks noChangeArrowheads="1"/>
        </xdr:cNvSpPr>
      </xdr:nvSpPr>
      <xdr:spPr bwMode="auto">
        <a:xfrm>
          <a:off x="0" y="6162675"/>
          <a:ext cx="49053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Recipients could have multiple awards.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386716</xdr:colOff>
      <xdr:row>28</xdr:row>
      <xdr:rowOff>0</xdr:rowOff>
    </xdr:to>
    <xdr:sp macro="" textlink="">
      <xdr:nvSpPr>
        <xdr:cNvPr id="88078" name="Text 42"/>
        <xdr:cNvSpPr txBox="1">
          <a:spLocks noChangeArrowheads="1"/>
        </xdr:cNvSpPr>
      </xdr:nvSpPr>
      <xdr:spPr bwMode="auto">
        <a:xfrm>
          <a:off x="0" y="6162675"/>
          <a:ext cx="49244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CSUN Financial Aid Office.  Budget Planning &amp; Management.</a:t>
          </a:r>
        </a:p>
      </xdr:txBody>
    </xdr:sp>
    <xdr:clientData/>
  </xdr:twoCellAnchor>
  <xdr:twoCellAnchor>
    <xdr:from>
      <xdr:col>0</xdr:col>
      <xdr:colOff>38100</xdr:colOff>
      <xdr:row>28</xdr:row>
      <xdr:rowOff>0</xdr:rowOff>
    </xdr:from>
    <xdr:to>
      <xdr:col>3</xdr:col>
      <xdr:colOff>468635</xdr:colOff>
      <xdr:row>28</xdr:row>
      <xdr:rowOff>0</xdr:rowOff>
    </xdr:to>
    <xdr:sp macro="" textlink="">
      <xdr:nvSpPr>
        <xdr:cNvPr id="88079" name="Text 57"/>
        <xdr:cNvSpPr txBox="1">
          <a:spLocks noChangeArrowheads="1"/>
        </xdr:cNvSpPr>
      </xdr:nvSpPr>
      <xdr:spPr bwMode="auto">
        <a:xfrm>
          <a:off x="38100" y="6162675"/>
          <a:ext cx="3181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Degree Recipient Ethnicity</a:t>
          </a:r>
        </a:p>
      </xdr:txBody>
    </xdr:sp>
    <xdr:clientData/>
  </xdr:twoCellAnchor>
  <xdr:twoCellAnchor>
    <xdr:from>
      <xdr:col>11</xdr:col>
      <xdr:colOff>160020</xdr:colOff>
      <xdr:row>1</xdr:row>
      <xdr:rowOff>99060</xdr:rowOff>
    </xdr:from>
    <xdr:to>
      <xdr:col>18</xdr:col>
      <xdr:colOff>137160</xdr:colOff>
      <xdr:row>8</xdr:row>
      <xdr:rowOff>53340</xdr:rowOff>
    </xdr:to>
    <xdr:sp macro="" textlink="">
      <xdr:nvSpPr>
        <xdr:cNvPr id="14910722" name="Text 59"/>
        <xdr:cNvSpPr txBox="1">
          <a:spLocks noChangeArrowheads="1"/>
        </xdr:cNvSpPr>
      </xdr:nvSpPr>
      <xdr:spPr bwMode="auto">
        <a:xfrm>
          <a:off x="9768840" y="220980"/>
          <a:ext cx="4800600" cy="16154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38100</xdr:colOff>
      <xdr:row>28</xdr:row>
      <xdr:rowOff>0</xdr:rowOff>
    </xdr:to>
    <xdr:graphicFrame macro="">
      <xdr:nvGraphicFramePr>
        <xdr:cNvPr id="1491072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4</xdr:col>
      <xdr:colOff>312420</xdr:colOff>
      <xdr:row>28</xdr:row>
      <xdr:rowOff>0</xdr:rowOff>
    </xdr:to>
    <xdr:graphicFrame macro="">
      <xdr:nvGraphicFramePr>
        <xdr:cNvPr id="1491072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4</xdr:col>
      <xdr:colOff>434340</xdr:colOff>
      <xdr:row>28</xdr:row>
      <xdr:rowOff>0</xdr:rowOff>
    </xdr:to>
    <xdr:graphicFrame macro="">
      <xdr:nvGraphicFramePr>
        <xdr:cNvPr id="1491072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19050</xdr:rowOff>
    </xdr:from>
    <xdr:to>
      <xdr:col>12</xdr:col>
      <xdr:colOff>0</xdr:colOff>
      <xdr:row>2</xdr:row>
      <xdr:rowOff>228600</xdr:rowOff>
    </xdr:to>
    <xdr:sp macro="" textlink="">
      <xdr:nvSpPr>
        <xdr:cNvPr id="83969" name="Text 13"/>
        <xdr:cNvSpPr txBox="1">
          <a:spLocks noChangeArrowheads="1"/>
        </xdr:cNvSpPr>
      </xdr:nvSpPr>
      <xdr:spPr bwMode="auto">
        <a:xfrm>
          <a:off x="10429875" y="142875"/>
          <a:ext cx="0" cy="5048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Majors Fall 2007</a:t>
          </a:r>
        </a:p>
      </xdr:txBody>
    </xdr:sp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83974" name="Text 27"/>
        <xdr:cNvSpPr txBox="1">
          <a:spLocks noChangeArrowheads="1"/>
        </xdr:cNvSpPr>
      </xdr:nvSpPr>
      <xdr:spPr bwMode="auto">
        <a:xfrm>
          <a:off x="10429875" y="13592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Prepared by Institutional Research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18111 Nordhoff Street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Northridge, CA  91330-8224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(818) 677-3277</a:t>
          </a: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70</xdr:row>
      <xdr:rowOff>0</xdr:rowOff>
    </xdr:from>
    <xdr:to>
      <xdr:col>7</xdr:col>
      <xdr:colOff>430532</xdr:colOff>
      <xdr:row>72</xdr:row>
      <xdr:rowOff>11489</xdr:rowOff>
    </xdr:to>
    <xdr:sp macro="" textlink="">
      <xdr:nvSpPr>
        <xdr:cNvPr id="83975" name="Text 31"/>
        <xdr:cNvSpPr txBox="1">
          <a:spLocks noChangeArrowheads="1"/>
        </xdr:cNvSpPr>
      </xdr:nvSpPr>
      <xdr:spPr bwMode="auto">
        <a:xfrm>
          <a:off x="609600" y="16211550"/>
          <a:ext cx="5838825" cy="4953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Full time attendance is based on 12 units or more for undergraduates and 9 units or more for graduates. </a:t>
          </a:r>
        </a:p>
      </xdr:txBody>
    </xdr:sp>
    <xdr:clientData/>
  </xdr:twoCellAnchor>
  <xdr:twoCellAnchor>
    <xdr:from>
      <xdr:col>7</xdr:col>
      <xdr:colOff>520065</xdr:colOff>
      <xdr:row>59</xdr:row>
      <xdr:rowOff>0</xdr:rowOff>
    </xdr:from>
    <xdr:to>
      <xdr:col>12</xdr:col>
      <xdr:colOff>3799</xdr:colOff>
      <xdr:row>59</xdr:row>
      <xdr:rowOff>0</xdr:rowOff>
    </xdr:to>
    <xdr:sp macro="" textlink="">
      <xdr:nvSpPr>
        <xdr:cNvPr id="83977" name="Text 33"/>
        <xdr:cNvSpPr txBox="1">
          <a:spLocks noChangeArrowheads="1"/>
        </xdr:cNvSpPr>
      </xdr:nvSpPr>
      <xdr:spPr bwMode="auto">
        <a:xfrm>
          <a:off x="6543675" y="13592175"/>
          <a:ext cx="38862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Origin information is based on institution of origin.</a:t>
          </a:r>
        </a:p>
      </xdr:txBody>
    </xdr:sp>
    <xdr:clientData/>
  </xdr:twoCellAnchor>
  <xdr:twoCellAnchor>
    <xdr:from>
      <xdr:col>1</xdr:col>
      <xdr:colOff>19050</xdr:colOff>
      <xdr:row>116</xdr:row>
      <xdr:rowOff>0</xdr:rowOff>
    </xdr:from>
    <xdr:to>
      <xdr:col>7</xdr:col>
      <xdr:colOff>676275</xdr:colOff>
      <xdr:row>116</xdr:row>
      <xdr:rowOff>0</xdr:rowOff>
    </xdr:to>
    <xdr:sp macro="" textlink="">
      <xdr:nvSpPr>
        <xdr:cNvPr id="83978" name="Text 34"/>
        <xdr:cNvSpPr txBox="1">
          <a:spLocks noChangeArrowheads="1"/>
        </xdr:cNvSpPr>
      </xdr:nvSpPr>
      <xdr:spPr bwMode="auto">
        <a:xfrm>
          <a:off x="628650" y="27165300"/>
          <a:ext cx="59340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PeopleSoft, HR.</a:t>
          </a:r>
        </a:p>
      </xdr:txBody>
    </xdr:sp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0</xdr:colOff>
      <xdr:row>59</xdr:row>
      <xdr:rowOff>0</xdr:rowOff>
    </xdr:to>
    <xdr:sp macro="" textlink="" fLocksText="0">
      <xdr:nvSpPr>
        <xdr:cNvPr id="83979" name="Text 35"/>
        <xdr:cNvSpPr txBox="1">
          <a:spLocks noChangeArrowheads="1"/>
        </xdr:cNvSpPr>
      </xdr:nvSpPr>
      <xdr:spPr bwMode="auto">
        <a:xfrm>
          <a:off x="10429875" y="135921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2006/07 Tuition &amp; Fees for Full-Time Students</a:t>
          </a:r>
        </a:p>
      </xdr:txBody>
    </xdr:sp>
    <xdr:clientData fLocksWithSheet="0"/>
  </xdr:twoCellAnchor>
  <xdr:twoCellAnchor>
    <xdr:from>
      <xdr:col>12</xdr:col>
      <xdr:colOff>0</xdr:colOff>
      <xdr:row>59</xdr:row>
      <xdr:rowOff>0</xdr:rowOff>
    </xdr:from>
    <xdr:to>
      <xdr:col>12</xdr:col>
      <xdr:colOff>443533</xdr:colOff>
      <xdr:row>59</xdr:row>
      <xdr:rowOff>0</xdr:rowOff>
    </xdr:to>
    <xdr:sp macro="" textlink="">
      <xdr:nvSpPr>
        <xdr:cNvPr id="83980" name="Text 38"/>
        <xdr:cNvSpPr txBox="1">
          <a:spLocks noChangeArrowheads="1"/>
        </xdr:cNvSpPr>
      </xdr:nvSpPr>
      <xdr:spPr bwMode="auto">
        <a:xfrm>
          <a:off x="10429875" y="13592175"/>
          <a:ext cx="4381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Undergraduate Resident Tuition &amp; Fee History</a:t>
          </a: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367263</xdr:colOff>
      <xdr:row>59</xdr:row>
      <xdr:rowOff>0</xdr:rowOff>
    </xdr:to>
    <xdr:sp macro="" textlink="">
      <xdr:nvSpPr>
        <xdr:cNvPr id="83981" name="Text 41"/>
        <xdr:cNvSpPr txBox="1">
          <a:spLocks noChangeArrowheads="1"/>
        </xdr:cNvSpPr>
      </xdr:nvSpPr>
      <xdr:spPr bwMode="auto">
        <a:xfrm>
          <a:off x="10429875" y="13592175"/>
          <a:ext cx="3619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Recipients could have multiple awards.</a:t>
          </a:r>
        </a:p>
      </xdr:txBody>
    </xdr:sp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386724</xdr:colOff>
      <xdr:row>59</xdr:row>
      <xdr:rowOff>0</xdr:rowOff>
    </xdr:to>
    <xdr:sp macro="" textlink="">
      <xdr:nvSpPr>
        <xdr:cNvPr id="83982" name="Text 42"/>
        <xdr:cNvSpPr txBox="1">
          <a:spLocks noChangeArrowheads="1"/>
        </xdr:cNvSpPr>
      </xdr:nvSpPr>
      <xdr:spPr bwMode="auto">
        <a:xfrm>
          <a:off x="10429875" y="13592175"/>
          <a:ext cx="3810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CSUN Financial Aid Office.  Budget Planning &amp; Management.</a:t>
          </a:r>
        </a:p>
      </xdr:txBody>
    </xdr:sp>
    <xdr:clientData/>
  </xdr:twoCellAnchor>
  <xdr:twoCellAnchor>
    <xdr:from>
      <xdr:col>12</xdr:col>
      <xdr:colOff>0</xdr:colOff>
      <xdr:row>35</xdr:row>
      <xdr:rowOff>152400</xdr:rowOff>
    </xdr:from>
    <xdr:to>
      <xdr:col>12</xdr:col>
      <xdr:colOff>0</xdr:colOff>
      <xdr:row>36</xdr:row>
      <xdr:rowOff>202028</xdr:rowOff>
    </xdr:to>
    <xdr:sp macro="" textlink="">
      <xdr:nvSpPr>
        <xdr:cNvPr id="83983" name="Text 57"/>
        <xdr:cNvSpPr txBox="1">
          <a:spLocks noChangeArrowheads="1"/>
        </xdr:cNvSpPr>
      </xdr:nvSpPr>
      <xdr:spPr bwMode="auto">
        <a:xfrm>
          <a:off x="10429875" y="80295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Degree Recipient Ethnicity</a:t>
          </a:r>
        </a:p>
      </xdr:txBody>
    </xdr:sp>
    <xdr:clientData/>
  </xdr:twoCellAnchor>
  <xdr:twoCellAnchor>
    <xdr:from>
      <xdr:col>7</xdr:col>
      <xdr:colOff>506730</xdr:colOff>
      <xdr:row>59</xdr:row>
      <xdr:rowOff>0</xdr:rowOff>
    </xdr:from>
    <xdr:to>
      <xdr:col>12</xdr:col>
      <xdr:colOff>5</xdr:colOff>
      <xdr:row>59</xdr:row>
      <xdr:rowOff>0</xdr:rowOff>
    </xdr:to>
    <xdr:sp macro="" textlink="">
      <xdr:nvSpPr>
        <xdr:cNvPr id="83984" name="Text 58"/>
        <xdr:cNvSpPr txBox="1">
          <a:spLocks noChangeArrowheads="1"/>
        </xdr:cNvSpPr>
      </xdr:nvSpPr>
      <xdr:spPr bwMode="auto">
        <a:xfrm>
          <a:off x="6524625" y="13592175"/>
          <a:ext cx="39052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18</xdr:col>
      <xdr:colOff>160020</xdr:colOff>
      <xdr:row>1</xdr:row>
      <xdr:rowOff>99060</xdr:rowOff>
    </xdr:from>
    <xdr:to>
      <xdr:col>25</xdr:col>
      <xdr:colOff>137160</xdr:colOff>
      <xdr:row>8</xdr:row>
      <xdr:rowOff>53340</xdr:rowOff>
    </xdr:to>
    <xdr:sp macro="" textlink="">
      <xdr:nvSpPr>
        <xdr:cNvPr id="14734883" name="Text 59"/>
        <xdr:cNvSpPr txBox="1">
          <a:spLocks noChangeArrowheads="1"/>
        </xdr:cNvSpPr>
      </xdr:nvSpPr>
      <xdr:spPr bwMode="auto">
        <a:xfrm>
          <a:off x="15834360" y="220980"/>
          <a:ext cx="4800600" cy="16154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36</xdr:row>
      <xdr:rowOff>121920</xdr:rowOff>
    </xdr:from>
    <xdr:to>
      <xdr:col>12</xdr:col>
      <xdr:colOff>38100</xdr:colOff>
      <xdr:row>55</xdr:row>
      <xdr:rowOff>152400</xdr:rowOff>
    </xdr:to>
    <xdr:graphicFrame macro="">
      <xdr:nvGraphicFramePr>
        <xdr:cNvPr id="1473488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0</xdr:colOff>
      <xdr:row>59</xdr:row>
      <xdr:rowOff>0</xdr:rowOff>
    </xdr:to>
    <xdr:graphicFrame macro="">
      <xdr:nvGraphicFramePr>
        <xdr:cNvPr id="1473488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59</xdr:row>
      <xdr:rowOff>0</xdr:rowOff>
    </xdr:from>
    <xdr:to>
      <xdr:col>12</xdr:col>
      <xdr:colOff>0</xdr:colOff>
      <xdr:row>59</xdr:row>
      <xdr:rowOff>0</xdr:rowOff>
    </xdr:to>
    <xdr:graphicFrame macro="">
      <xdr:nvGraphicFramePr>
        <xdr:cNvPr id="1473488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60960</xdr:colOff>
      <xdr:row>0</xdr:row>
      <xdr:rowOff>99060</xdr:rowOff>
    </xdr:from>
    <xdr:to>
      <xdr:col>3</xdr:col>
      <xdr:colOff>784860</xdr:colOff>
      <xdr:row>4</xdr:row>
      <xdr:rowOff>68580</xdr:rowOff>
    </xdr:to>
    <xdr:pic>
      <xdr:nvPicPr>
        <xdr:cNvPr id="1473488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9060"/>
          <a:ext cx="27813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0</xdr:row>
      <xdr:rowOff>38100</xdr:rowOff>
    </xdr:from>
    <xdr:to>
      <xdr:col>7</xdr:col>
      <xdr:colOff>209550</xdr:colOff>
      <xdr:row>3</xdr:row>
      <xdr:rowOff>228600</xdr:rowOff>
    </xdr:to>
    <xdr:sp macro="" textlink="">
      <xdr:nvSpPr>
        <xdr:cNvPr id="83991" name="Text 11"/>
        <xdr:cNvSpPr txBox="1">
          <a:spLocks noChangeArrowheads="1"/>
        </xdr:cNvSpPr>
      </xdr:nvSpPr>
      <xdr:spPr bwMode="auto">
        <a:xfrm>
          <a:off x="3705225" y="38100"/>
          <a:ext cx="2533650" cy="847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100584" tIns="100584" rIns="0" bIns="0" anchor="t" upright="1"/>
        <a:lstStyle/>
        <a:p>
          <a:pPr algn="l" rtl="0">
            <a:defRPr sz="1000"/>
          </a:pPr>
          <a:r>
            <a:rPr lang="en-US" sz="6000" b="0" i="0" strike="noStrike">
              <a:solidFill>
                <a:srgbClr val="000000"/>
              </a:solidFill>
              <a:latin typeface="Times New Roman"/>
              <a:cs typeface="Times New Roman"/>
            </a:rPr>
            <a:t>Profile</a:t>
          </a:r>
        </a:p>
      </xdr:txBody>
    </xdr:sp>
    <xdr:clientData/>
  </xdr:twoCellAnchor>
  <xdr:twoCellAnchor>
    <xdr:from>
      <xdr:col>1</xdr:col>
      <xdr:colOff>38100</xdr:colOff>
      <xdr:row>4</xdr:row>
      <xdr:rowOff>87630</xdr:rowOff>
    </xdr:from>
    <xdr:to>
      <xdr:col>6</xdr:col>
      <xdr:colOff>142875</xdr:colOff>
      <xdr:row>6</xdr:row>
      <xdr:rowOff>142904</xdr:rowOff>
    </xdr:to>
    <xdr:sp macro="" textlink="">
      <xdr:nvSpPr>
        <xdr:cNvPr id="83992" name="Text 12"/>
        <xdr:cNvSpPr txBox="1">
          <a:spLocks noChangeArrowheads="1"/>
        </xdr:cNvSpPr>
      </xdr:nvSpPr>
      <xdr:spPr bwMode="auto">
        <a:xfrm>
          <a:off x="647700" y="990600"/>
          <a:ext cx="5067300" cy="5048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500" b="0" i="0" strike="noStrike">
              <a:solidFill>
                <a:srgbClr val="FFFFFF"/>
              </a:solidFill>
              <a:latin typeface="Times New Roman"/>
              <a:cs typeface="Times New Roman"/>
            </a:rPr>
            <a:t>Enrollment Characteristics</a:t>
          </a:r>
        </a:p>
      </xdr:txBody>
    </xdr:sp>
    <xdr:clientData/>
  </xdr:twoCellAnchor>
  <xdr:twoCellAnchor>
    <xdr:from>
      <xdr:col>0</xdr:col>
      <xdr:colOff>449580</xdr:colOff>
      <xdr:row>10</xdr:row>
      <xdr:rowOff>76200</xdr:rowOff>
    </xdr:from>
    <xdr:to>
      <xdr:col>6</xdr:col>
      <xdr:colOff>243840</xdr:colOff>
      <xdr:row>27</xdr:row>
      <xdr:rowOff>198120</xdr:rowOff>
    </xdr:to>
    <xdr:graphicFrame macro="">
      <xdr:nvGraphicFramePr>
        <xdr:cNvPr id="1473489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99060</xdr:colOff>
      <xdr:row>59</xdr:row>
      <xdr:rowOff>0</xdr:rowOff>
    </xdr:from>
    <xdr:to>
      <xdr:col>6</xdr:col>
      <xdr:colOff>228600</xdr:colOff>
      <xdr:row>59</xdr:row>
      <xdr:rowOff>0</xdr:rowOff>
    </xdr:to>
    <xdr:graphicFrame macro="">
      <xdr:nvGraphicFramePr>
        <xdr:cNvPr id="1473489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55</xdr:row>
      <xdr:rowOff>125730</xdr:rowOff>
    </xdr:from>
    <xdr:to>
      <xdr:col>5</xdr:col>
      <xdr:colOff>874389</xdr:colOff>
      <xdr:row>56</xdr:row>
      <xdr:rowOff>181026</xdr:rowOff>
    </xdr:to>
    <xdr:sp macro="" textlink="">
      <xdr:nvSpPr>
        <xdr:cNvPr id="83995" name="Text 34"/>
        <xdr:cNvSpPr txBox="1">
          <a:spLocks noChangeArrowheads="1"/>
        </xdr:cNvSpPr>
      </xdr:nvSpPr>
      <xdr:spPr bwMode="auto">
        <a:xfrm>
          <a:off x="685800" y="12773025"/>
          <a:ext cx="487680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0</xdr:col>
      <xdr:colOff>0</xdr:colOff>
      <xdr:row>79</xdr:row>
      <xdr:rowOff>205740</xdr:rowOff>
    </xdr:from>
    <xdr:to>
      <xdr:col>7</xdr:col>
      <xdr:colOff>236220</xdr:colOff>
      <xdr:row>103</xdr:row>
      <xdr:rowOff>152400</xdr:rowOff>
    </xdr:to>
    <xdr:graphicFrame macro="">
      <xdr:nvGraphicFramePr>
        <xdr:cNvPr id="1473489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0.02456</cdr:x>
      <cdr:y>0.13259</cdr:y>
    </cdr:from>
    <cdr:to>
      <cdr:x>0.24534</cdr:x>
      <cdr:y>0.21671</cdr:y>
    </cdr:to>
    <cdr:sp macro="" textlink="">
      <cdr:nvSpPr>
        <cdr:cNvPr id="8704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04" y="506550"/>
          <a:ext cx="1190756" cy="323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Headcount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5</xdr:col>
      <xdr:colOff>1314450</xdr:colOff>
      <xdr:row>0</xdr:row>
      <xdr:rowOff>0</xdr:rowOff>
    </xdr:to>
    <xdr:sp macro="" textlink="">
      <xdr:nvSpPr>
        <xdr:cNvPr id="79873" name="Text 13"/>
        <xdr:cNvSpPr txBox="1">
          <a:spLocks noChangeArrowheads="1"/>
        </xdr:cNvSpPr>
      </xdr:nvSpPr>
      <xdr:spPr bwMode="auto">
        <a:xfrm>
          <a:off x="523875" y="0"/>
          <a:ext cx="465772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Majors Fall 2007</a:t>
          </a:r>
        </a:p>
      </xdr:txBody>
    </xdr:sp>
    <xdr:clientData/>
  </xdr:twoCellAnchor>
  <xdr:twoCellAnchor>
    <xdr:from>
      <xdr:col>1</xdr:col>
      <xdr:colOff>57150</xdr:colOff>
      <xdr:row>1</xdr:row>
      <xdr:rowOff>146685</xdr:rowOff>
    </xdr:from>
    <xdr:to>
      <xdr:col>6</xdr:col>
      <xdr:colOff>329566</xdr:colOff>
      <xdr:row>3</xdr:row>
      <xdr:rowOff>190506</xdr:rowOff>
    </xdr:to>
    <xdr:sp macro="" textlink="">
      <xdr:nvSpPr>
        <xdr:cNvPr id="79874" name="Text 14"/>
        <xdr:cNvSpPr txBox="1">
          <a:spLocks noChangeArrowheads="1"/>
        </xdr:cNvSpPr>
      </xdr:nvSpPr>
      <xdr:spPr bwMode="auto">
        <a:xfrm>
          <a:off x="523875" y="371475"/>
          <a:ext cx="4981575" cy="5619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Degrees Conferred 2007/08</a:t>
          </a:r>
        </a:p>
      </xdr:txBody>
    </xdr:sp>
    <xdr:clientData/>
  </xdr:twoCellAnchor>
  <xdr:twoCellAnchor>
    <xdr:from>
      <xdr:col>1</xdr:col>
      <xdr:colOff>38100</xdr:colOff>
      <xdr:row>8</xdr:row>
      <xdr:rowOff>152400</xdr:rowOff>
    </xdr:from>
    <xdr:to>
      <xdr:col>5</xdr:col>
      <xdr:colOff>468634</xdr:colOff>
      <xdr:row>9</xdr:row>
      <xdr:rowOff>202028</xdr:rowOff>
    </xdr:to>
    <xdr:sp macro="" textlink="">
      <xdr:nvSpPr>
        <xdr:cNvPr id="79887" name="Text 57"/>
        <xdr:cNvSpPr txBox="1">
          <a:spLocks noChangeArrowheads="1"/>
        </xdr:cNvSpPr>
      </xdr:nvSpPr>
      <xdr:spPr bwMode="auto">
        <a:xfrm>
          <a:off x="504825" y="2085975"/>
          <a:ext cx="4048125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Degree Recipient Ethnicity</a:t>
          </a:r>
        </a:p>
      </xdr:txBody>
    </xdr:sp>
    <xdr:clientData/>
  </xdr:twoCellAnchor>
  <xdr:twoCellAnchor>
    <xdr:from>
      <xdr:col>13</xdr:col>
      <xdr:colOff>160020</xdr:colOff>
      <xdr:row>0</xdr:row>
      <xdr:rowOff>0</xdr:rowOff>
    </xdr:from>
    <xdr:to>
      <xdr:col>20</xdr:col>
      <xdr:colOff>137160</xdr:colOff>
      <xdr:row>0</xdr:row>
      <xdr:rowOff>0</xdr:rowOff>
    </xdr:to>
    <xdr:sp macro="" textlink="">
      <xdr:nvSpPr>
        <xdr:cNvPr id="11165659" name="Text 59"/>
        <xdr:cNvSpPr txBox="1">
          <a:spLocks noChangeArrowheads="1"/>
        </xdr:cNvSpPr>
      </xdr:nvSpPr>
      <xdr:spPr bwMode="auto">
        <a:xfrm>
          <a:off x="11346180" y="0"/>
          <a:ext cx="48006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160020</xdr:colOff>
      <xdr:row>9</xdr:row>
      <xdr:rowOff>121920</xdr:rowOff>
    </xdr:from>
    <xdr:to>
      <xdr:col>7</xdr:col>
      <xdr:colOff>38100</xdr:colOff>
      <xdr:row>28</xdr:row>
      <xdr:rowOff>152400</xdr:rowOff>
    </xdr:to>
    <xdr:graphicFrame macro="">
      <xdr:nvGraphicFramePr>
        <xdr:cNvPr id="1116566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69</xdr:row>
      <xdr:rowOff>152400</xdr:rowOff>
    </xdr:from>
    <xdr:to>
      <xdr:col>6</xdr:col>
      <xdr:colOff>373380</xdr:colOff>
      <xdr:row>86</xdr:row>
      <xdr:rowOff>15240</xdr:rowOff>
    </xdr:to>
    <xdr:graphicFrame macro="">
      <xdr:nvGraphicFramePr>
        <xdr:cNvPr id="1116566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124045</xdr:colOff>
      <xdr:row>0</xdr:row>
      <xdr:rowOff>13849</xdr:rowOff>
    </xdr:from>
    <xdr:to>
      <xdr:col>4</xdr:col>
      <xdr:colOff>139055</xdr:colOff>
      <xdr:row>3</xdr:row>
      <xdr:rowOff>114986</xdr:rowOff>
    </xdr:to>
    <xdr:sp macro="" textlink="">
      <xdr:nvSpPr>
        <xdr:cNvPr id="61468" name="Text 11"/>
        <xdr:cNvSpPr txBox="1">
          <a:spLocks noChangeArrowheads="1"/>
        </xdr:cNvSpPr>
      </xdr:nvSpPr>
      <xdr:spPr bwMode="auto">
        <a:xfrm>
          <a:off x="3034425" y="13849"/>
          <a:ext cx="1975189" cy="73990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100584" tIns="100584" rIns="0" bIns="0" anchor="ctr" upright="1"/>
        <a:lstStyle/>
        <a:p>
          <a:pPr algn="l" rtl="0">
            <a:defRPr sz="1000"/>
          </a:pPr>
          <a:r>
            <a:rPr lang="en-US" sz="5350" b="0" i="0" strike="noStrike" kern="100" spc="0" baseline="0">
              <a:solidFill>
                <a:schemeClr val="tx1">
                  <a:lumMod val="85000"/>
                  <a:lumOff val="15000"/>
                </a:schemeClr>
              </a:solidFill>
              <a:latin typeface="Times New Roman"/>
              <a:cs typeface="Times New Roman"/>
            </a:rPr>
            <a:t>Profile</a:t>
          </a:r>
        </a:p>
      </xdr:txBody>
    </xdr:sp>
    <xdr:clientData/>
  </xdr:twoCellAnchor>
  <xdr:twoCellAnchor>
    <xdr:from>
      <xdr:col>11</xdr:col>
      <xdr:colOff>236220</xdr:colOff>
      <xdr:row>34</xdr:row>
      <xdr:rowOff>106680</xdr:rowOff>
    </xdr:from>
    <xdr:to>
      <xdr:col>18</xdr:col>
      <xdr:colOff>777240</xdr:colOff>
      <xdr:row>58</xdr:row>
      <xdr:rowOff>152400</xdr:rowOff>
    </xdr:to>
    <xdr:graphicFrame macro="">
      <xdr:nvGraphicFramePr>
        <xdr:cNvPr id="14872093" name="Chart 22" title="Degrees Conferred 2019/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723900</xdr:colOff>
      <xdr:row>61</xdr:row>
      <xdr:rowOff>220980</xdr:rowOff>
    </xdr:from>
    <xdr:to>
      <xdr:col>18</xdr:col>
      <xdr:colOff>76200</xdr:colOff>
      <xdr:row>76</xdr:row>
      <xdr:rowOff>152400</xdr:rowOff>
    </xdr:to>
    <xdr:graphicFrame macro="">
      <xdr:nvGraphicFramePr>
        <xdr:cNvPr id="14872094" name="Chart 24" title="Tuition and Financial Aid 2020/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39756</xdr:colOff>
      <xdr:row>0</xdr:row>
      <xdr:rowOff>76200</xdr:rowOff>
    </xdr:from>
    <xdr:to>
      <xdr:col>18</xdr:col>
      <xdr:colOff>0</xdr:colOff>
      <xdr:row>2</xdr:row>
      <xdr:rowOff>228600</xdr:rowOff>
    </xdr:to>
    <xdr:sp macro="" textlink="">
      <xdr:nvSpPr>
        <xdr:cNvPr id="61443" name="Text 13"/>
        <xdr:cNvSpPr txBox="1">
          <a:spLocks noChangeArrowheads="1"/>
        </xdr:cNvSpPr>
      </xdr:nvSpPr>
      <xdr:spPr bwMode="auto">
        <a:xfrm>
          <a:off x="11911716" y="76200"/>
          <a:ext cx="5088504" cy="56388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Majors Fall 2021</a:t>
          </a:r>
        </a:p>
      </xdr:txBody>
    </xdr:sp>
    <xdr:clientData/>
  </xdr:twoCellAnchor>
  <xdr:twoCellAnchor>
    <xdr:from>
      <xdr:col>12</xdr:col>
      <xdr:colOff>33771</xdr:colOff>
      <xdr:row>29</xdr:row>
      <xdr:rowOff>114877</xdr:rowOff>
    </xdr:from>
    <xdr:to>
      <xdr:col>17</xdr:col>
      <xdr:colOff>913258</xdr:colOff>
      <xdr:row>31</xdr:row>
      <xdr:rowOff>190499</xdr:rowOff>
    </xdr:to>
    <xdr:sp macro="" textlink="">
      <xdr:nvSpPr>
        <xdr:cNvPr id="61444" name="Text 14"/>
        <xdr:cNvSpPr txBox="1">
          <a:spLocks noChangeArrowheads="1"/>
        </xdr:cNvSpPr>
      </xdr:nvSpPr>
      <xdr:spPr bwMode="auto">
        <a:xfrm>
          <a:off x="11619437" y="6945663"/>
          <a:ext cx="4954010" cy="565479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Degrees Conferred 2019/20</a:t>
          </a:r>
        </a:p>
      </xdr:txBody>
    </xdr:sp>
    <xdr:clientData/>
  </xdr:twoCellAnchor>
  <xdr:twoCellAnchor>
    <xdr:from>
      <xdr:col>6</xdr:col>
      <xdr:colOff>19050</xdr:colOff>
      <xdr:row>86</xdr:row>
      <xdr:rowOff>128451</xdr:rowOff>
    </xdr:from>
    <xdr:to>
      <xdr:col>10</xdr:col>
      <xdr:colOff>775446</xdr:colOff>
      <xdr:row>88</xdr:row>
      <xdr:rowOff>224491</xdr:rowOff>
    </xdr:to>
    <xdr:sp macro="" textlink="">
      <xdr:nvSpPr>
        <xdr:cNvPr id="61445" name="Text 15"/>
        <xdr:cNvSpPr txBox="1">
          <a:spLocks noChangeArrowheads="1"/>
        </xdr:cNvSpPr>
      </xdr:nvSpPr>
      <xdr:spPr bwMode="auto">
        <a:xfrm>
          <a:off x="5802086" y="20805321"/>
          <a:ext cx="4590289" cy="578331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Faculty &amp; Staff</a:t>
          </a:r>
          <a:r>
            <a:rPr lang="en-US" sz="3300" b="0" i="0" strike="noStrike" baseline="0">
              <a:solidFill>
                <a:srgbClr val="FFFFFF"/>
              </a:solidFill>
              <a:latin typeface="Times New Roman"/>
              <a:cs typeface="Times New Roman"/>
            </a:rPr>
            <a:t>  </a:t>
          </a: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Fall</a:t>
          </a:r>
          <a:r>
            <a:rPr lang="en-US" sz="3300" b="0" i="0" strike="noStrike" baseline="0">
              <a:solidFill>
                <a:srgbClr val="FFFFFF"/>
              </a:solidFill>
              <a:latin typeface="Times New Roman"/>
              <a:cs typeface="Times New Roman"/>
            </a:rPr>
            <a:t> </a:t>
          </a: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2021</a:t>
          </a:r>
        </a:p>
      </xdr:txBody>
    </xdr:sp>
    <xdr:clientData/>
  </xdr:twoCellAnchor>
  <xdr:twoCellAnchor>
    <xdr:from>
      <xdr:col>11</xdr:col>
      <xdr:colOff>703898</xdr:colOff>
      <xdr:row>58</xdr:row>
      <xdr:rowOff>41564</xdr:rowOff>
    </xdr:from>
    <xdr:to>
      <xdr:col>18</xdr:col>
      <xdr:colOff>68015</xdr:colOff>
      <xdr:row>60</xdr:row>
      <xdr:rowOff>152400</xdr:rowOff>
    </xdr:to>
    <xdr:sp macro="" textlink="">
      <xdr:nvSpPr>
        <xdr:cNvPr id="61446" name="Text 16"/>
        <xdr:cNvSpPr txBox="1">
          <a:spLocks noChangeArrowheads="1"/>
        </xdr:cNvSpPr>
      </xdr:nvSpPr>
      <xdr:spPr bwMode="auto">
        <a:xfrm>
          <a:off x="11117717" y="13716743"/>
          <a:ext cx="5537426" cy="600693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l" rtl="0">
            <a:defRPr sz="1000"/>
          </a:pPr>
          <a:r>
            <a:rPr lang="en-US" sz="3300" b="0" i="0" strike="noStrike" kern="200" baseline="0">
              <a:solidFill>
                <a:srgbClr val="FFFFFF"/>
              </a:solidFill>
              <a:latin typeface="Times New Roman"/>
              <a:cs typeface="Times New Roman"/>
            </a:rPr>
            <a:t>Tuition</a:t>
          </a:r>
          <a:r>
            <a:rPr lang="en-US" sz="3300" b="0" i="0" strike="noStrike" kern="200">
              <a:solidFill>
                <a:srgbClr val="FFFFFF"/>
              </a:solidFill>
              <a:latin typeface="Times New Roman"/>
              <a:cs typeface="Times New Roman"/>
            </a:rPr>
            <a:t> </a:t>
          </a:r>
          <a:r>
            <a:rPr lang="en-US" sz="3200" b="0" i="0" strike="noStrike" kern="200">
              <a:solidFill>
                <a:srgbClr val="FFFFFF"/>
              </a:solidFill>
              <a:latin typeface="Times New Roman"/>
              <a:cs typeface="Times New Roman"/>
            </a:rPr>
            <a:t>&amp;</a:t>
          </a:r>
          <a:r>
            <a:rPr lang="en-US" sz="3300" b="0" i="0" strike="noStrike" kern="200">
              <a:solidFill>
                <a:srgbClr val="FFFFFF"/>
              </a:solidFill>
              <a:latin typeface="Times New Roman"/>
              <a:cs typeface="Times New Roman"/>
            </a:rPr>
            <a:t> Financial Aid 2020/21</a:t>
          </a:r>
        </a:p>
      </xdr:txBody>
    </xdr:sp>
    <xdr:clientData/>
  </xdr:twoCellAnchor>
  <xdr:twoCellAnchor>
    <xdr:from>
      <xdr:col>6</xdr:col>
      <xdr:colOff>15240</xdr:colOff>
      <xdr:row>58</xdr:row>
      <xdr:rowOff>40822</xdr:rowOff>
    </xdr:from>
    <xdr:to>
      <xdr:col>11</xdr:col>
      <xdr:colOff>0</xdr:colOff>
      <xdr:row>60</xdr:row>
      <xdr:rowOff>152401</xdr:rowOff>
    </xdr:to>
    <xdr:sp macro="" textlink="">
      <xdr:nvSpPr>
        <xdr:cNvPr id="61447" name="Text 18"/>
        <xdr:cNvSpPr txBox="1">
          <a:spLocks noChangeArrowheads="1"/>
        </xdr:cNvSpPr>
      </xdr:nvSpPr>
      <xdr:spPr bwMode="auto">
        <a:xfrm>
          <a:off x="5798276" y="13920108"/>
          <a:ext cx="4638403" cy="601436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t" upright="1"/>
        <a:lstStyle/>
        <a:p>
          <a:pPr algn="l" rtl="0">
            <a:defRPr sz="1000"/>
          </a:pPr>
          <a:r>
            <a:rPr lang="en-US" sz="3300" b="0" i="0" strike="noStrike">
              <a:solidFill>
                <a:srgbClr val="FFFFFF"/>
              </a:solidFill>
              <a:latin typeface="Times New Roman"/>
              <a:cs typeface="Times New Roman"/>
            </a:rPr>
            <a:t>Student Origin Fall 2021</a:t>
          </a:r>
        </a:p>
      </xdr:txBody>
    </xdr:sp>
    <xdr:clientData/>
  </xdr:twoCellAnchor>
  <xdr:twoCellAnchor>
    <xdr:from>
      <xdr:col>12</xdr:col>
      <xdr:colOff>291465</xdr:colOff>
      <xdr:row>109</xdr:row>
      <xdr:rowOff>10103</xdr:rowOff>
    </xdr:from>
    <xdr:to>
      <xdr:col>17</xdr:col>
      <xdr:colOff>927758</xdr:colOff>
      <xdr:row>113</xdr:row>
      <xdr:rowOff>79375</xdr:rowOff>
    </xdr:to>
    <xdr:sp macro="" textlink="">
      <xdr:nvSpPr>
        <xdr:cNvPr id="61448" name="Text 27"/>
        <xdr:cNvSpPr txBox="1">
          <a:spLocks noChangeArrowheads="1"/>
        </xdr:cNvSpPr>
      </xdr:nvSpPr>
      <xdr:spPr bwMode="auto">
        <a:xfrm>
          <a:off x="11842750" y="25267228"/>
          <a:ext cx="4321175" cy="108527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Prepared by Institutional Research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18111 Nordhoff Street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Northridge, CA  91330-8224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00"/>
              </a:solidFill>
              <a:latin typeface="Times New Roman"/>
              <a:cs typeface="Times New Roman"/>
            </a:rPr>
            <a:t>(818) 677-3277</a:t>
          </a: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477883</xdr:colOff>
      <xdr:row>16</xdr:row>
      <xdr:rowOff>102919</xdr:rowOff>
    </xdr:from>
    <xdr:to>
      <xdr:col>11</xdr:col>
      <xdr:colOff>477882</xdr:colOff>
      <xdr:row>19</xdr:row>
      <xdr:rowOff>0</xdr:rowOff>
    </xdr:to>
    <xdr:sp macro="" textlink="">
      <xdr:nvSpPr>
        <xdr:cNvPr id="61449" name="Text 31"/>
        <xdr:cNvSpPr txBox="1">
          <a:spLocks noChangeArrowheads="1"/>
        </xdr:cNvSpPr>
      </xdr:nvSpPr>
      <xdr:spPr bwMode="auto">
        <a:xfrm>
          <a:off x="5715000" y="3776848"/>
          <a:ext cx="5184321" cy="60465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Full-time attendance is based on 12 units or more for undergraduates</a:t>
          </a:r>
        </a:p>
        <a:p>
          <a:pPr algn="l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and 9 units or more for graduates. </a:t>
          </a:r>
        </a:p>
      </xdr:txBody>
    </xdr:sp>
    <xdr:clientData/>
  </xdr:twoCellAnchor>
  <xdr:twoCellAnchor>
    <xdr:from>
      <xdr:col>12</xdr:col>
      <xdr:colOff>3001</xdr:colOff>
      <xdr:row>28</xdr:row>
      <xdr:rowOff>42841</xdr:rowOff>
    </xdr:from>
    <xdr:to>
      <xdr:col>17</xdr:col>
      <xdr:colOff>899094</xdr:colOff>
      <xdr:row>29</xdr:row>
      <xdr:rowOff>152040</xdr:rowOff>
    </xdr:to>
    <xdr:sp macro="" textlink="">
      <xdr:nvSpPr>
        <xdr:cNvPr id="61450" name="Text 32"/>
        <xdr:cNvSpPr txBox="1">
          <a:spLocks noChangeArrowheads="1"/>
        </xdr:cNvSpPr>
      </xdr:nvSpPr>
      <xdr:spPr bwMode="auto">
        <a:xfrm>
          <a:off x="11588123" y="6846412"/>
          <a:ext cx="4963544" cy="3541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Majors based on hegis codes.</a:t>
          </a:r>
        </a:p>
      </xdr:txBody>
    </xdr:sp>
    <xdr:clientData/>
  </xdr:twoCellAnchor>
  <xdr:twoCellAnchor>
    <xdr:from>
      <xdr:col>6</xdr:col>
      <xdr:colOff>7620</xdr:colOff>
      <xdr:row>66</xdr:row>
      <xdr:rowOff>104775</xdr:rowOff>
    </xdr:from>
    <xdr:to>
      <xdr:col>10</xdr:col>
      <xdr:colOff>550557</xdr:colOff>
      <xdr:row>67</xdr:row>
      <xdr:rowOff>123825</xdr:rowOff>
    </xdr:to>
    <xdr:sp macro="" textlink="">
      <xdr:nvSpPr>
        <xdr:cNvPr id="61451" name="Text 33"/>
        <xdr:cNvSpPr txBox="1">
          <a:spLocks noChangeArrowheads="1"/>
        </xdr:cNvSpPr>
      </xdr:nvSpPr>
      <xdr:spPr bwMode="auto">
        <a:xfrm>
          <a:off x="5890260" y="15215235"/>
          <a:ext cx="4541520" cy="25527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Origin information is based on institution of origin.</a:t>
          </a:r>
        </a:p>
      </xdr:txBody>
    </xdr:sp>
    <xdr:clientData/>
  </xdr:twoCellAnchor>
  <xdr:twoCellAnchor>
    <xdr:from>
      <xdr:col>6</xdr:col>
      <xdr:colOff>3868</xdr:colOff>
      <xdr:row>112</xdr:row>
      <xdr:rowOff>107373</xdr:rowOff>
    </xdr:from>
    <xdr:to>
      <xdr:col>10</xdr:col>
      <xdr:colOff>112915</xdr:colOff>
      <xdr:row>112</xdr:row>
      <xdr:rowOff>335144</xdr:rowOff>
    </xdr:to>
    <xdr:sp macro="" textlink="">
      <xdr:nvSpPr>
        <xdr:cNvPr id="61452" name="Text 34"/>
        <xdr:cNvSpPr txBox="1">
          <a:spLocks noChangeArrowheads="1"/>
        </xdr:cNvSpPr>
      </xdr:nvSpPr>
      <xdr:spPr bwMode="auto">
        <a:xfrm>
          <a:off x="5892050" y="26015373"/>
          <a:ext cx="4099156" cy="22777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CSU IPEDS file.</a:t>
          </a:r>
        </a:p>
      </xdr:txBody>
    </xdr:sp>
    <xdr:clientData/>
  </xdr:twoCellAnchor>
  <xdr:twoCellAnchor>
    <xdr:from>
      <xdr:col>12</xdr:col>
      <xdr:colOff>0</xdr:colOff>
      <xdr:row>76</xdr:row>
      <xdr:rowOff>150495</xdr:rowOff>
    </xdr:from>
    <xdr:to>
      <xdr:col>18</xdr:col>
      <xdr:colOff>440067</xdr:colOff>
      <xdr:row>77</xdr:row>
      <xdr:rowOff>201885</xdr:rowOff>
    </xdr:to>
    <xdr:sp macro="" textlink="" fLocksText="0">
      <xdr:nvSpPr>
        <xdr:cNvPr id="61453" name="Text 35"/>
        <xdr:cNvSpPr txBox="1">
          <a:spLocks noChangeArrowheads="1"/>
        </xdr:cNvSpPr>
      </xdr:nvSpPr>
      <xdr:spPr bwMode="auto">
        <a:xfrm>
          <a:off x="11525250" y="17545050"/>
          <a:ext cx="5400675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Times New Roman"/>
              <a:cs typeface="Times New Roman"/>
            </a:rPr>
            <a:t>2020/21 Tuition &amp; Fees for Full-Time Students</a:t>
          </a:r>
        </a:p>
      </xdr:txBody>
    </xdr:sp>
    <xdr:clientData fLocksWithSheet="0"/>
  </xdr:twoCellAnchor>
  <xdr:twoCellAnchor>
    <xdr:from>
      <xdr:col>12</xdr:col>
      <xdr:colOff>188420</xdr:colOff>
      <xdr:row>61</xdr:row>
      <xdr:rowOff>81741</xdr:rowOff>
    </xdr:from>
    <xdr:to>
      <xdr:col>17</xdr:col>
      <xdr:colOff>933742</xdr:colOff>
      <xdr:row>62</xdr:row>
      <xdr:rowOff>165223</xdr:rowOff>
    </xdr:to>
    <xdr:sp macro="" textlink="">
      <xdr:nvSpPr>
        <xdr:cNvPr id="61454" name="Text 38"/>
        <xdr:cNvSpPr txBox="1">
          <a:spLocks noChangeArrowheads="1"/>
        </xdr:cNvSpPr>
      </xdr:nvSpPr>
      <xdr:spPr bwMode="auto">
        <a:xfrm>
          <a:off x="12068000" y="14300661"/>
          <a:ext cx="4755997" cy="32673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Undergraduate Resident Tuition &amp; Fee History</a:t>
          </a: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1163955</xdr:colOff>
      <xdr:row>106</xdr:row>
      <xdr:rowOff>130175</xdr:rowOff>
    </xdr:from>
    <xdr:to>
      <xdr:col>19</xdr:col>
      <xdr:colOff>365771</xdr:colOff>
      <xdr:row>107</xdr:row>
      <xdr:rowOff>151055</xdr:rowOff>
    </xdr:to>
    <xdr:sp macro="" textlink="">
      <xdr:nvSpPr>
        <xdr:cNvPr id="61455" name="Text 41"/>
        <xdr:cNvSpPr txBox="1">
          <a:spLocks noChangeArrowheads="1"/>
        </xdr:cNvSpPr>
      </xdr:nvSpPr>
      <xdr:spPr bwMode="auto">
        <a:xfrm>
          <a:off x="11522075" y="24682450"/>
          <a:ext cx="6270625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Note: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Recipients could have multiple awards.</a:t>
          </a:r>
        </a:p>
      </xdr:txBody>
    </xdr:sp>
    <xdr:clientData/>
  </xdr:twoCellAnchor>
  <xdr:twoCellAnchor>
    <xdr:from>
      <xdr:col>11</xdr:col>
      <xdr:colOff>1167130</xdr:colOff>
      <xdr:row>107</xdr:row>
      <xdr:rowOff>154305</xdr:rowOff>
    </xdr:from>
    <xdr:to>
      <xdr:col>19</xdr:col>
      <xdr:colOff>418488</xdr:colOff>
      <xdr:row>108</xdr:row>
      <xdr:rowOff>192584</xdr:rowOff>
    </xdr:to>
    <xdr:sp macro="" textlink="">
      <xdr:nvSpPr>
        <xdr:cNvPr id="61456" name="Text 42"/>
        <xdr:cNvSpPr txBox="1">
          <a:spLocks noChangeArrowheads="1"/>
        </xdr:cNvSpPr>
      </xdr:nvSpPr>
      <xdr:spPr bwMode="auto">
        <a:xfrm>
          <a:off x="11534775" y="24942800"/>
          <a:ext cx="6308725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Peoplesoft Student Awards database.</a:t>
          </a:r>
        </a:p>
        <a:p>
          <a:pPr algn="l" rtl="0">
            <a:defRPr sz="1000"/>
          </a:pPr>
          <a:endParaRPr lang="en-US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906</xdr:colOff>
      <xdr:row>37</xdr:row>
      <xdr:rowOff>60292</xdr:rowOff>
    </xdr:from>
    <xdr:to>
      <xdr:col>17</xdr:col>
      <xdr:colOff>415661</xdr:colOff>
      <xdr:row>38</xdr:row>
      <xdr:rowOff>98346</xdr:rowOff>
    </xdr:to>
    <xdr:sp macro="" textlink="">
      <xdr:nvSpPr>
        <xdr:cNvPr id="61458" name="Text 57"/>
        <xdr:cNvSpPr txBox="1">
          <a:spLocks noChangeArrowheads="1"/>
        </xdr:cNvSpPr>
      </xdr:nvSpPr>
      <xdr:spPr bwMode="auto">
        <a:xfrm>
          <a:off x="11586028" y="8918542"/>
          <a:ext cx="4497442" cy="290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700" b="1" i="0" strike="noStrike">
              <a:solidFill>
                <a:srgbClr val="000000"/>
              </a:solidFill>
              <a:latin typeface="Times New Roman"/>
              <a:cs typeface="Times New Roman"/>
            </a:rPr>
            <a:t>Degree Recipient Ethnicity</a:t>
          </a:r>
        </a:p>
      </xdr:txBody>
    </xdr:sp>
    <xdr:clientData/>
  </xdr:twoCellAnchor>
  <xdr:twoCellAnchor>
    <xdr:from>
      <xdr:col>6</xdr:col>
      <xdr:colOff>9253</xdr:colOff>
      <xdr:row>85</xdr:row>
      <xdr:rowOff>34834</xdr:rowOff>
    </xdr:from>
    <xdr:to>
      <xdr:col>11</xdr:col>
      <xdr:colOff>365484</xdr:colOff>
      <xdr:row>86</xdr:row>
      <xdr:rowOff>46280</xdr:rowOff>
    </xdr:to>
    <xdr:sp macro="" textlink="">
      <xdr:nvSpPr>
        <xdr:cNvPr id="61459" name="Text 58"/>
        <xdr:cNvSpPr txBox="1">
          <a:spLocks noChangeArrowheads="1"/>
        </xdr:cNvSpPr>
      </xdr:nvSpPr>
      <xdr:spPr bwMode="auto">
        <a:xfrm>
          <a:off x="5792289" y="20315464"/>
          <a:ext cx="4994640" cy="26397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25</xdr:col>
      <xdr:colOff>160020</xdr:colOff>
      <xdr:row>1</xdr:row>
      <xdr:rowOff>99060</xdr:rowOff>
    </xdr:from>
    <xdr:to>
      <xdr:col>32</xdr:col>
      <xdr:colOff>137160</xdr:colOff>
      <xdr:row>9</xdr:row>
      <xdr:rowOff>53340</xdr:rowOff>
    </xdr:to>
    <xdr:sp macro="" textlink="">
      <xdr:nvSpPr>
        <xdr:cNvPr id="14872111" name="Text 59" title="Blank Area"/>
        <xdr:cNvSpPr txBox="1">
          <a:spLocks noChangeArrowheads="1"/>
        </xdr:cNvSpPr>
      </xdr:nvSpPr>
      <xdr:spPr bwMode="auto">
        <a:xfrm>
          <a:off x="23065740" y="220980"/>
          <a:ext cx="4800600" cy="18973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350520</xdr:colOff>
      <xdr:row>24</xdr:row>
      <xdr:rowOff>91440</xdr:rowOff>
    </xdr:from>
    <xdr:to>
      <xdr:col>11</xdr:col>
      <xdr:colOff>1021080</xdr:colOff>
      <xdr:row>45</xdr:row>
      <xdr:rowOff>38100</xdr:rowOff>
    </xdr:to>
    <xdr:graphicFrame macro="">
      <xdr:nvGraphicFramePr>
        <xdr:cNvPr id="14872112" name="Chart 21" title="Total Student Ethnic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739140</xdr:colOff>
      <xdr:row>82</xdr:row>
      <xdr:rowOff>68580</xdr:rowOff>
    </xdr:from>
    <xdr:to>
      <xdr:col>18</xdr:col>
      <xdr:colOff>579120</xdr:colOff>
      <xdr:row>103</xdr:row>
      <xdr:rowOff>7620</xdr:rowOff>
    </xdr:to>
    <xdr:graphicFrame macro="">
      <xdr:nvGraphicFramePr>
        <xdr:cNvPr id="14872113" name="Chart 25" title="Financial Aid Awards 2020/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13607</xdr:colOff>
      <xdr:row>3</xdr:row>
      <xdr:rowOff>229293</xdr:rowOff>
    </xdr:from>
    <xdr:to>
      <xdr:col>4</xdr:col>
      <xdr:colOff>51707</xdr:colOff>
      <xdr:row>6</xdr:row>
      <xdr:rowOff>163318</xdr:rowOff>
    </xdr:to>
    <xdr:sp macro="" textlink="">
      <xdr:nvSpPr>
        <xdr:cNvPr id="61469" name="Text 12"/>
        <xdr:cNvSpPr txBox="1">
          <a:spLocks noChangeArrowheads="1"/>
        </xdr:cNvSpPr>
      </xdr:nvSpPr>
      <xdr:spPr bwMode="auto">
        <a:xfrm>
          <a:off x="13607" y="888423"/>
          <a:ext cx="4827814" cy="676398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59436" rIns="0" bIns="0" anchor="ctr" upright="1"/>
        <a:lstStyle/>
        <a:p>
          <a:pPr algn="l" rtl="0">
            <a:defRPr sz="1000"/>
          </a:pPr>
          <a:r>
            <a:rPr lang="en-US" sz="3500" b="0" i="0" strike="noStrike">
              <a:solidFill>
                <a:srgbClr val="FFFFFF"/>
              </a:solidFill>
              <a:latin typeface="Times New Roman"/>
              <a:cs typeface="Times New Roman"/>
            </a:rPr>
            <a:t>Enrollment Characteristics</a:t>
          </a:r>
        </a:p>
      </xdr:txBody>
    </xdr:sp>
    <xdr:clientData/>
  </xdr:twoCellAnchor>
  <xdr:twoCellAnchor>
    <xdr:from>
      <xdr:col>0</xdr:col>
      <xdr:colOff>0</xdr:colOff>
      <xdr:row>11</xdr:row>
      <xdr:rowOff>228600</xdr:rowOff>
    </xdr:from>
    <xdr:to>
      <xdr:col>4</xdr:col>
      <xdr:colOff>175260</xdr:colOff>
      <xdr:row>27</xdr:row>
      <xdr:rowOff>121920</xdr:rowOff>
    </xdr:to>
    <xdr:graphicFrame macro="">
      <xdr:nvGraphicFramePr>
        <xdr:cNvPr id="14872115" name="Chart 30" title="Total Fall Enrollment 1961-20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543197</xdr:colOff>
      <xdr:row>56</xdr:row>
      <xdr:rowOff>84908</xdr:rowOff>
    </xdr:from>
    <xdr:to>
      <xdr:col>10</xdr:col>
      <xdr:colOff>795504</xdr:colOff>
      <xdr:row>57</xdr:row>
      <xdr:rowOff>74023</xdr:rowOff>
    </xdr:to>
    <xdr:sp macro="" textlink="">
      <xdr:nvSpPr>
        <xdr:cNvPr id="61472" name="Text 34"/>
        <xdr:cNvSpPr txBox="1">
          <a:spLocks noChangeArrowheads="1"/>
        </xdr:cNvSpPr>
      </xdr:nvSpPr>
      <xdr:spPr bwMode="auto">
        <a:xfrm>
          <a:off x="5772694" y="13468349"/>
          <a:ext cx="4647414" cy="23404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Source: </a:t>
          </a:r>
          <a:r>
            <a:rPr lang="en-US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Enrollment Report System - Student (ERSS).</a:t>
          </a:r>
        </a:p>
      </xdr:txBody>
    </xdr:sp>
    <xdr:clientData/>
  </xdr:twoCellAnchor>
  <xdr:twoCellAnchor>
    <xdr:from>
      <xdr:col>11</xdr:col>
      <xdr:colOff>1023801</xdr:colOff>
      <xdr:row>56</xdr:row>
      <xdr:rowOff>87630</xdr:rowOff>
    </xdr:from>
    <xdr:to>
      <xdr:col>17</xdr:col>
      <xdr:colOff>394622</xdr:colOff>
      <xdr:row>57</xdr:row>
      <xdr:rowOff>114844</xdr:rowOff>
    </xdr:to>
    <xdr:sp macro="" textlink="">
      <xdr:nvSpPr>
        <xdr:cNvPr id="29" name="Text 34"/>
        <xdr:cNvSpPr txBox="1">
          <a:spLocks noChangeArrowheads="1"/>
        </xdr:cNvSpPr>
      </xdr:nvSpPr>
      <xdr:spPr bwMode="auto">
        <a:xfrm>
          <a:off x="11430000" y="13471071"/>
          <a:ext cx="4640037" cy="27214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rtl="0"/>
          <a:r>
            <a:rPr lang="en-US" sz="1300" b="1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 </a:t>
          </a:r>
          <a:r>
            <a:rPr lang="en-US" sz="13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Enrollment Report System - Degree (ERSD).</a:t>
          </a:r>
          <a:endParaRPr lang="en-US" sz="13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22860</xdr:colOff>
      <xdr:row>1</xdr:row>
      <xdr:rowOff>38100</xdr:rowOff>
    </xdr:from>
    <xdr:to>
      <xdr:col>2</xdr:col>
      <xdr:colOff>114300</xdr:colOff>
      <xdr:row>3</xdr:row>
      <xdr:rowOff>91440</xdr:rowOff>
    </xdr:to>
    <xdr:pic>
      <xdr:nvPicPr>
        <xdr:cNvPr id="14872118" name="Picture 2" title="CSUN Logo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0020"/>
          <a:ext cx="2994660" cy="579120"/>
        </a:xfrm>
        <a:prstGeom prst="rect">
          <a:avLst/>
        </a:prstGeom>
        <a:noFill/>
        <a:ln>
          <a:noFill/>
        </a:ln>
        <a:effectLst>
          <a:outerShdw sx="89000" sy="89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97</xdr:row>
      <xdr:rowOff>38100</xdr:rowOff>
    </xdr:from>
    <xdr:to>
      <xdr:col>4</xdr:col>
      <xdr:colOff>106680</xdr:colOff>
      <xdr:row>112</xdr:row>
      <xdr:rowOff>121920</xdr:rowOff>
    </xdr:to>
    <xdr:graphicFrame macro="">
      <xdr:nvGraphicFramePr>
        <xdr:cNvPr id="14872119" name="Chart 31" title="Total Degrees 1979/80 to 2019/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56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98" y="0"/>
          <a:ext cx="868700" cy="318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Headcount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csun.edu/node/40036/" TargetMode="External"/><Relationship Id="rId1" Type="http://schemas.openxmlformats.org/officeDocument/2006/relationships/hyperlink" Target="http://www.csun.edu/financialaid/basics/cost.php" TargetMode="External"/><Relationship Id="rId4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showGridLines="0" zoomScale="50" workbookViewId="0">
      <selection activeCell="J17" sqref="J17"/>
    </sheetView>
  </sheetViews>
  <sheetFormatPr defaultColWidth="9.109375" defaultRowHeight="18.75" customHeight="1"/>
  <cols>
    <col min="1" max="1" width="6.88671875" style="2" customWidth="1"/>
    <col min="2" max="2" width="8" style="2" customWidth="1"/>
    <col min="3" max="3" width="2.88671875" style="2" customWidth="1"/>
    <col min="4" max="4" width="22.33203125" style="2" customWidth="1"/>
    <col min="5" max="5" width="17" style="5" customWidth="1"/>
    <col min="6" max="6" width="15.88671875" style="5" customWidth="1"/>
    <col min="7" max="7" width="11.88671875" style="2" customWidth="1"/>
    <col min="8" max="8" width="17.33203125" style="2" customWidth="1"/>
    <col min="9" max="9" width="9.109375" style="2"/>
    <col min="10" max="10" width="19.33203125" style="2" customWidth="1"/>
    <col min="11" max="11" width="9.44140625" style="2" customWidth="1"/>
    <col min="12" max="12" width="16.5546875" style="2" customWidth="1"/>
    <col min="13" max="13" width="20.33203125" style="2" customWidth="1"/>
    <col min="14" max="14" width="13.33203125" style="2" customWidth="1"/>
    <col min="15" max="15" width="20.44140625" style="2" customWidth="1"/>
    <col min="16" max="16" width="4.5546875" style="2" customWidth="1"/>
    <col min="17" max="17" width="16.44140625" style="2" customWidth="1"/>
    <col min="18" max="18" width="14.6640625" style="2" customWidth="1"/>
    <col min="19" max="19" width="13.5546875" style="2" customWidth="1"/>
    <col min="20" max="20" width="2.33203125" style="2" customWidth="1"/>
    <col min="21" max="26" width="9.109375" style="2"/>
    <col min="27" max="27" width="15.6640625" style="2" customWidth="1"/>
    <col min="28" max="16384" width="9.109375" style="2"/>
  </cols>
  <sheetData>
    <row r="1" spans="1:14" ht="18.75" customHeight="1">
      <c r="C1"/>
      <c r="D1"/>
      <c r="E1"/>
      <c r="F1"/>
      <c r="G1" s="52"/>
      <c r="H1" s="19"/>
      <c r="I1"/>
      <c r="J1"/>
      <c r="K1"/>
      <c r="L1"/>
      <c r="M1"/>
      <c r="N1"/>
    </row>
    <row r="2" spans="1:14" ht="18.75" customHeight="1">
      <c r="C2"/>
      <c r="D2"/>
      <c r="E2"/>
      <c r="F2"/>
      <c r="G2" s="52"/>
      <c r="H2" s="5"/>
      <c r="I2"/>
      <c r="J2"/>
      <c r="K2"/>
      <c r="L2"/>
      <c r="M2"/>
    </row>
    <row r="3" spans="1:14" ht="18.75" customHeight="1">
      <c r="C3"/>
      <c r="D3"/>
      <c r="E3"/>
      <c r="F3"/>
      <c r="G3" s="52"/>
      <c r="H3" s="19"/>
      <c r="I3"/>
      <c r="J3"/>
      <c r="K3"/>
      <c r="L3"/>
      <c r="M3"/>
      <c r="N3"/>
    </row>
    <row r="4" spans="1:14" ht="18.75" customHeight="1">
      <c r="C4"/>
      <c r="D4"/>
      <c r="E4"/>
      <c r="F4"/>
      <c r="G4" s="52"/>
      <c r="H4" s="19"/>
      <c r="I4" s="10"/>
      <c r="J4" s="10"/>
      <c r="N4"/>
    </row>
    <row r="5" spans="1:14" ht="18.75" customHeight="1">
      <c r="C5" s="18"/>
      <c r="D5" s="18"/>
      <c r="E5" s="18"/>
      <c r="F5" s="51" t="s">
        <v>1</v>
      </c>
      <c r="G5" s="70" t="s">
        <v>2</v>
      </c>
      <c r="H5" s="19"/>
      <c r="I5" s="18"/>
      <c r="J5" s="18"/>
      <c r="K5" s="18"/>
      <c r="L5" s="18"/>
      <c r="M5" s="18"/>
      <c r="N5"/>
    </row>
    <row r="6" spans="1:14" ht="18.75" customHeight="1">
      <c r="C6" s="2" t="s">
        <v>21</v>
      </c>
      <c r="D6" s="19"/>
      <c r="E6" s="19"/>
      <c r="F6" s="112">
        <f>Data!B220</f>
        <v>1510</v>
      </c>
      <c r="G6" s="50">
        <f>Data!C220</f>
        <v>0.83656509695290859</v>
      </c>
      <c r="H6" s="19"/>
      <c r="I6" s="18"/>
      <c r="J6" s="18"/>
      <c r="K6" s="18"/>
      <c r="L6" s="18"/>
      <c r="M6" s="18"/>
      <c r="N6"/>
    </row>
    <row r="7" spans="1:14" ht="18.75" customHeight="1">
      <c r="C7" s="2" t="s">
        <v>23</v>
      </c>
      <c r="D7" s="18"/>
      <c r="E7" s="7"/>
      <c r="F7" s="112">
        <f>Data!B221</f>
        <v>295</v>
      </c>
      <c r="G7" s="50">
        <f>Data!C221</f>
        <v>0.16343490304709141</v>
      </c>
      <c r="H7" s="19"/>
      <c r="I7" s="19"/>
      <c r="J7" s="19"/>
      <c r="K7" s="19"/>
      <c r="L7" s="19"/>
      <c r="M7" s="19"/>
      <c r="N7"/>
    </row>
    <row r="8" spans="1:14" ht="18.75" customHeight="1">
      <c r="C8" s="4" t="s">
        <v>25</v>
      </c>
      <c r="D8" s="19"/>
      <c r="E8" s="19"/>
      <c r="F8" s="113">
        <f>SUM(F6:F7)</f>
        <v>1805</v>
      </c>
      <c r="G8" s="50"/>
      <c r="H8" s="19"/>
      <c r="I8" s="19"/>
      <c r="J8" s="19"/>
      <c r="K8" s="19"/>
      <c r="L8" s="19"/>
      <c r="M8" s="19"/>
    </row>
    <row r="9" spans="1:14" ht="18.75" customHeight="1">
      <c r="B9" s="19"/>
      <c r="C9"/>
      <c r="D9"/>
      <c r="E9"/>
      <c r="F9"/>
      <c r="G9" s="52"/>
      <c r="I9"/>
      <c r="J9"/>
      <c r="K9"/>
      <c r="L9"/>
      <c r="M9"/>
      <c r="N9"/>
    </row>
    <row r="10" spans="1:14" ht="18.75" customHeight="1">
      <c r="A10"/>
      <c r="B10" s="19"/>
      <c r="C10" s="2" t="s">
        <v>21</v>
      </c>
      <c r="D10" s="12"/>
      <c r="F10" s="6">
        <f>Data!B224</f>
        <v>794</v>
      </c>
      <c r="G10" s="50">
        <f>Data!C224</f>
        <v>0.36305441243712849</v>
      </c>
      <c r="H10" s="19"/>
      <c r="I10"/>
      <c r="J10"/>
      <c r="K10"/>
      <c r="L10"/>
      <c r="M10"/>
      <c r="N10"/>
    </row>
    <row r="11" spans="1:14" ht="18.75" customHeight="1">
      <c r="A11"/>
      <c r="B11" s="19"/>
      <c r="C11" s="2" t="s">
        <v>23</v>
      </c>
      <c r="E11" s="13"/>
      <c r="F11" s="6">
        <f>Data!B225</f>
        <v>1304</v>
      </c>
      <c r="G11" s="50">
        <f>Data!C225</f>
        <v>0.59625057155921357</v>
      </c>
      <c r="H11" s="19"/>
      <c r="I11"/>
      <c r="J11"/>
      <c r="K11"/>
      <c r="L11"/>
      <c r="M11"/>
      <c r="N11"/>
    </row>
    <row r="12" spans="1:14" ht="18.75" customHeight="1">
      <c r="A12"/>
      <c r="B12" s="19"/>
      <c r="C12" s="4" t="s">
        <v>29</v>
      </c>
      <c r="F12" s="48">
        <f>SUM(F10:F11)</f>
        <v>2098</v>
      </c>
      <c r="G12" s="50"/>
      <c r="H12" s="10"/>
      <c r="I12"/>
      <c r="J12"/>
      <c r="K12"/>
      <c r="L12"/>
      <c r="M12"/>
      <c r="N12"/>
    </row>
    <row r="13" spans="1:14" ht="18.75" customHeight="1">
      <c r="A13"/>
      <c r="B13" s="19"/>
      <c r="C13"/>
      <c r="D13"/>
      <c r="E13"/>
      <c r="F13"/>
      <c r="G13" s="52"/>
      <c r="H13" s="10"/>
      <c r="I13"/>
      <c r="J13"/>
      <c r="K13"/>
      <c r="L13"/>
      <c r="M13" s="90"/>
      <c r="N13"/>
    </row>
    <row r="14" spans="1:14" ht="18.75" customHeight="1">
      <c r="A14"/>
      <c r="B14" s="19"/>
      <c r="C14" s="4" t="s">
        <v>30</v>
      </c>
      <c r="F14" s="51"/>
      <c r="G14" s="70"/>
      <c r="H14" s="14"/>
      <c r="I14" s="19"/>
      <c r="J14" s="19"/>
      <c r="K14"/>
      <c r="L14" s="87"/>
      <c r="M14" s="87"/>
      <c r="N14"/>
    </row>
    <row r="15" spans="1:14" ht="18.75" customHeight="1">
      <c r="A15"/>
      <c r="B15" s="19"/>
      <c r="C15" s="2" t="s">
        <v>32</v>
      </c>
      <c r="F15" s="30">
        <f>Data!B229</f>
        <v>45</v>
      </c>
      <c r="G15" s="65">
        <f>Data!C229</f>
        <v>5.6675062972292189E-2</v>
      </c>
      <c r="H15" s="19"/>
      <c r="K15"/>
      <c r="L15" s="72"/>
      <c r="M15" s="89"/>
      <c r="N15"/>
    </row>
    <row r="16" spans="1:14" ht="18.75" customHeight="1">
      <c r="A16"/>
      <c r="B16" s="19"/>
      <c r="C16" s="2" t="s">
        <v>33</v>
      </c>
      <c r="F16" s="30">
        <f>Data!B230</f>
        <v>5</v>
      </c>
      <c r="G16" s="65">
        <f>Data!C230</f>
        <v>6.2972292191435771E-3</v>
      </c>
      <c r="H16" s="19"/>
      <c r="J16" s="19"/>
      <c r="K16"/>
      <c r="L16" s="72"/>
      <c r="M16" s="89"/>
      <c r="N16"/>
    </row>
    <row r="17" spans="1:15" ht="18.75" customHeight="1">
      <c r="A17"/>
      <c r="B17" s="19"/>
      <c r="C17" s="2" t="s">
        <v>34</v>
      </c>
      <c r="D17" s="19"/>
      <c r="E17" s="19"/>
      <c r="F17" s="30">
        <f>Data!B231</f>
        <v>165</v>
      </c>
      <c r="G17" s="65">
        <f>Data!C231</f>
        <v>0.20780856423173805</v>
      </c>
      <c r="H17" s="12"/>
      <c r="K17"/>
      <c r="L17" s="72"/>
      <c r="M17" s="89"/>
      <c r="N17"/>
    </row>
    <row r="18" spans="1:15" ht="18.75" customHeight="1">
      <c r="A18"/>
      <c r="B18" s="19"/>
      <c r="C18" s="2" t="s">
        <v>36</v>
      </c>
      <c r="D18" s="19"/>
      <c r="F18" s="30">
        <f>Data!B233</f>
        <v>91</v>
      </c>
      <c r="G18" s="65">
        <f>Data!C233</f>
        <v>0.11460957178841309</v>
      </c>
      <c r="K18"/>
      <c r="L18" s="72"/>
      <c r="M18" s="89"/>
      <c r="N18"/>
    </row>
    <row r="19" spans="1:15" ht="18.75" customHeight="1">
      <c r="A19"/>
      <c r="B19" s="19"/>
      <c r="C19" s="2" t="s">
        <v>38</v>
      </c>
      <c r="D19" s="19"/>
      <c r="F19" s="30">
        <f>Data!B234</f>
        <v>447</v>
      </c>
      <c r="G19" s="65">
        <f>Data!C234</f>
        <v>0.56297229219143574</v>
      </c>
      <c r="K19"/>
      <c r="L19" s="72"/>
      <c r="M19" s="89"/>
      <c r="N19" s="18"/>
    </row>
    <row r="20" spans="1:15" ht="18.75" customHeight="1">
      <c r="A20"/>
      <c r="B20" s="19"/>
      <c r="C20" s="2" t="s">
        <v>39</v>
      </c>
      <c r="D20"/>
      <c r="E20"/>
      <c r="F20" s="30">
        <f>Data!B235</f>
        <v>41</v>
      </c>
      <c r="G20" s="65">
        <f>Data!C235</f>
        <v>5.163727959697733E-2</v>
      </c>
      <c r="H20" s="19"/>
      <c r="K20"/>
      <c r="L20" s="72"/>
      <c r="M20" s="89"/>
      <c r="N20" s="18"/>
    </row>
    <row r="21" spans="1:15" ht="18.75" customHeight="1">
      <c r="A21"/>
      <c r="B21" s="19"/>
      <c r="C21"/>
      <c r="D21"/>
      <c r="E21"/>
      <c r="F21"/>
      <c r="G21" s="52"/>
      <c r="H21"/>
      <c r="I21"/>
      <c r="J21"/>
      <c r="K21"/>
      <c r="L21"/>
      <c r="M21"/>
      <c r="N21" s="18"/>
    </row>
    <row r="22" spans="1:15" ht="18.75" customHeight="1">
      <c r="A22"/>
      <c r="B22" s="19"/>
      <c r="C22" s="4" t="s">
        <v>42</v>
      </c>
      <c r="E22" s="2"/>
      <c r="F22" s="51" t="s">
        <v>1</v>
      </c>
      <c r="G22" s="70" t="s">
        <v>2</v>
      </c>
      <c r="H22"/>
      <c r="I22"/>
      <c r="J22"/>
      <c r="K22"/>
      <c r="L22"/>
      <c r="M22"/>
      <c r="N22"/>
    </row>
    <row r="23" spans="1:15" ht="18.75" customHeight="1">
      <c r="A23"/>
      <c r="B23" s="19"/>
      <c r="C23" s="2" t="s">
        <v>44</v>
      </c>
      <c r="E23" s="2"/>
      <c r="F23" s="111">
        <f>Data!B239</f>
        <v>437</v>
      </c>
      <c r="G23" s="50">
        <f>Data!C239</f>
        <v>0.55037783375314864</v>
      </c>
      <c r="H23"/>
      <c r="I23"/>
      <c r="J23"/>
      <c r="K23"/>
      <c r="L23"/>
      <c r="M23"/>
      <c r="N23"/>
    </row>
    <row r="24" spans="1:15" ht="18.75" customHeight="1">
      <c r="A24"/>
      <c r="B24" s="19"/>
      <c r="C24" s="2" t="s">
        <v>45</v>
      </c>
      <c r="E24" s="2"/>
      <c r="F24" s="111">
        <f>Data!B240</f>
        <v>210</v>
      </c>
      <c r="G24" s="50">
        <f>Data!C240</f>
        <v>0.26448362720403024</v>
      </c>
      <c r="H24"/>
      <c r="I24"/>
      <c r="J24"/>
      <c r="K24"/>
      <c r="L24"/>
      <c r="M24"/>
      <c r="N24"/>
    </row>
    <row r="25" spans="1:15" ht="18.75" customHeight="1">
      <c r="A25"/>
      <c r="B25" s="19"/>
      <c r="C25" s="2" t="s">
        <v>47</v>
      </c>
      <c r="E25" s="2"/>
      <c r="F25" s="111">
        <f>Data!B241</f>
        <v>147</v>
      </c>
      <c r="G25" s="50">
        <f>Data!C241</f>
        <v>0.18513853904282115</v>
      </c>
      <c r="H25"/>
      <c r="I25"/>
      <c r="J25"/>
      <c r="K25"/>
      <c r="L25"/>
      <c r="M25"/>
      <c r="N25"/>
    </row>
    <row r="26" spans="1:15" ht="18.75" customHeight="1">
      <c r="A26"/>
      <c r="B26" s="19"/>
      <c r="C26" s="2" t="s">
        <v>48</v>
      </c>
      <c r="E26" s="2"/>
      <c r="F26" s="111">
        <f>Data!B242</f>
        <v>0</v>
      </c>
      <c r="G26" s="50">
        <f>Data!C242</f>
        <v>0</v>
      </c>
      <c r="I26"/>
      <c r="J26"/>
      <c r="K26"/>
      <c r="L26"/>
      <c r="M26"/>
      <c r="N26"/>
    </row>
    <row r="27" spans="1:15" ht="18.75" customHeight="1">
      <c r="A27"/>
      <c r="B27" s="19"/>
      <c r="E27" s="2"/>
      <c r="F27" s="2"/>
      <c r="G27" s="50"/>
      <c r="I27" s="73"/>
      <c r="J27"/>
      <c r="K27"/>
      <c r="L27"/>
      <c r="M27"/>
      <c r="N27"/>
      <c r="O27" s="38"/>
    </row>
    <row r="28" spans="1:15" ht="18.75" customHeight="1">
      <c r="A28"/>
      <c r="B28" s="19"/>
      <c r="C28"/>
      <c r="G28" s="50"/>
      <c r="J28" s="18"/>
      <c r="K28" s="18"/>
      <c r="L28" s="18"/>
      <c r="M28" s="18"/>
    </row>
    <row r="29" spans="1:15" ht="18.75" customHeight="1">
      <c r="A29"/>
      <c r="I29"/>
      <c r="J29"/>
      <c r="K29"/>
      <c r="L29"/>
      <c r="M29"/>
    </row>
    <row r="100" spans="1:7" ht="18.75" customHeight="1">
      <c r="A100" s="101"/>
      <c r="B100" s="101" t="s">
        <v>110</v>
      </c>
      <c r="C100" s="101" t="s">
        <v>107</v>
      </c>
      <c r="D100" s="101" t="s">
        <v>109</v>
      </c>
      <c r="E100" s="101" t="s">
        <v>111</v>
      </c>
      <c r="F100" s="101" t="s">
        <v>112</v>
      </c>
    </row>
    <row r="101" spans="1:7" ht="18.75" customHeight="1">
      <c r="A101" s="99"/>
      <c r="B101" s="99">
        <v>461</v>
      </c>
      <c r="C101" s="99">
        <v>600</v>
      </c>
      <c r="D101" s="99">
        <v>968</v>
      </c>
      <c r="E101" s="100">
        <v>1304</v>
      </c>
      <c r="F101" s="100">
        <v>1262</v>
      </c>
      <c r="G101" s="2" t="s">
        <v>113</v>
      </c>
    </row>
    <row r="102" spans="1:7" ht="18.75" customHeight="1">
      <c r="A102" s="99"/>
      <c r="B102" s="99">
        <v>701</v>
      </c>
      <c r="C102" s="99">
        <v>900</v>
      </c>
      <c r="D102" s="99">
        <v>1520</v>
      </c>
      <c r="E102" s="100">
        <v>1970</v>
      </c>
      <c r="F102" s="100">
        <v>1892</v>
      </c>
    </row>
    <row r="104" spans="1:7" ht="18.75" customHeight="1">
      <c r="B104" s="2" t="s">
        <v>115</v>
      </c>
      <c r="C104" s="2" t="s">
        <v>116</v>
      </c>
    </row>
    <row r="105" spans="1:7" ht="18.75" customHeight="1">
      <c r="B105" s="2">
        <v>25581</v>
      </c>
      <c r="C105" s="2">
        <v>37305510</v>
      </c>
      <c r="E105" s="5" t="s">
        <v>114</v>
      </c>
    </row>
    <row r="106" spans="1:7" ht="18.75" customHeight="1">
      <c r="B106" s="2">
        <v>1256</v>
      </c>
      <c r="C106" s="2">
        <v>1195373</v>
      </c>
    </row>
    <row r="107" spans="1:7" ht="18.75" customHeight="1">
      <c r="B107" s="2">
        <v>12307</v>
      </c>
      <c r="C107" s="2">
        <v>47670127</v>
      </c>
    </row>
    <row r="108" spans="1:7" ht="18.75" customHeight="1">
      <c r="B108" s="2">
        <v>810</v>
      </c>
      <c r="C108" s="2">
        <v>1136670</v>
      </c>
    </row>
    <row r="109" spans="1:7" ht="18.75" customHeight="1">
      <c r="C109" s="2">
        <v>737524</v>
      </c>
    </row>
    <row r="110" spans="1:7" ht="18.75" customHeight="1">
      <c r="B110" s="2">
        <v>15124</v>
      </c>
      <c r="C110" s="2">
        <v>88070300</v>
      </c>
    </row>
    <row r="123" spans="6:6" ht="18.75" customHeight="1">
      <c r="F123" s="98"/>
    </row>
  </sheetData>
  <phoneticPr fontId="3" type="noConversion"/>
  <printOptions gridLinesSet="0"/>
  <pageMargins left="0.18" right="0.21" top="0.61" bottom="0.44" header="0.27" footer="0.21"/>
  <pageSetup scale="55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J39"/>
  <sheetViews>
    <sheetView workbookViewId="0"/>
  </sheetViews>
  <sheetFormatPr defaultRowHeight="13.2"/>
  <cols>
    <col min="5" max="5" width="8.44140625" bestFit="1" customWidth="1"/>
    <col min="6" max="6" width="99.88671875" bestFit="1" customWidth="1"/>
    <col min="7" max="7" width="10.44140625" bestFit="1" customWidth="1"/>
    <col min="8" max="8" width="8.44140625" bestFit="1" customWidth="1"/>
    <col min="9" max="9" width="10.44140625" bestFit="1" customWidth="1"/>
    <col min="10" max="10" width="8.44140625" bestFit="1" customWidth="1"/>
  </cols>
  <sheetData>
    <row r="14" spans="5:10" ht="13.8" thickBot="1"/>
    <row r="15" spans="5:10" ht="13.8" thickTop="1">
      <c r="E15" s="233"/>
      <c r="F15" s="234"/>
      <c r="G15" s="235"/>
      <c r="H15" s="235"/>
      <c r="I15" s="235"/>
      <c r="J15" s="234"/>
    </row>
    <row r="16" spans="5:10">
      <c r="E16" s="236"/>
      <c r="F16" s="237"/>
      <c r="G16" s="18"/>
      <c r="H16" s="18"/>
      <c r="I16" s="18"/>
      <c r="J16" s="237"/>
    </row>
    <row r="17" spans="5:10" ht="13.8" thickBot="1">
      <c r="E17" s="236"/>
      <c r="F17" s="18"/>
      <c r="G17" s="290" t="s">
        <v>334</v>
      </c>
      <c r="H17" s="291"/>
      <c r="I17" s="291"/>
      <c r="J17" s="291"/>
    </row>
    <row r="18" spans="5:10" ht="13.8" thickBot="1">
      <c r="E18" s="236"/>
      <c r="F18" s="18"/>
      <c r="G18" s="292" t="s">
        <v>335</v>
      </c>
      <c r="H18" s="289"/>
      <c r="I18" s="293" t="s">
        <v>336</v>
      </c>
      <c r="J18" s="289"/>
    </row>
    <row r="19" spans="5:10" ht="13.8" thickBot="1">
      <c r="E19" s="236"/>
      <c r="F19" s="18"/>
      <c r="G19" s="238" t="s">
        <v>22</v>
      </c>
      <c r="H19" s="239" t="s">
        <v>24</v>
      </c>
      <c r="I19" s="240" t="s">
        <v>22</v>
      </c>
      <c r="J19" s="241" t="s">
        <v>24</v>
      </c>
    </row>
    <row r="20" spans="5:10" ht="14.4" thickTop="1" thickBot="1">
      <c r="E20" s="242" t="s">
        <v>337</v>
      </c>
      <c r="F20" s="243"/>
      <c r="G20" s="244"/>
      <c r="H20" s="245"/>
      <c r="I20" s="246"/>
      <c r="J20" s="247"/>
    </row>
    <row r="21" spans="5:10" ht="13.8" thickBot="1">
      <c r="E21" s="288" t="s">
        <v>338</v>
      </c>
      <c r="F21" s="289"/>
      <c r="G21" s="248">
        <v>804</v>
      </c>
      <c r="H21" s="249">
        <v>990</v>
      </c>
      <c r="I21" s="250">
        <v>1386</v>
      </c>
      <c r="J21" s="248">
        <v>1707</v>
      </c>
    </row>
    <row r="22" spans="5:10" ht="13.8" thickBot="1">
      <c r="E22" s="288" t="s">
        <v>339</v>
      </c>
      <c r="F22" s="289"/>
      <c r="G22" s="248">
        <v>804</v>
      </c>
      <c r="H22" s="249">
        <v>990</v>
      </c>
      <c r="I22" s="250">
        <v>1386</v>
      </c>
      <c r="J22" s="248">
        <v>1707</v>
      </c>
    </row>
    <row r="23" spans="5:10" ht="13.8" thickBot="1">
      <c r="E23" s="251"/>
      <c r="F23" s="252"/>
      <c r="G23" s="253"/>
      <c r="H23" s="253"/>
      <c r="I23" s="246"/>
      <c r="J23" s="246"/>
    </row>
    <row r="24" spans="5:10" ht="14.4" thickBot="1">
      <c r="E24" s="254">
        <v>-1</v>
      </c>
      <c r="F24" s="284" t="s">
        <v>340</v>
      </c>
      <c r="G24" s="284"/>
      <c r="H24" s="285"/>
      <c r="I24" s="18"/>
      <c r="J24" s="18"/>
    </row>
    <row r="25" spans="5:10" ht="14.4" thickTop="1" thickBot="1">
      <c r="E25" s="286" t="s">
        <v>341</v>
      </c>
      <c r="F25" s="287"/>
      <c r="G25" s="256"/>
      <c r="H25" s="257"/>
      <c r="I25" s="258"/>
      <c r="J25" s="258"/>
    </row>
    <row r="26" spans="5:10" ht="13.8" thickBot="1">
      <c r="E26" s="288" t="s">
        <v>338</v>
      </c>
      <c r="F26" s="289"/>
      <c r="G26" s="259">
        <v>885</v>
      </c>
      <c r="H26" s="260">
        <v>1089</v>
      </c>
      <c r="I26" s="261">
        <v>1524</v>
      </c>
      <c r="J26" s="259">
        <v>1878</v>
      </c>
    </row>
    <row r="27" spans="5:10" ht="13.8" thickBot="1">
      <c r="E27" s="288" t="s">
        <v>339</v>
      </c>
      <c r="F27" s="289"/>
      <c r="G27" s="259">
        <v>885</v>
      </c>
      <c r="H27" s="260">
        <v>1089</v>
      </c>
      <c r="I27" s="261">
        <v>1524</v>
      </c>
      <c r="J27" s="259">
        <v>1878</v>
      </c>
    </row>
    <row r="28" spans="5:10" ht="13.8" thickBot="1">
      <c r="E28" s="251"/>
      <c r="F28" s="252"/>
      <c r="G28" s="253"/>
      <c r="H28" s="253"/>
      <c r="I28" s="246"/>
      <c r="J28" s="246"/>
    </row>
    <row r="29" spans="5:10" ht="13.8">
      <c r="E29" s="254">
        <v>-1</v>
      </c>
      <c r="F29" s="255" t="s">
        <v>342</v>
      </c>
      <c r="G29" s="18"/>
      <c r="H29" s="18"/>
      <c r="I29" s="18"/>
      <c r="J29" s="18"/>
    </row>
    <row r="30" spans="5:10" ht="14.4" thickBot="1">
      <c r="E30" s="262">
        <v>-2</v>
      </c>
      <c r="F30" s="283" t="s">
        <v>343</v>
      </c>
      <c r="G30" s="283"/>
      <c r="H30" s="283"/>
      <c r="I30" s="283"/>
      <c r="J30" s="283"/>
    </row>
    <row r="31" spans="5:10" ht="13.8" thickBot="1">
      <c r="E31" s="279" t="s">
        <v>344</v>
      </c>
      <c r="F31" s="280"/>
      <c r="G31" s="263"/>
      <c r="H31" s="264"/>
      <c r="I31" s="265"/>
      <c r="J31" s="265"/>
    </row>
    <row r="32" spans="5:10" ht="13.8" thickBot="1">
      <c r="E32" s="281" t="s">
        <v>338</v>
      </c>
      <c r="F32" s="282"/>
      <c r="G32" s="261">
        <v>1167</v>
      </c>
      <c r="H32" s="261">
        <v>1440</v>
      </c>
      <c r="I32" s="261">
        <v>2013</v>
      </c>
      <c r="J32" s="261">
        <v>2481</v>
      </c>
    </row>
    <row r="33" spans="5:10" ht="13.8" thickBot="1">
      <c r="E33" s="281" t="s">
        <v>339</v>
      </c>
      <c r="F33" s="282"/>
      <c r="G33" s="261">
        <v>1167</v>
      </c>
      <c r="H33" s="266">
        <v>1440</v>
      </c>
      <c r="I33" s="267">
        <v>2013</v>
      </c>
      <c r="J33" s="267">
        <v>2481</v>
      </c>
    </row>
    <row r="34" spans="5:10" ht="13.8">
      <c r="E34" s="254">
        <v>-1</v>
      </c>
      <c r="F34" s="255" t="s">
        <v>345</v>
      </c>
      <c r="G34" s="268"/>
      <c r="H34" s="269"/>
      <c r="I34" s="18"/>
      <c r="J34" s="18"/>
    </row>
    <row r="35" spans="5:10" ht="13.8">
      <c r="E35" s="254">
        <v>-2</v>
      </c>
      <c r="F35" s="283" t="s">
        <v>346</v>
      </c>
      <c r="G35" s="283"/>
      <c r="H35" s="283"/>
      <c r="I35" s="283"/>
      <c r="J35" s="283"/>
    </row>
    <row r="36" spans="5:10" ht="14.4" thickBot="1">
      <c r="E36" s="262">
        <v>-3</v>
      </c>
      <c r="F36" s="283" t="s">
        <v>347</v>
      </c>
      <c r="G36" s="283"/>
      <c r="H36" s="283"/>
      <c r="I36" s="283"/>
      <c r="J36" s="283"/>
    </row>
    <row r="37" spans="5:10" ht="13.8" thickBot="1">
      <c r="E37" s="279" t="s">
        <v>348</v>
      </c>
      <c r="F37" s="280"/>
      <c r="G37" s="263"/>
      <c r="H37" s="264"/>
      <c r="I37" s="265"/>
      <c r="J37" s="265"/>
    </row>
    <row r="38" spans="5:10" ht="13.8" thickBot="1">
      <c r="E38" s="281" t="s">
        <v>338</v>
      </c>
      <c r="F38" s="282"/>
      <c r="G38" s="261">
        <v>1227</v>
      </c>
      <c r="H38" s="261">
        <v>1512</v>
      </c>
      <c r="I38" s="261">
        <v>2115</v>
      </c>
      <c r="J38" s="261">
        <v>2607</v>
      </c>
    </row>
    <row r="39" spans="5:10" ht="13.8" thickBot="1">
      <c r="E39" s="281" t="s">
        <v>339</v>
      </c>
      <c r="F39" s="282"/>
      <c r="G39" s="261">
        <v>1287</v>
      </c>
      <c r="H39" s="261">
        <v>1587</v>
      </c>
      <c r="I39" s="267">
        <v>2220</v>
      </c>
      <c r="J39" s="267">
        <v>2736</v>
      </c>
    </row>
  </sheetData>
  <mergeCells count="18">
    <mergeCell ref="G17:J17"/>
    <mergeCell ref="G18:H18"/>
    <mergeCell ref="I18:J18"/>
    <mergeCell ref="E21:F21"/>
    <mergeCell ref="E22:F22"/>
    <mergeCell ref="F24:H24"/>
    <mergeCell ref="E25:F25"/>
    <mergeCell ref="E26:F26"/>
    <mergeCell ref="E27:F27"/>
    <mergeCell ref="F30:J30"/>
    <mergeCell ref="E37:F37"/>
    <mergeCell ref="E38:F38"/>
    <mergeCell ref="E39:F39"/>
    <mergeCell ref="E31:F31"/>
    <mergeCell ref="E32:F32"/>
    <mergeCell ref="E33:F33"/>
    <mergeCell ref="F35:J35"/>
    <mergeCell ref="F36:J3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showGridLines="0" topLeftCell="A73" zoomScale="50" workbookViewId="0">
      <selection activeCell="E171" sqref="E171"/>
    </sheetView>
  </sheetViews>
  <sheetFormatPr defaultColWidth="9.109375" defaultRowHeight="18.75" customHeight="1"/>
  <cols>
    <col min="1" max="1" width="8" style="2" customWidth="1"/>
    <col min="2" max="2" width="2.88671875" style="2" customWidth="1"/>
    <col min="3" max="3" width="22.33203125" style="2" customWidth="1"/>
    <col min="4" max="4" width="17" style="5" customWidth="1"/>
    <col min="5" max="5" width="15.88671875" style="5" customWidth="1"/>
    <col min="6" max="6" width="11.88671875" style="2" customWidth="1"/>
    <col min="7" max="7" width="17.33203125" style="2" customWidth="1"/>
    <col min="8" max="8" width="9.109375" style="2"/>
    <col min="9" max="9" width="19.33203125" style="2" customWidth="1"/>
    <col min="10" max="10" width="9.44140625" style="2" customWidth="1"/>
    <col min="11" max="11" width="16.5546875" style="2" customWidth="1"/>
    <col min="12" max="12" width="20.33203125" style="2" customWidth="1"/>
    <col min="13" max="13" width="13.33203125" style="2" customWidth="1"/>
    <col min="14" max="14" width="20.44140625" style="2" customWidth="1"/>
    <col min="15" max="15" width="4.5546875" style="2" customWidth="1"/>
    <col min="16" max="16" width="16.44140625" style="2" customWidth="1"/>
    <col min="17" max="17" width="14.6640625" style="2" customWidth="1"/>
    <col min="18" max="18" width="13.5546875" style="2" customWidth="1"/>
    <col min="19" max="19" width="2.33203125" style="2" customWidth="1"/>
    <col min="20" max="25" width="9.109375" style="2"/>
    <col min="26" max="26" width="15.6640625" style="2" customWidth="1"/>
    <col min="27" max="16384" width="9.109375" style="2"/>
  </cols>
  <sheetData>
    <row r="1" spans="2:22" ht="18.75" customHeight="1">
      <c r="B1" s="19"/>
      <c r="C1" s="19"/>
      <c r="D1" s="2"/>
      <c r="E1" s="2"/>
      <c r="F1" s="19"/>
      <c r="G1"/>
      <c r="H1"/>
      <c r="K1" s="18"/>
      <c r="L1" s="18"/>
      <c r="M1" s="18"/>
    </row>
    <row r="2" spans="2:22" ht="18.75" customHeight="1">
      <c r="B2" s="19"/>
      <c r="C2" s="19"/>
      <c r="D2" s="2"/>
      <c r="E2" s="2"/>
      <c r="F2" s="19"/>
      <c r="G2" s="19"/>
      <c r="H2"/>
      <c r="I2"/>
      <c r="J2"/>
      <c r="K2"/>
      <c r="L2"/>
      <c r="M2" s="18"/>
    </row>
    <row r="3" spans="2:22" ht="18.75" customHeight="1">
      <c r="B3" s="19"/>
      <c r="C3" s="19"/>
      <c r="D3" s="2"/>
      <c r="E3" s="2"/>
      <c r="F3" s="19"/>
      <c r="G3" s="19"/>
      <c r="H3"/>
      <c r="I3"/>
      <c r="J3"/>
      <c r="K3"/>
      <c r="L3"/>
      <c r="M3" s="18"/>
    </row>
    <row r="4" spans="2:22" ht="18.75" customHeight="1">
      <c r="B4" s="4" t="s">
        <v>0</v>
      </c>
      <c r="D4" s="18"/>
      <c r="E4" s="51" t="s">
        <v>1</v>
      </c>
      <c r="F4" s="51" t="s">
        <v>2</v>
      </c>
      <c r="G4" s="19"/>
      <c r="H4"/>
      <c r="I4"/>
      <c r="J4"/>
      <c r="K4"/>
      <c r="L4"/>
      <c r="M4" s="18"/>
    </row>
    <row r="5" spans="2:22" ht="17.399999999999999" customHeight="1">
      <c r="B5" s="39" t="str">
        <f>Data!A182</f>
        <v>Los Angeles</v>
      </c>
      <c r="D5" s="19"/>
      <c r="E5" s="6">
        <f>Data!B182</f>
        <v>30406</v>
      </c>
      <c r="F5" s="50">
        <f>Data!C182</f>
        <v>0.78872143394464478</v>
      </c>
      <c r="G5" s="19"/>
      <c r="H5"/>
      <c r="I5"/>
      <c r="J5"/>
      <c r="K5"/>
      <c r="L5"/>
      <c r="M5" s="18"/>
    </row>
    <row r="6" spans="2:22" ht="17.399999999999999" customHeight="1">
      <c r="B6" s="39" t="str">
        <f>Data!A183</f>
        <v>Ventura</v>
      </c>
      <c r="D6" s="2"/>
      <c r="E6" s="6">
        <f>Data!B183</f>
        <v>2443</v>
      </c>
      <c r="F6" s="50">
        <f>Data!C183</f>
        <v>6.3370599984436199E-2</v>
      </c>
      <c r="H6"/>
      <c r="I6"/>
      <c r="J6"/>
      <c r="K6"/>
      <c r="L6"/>
      <c r="M6" s="8"/>
      <c r="S6"/>
    </row>
    <row r="7" spans="2:22" ht="17.399999999999999" customHeight="1">
      <c r="B7" s="39" t="str">
        <f>Data!A184</f>
        <v>San Diego</v>
      </c>
      <c r="C7" s="19"/>
      <c r="D7" s="19"/>
      <c r="E7" s="6">
        <f>Data!B184</f>
        <v>497</v>
      </c>
      <c r="F7" s="50">
        <f>Data!C184</f>
        <v>1.2892013177349485E-2</v>
      </c>
      <c r="H7"/>
      <c r="I7"/>
      <c r="J7"/>
      <c r="K7"/>
      <c r="L7"/>
      <c r="M7" s="9"/>
    </row>
    <row r="8" spans="2:22" ht="17.399999999999999" customHeight="1">
      <c r="B8" s="39" t="str">
        <f>Data!A185</f>
        <v>Other</v>
      </c>
      <c r="C8" s="19"/>
      <c r="D8" s="19"/>
      <c r="E8" s="6">
        <f>Data!B185</f>
        <v>5205</v>
      </c>
      <c r="F8" s="50">
        <f>Data!C185</f>
        <v>0.13501595289356955</v>
      </c>
      <c r="G8" s="4"/>
      <c r="H8"/>
      <c r="I8"/>
      <c r="J8"/>
      <c r="K8"/>
      <c r="L8"/>
      <c r="M8" s="9"/>
      <c r="N8" s="82" t="s">
        <v>187</v>
      </c>
      <c r="O8" s="83"/>
      <c r="P8" s="83"/>
      <c r="Q8" s="83"/>
    </row>
    <row r="9" spans="2:22" ht="17.399999999999999" customHeight="1">
      <c r="B9"/>
      <c r="C9"/>
      <c r="D9"/>
      <c r="E9"/>
      <c r="F9"/>
      <c r="H9"/>
      <c r="I9"/>
      <c r="J9"/>
      <c r="K9"/>
      <c r="L9"/>
      <c r="M9" s="9"/>
      <c r="N9" s="2" t="s">
        <v>183</v>
      </c>
      <c r="R9" s="84">
        <f>Data!C11</f>
        <v>38551</v>
      </c>
    </row>
    <row r="10" spans="2:22" ht="17.25" customHeight="1">
      <c r="B10"/>
      <c r="C10"/>
      <c r="D10"/>
      <c r="E10"/>
      <c r="F10"/>
      <c r="G10" s="19"/>
      <c r="M10" s="9"/>
      <c r="N10" s="2" t="s">
        <v>184</v>
      </c>
      <c r="R10" s="6">
        <f>+Data!B11</f>
        <v>32214.11</v>
      </c>
    </row>
    <row r="11" spans="2:22" ht="17.399999999999999" customHeight="1">
      <c r="B11" s="4" t="s">
        <v>3</v>
      </c>
      <c r="D11" s="2"/>
      <c r="E11" s="6">
        <f>SUM(E12:E14)</f>
        <v>4716</v>
      </c>
      <c r="F11" s="50"/>
      <c r="G11" s="19"/>
      <c r="H11" s="19"/>
      <c r="I11" s="19"/>
      <c r="J11" s="19"/>
      <c r="K11" s="19"/>
      <c r="L11" s="19"/>
      <c r="M11" s="9"/>
      <c r="O11"/>
      <c r="P11"/>
      <c r="Q11"/>
      <c r="R11"/>
    </row>
    <row r="12" spans="2:22" ht="17.399999999999999" customHeight="1">
      <c r="B12" s="2" t="s">
        <v>4</v>
      </c>
      <c r="D12" s="2"/>
      <c r="E12" s="6">
        <f>Data!B189</f>
        <v>4283</v>
      </c>
      <c r="F12" s="50">
        <f>Data!C189</f>
        <v>0.90818490245971162</v>
      </c>
      <c r="G12" s="19"/>
      <c r="H12" s="19"/>
      <c r="I12" s="19"/>
      <c r="J12" s="19"/>
      <c r="K12" s="19"/>
      <c r="L12" s="19"/>
      <c r="M12" s="9"/>
      <c r="N12" s="4" t="s">
        <v>185</v>
      </c>
    </row>
    <row r="13" spans="2:22" ht="17.399999999999999" customHeight="1">
      <c r="B13" s="2" t="s">
        <v>5</v>
      </c>
      <c r="D13" s="2"/>
      <c r="E13" s="6">
        <f>Data!B190</f>
        <v>290</v>
      </c>
      <c r="F13" s="50">
        <f>Data!C190</f>
        <v>6.149279050042409E-2</v>
      </c>
      <c r="G13" s="19"/>
      <c r="H13" s="19"/>
      <c r="I13" s="19"/>
      <c r="J13" s="19"/>
      <c r="K13" s="19"/>
      <c r="L13" s="19"/>
      <c r="M13"/>
      <c r="U13"/>
    </row>
    <row r="14" spans="2:22" ht="17.399999999999999" customHeight="1">
      <c r="B14" s="2" t="s">
        <v>6</v>
      </c>
      <c r="D14" s="2"/>
      <c r="E14" s="6">
        <f>Data!B191</f>
        <v>143</v>
      </c>
      <c r="F14" s="50">
        <f>Data!C191</f>
        <v>3.0322307039864292E-2</v>
      </c>
      <c r="H14"/>
      <c r="I14"/>
      <c r="J14"/>
      <c r="K14"/>
      <c r="L14"/>
      <c r="M14" s="19"/>
      <c r="N14"/>
      <c r="O14"/>
      <c r="P14"/>
      <c r="Q14"/>
      <c r="R14"/>
    </row>
    <row r="15" spans="2:22" ht="17.399999999999999" customHeight="1">
      <c r="D15" s="2"/>
      <c r="E15" s="6"/>
      <c r="F15" s="68"/>
      <c r="H15"/>
      <c r="I15"/>
      <c r="J15"/>
      <c r="K15"/>
      <c r="L15"/>
      <c r="M15" s="9"/>
      <c r="N15"/>
      <c r="O15"/>
      <c r="P15"/>
      <c r="Q15"/>
      <c r="R15"/>
    </row>
    <row r="16" spans="2:22" ht="17.399999999999999" customHeight="1">
      <c r="B16" s="4" t="s">
        <v>7</v>
      </c>
      <c r="C16" s="4"/>
      <c r="D16" s="2"/>
      <c r="E16" s="6">
        <f>SUM(E17:E21)</f>
        <v>6041</v>
      </c>
      <c r="F16" s="67"/>
      <c r="H16"/>
      <c r="I16"/>
      <c r="J16"/>
      <c r="K16"/>
      <c r="L16"/>
      <c r="M16" s="9"/>
      <c r="V16"/>
    </row>
    <row r="17" spans="2:19" ht="17.399999999999999" customHeight="1">
      <c r="B17" s="2" t="s">
        <v>8</v>
      </c>
      <c r="D17" s="19"/>
      <c r="E17" s="6">
        <f>Data!B195</f>
        <v>5818</v>
      </c>
      <c r="F17" s="50">
        <f>Data!C195</f>
        <v>0.96308558185730841</v>
      </c>
      <c r="H17"/>
      <c r="I17"/>
      <c r="J17"/>
      <c r="K17"/>
      <c r="L17"/>
      <c r="M17" s="9"/>
    </row>
    <row r="18" spans="2:19" ht="17.399999999999999" customHeight="1">
      <c r="B18" s="2" t="s">
        <v>9</v>
      </c>
      <c r="D18" s="19"/>
      <c r="E18" s="6">
        <f>Data!B196</f>
        <v>53</v>
      </c>
      <c r="F18" s="50">
        <f>Data!C196</f>
        <v>8.7733818904154933E-3</v>
      </c>
      <c r="H18"/>
      <c r="I18"/>
      <c r="J18"/>
      <c r="K18"/>
      <c r="L18"/>
      <c r="M18" s="9"/>
    </row>
    <row r="19" spans="2:19" ht="17.399999999999999" customHeight="1">
      <c r="B19" s="2" t="s">
        <v>10</v>
      </c>
      <c r="D19" s="19"/>
      <c r="E19" s="6">
        <f>Data!B197</f>
        <v>17</v>
      </c>
      <c r="F19" s="50">
        <f>Data!C197</f>
        <v>2.8141036252276115E-3</v>
      </c>
      <c r="G19" s="10"/>
      <c r="H19" s="37"/>
      <c r="I19"/>
      <c r="J19"/>
      <c r="K19"/>
      <c r="L19"/>
      <c r="M19" s="9"/>
    </row>
    <row r="20" spans="2:19" ht="17.399999999999999" customHeight="1">
      <c r="B20" s="2" t="s">
        <v>11</v>
      </c>
      <c r="D20" s="19"/>
      <c r="E20" s="6">
        <f>Data!B198</f>
        <v>15</v>
      </c>
      <c r="F20" s="50">
        <f>Data!C198</f>
        <v>2.4830326104949511E-3</v>
      </c>
      <c r="G20" s="10"/>
      <c r="H20"/>
      <c r="I20"/>
      <c r="J20"/>
      <c r="K20"/>
      <c r="L20"/>
      <c r="M20" s="9"/>
    </row>
    <row r="21" spans="2:19" ht="17.399999999999999" customHeight="1">
      <c r="B21" s="2" t="s">
        <v>6</v>
      </c>
      <c r="D21" s="19"/>
      <c r="E21" s="6">
        <f>Data!B199</f>
        <v>138</v>
      </c>
      <c r="F21" s="50">
        <f>Data!C199</f>
        <v>2.2843900016553551E-2</v>
      </c>
      <c r="G21" s="19"/>
      <c r="H21" s="2" t="s">
        <v>12</v>
      </c>
      <c r="I21" s="19"/>
      <c r="J21" s="19"/>
      <c r="K21" s="74"/>
      <c r="L21" s="74">
        <f>1851+1879</f>
        <v>3730</v>
      </c>
      <c r="M21"/>
    </row>
    <row r="22" spans="2:19" ht="17.399999999999999" customHeight="1">
      <c r="B22" s="18"/>
      <c r="C22" s="18"/>
      <c r="D22" s="18"/>
      <c r="E22" s="35"/>
      <c r="F22" s="69"/>
      <c r="G22" s="19"/>
      <c r="H22" s="2" t="s">
        <v>13</v>
      </c>
      <c r="I22" s="19"/>
      <c r="J22" s="19"/>
      <c r="K22" s="74"/>
      <c r="L22" s="74">
        <v>10170</v>
      </c>
      <c r="M22" s="18"/>
    </row>
    <row r="23" spans="2:19" ht="17.399999999999999" customHeight="1">
      <c r="B23" s="4" t="s">
        <v>14</v>
      </c>
      <c r="D23" s="19"/>
      <c r="E23" s="6">
        <f>SUM(E24:E27)</f>
        <v>1593</v>
      </c>
      <c r="F23" s="67"/>
      <c r="G23" s="19"/>
      <c r="H23"/>
      <c r="I23"/>
      <c r="J23"/>
      <c r="K23"/>
      <c r="L23"/>
      <c r="M23" s="18"/>
    </row>
    <row r="24" spans="2:19" ht="17.399999999999999" customHeight="1">
      <c r="B24" s="2" t="s">
        <v>9</v>
      </c>
      <c r="D24" s="19"/>
      <c r="E24" s="6">
        <f>Data!B203</f>
        <v>938</v>
      </c>
      <c r="F24" s="50">
        <f>Data!C203</f>
        <v>0.5888261142498431</v>
      </c>
      <c r="G24" s="19"/>
      <c r="H24" s="4" t="s">
        <v>188</v>
      </c>
      <c r="I24"/>
      <c r="J24"/>
      <c r="K24"/>
      <c r="L24"/>
      <c r="M24" s="8"/>
      <c r="N24"/>
      <c r="O24"/>
      <c r="P24"/>
      <c r="Q24"/>
      <c r="R24"/>
    </row>
    <row r="25" spans="2:19" ht="17.399999999999999" customHeight="1">
      <c r="B25" s="2" t="s">
        <v>10</v>
      </c>
      <c r="D25" s="19"/>
      <c r="E25" s="6">
        <f>Data!B204</f>
        <v>212</v>
      </c>
      <c r="F25" s="50">
        <f>Data!C204</f>
        <v>0.13308223477715003</v>
      </c>
      <c r="G25" s="19"/>
      <c r="H25"/>
      <c r="I25"/>
      <c r="J25"/>
      <c r="K25"/>
      <c r="L25"/>
      <c r="M25" s="9"/>
      <c r="N25"/>
      <c r="O25"/>
      <c r="P25"/>
      <c r="Q25"/>
      <c r="R25"/>
    </row>
    <row r="26" spans="2:19" ht="17.399999999999999" customHeight="1">
      <c r="B26" s="2" t="s">
        <v>11</v>
      </c>
      <c r="D26" s="19"/>
      <c r="E26" s="6">
        <f>Data!B205</f>
        <v>104</v>
      </c>
      <c r="F26" s="50">
        <f>Data!C205</f>
        <v>6.5285624607658507E-2</v>
      </c>
      <c r="G26" s="19"/>
      <c r="H26"/>
      <c r="I26" s="18"/>
      <c r="J26" s="18"/>
      <c r="K26" s="18"/>
      <c r="L26" s="18"/>
      <c r="M26" s="9"/>
      <c r="N26"/>
      <c r="O26"/>
      <c r="P26"/>
      <c r="Q26"/>
      <c r="R26"/>
    </row>
    <row r="27" spans="2:19" ht="17.399999999999999" customHeight="1">
      <c r="B27" s="2" t="s">
        <v>6</v>
      </c>
      <c r="D27" s="19"/>
      <c r="E27" s="6">
        <f>Data!B206</f>
        <v>339</v>
      </c>
      <c r="F27" s="50">
        <f>Data!C206</f>
        <v>0.2128060263653484</v>
      </c>
      <c r="G27" s="19"/>
      <c r="H27"/>
      <c r="I27" s="18"/>
      <c r="J27" s="18"/>
      <c r="K27" s="18"/>
      <c r="L27" s="18"/>
      <c r="M27" s="9"/>
      <c r="N27"/>
      <c r="O27"/>
      <c r="P27"/>
      <c r="Q27"/>
      <c r="R27"/>
    </row>
    <row r="28" spans="2:19" ht="17.399999999999999" customHeight="1">
      <c r="B28"/>
      <c r="C28"/>
      <c r="D28"/>
      <c r="E28"/>
      <c r="F28"/>
      <c r="G28" s="19"/>
      <c r="H28"/>
      <c r="I28"/>
      <c r="J28"/>
      <c r="K28"/>
      <c r="L28"/>
      <c r="M28"/>
      <c r="N28"/>
      <c r="O28"/>
      <c r="P28"/>
      <c r="Q28"/>
      <c r="R28"/>
    </row>
    <row r="29" spans="2:19" ht="20.25" customHeight="1">
      <c r="B29"/>
      <c r="C29"/>
      <c r="D29"/>
      <c r="E29"/>
      <c r="F29" s="52"/>
      <c r="G29" s="19"/>
      <c r="H29"/>
      <c r="I29"/>
      <c r="J29"/>
      <c r="K29"/>
      <c r="L29"/>
      <c r="M29"/>
      <c r="N29" s="12" t="s">
        <v>15</v>
      </c>
      <c r="P29" s="51" t="s">
        <v>16</v>
      </c>
      <c r="Q29" s="51" t="s">
        <v>1</v>
      </c>
      <c r="R29" s="51" t="s">
        <v>2</v>
      </c>
    </row>
    <row r="30" spans="2:19" ht="17.399999999999999" customHeight="1">
      <c r="B30"/>
      <c r="C30"/>
      <c r="D30"/>
      <c r="E30"/>
      <c r="F30" s="52"/>
      <c r="G30" s="5"/>
      <c r="H30"/>
      <c r="I30"/>
      <c r="J30"/>
      <c r="K30"/>
      <c r="L30"/>
      <c r="N30" s="2" t="s">
        <v>17</v>
      </c>
      <c r="P30" s="60">
        <f>Data!B5</f>
        <v>5259.87</v>
      </c>
      <c r="Q30" s="6">
        <f>Data!C5</f>
        <v>5653</v>
      </c>
      <c r="R30" s="50">
        <f>Data!D5</f>
        <v>0.14663692251822261</v>
      </c>
    </row>
    <row r="31" spans="2:19" ht="17.399999999999999" customHeight="1">
      <c r="B31"/>
      <c r="C31"/>
      <c r="D31"/>
      <c r="E31"/>
      <c r="F31" s="52"/>
      <c r="G31" s="19"/>
      <c r="H31"/>
      <c r="I31"/>
      <c r="J31"/>
      <c r="K31"/>
      <c r="L31"/>
      <c r="M31"/>
      <c r="N31" s="2" t="s">
        <v>18</v>
      </c>
      <c r="P31" s="60">
        <f>Data!B6</f>
        <v>3572.2</v>
      </c>
      <c r="Q31" s="6">
        <f>Data!C6</f>
        <v>3923</v>
      </c>
      <c r="R31" s="50">
        <f>Data!D6</f>
        <v>0.10176130320873648</v>
      </c>
    </row>
    <row r="32" spans="2:19" ht="17.399999999999999" customHeight="1">
      <c r="B32"/>
      <c r="C32"/>
      <c r="D32"/>
      <c r="E32"/>
      <c r="F32" s="52"/>
      <c r="G32" s="19"/>
      <c r="H32" s="10"/>
      <c r="I32" s="10"/>
      <c r="M32"/>
      <c r="N32" s="2" t="s">
        <v>19</v>
      </c>
      <c r="P32" s="60">
        <f>Data!B7</f>
        <v>9582</v>
      </c>
      <c r="Q32" s="6">
        <f>Data!C7</f>
        <v>11533</v>
      </c>
      <c r="R32" s="50">
        <f>Data!D7</f>
        <v>0.29916214884179398</v>
      </c>
      <c r="S32" s="8"/>
    </row>
    <row r="33" spans="1:19" ht="21.6">
      <c r="B33" s="18"/>
      <c r="C33" s="18"/>
      <c r="D33" s="18"/>
      <c r="E33" s="51" t="s">
        <v>1</v>
      </c>
      <c r="F33" s="70" t="s">
        <v>2</v>
      </c>
      <c r="G33" s="19"/>
      <c r="H33" s="18"/>
      <c r="I33" s="18"/>
      <c r="J33" s="18"/>
      <c r="K33" s="18"/>
      <c r="L33" s="18"/>
      <c r="M33"/>
      <c r="N33" s="2" t="s">
        <v>20</v>
      </c>
      <c r="P33" s="60">
        <f>Data!B8</f>
        <v>10692.47</v>
      </c>
      <c r="Q33" s="6">
        <f>Data!C8</f>
        <v>13166</v>
      </c>
      <c r="R33" s="50">
        <f>Data!D8</f>
        <v>0.34152162071022801</v>
      </c>
      <c r="S33"/>
    </row>
    <row r="34" spans="1:19" ht="17.399999999999999" customHeight="1">
      <c r="B34" s="2" t="s">
        <v>21</v>
      </c>
      <c r="C34" s="19"/>
      <c r="D34" s="19"/>
      <c r="E34" s="112">
        <f>Data!B220</f>
        <v>1510</v>
      </c>
      <c r="F34" s="50">
        <f>Data!C220</f>
        <v>0.83656509695290859</v>
      </c>
      <c r="G34" s="19"/>
      <c r="H34" s="18"/>
      <c r="I34" s="18"/>
      <c r="J34" s="18"/>
      <c r="K34" s="18"/>
      <c r="L34" s="18"/>
      <c r="M34"/>
      <c r="N34" s="2" t="s">
        <v>22</v>
      </c>
      <c r="O34"/>
      <c r="P34" s="60">
        <f>Data!B9</f>
        <v>29106.54</v>
      </c>
      <c r="Q34" s="6">
        <f>Data!C9</f>
        <v>34275</v>
      </c>
      <c r="R34" s="50">
        <f>Data!D9</f>
        <v>0.88908199527898113</v>
      </c>
    </row>
    <row r="35" spans="1:19" ht="17.399999999999999" customHeight="1">
      <c r="B35" s="2" t="s">
        <v>23</v>
      </c>
      <c r="C35" s="18"/>
      <c r="D35" s="7"/>
      <c r="E35" s="112">
        <f>Data!B221</f>
        <v>295</v>
      </c>
      <c r="F35" s="50">
        <f>Data!C221</f>
        <v>0.16343490304709141</v>
      </c>
      <c r="G35" s="19"/>
      <c r="H35" s="19"/>
      <c r="I35" s="19"/>
      <c r="J35" s="19"/>
      <c r="K35" s="19"/>
      <c r="L35" s="19"/>
      <c r="M35"/>
      <c r="N35" s="2" t="s">
        <v>24</v>
      </c>
      <c r="P35" s="60">
        <f>Data!B10</f>
        <v>3107.57</v>
      </c>
      <c r="Q35" s="6">
        <f>Data!C10</f>
        <v>4276</v>
      </c>
      <c r="R35" s="50">
        <f>Data!D10</f>
        <v>0.11091800472101891</v>
      </c>
    </row>
    <row r="36" spans="1:19" ht="17.399999999999999" customHeight="1">
      <c r="B36" s="4" t="s">
        <v>25</v>
      </c>
      <c r="C36" s="19"/>
      <c r="D36" s="19"/>
      <c r="E36" s="113">
        <f>SUM(E34:E35)</f>
        <v>1805</v>
      </c>
      <c r="F36" s="50"/>
      <c r="G36" s="19"/>
      <c r="H36" s="19"/>
      <c r="I36" s="19"/>
      <c r="J36" s="19"/>
      <c r="K36" s="19"/>
      <c r="L36" s="19"/>
      <c r="P36" s="60"/>
    </row>
    <row r="37" spans="1:19" ht="17.399999999999999" customHeight="1">
      <c r="A37" s="19"/>
      <c r="B37"/>
      <c r="C37"/>
      <c r="D37"/>
      <c r="E37"/>
      <c r="F37" s="52"/>
      <c r="H37"/>
      <c r="I37"/>
      <c r="J37"/>
      <c r="K37"/>
      <c r="L37"/>
      <c r="M37"/>
      <c r="N37" s="12" t="s">
        <v>26</v>
      </c>
      <c r="P37" s="60"/>
    </row>
    <row r="38" spans="1:19" ht="17.399999999999999" customHeight="1">
      <c r="A38" s="19"/>
      <c r="B38" s="2" t="s">
        <v>21</v>
      </c>
      <c r="C38" s="12"/>
      <c r="E38" s="6">
        <f>Data!B224</f>
        <v>794</v>
      </c>
      <c r="F38" s="50">
        <f>Data!C224</f>
        <v>0.36305441243712849</v>
      </c>
      <c r="G38" s="19"/>
      <c r="H38"/>
      <c r="I38"/>
      <c r="J38"/>
      <c r="K38"/>
      <c r="L38"/>
      <c r="M38"/>
      <c r="N38" s="2" t="s">
        <v>27</v>
      </c>
      <c r="P38" s="60">
        <f>Data!B14</f>
        <v>13945.06667</v>
      </c>
      <c r="Q38" s="6">
        <f>Data!C14</f>
        <v>16955</v>
      </c>
      <c r="R38" s="50">
        <f>Data!D14</f>
        <v>0.4398070088973049</v>
      </c>
    </row>
    <row r="39" spans="1:19" ht="17.399999999999999" customHeight="1">
      <c r="A39" s="19"/>
      <c r="B39" s="2" t="s">
        <v>23</v>
      </c>
      <c r="D39" s="13"/>
      <c r="E39" s="6">
        <f>Data!B225</f>
        <v>1304</v>
      </c>
      <c r="F39" s="50">
        <f>Data!C225</f>
        <v>0.59625057155921357</v>
      </c>
      <c r="G39" s="19"/>
      <c r="H39"/>
      <c r="I39"/>
      <c r="J39"/>
      <c r="K39"/>
      <c r="L39"/>
      <c r="M39"/>
      <c r="N39" s="2" t="s">
        <v>28</v>
      </c>
      <c r="P39" s="60">
        <f>Data!B15</f>
        <v>18217.7</v>
      </c>
      <c r="Q39" s="6">
        <f>Data!C15</f>
        <v>21537</v>
      </c>
      <c r="R39" s="50">
        <f>Data!D15</f>
        <v>0.55866255090659123</v>
      </c>
    </row>
    <row r="40" spans="1:19" ht="17.399999999999999" customHeight="1">
      <c r="A40" s="19"/>
      <c r="B40" s="4" t="s">
        <v>29</v>
      </c>
      <c r="E40" s="48">
        <f>SUM(E38:E39)</f>
        <v>2098</v>
      </c>
      <c r="F40" s="50"/>
      <c r="G40" s="10"/>
      <c r="H40"/>
      <c r="I40"/>
      <c r="J40"/>
      <c r="K40"/>
      <c r="L40"/>
      <c r="M40"/>
      <c r="P40" s="60"/>
    </row>
    <row r="41" spans="1:19" ht="17.399999999999999" customHeight="1">
      <c r="A41" s="19"/>
      <c r="B41"/>
      <c r="C41"/>
      <c r="D41"/>
      <c r="E41"/>
      <c r="F41" s="52"/>
      <c r="G41" s="10"/>
      <c r="H41"/>
      <c r="I41"/>
      <c r="J41"/>
      <c r="K41"/>
      <c r="L41" s="90"/>
      <c r="M41"/>
      <c r="N41" s="12" t="s">
        <v>22</v>
      </c>
      <c r="O41" s="19"/>
      <c r="P41" s="61"/>
      <c r="Q41" s="8"/>
      <c r="R41" s="8"/>
    </row>
    <row r="42" spans="1:19" ht="17.399999999999999" customHeight="1">
      <c r="A42" s="19"/>
      <c r="B42" s="4" t="s">
        <v>30</v>
      </c>
      <c r="E42" s="51"/>
      <c r="F42" s="70"/>
      <c r="G42" s="14"/>
      <c r="H42" s="19"/>
      <c r="I42" s="19"/>
      <c r="J42"/>
      <c r="K42" s="87" t="s">
        <v>119</v>
      </c>
      <c r="L42" s="87" t="s">
        <v>31</v>
      </c>
      <c r="M42"/>
      <c r="N42" s="2" t="s">
        <v>27</v>
      </c>
      <c r="P42" s="60">
        <f>Data!B26</f>
        <v>12909</v>
      </c>
      <c r="Q42" s="6">
        <f>Data!C26</f>
        <v>15445</v>
      </c>
      <c r="R42" s="50">
        <f>Data!D26</f>
        <v>0.45061998541210796</v>
      </c>
    </row>
    <row r="43" spans="1:19" ht="17.399999999999999" customHeight="1">
      <c r="A43" s="19"/>
      <c r="B43" s="2" t="s">
        <v>32</v>
      </c>
      <c r="E43" s="30">
        <f>Data!B229</f>
        <v>45</v>
      </c>
      <c r="F43" s="65">
        <f>Data!C229</f>
        <v>5.6675062972292189E-2</v>
      </c>
      <c r="G43" s="19"/>
      <c r="H43" s="2" t="str">
        <f>Data!A259</f>
        <v>Loans</v>
      </c>
      <c r="J43"/>
      <c r="K43" s="72">
        <f>Data!D259</f>
        <v>10354</v>
      </c>
      <c r="L43" s="89">
        <f>Data!E259</f>
        <v>97584040</v>
      </c>
      <c r="M43"/>
      <c r="N43" s="2" t="s">
        <v>28</v>
      </c>
      <c r="P43" s="60">
        <f>Data!B27</f>
        <v>16152.4</v>
      </c>
      <c r="Q43" s="6">
        <f>Data!C27</f>
        <v>18778</v>
      </c>
      <c r="R43" s="50">
        <f>Data!D27</f>
        <v>0.54786287381473375</v>
      </c>
    </row>
    <row r="44" spans="1:19" ht="17.399999999999999" customHeight="1">
      <c r="A44" s="19"/>
      <c r="B44" s="2" t="s">
        <v>33</v>
      </c>
      <c r="E44" s="30">
        <f>Data!B230</f>
        <v>5</v>
      </c>
      <c r="F44" s="65">
        <f>Data!C230</f>
        <v>6.2972292191435771E-3</v>
      </c>
      <c r="G44" s="19"/>
      <c r="H44" s="2" t="str">
        <f>Data!A257</f>
        <v>Grants</v>
      </c>
      <c r="I44" s="19"/>
      <c r="J44"/>
      <c r="K44" s="72">
        <f>Data!D257</f>
        <v>25730</v>
      </c>
      <c r="L44" s="89">
        <f>Data!E257</f>
        <v>254801908.59999999</v>
      </c>
      <c r="M44"/>
      <c r="N44"/>
      <c r="O44"/>
      <c r="P44"/>
      <c r="Q44"/>
      <c r="R44"/>
    </row>
    <row r="45" spans="1:19" ht="17.399999999999999" customHeight="1">
      <c r="A45" s="19"/>
      <c r="B45" s="2" t="s">
        <v>34</v>
      </c>
      <c r="C45" s="19"/>
      <c r="D45" s="19"/>
      <c r="E45" s="30">
        <f>Data!B231</f>
        <v>165</v>
      </c>
      <c r="F45" s="65">
        <f>Data!C231</f>
        <v>0.20780856423173805</v>
      </c>
      <c r="G45" s="12"/>
      <c r="H45" s="2" t="str">
        <f>Data!A258</f>
        <v>Scholarships</v>
      </c>
      <c r="J45"/>
      <c r="K45" s="72">
        <f>Data!D258</f>
        <v>5623</v>
      </c>
      <c r="L45" s="89">
        <f>Data!E258</f>
        <v>11030130.07</v>
      </c>
      <c r="M45"/>
      <c r="N45" s="2" t="s">
        <v>35</v>
      </c>
      <c r="P45" s="60">
        <f>Data!B30</f>
        <v>8832.07</v>
      </c>
      <c r="Q45" s="6">
        <f>Data!C30</f>
        <v>9576</v>
      </c>
      <c r="R45" s="50">
        <f>Data!D30</f>
        <v>0.27938730853391686</v>
      </c>
    </row>
    <row r="46" spans="1:19" ht="17.399999999999999" customHeight="1">
      <c r="A46" s="19"/>
      <c r="B46" s="2" t="s">
        <v>36</v>
      </c>
      <c r="C46" s="19"/>
      <c r="E46" s="30">
        <f>Data!B233</f>
        <v>91</v>
      </c>
      <c r="F46" s="65">
        <f>Data!C233</f>
        <v>0.11460957178841309</v>
      </c>
      <c r="H46" s="2" t="str">
        <f>Data!A260</f>
        <v>Federal Work Study</v>
      </c>
      <c r="J46"/>
      <c r="K46" s="72">
        <f>Data!D260</f>
        <v>207</v>
      </c>
      <c r="L46" s="89">
        <f>Data!E260</f>
        <v>893138</v>
      </c>
      <c r="M46"/>
      <c r="N46" s="2" t="s">
        <v>37</v>
      </c>
      <c r="P46" s="60">
        <f>Data!B31</f>
        <v>20274.47</v>
      </c>
      <c r="Q46" s="6">
        <f>Data!C31</f>
        <v>24699</v>
      </c>
      <c r="R46" s="50">
        <f>Data!D31</f>
        <v>0.7206126914660832</v>
      </c>
    </row>
    <row r="47" spans="1:19" ht="17.399999999999999" customHeight="1">
      <c r="A47" s="19"/>
      <c r="B47" s="2" t="s">
        <v>38</v>
      </c>
      <c r="C47" s="19"/>
      <c r="E47" s="30">
        <f>Data!B234</f>
        <v>447</v>
      </c>
      <c r="F47" s="65">
        <f>Data!C234</f>
        <v>0.56297229219143574</v>
      </c>
      <c r="H47" s="2" t="str">
        <f>Data!A261</f>
        <v>Other Assistance</v>
      </c>
      <c r="J47"/>
      <c r="K47" s="72">
        <f>Data!D261</f>
        <v>230</v>
      </c>
      <c r="L47" s="89">
        <f>Data!E261</f>
        <v>2986169.3</v>
      </c>
      <c r="M47" s="18"/>
      <c r="N47"/>
      <c r="O47"/>
      <c r="P47"/>
      <c r="Q47"/>
      <c r="R47"/>
    </row>
    <row r="48" spans="1:19" ht="17.399999999999999" customHeight="1">
      <c r="A48" s="19"/>
      <c r="B48" s="2" t="s">
        <v>39</v>
      </c>
      <c r="C48"/>
      <c r="D48"/>
      <c r="E48" s="30">
        <f>Data!B235</f>
        <v>41</v>
      </c>
      <c r="F48" s="65">
        <f>Data!C235</f>
        <v>5.163727959697733E-2</v>
      </c>
      <c r="G48" s="19"/>
      <c r="H48" s="2" t="s">
        <v>182</v>
      </c>
      <c r="J48"/>
      <c r="K48" s="72">
        <f>Data!D262</f>
        <v>31749</v>
      </c>
      <c r="L48" s="89">
        <f>Data!E262</f>
        <v>367295385.97000003</v>
      </c>
      <c r="M48" s="18"/>
      <c r="N48" s="2" t="s">
        <v>40</v>
      </c>
      <c r="O48"/>
      <c r="P48" s="62">
        <f>Data!B40</f>
        <v>25978.27</v>
      </c>
      <c r="Q48" s="30">
        <f>Data!C40</f>
        <v>28117</v>
      </c>
      <c r="R48" s="52"/>
    </row>
    <row r="49" spans="1:28" ht="21.6">
      <c r="A49" s="19"/>
      <c r="B49"/>
      <c r="C49"/>
      <c r="D49"/>
      <c r="E49"/>
      <c r="F49" s="52"/>
      <c r="G49"/>
      <c r="H49"/>
      <c r="I49"/>
      <c r="J49"/>
      <c r="K49"/>
      <c r="L49"/>
      <c r="M49" s="18"/>
      <c r="N49" s="2" t="s">
        <v>41</v>
      </c>
      <c r="O49"/>
      <c r="P49" s="62">
        <f>Data!B41</f>
        <v>11307.33</v>
      </c>
      <c r="Q49" s="30">
        <f>Data!C41</f>
        <v>12279</v>
      </c>
      <c r="R49" s="65">
        <f>Data!D41</f>
        <v>0.43671088665220331</v>
      </c>
    </row>
    <row r="50" spans="1:28" ht="21.6">
      <c r="A50" s="19"/>
      <c r="B50" s="4" t="s">
        <v>42</v>
      </c>
      <c r="D50" s="2"/>
      <c r="E50" s="51" t="s">
        <v>1</v>
      </c>
      <c r="F50" s="70" t="s">
        <v>2</v>
      </c>
      <c r="G50"/>
      <c r="H50"/>
      <c r="I50"/>
      <c r="J50"/>
      <c r="K50"/>
      <c r="L50"/>
      <c r="M50"/>
      <c r="N50" s="2" t="s">
        <v>43</v>
      </c>
      <c r="O50"/>
      <c r="P50" s="62">
        <f>Data!B42</f>
        <v>14630.4</v>
      </c>
      <c r="Q50" s="30">
        <f>Data!C42</f>
        <v>15794</v>
      </c>
      <c r="R50" s="65">
        <f>Data!D42</f>
        <v>0.56172422377920828</v>
      </c>
    </row>
    <row r="51" spans="1:28" ht="17.399999999999999" customHeight="1">
      <c r="A51" s="19"/>
      <c r="B51" s="2" t="s">
        <v>44</v>
      </c>
      <c r="D51" s="2"/>
      <c r="E51" s="111">
        <f>Data!B239</f>
        <v>437</v>
      </c>
      <c r="F51" s="50">
        <f>Data!C239</f>
        <v>0.55037783375314864</v>
      </c>
      <c r="G51"/>
      <c r="H51"/>
      <c r="I51"/>
      <c r="J51"/>
      <c r="K51"/>
      <c r="L51"/>
      <c r="M51"/>
      <c r="N51"/>
      <c r="O51"/>
      <c r="P51"/>
      <c r="Q51"/>
      <c r="R51"/>
    </row>
    <row r="52" spans="1:28" ht="17.399999999999999" customHeight="1">
      <c r="A52" s="19"/>
      <c r="B52" s="2" t="s">
        <v>45</v>
      </c>
      <c r="D52" s="2"/>
      <c r="E52" s="111">
        <f>Data!B240</f>
        <v>210</v>
      </c>
      <c r="F52" s="50">
        <f>Data!C240</f>
        <v>0.26448362720403024</v>
      </c>
      <c r="G52"/>
      <c r="H52"/>
      <c r="I52"/>
      <c r="J52"/>
      <c r="K52"/>
      <c r="L52"/>
      <c r="M52"/>
      <c r="N52" s="2" t="s">
        <v>46</v>
      </c>
      <c r="O52"/>
      <c r="P52" s="62">
        <f>Data!B51</f>
        <v>3128.27</v>
      </c>
      <c r="Q52" s="30">
        <f>Data!C51</f>
        <v>6158</v>
      </c>
      <c r="R52" s="65"/>
    </row>
    <row r="53" spans="1:28" ht="17.399999999999999" customHeight="1">
      <c r="A53" s="19"/>
      <c r="B53" s="2" t="s">
        <v>47</v>
      </c>
      <c r="D53" s="2"/>
      <c r="E53" s="111">
        <f>Data!B241</f>
        <v>147</v>
      </c>
      <c r="F53" s="50">
        <f>Data!C241</f>
        <v>0.18513853904282115</v>
      </c>
      <c r="G53"/>
      <c r="H53"/>
      <c r="I53"/>
      <c r="J53"/>
      <c r="K53"/>
      <c r="L53"/>
      <c r="M53"/>
      <c r="N53" s="2" t="s">
        <v>41</v>
      </c>
      <c r="O53"/>
      <c r="P53" s="62">
        <f>Data!B52</f>
        <v>1601.67</v>
      </c>
      <c r="Q53" s="30">
        <f>Data!C52</f>
        <v>3166</v>
      </c>
      <c r="R53" s="65">
        <f>Data!D52</f>
        <v>0.51412796362455337</v>
      </c>
    </row>
    <row r="54" spans="1:28" ht="21.75" customHeight="1">
      <c r="A54" s="19"/>
      <c r="B54" s="2" t="s">
        <v>48</v>
      </c>
      <c r="D54" s="2"/>
      <c r="E54" s="111">
        <f>Data!B242</f>
        <v>0</v>
      </c>
      <c r="F54" s="50">
        <f>Data!C242</f>
        <v>0</v>
      </c>
      <c r="H54"/>
      <c r="I54"/>
      <c r="J54"/>
      <c r="K54"/>
      <c r="L54"/>
      <c r="M54"/>
      <c r="N54" s="2" t="s">
        <v>43</v>
      </c>
      <c r="O54"/>
      <c r="P54" s="62">
        <f>Data!B53</f>
        <v>1522</v>
      </c>
      <c r="Q54" s="30">
        <f>Data!C53</f>
        <v>2984</v>
      </c>
      <c r="R54" s="65">
        <f>Data!D53</f>
        <v>0.48457291328353364</v>
      </c>
    </row>
    <row r="55" spans="1:28" ht="21.75" customHeight="1">
      <c r="A55" s="19"/>
      <c r="D55" s="2"/>
      <c r="E55" s="2"/>
      <c r="F55" s="50"/>
      <c r="H55" s="73"/>
      <c r="I55"/>
      <c r="J55"/>
      <c r="K55"/>
      <c r="L55"/>
      <c r="M55"/>
      <c r="N55" s="38"/>
      <c r="O55"/>
      <c r="P55"/>
      <c r="Q55"/>
      <c r="R55"/>
    </row>
    <row r="56" spans="1:28" ht="9.75" customHeight="1">
      <c r="A56" s="19"/>
      <c r="B56"/>
      <c r="F56" s="50"/>
      <c r="I56" s="18"/>
      <c r="J56" s="18"/>
      <c r="K56" s="18"/>
      <c r="L56" s="18"/>
    </row>
    <row r="57" spans="1:28" ht="23.25" customHeight="1">
      <c r="A57" s="19"/>
      <c r="B57" s="12" t="s">
        <v>50</v>
      </c>
      <c r="C57"/>
      <c r="D57" s="51" t="s">
        <v>16</v>
      </c>
      <c r="E57" s="51" t="s">
        <v>1</v>
      </c>
      <c r="F57" s="70" t="s">
        <v>2</v>
      </c>
      <c r="N57" s="4" t="s">
        <v>51</v>
      </c>
      <c r="O57"/>
      <c r="P57"/>
      <c r="Q57" s="51" t="s">
        <v>1</v>
      </c>
      <c r="R57" s="51" t="s">
        <v>2</v>
      </c>
      <c r="U57"/>
      <c r="V57"/>
      <c r="W57"/>
      <c r="X57"/>
    </row>
    <row r="58" spans="1:28" ht="18.75" customHeight="1">
      <c r="A58" s="19"/>
      <c r="B58" s="2" t="s">
        <v>27</v>
      </c>
      <c r="D58" s="62">
        <f>Data!B35</f>
        <v>1036.0666699999999</v>
      </c>
      <c r="E58" s="30">
        <f>Data!C35</f>
        <v>1510</v>
      </c>
      <c r="F58" s="65">
        <f>Data!D35</f>
        <v>0.35313376987839101</v>
      </c>
      <c r="H58"/>
      <c r="I58"/>
      <c r="J58"/>
      <c r="K58"/>
      <c r="L58"/>
      <c r="M58" s="18"/>
      <c r="N58" s="2" t="str">
        <f>Data!A115</f>
        <v>General Psych</v>
      </c>
      <c r="O58"/>
      <c r="P58"/>
      <c r="Q58" s="6">
        <f>Data!B115</f>
        <v>815</v>
      </c>
      <c r="R58" s="50">
        <f>Data!C115</f>
        <v>8.9090511587232177E-2</v>
      </c>
      <c r="T58"/>
      <c r="U58"/>
      <c r="V58"/>
      <c r="W58"/>
      <c r="X58"/>
      <c r="Y58"/>
    </row>
    <row r="59" spans="1:28" ht="18.75" customHeight="1">
      <c r="A59" s="19"/>
      <c r="B59" s="2" t="s">
        <v>28</v>
      </c>
      <c r="C59" s="19"/>
      <c r="D59" s="62">
        <f>Data!B36</f>
        <v>2065.3000000000002</v>
      </c>
      <c r="E59" s="30">
        <f>Data!C36</f>
        <v>2759</v>
      </c>
      <c r="F59" s="65">
        <f>Data!D36</f>
        <v>0.64522918615528535</v>
      </c>
      <c r="H59" s="4" t="s">
        <v>22</v>
      </c>
      <c r="I59"/>
      <c r="J59"/>
      <c r="K59" s="51" t="s">
        <v>1</v>
      </c>
      <c r="L59" s="51" t="s">
        <v>2</v>
      </c>
      <c r="N59" s="2" t="str">
        <f>Data!A116</f>
        <v>Sociology</v>
      </c>
      <c r="O59"/>
      <c r="P59"/>
      <c r="Q59" s="6">
        <f>Data!B116</f>
        <v>531</v>
      </c>
      <c r="R59" s="50">
        <f>Data!C116</f>
        <v>5.8045474420638392E-2</v>
      </c>
      <c r="T59"/>
      <c r="U59"/>
      <c r="V59"/>
      <c r="W59"/>
      <c r="X59"/>
      <c r="Y59"/>
    </row>
    <row r="60" spans="1:28" ht="18.75" customHeight="1">
      <c r="A60" s="19"/>
      <c r="B60"/>
      <c r="C60"/>
      <c r="D60" s="59"/>
      <c r="E60"/>
      <c r="F60" s="52"/>
      <c r="H60" s="2" t="str">
        <f>Data!A79</f>
        <v>Radio/Tv/Brdcs</v>
      </c>
      <c r="I60"/>
      <c r="J60"/>
      <c r="K60" s="6">
        <f>Data!B79</f>
        <v>1969</v>
      </c>
      <c r="L60" s="50">
        <f>Data!C79</f>
        <v>5.7447118891320204E-2</v>
      </c>
      <c r="M60" s="9"/>
      <c r="N60" s="2" t="str">
        <f>Data!A117</f>
        <v>Orgnzt Sy Mgmt</v>
      </c>
      <c r="O60"/>
      <c r="P60"/>
      <c r="Q60" s="6">
        <f>Data!B117</f>
        <v>436</v>
      </c>
      <c r="R60" s="50">
        <f>Data!C117</f>
        <v>4.7660690861390465E-2</v>
      </c>
      <c r="T60"/>
      <c r="U60"/>
      <c r="V60"/>
      <c r="W60"/>
      <c r="X60"/>
      <c r="Y60"/>
    </row>
    <row r="61" spans="1:28" ht="17.399999999999999" customHeight="1">
      <c r="A61" s="19"/>
      <c r="B61" s="2" t="s">
        <v>40</v>
      </c>
      <c r="C61"/>
      <c r="D61" s="62">
        <f>Data!B45</f>
        <v>2309.4499999999998</v>
      </c>
      <c r="E61" s="30">
        <f>Data!C45</f>
        <v>2509</v>
      </c>
      <c r="F61" s="65"/>
      <c r="H61" s="2" t="str">
        <f>Data!A80</f>
        <v>Crim Justice</v>
      </c>
      <c r="I61"/>
      <c r="J61"/>
      <c r="K61" s="6">
        <f>Data!B80</f>
        <v>1643</v>
      </c>
      <c r="L61" s="50">
        <f>Data!C80</f>
        <v>4.7935813274981767E-2</v>
      </c>
      <c r="M61" s="9"/>
      <c r="N61" s="2" t="str">
        <f>Data!A118</f>
        <v>Kinesiology</v>
      </c>
      <c r="O61"/>
      <c r="P61"/>
      <c r="Q61" s="6">
        <f>Data!B118</f>
        <v>430</v>
      </c>
      <c r="R61" s="50">
        <f>Data!C118</f>
        <v>4.70048097944906E-2</v>
      </c>
      <c r="T61"/>
      <c r="U61"/>
      <c r="V61"/>
      <c r="W61"/>
      <c r="X61"/>
      <c r="Y61"/>
    </row>
    <row r="62" spans="1:28" ht="17.399999999999999" customHeight="1">
      <c r="A62" s="19"/>
      <c r="B62"/>
      <c r="C62" s="2" t="s">
        <v>27</v>
      </c>
      <c r="D62" s="62">
        <f>Data!B46</f>
        <v>721.1</v>
      </c>
      <c r="E62" s="30">
        <f>Data!C46</f>
        <v>816</v>
      </c>
      <c r="F62" s="65">
        <f>Data!D46</f>
        <v>0.32522917497010762</v>
      </c>
      <c r="H62" s="2" t="str">
        <f>Data!A81</f>
        <v>Kinesiology</v>
      </c>
      <c r="I62"/>
      <c r="J62"/>
      <c r="K62" s="6">
        <f>Data!B81</f>
        <v>1541</v>
      </c>
      <c r="L62" s="50">
        <f>Data!C81</f>
        <v>4.4959883296863602E-2</v>
      </c>
      <c r="M62" s="9"/>
      <c r="N62" s="2" t="str">
        <f>Data!A119</f>
        <v>Radio/Tv/Brdcs</v>
      </c>
      <c r="O62"/>
      <c r="P62"/>
      <c r="Q62" s="6">
        <f>Data!B119</f>
        <v>410</v>
      </c>
      <c r="R62" s="50">
        <f>Data!C119</f>
        <v>4.481853957149104E-2</v>
      </c>
      <c r="T62"/>
      <c r="U62"/>
      <c r="V62"/>
      <c r="W62"/>
      <c r="X62"/>
      <c r="Y62"/>
    </row>
    <row r="63" spans="1:28" ht="17.399999999999999" customHeight="1">
      <c r="A63" s="19"/>
      <c r="B63"/>
      <c r="C63" s="2" t="s">
        <v>28</v>
      </c>
      <c r="D63" s="62">
        <f>Data!B47</f>
        <v>1582.65</v>
      </c>
      <c r="E63" s="30">
        <f>Data!C47</f>
        <v>1687</v>
      </c>
      <c r="F63" s="65">
        <f>Data!D47</f>
        <v>0.67237943403746514</v>
      </c>
      <c r="H63" s="2" t="str">
        <f>Data!A82</f>
        <v>Sociology</v>
      </c>
      <c r="I63"/>
      <c r="J63"/>
      <c r="K63" s="6">
        <f>Data!B82</f>
        <v>1399</v>
      </c>
      <c r="L63" s="50">
        <f>Data!C82</f>
        <v>4.0816921954777534E-2</v>
      </c>
      <c r="M63"/>
      <c r="N63" s="2" t="str">
        <f>Data!A120</f>
        <v>Marketing</v>
      </c>
      <c r="O63"/>
      <c r="P63"/>
      <c r="Q63" s="6">
        <f>Data!B120</f>
        <v>387</v>
      </c>
      <c r="R63" s="50">
        <f>Data!C120</f>
        <v>4.2304328815041536E-2</v>
      </c>
      <c r="T63"/>
      <c r="U63"/>
      <c r="V63"/>
      <c r="W63"/>
      <c r="X63"/>
      <c r="Y63"/>
      <c r="Z63"/>
      <c r="AA63"/>
      <c r="AB63"/>
    </row>
    <row r="64" spans="1:28" ht="17.399999999999999" customHeight="1">
      <c r="A64" s="19"/>
      <c r="D64" s="59"/>
      <c r="E64"/>
      <c r="F64" s="52"/>
      <c r="H64" s="2" t="str">
        <f>Data!A83</f>
        <v>Computer Sci</v>
      </c>
      <c r="I64"/>
      <c r="J64"/>
      <c r="K64" s="6">
        <f>Data!B83</f>
        <v>1388</v>
      </c>
      <c r="L64" s="50">
        <f>Data!C83</f>
        <v>4.0495988329686358E-2</v>
      </c>
      <c r="M64" s="9"/>
      <c r="N64" s="2" t="str">
        <f>Data!A121</f>
        <v>Finance</v>
      </c>
      <c r="O64"/>
      <c r="P64"/>
      <c r="Q64" s="6">
        <f>Data!B121</f>
        <v>386</v>
      </c>
      <c r="R64" s="50">
        <f>Data!C121</f>
        <v>4.219501530389156E-2</v>
      </c>
      <c r="T64"/>
      <c r="U64"/>
      <c r="V64"/>
      <c r="W64"/>
      <c r="X64"/>
      <c r="Y64"/>
      <c r="Z64"/>
      <c r="AA64"/>
      <c r="AB64"/>
    </row>
    <row r="65" spans="1:28" ht="17.399999999999999" customHeight="1">
      <c r="A65" s="19"/>
      <c r="B65" s="2" t="s">
        <v>46</v>
      </c>
      <c r="C65"/>
      <c r="D65" s="62">
        <f>Data!B56</f>
        <v>798.12</v>
      </c>
      <c r="E65" s="30">
        <f>Data!C56</f>
        <v>1767</v>
      </c>
      <c r="F65" s="65"/>
      <c r="H65" s="2" t="str">
        <f>Data!A84</f>
        <v>Marketing</v>
      </c>
      <c r="I65"/>
      <c r="J65"/>
      <c r="K65" s="6">
        <f>Data!B84</f>
        <v>1247</v>
      </c>
      <c r="L65" s="50">
        <f>Data!C84</f>
        <v>3.6382202771699491E-2</v>
      </c>
      <c r="N65" s="2" t="str">
        <f>Data!A122</f>
        <v>Speech Commun</v>
      </c>
      <c r="O65"/>
      <c r="P65"/>
      <c r="Q65" s="6">
        <f>Data!B122</f>
        <v>364</v>
      </c>
      <c r="R65" s="50">
        <f>Data!C122</f>
        <v>3.979011805859204E-2</v>
      </c>
      <c r="T65"/>
      <c r="U65"/>
      <c r="V65"/>
      <c r="W65"/>
      <c r="X65"/>
      <c r="Y65"/>
      <c r="Z65"/>
      <c r="AA65"/>
      <c r="AB65"/>
    </row>
    <row r="66" spans="1:28" ht="17.399999999999999" customHeight="1">
      <c r="A66" s="19"/>
      <c r="B66"/>
      <c r="C66" s="2" t="s">
        <v>27</v>
      </c>
      <c r="D66" s="62">
        <f>Data!B57</f>
        <v>314.97000000000003</v>
      </c>
      <c r="E66" s="30">
        <f>Data!C57</f>
        <v>694</v>
      </c>
      <c r="F66" s="65">
        <f>Data!D57</f>
        <v>0.39275608375778154</v>
      </c>
      <c r="H66" s="2" t="str">
        <f>Data!A85</f>
        <v>Child Develop</v>
      </c>
      <c r="I66"/>
      <c r="J66"/>
      <c r="K66" s="6">
        <f>Data!B85</f>
        <v>1243</v>
      </c>
      <c r="L66" s="50">
        <f>Data!C85</f>
        <v>3.6265499635302699E-2</v>
      </c>
      <c r="N66" s="2" t="str">
        <f>Data!A123</f>
        <v>Child Develop</v>
      </c>
      <c r="O66"/>
      <c r="P66"/>
      <c r="Q66" s="6">
        <f>Data!B123</f>
        <v>347</v>
      </c>
      <c r="R66" s="50">
        <f>Data!C123</f>
        <v>3.7931788369042416E-2</v>
      </c>
      <c r="T66"/>
      <c r="U66"/>
      <c r="V66"/>
      <c r="W66"/>
      <c r="X66"/>
      <c r="Y66"/>
      <c r="Z66"/>
      <c r="AA66"/>
      <c r="AB66"/>
    </row>
    <row r="67" spans="1:28" ht="17.399999999999999" customHeight="1">
      <c r="A67" s="19"/>
      <c r="B67"/>
      <c r="C67" s="2" t="s">
        <v>28</v>
      </c>
      <c r="D67" s="62">
        <f>Data!B58</f>
        <v>482.65</v>
      </c>
      <c r="E67" s="30">
        <f>Data!C58</f>
        <v>1072</v>
      </c>
      <c r="F67" s="65">
        <f>Data!D58</f>
        <v>0.60667798528579508</v>
      </c>
      <c r="H67" s="2" t="str">
        <f>Data!A86</f>
        <v>Art</v>
      </c>
      <c r="I67"/>
      <c r="J67"/>
      <c r="K67" s="6">
        <f>Data!B86</f>
        <v>1203</v>
      </c>
      <c r="L67" s="50">
        <f>Data!C86</f>
        <v>3.5098468271334789E-2</v>
      </c>
      <c r="N67" s="2" t="str">
        <f>Data!A124</f>
        <v>Crim Justice</v>
      </c>
      <c r="O67"/>
      <c r="P67"/>
      <c r="Q67" s="6">
        <f>Data!B124</f>
        <v>343</v>
      </c>
      <c r="R67" s="50">
        <f>Data!C124</f>
        <v>3.7494534324442504E-2</v>
      </c>
      <c r="T67"/>
      <c r="U67"/>
      <c r="V67"/>
      <c r="W67"/>
      <c r="X67"/>
      <c r="Y67"/>
      <c r="Z67"/>
      <c r="AA67"/>
      <c r="AB67"/>
    </row>
    <row r="68" spans="1:28" ht="17.399999999999999" customHeight="1">
      <c r="A68" s="19"/>
      <c r="B68"/>
      <c r="C68"/>
      <c r="D68"/>
      <c r="E68"/>
      <c r="F68"/>
      <c r="H68" s="2" t="e">
        <f>Data!#REF!</f>
        <v>#REF!</v>
      </c>
      <c r="I68"/>
      <c r="J68"/>
      <c r="K68" s="6" t="e">
        <f>Data!#REF!</f>
        <v>#REF!</v>
      </c>
      <c r="L68" s="50" t="e">
        <f>Data!#REF!</f>
        <v>#REF!</v>
      </c>
      <c r="N68" s="2" t="str">
        <f>Data!A125</f>
        <v>Other</v>
      </c>
      <c r="O68"/>
      <c r="P68"/>
      <c r="Q68" s="6">
        <f>Data!B125</f>
        <v>4699</v>
      </c>
      <c r="R68" s="50">
        <f>Data!C125</f>
        <v>0.51366418889374732</v>
      </c>
      <c r="T68"/>
      <c r="U68"/>
      <c r="V68"/>
      <c r="W68"/>
      <c r="X68"/>
      <c r="Y68"/>
      <c r="Z68"/>
      <c r="AA68"/>
      <c r="AB68"/>
    </row>
    <row r="69" spans="1:28" ht="17.399999999999999" customHeight="1">
      <c r="A69" s="19"/>
      <c r="B69"/>
      <c r="C69"/>
      <c r="D69"/>
      <c r="E69"/>
      <c r="F69"/>
      <c r="H69" s="2" t="str">
        <f>Data!A88</f>
        <v>Other</v>
      </c>
      <c r="I69"/>
      <c r="J69"/>
      <c r="K69" s="6">
        <f>Data!B88</f>
        <v>18460</v>
      </c>
      <c r="L69" s="50">
        <f>Data!C88</f>
        <v>0.53858497447118892</v>
      </c>
      <c r="N69"/>
      <c r="O69"/>
      <c r="P69"/>
      <c r="Q69"/>
      <c r="R69"/>
      <c r="T69"/>
      <c r="U69"/>
      <c r="V69"/>
      <c r="W69"/>
      <c r="X69"/>
      <c r="Y69"/>
      <c r="Z69"/>
      <c r="AA69"/>
      <c r="AB69"/>
    </row>
    <row r="70" spans="1:28" ht="21.6">
      <c r="A70" s="19"/>
      <c r="B70"/>
      <c r="C70"/>
      <c r="D70"/>
      <c r="E70"/>
      <c r="F70"/>
      <c r="H70"/>
      <c r="I70"/>
      <c r="J70" s="19"/>
      <c r="K70"/>
      <c r="L70" s="52"/>
      <c r="N70" s="4" t="s">
        <v>52</v>
      </c>
      <c r="O70" s="19"/>
      <c r="P70" s="18"/>
      <c r="Q70" s="51" t="s">
        <v>1</v>
      </c>
      <c r="R70" s="70" t="s">
        <v>2</v>
      </c>
      <c r="T70"/>
      <c r="U70"/>
      <c r="V70"/>
      <c r="W70"/>
      <c r="X70"/>
      <c r="Y70"/>
      <c r="Z70"/>
      <c r="AA70"/>
      <c r="AB70"/>
    </row>
    <row r="71" spans="1:28" ht="15.75" customHeight="1">
      <c r="A71" s="19"/>
      <c r="B71"/>
      <c r="C71"/>
      <c r="D71"/>
      <c r="E71"/>
      <c r="F71"/>
      <c r="H71" s="4" t="s">
        <v>24</v>
      </c>
      <c r="I71" s="19"/>
      <c r="J71" s="18"/>
      <c r="K71"/>
      <c r="L71"/>
      <c r="N71" s="2" t="str">
        <f>Data!A129</f>
        <v>Public Admin</v>
      </c>
      <c r="O71" s="19"/>
      <c r="P71" s="19"/>
      <c r="Q71" s="6">
        <f>Data!B129</f>
        <v>259</v>
      </c>
      <c r="R71" s="50">
        <f>Data!C129</f>
        <v>0.14885057471264368</v>
      </c>
      <c r="W71"/>
      <c r="X71"/>
      <c r="Y71"/>
      <c r="Z71"/>
      <c r="AA71"/>
      <c r="AB71"/>
    </row>
    <row r="72" spans="1:28" ht="17.399999999999999" customHeight="1">
      <c r="A72" s="19"/>
      <c r="B72" s="12" t="s">
        <v>53</v>
      </c>
      <c r="D72" s="60"/>
      <c r="E72" s="2"/>
      <c r="F72"/>
      <c r="G72"/>
      <c r="H72" s="2" t="str">
        <f>Data!A92</f>
        <v>COUNSELING</v>
      </c>
      <c r="I72" s="19"/>
      <c r="J72" s="19"/>
      <c r="K72" s="6">
        <f>Data!B92</f>
        <v>292</v>
      </c>
      <c r="L72" s="50">
        <f>Data!C92</f>
        <v>6.8288119738072972E-2</v>
      </c>
      <c r="N72" s="2" t="str">
        <f>Data!A130</f>
        <v>Soc/Welfare</v>
      </c>
      <c r="O72" s="19"/>
      <c r="P72" s="19"/>
      <c r="Q72" s="6">
        <f>Data!B130</f>
        <v>192</v>
      </c>
      <c r="R72" s="50">
        <f>Data!C130</f>
        <v>0.1103448275862069</v>
      </c>
      <c r="W72"/>
      <c r="X72"/>
      <c r="Y72"/>
      <c r="Z72"/>
      <c r="AA72"/>
      <c r="AB72"/>
    </row>
    <row r="73" spans="1:28" ht="17.399999999999999" customHeight="1">
      <c r="A73" s="19"/>
      <c r="B73" s="2" t="s">
        <v>22</v>
      </c>
      <c r="D73" s="60"/>
      <c r="E73" s="9">
        <f>Data!C20</f>
        <v>22.94</v>
      </c>
      <c r="F73"/>
      <c r="G73"/>
      <c r="H73" s="2" t="str">
        <f>Data!A93</f>
        <v>SOC/WELFARE</v>
      </c>
      <c r="I73" s="19"/>
      <c r="J73" s="19"/>
      <c r="K73" s="6">
        <f>Data!B93</f>
        <v>219</v>
      </c>
      <c r="L73" s="50">
        <f>Data!C93</f>
        <v>5.1216089803554722E-2</v>
      </c>
      <c r="N73" s="2" t="str">
        <f>Data!A131</f>
        <v>Commun Disordr</v>
      </c>
      <c r="O73" s="19"/>
      <c r="P73" s="19"/>
      <c r="Q73" s="6">
        <f>Data!B131</f>
        <v>104</v>
      </c>
      <c r="R73" s="50">
        <f>Data!C131</f>
        <v>5.9770114942528735E-2</v>
      </c>
      <c r="W73"/>
      <c r="X73"/>
      <c r="Y73"/>
      <c r="Z73"/>
      <c r="AA73"/>
      <c r="AB73"/>
    </row>
    <row r="74" spans="1:28" ht="17.399999999999999" customHeight="1">
      <c r="A74" s="19"/>
      <c r="B74" s="2" t="s">
        <v>24</v>
      </c>
      <c r="D74" s="60"/>
      <c r="E74" s="9">
        <f>Data!C21</f>
        <v>30.62</v>
      </c>
      <c r="F74"/>
      <c r="G74"/>
      <c r="H74" s="2" t="str">
        <f>Data!A94</f>
        <v>BUSINESS ADMIN</v>
      </c>
      <c r="I74" s="19"/>
      <c r="J74" s="19"/>
      <c r="K74" s="6">
        <f>Data!B94</f>
        <v>186</v>
      </c>
      <c r="L74" s="50">
        <f>Data!C94</f>
        <v>4.349859681945744E-2</v>
      </c>
      <c r="N74" s="2" t="str">
        <f>Data!A132</f>
        <v>Counseling</v>
      </c>
      <c r="O74" s="19"/>
      <c r="P74" s="19"/>
      <c r="Q74" s="6">
        <f>Data!B132</f>
        <v>94</v>
      </c>
      <c r="R74" s="50">
        <f>Data!C132</f>
        <v>5.4022988505747126E-2</v>
      </c>
      <c r="W74"/>
      <c r="X74"/>
      <c r="Y74"/>
      <c r="Z74"/>
      <c r="AA74"/>
      <c r="AB74"/>
    </row>
    <row r="75" spans="1:28" ht="17.399999999999999" customHeight="1">
      <c r="A75" s="19"/>
      <c r="B75" s="2" t="s">
        <v>54</v>
      </c>
      <c r="D75" s="60"/>
      <c r="E75" s="9">
        <f>Data!C22</f>
        <v>23.79</v>
      </c>
      <c r="F75"/>
      <c r="G75"/>
      <c r="H75" s="2" t="str">
        <f>Data!A95</f>
        <v>COMMUN DISORDR</v>
      </c>
      <c r="I75" s="19"/>
      <c r="J75" s="19"/>
      <c r="K75" s="6">
        <f>Data!B95</f>
        <v>143</v>
      </c>
      <c r="L75" s="50">
        <f>Data!C95</f>
        <v>3.3442469597754911E-2</v>
      </c>
      <c r="M75" s="18"/>
      <c r="N75" s="2" t="str">
        <f>Data!A133</f>
        <v>Admin/Super</v>
      </c>
      <c r="O75" s="19"/>
      <c r="P75" s="19"/>
      <c r="Q75" s="6">
        <f>Data!B133</f>
        <v>83</v>
      </c>
      <c r="R75" s="50">
        <f>Data!C133</f>
        <v>4.7701149425287359E-2</v>
      </c>
      <c r="W75"/>
      <c r="X75"/>
      <c r="Y75"/>
      <c r="Z75"/>
      <c r="AA75"/>
      <c r="AB75"/>
    </row>
    <row r="76" spans="1:28" ht="17.399999999999999" customHeight="1">
      <c r="A76" s="19"/>
      <c r="B76"/>
      <c r="C76"/>
      <c r="D76"/>
      <c r="E76"/>
      <c r="F76"/>
      <c r="G76"/>
      <c r="H76" s="2" t="str">
        <f>Data!A96</f>
        <v>COMPUTER SCI</v>
      </c>
      <c r="I76" s="19"/>
      <c r="J76" s="19"/>
      <c r="K76" s="6">
        <f>Data!B96</f>
        <v>131</v>
      </c>
      <c r="L76" s="50">
        <f>Data!C96</f>
        <v>3.0636108512628626E-2</v>
      </c>
      <c r="M76" s="18"/>
      <c r="N76" s="2" t="str">
        <f>Data!A134</f>
        <v>General Educ</v>
      </c>
      <c r="O76" s="19"/>
      <c r="P76" s="19"/>
      <c r="Q76" s="6">
        <f>Data!B134</f>
        <v>72</v>
      </c>
      <c r="R76" s="50">
        <f>Data!C134</f>
        <v>4.1379310344827586E-2</v>
      </c>
      <c r="W76"/>
      <c r="X76"/>
      <c r="Y76"/>
      <c r="Z76"/>
      <c r="AA76"/>
      <c r="AB76"/>
    </row>
    <row r="77" spans="1:28" ht="17.399999999999999" customHeight="1">
      <c r="A77" s="19"/>
      <c r="B77" s="4" t="s">
        <v>55</v>
      </c>
      <c r="C77"/>
      <c r="D77"/>
      <c r="E77"/>
      <c r="F77"/>
      <c r="H77" s="2" t="str">
        <f>Data!A97</f>
        <v>ENG MANAGEMENT</v>
      </c>
      <c r="I77" s="19"/>
      <c r="J77" s="19"/>
      <c r="K77" s="6">
        <f>Data!B97</f>
        <v>107</v>
      </c>
      <c r="L77" s="50">
        <f>Data!C97</f>
        <v>2.5023386342376053E-2</v>
      </c>
      <c r="M77" s="5"/>
      <c r="N77" s="2" t="str">
        <f>Data!A135</f>
        <v>Eng Management</v>
      </c>
      <c r="O77" s="19"/>
      <c r="P77" s="19"/>
      <c r="Q77" s="6">
        <f>Data!B135</f>
        <v>54</v>
      </c>
      <c r="R77" s="50">
        <f>Data!C135</f>
        <v>3.1034482758620689E-2</v>
      </c>
      <c r="W77"/>
      <c r="X77"/>
      <c r="Y77"/>
      <c r="Z77"/>
      <c r="AA77"/>
      <c r="AB77"/>
    </row>
    <row r="78" spans="1:28" ht="17.399999999999999" customHeight="1">
      <c r="A78" s="19"/>
      <c r="B78"/>
      <c r="C78"/>
      <c r="D78"/>
      <c r="E78"/>
      <c r="F78"/>
      <c r="H78" s="2" t="str">
        <f>Data!A98</f>
        <v>ADMIN/SUPER</v>
      </c>
      <c r="I78" s="19"/>
      <c r="J78" s="19"/>
      <c r="K78" s="6">
        <f>Data!B98</f>
        <v>100</v>
      </c>
      <c r="L78" s="50">
        <f>Data!C98</f>
        <v>2.3386342376052385E-2</v>
      </c>
      <c r="M78" s="18"/>
      <c r="N78" s="2" t="str">
        <f>Data!A136</f>
        <v>Health Ed</v>
      </c>
      <c r="O78" s="19"/>
      <c r="P78" s="19"/>
      <c r="Q78" s="6">
        <f>Data!B136</f>
        <v>50</v>
      </c>
      <c r="R78" s="50">
        <f>Data!C136</f>
        <v>2.8735632183908046E-2</v>
      </c>
      <c r="W78"/>
      <c r="X78"/>
      <c r="Y78"/>
      <c r="Z78"/>
      <c r="AA78"/>
      <c r="AB78"/>
    </row>
    <row r="79" spans="1:28" ht="17.399999999999999" customHeight="1">
      <c r="A79" s="19"/>
      <c r="B79"/>
      <c r="C79"/>
      <c r="D79"/>
      <c r="E79"/>
      <c r="F79"/>
      <c r="H79" s="2" t="str">
        <f>Data!A99</f>
        <v>HEALTH ED</v>
      </c>
      <c r="I79" s="19"/>
      <c r="J79" s="19"/>
      <c r="K79" s="6">
        <f>Data!B99</f>
        <v>99</v>
      </c>
      <c r="L79" s="50">
        <f>Data!C99</f>
        <v>2.3152478952291861E-2</v>
      </c>
      <c r="M79" s="19"/>
      <c r="N79" s="2" t="str">
        <f>Data!A137</f>
        <v>Prof Acct</v>
      </c>
      <c r="O79" s="19"/>
      <c r="P79" s="19"/>
      <c r="Q79" s="6">
        <f>Data!B137</f>
        <v>48</v>
      </c>
      <c r="R79" s="50">
        <f>Data!C137</f>
        <v>2.7586206896551724E-2</v>
      </c>
      <c r="W79"/>
      <c r="X79"/>
      <c r="Y79"/>
      <c r="Z79"/>
      <c r="AA79"/>
      <c r="AB79"/>
    </row>
    <row r="80" spans="1:28" ht="17.25" customHeight="1">
      <c r="A80" s="19"/>
      <c r="B80"/>
      <c r="C80"/>
      <c r="D80"/>
      <c r="E80"/>
      <c r="F80"/>
      <c r="H80" s="2" t="str">
        <f>Data!A100</f>
        <v>PHYSICL THERPY</v>
      </c>
      <c r="I80" s="19"/>
      <c r="J80" s="19"/>
      <c r="K80" s="6">
        <f>Data!B100</f>
        <v>92</v>
      </c>
      <c r="L80" s="50">
        <f>Data!C100</f>
        <v>2.1515434985968196E-2</v>
      </c>
      <c r="M80" s="18"/>
      <c r="N80" s="2" t="str">
        <f>Data!A138</f>
        <v>Business Admin</v>
      </c>
      <c r="O80" s="19"/>
      <c r="P80" s="19"/>
      <c r="Q80" s="6">
        <f>Data!B138</f>
        <v>42</v>
      </c>
      <c r="R80" s="50">
        <f>Data!C138</f>
        <v>2.4137931034482758E-2</v>
      </c>
      <c r="W80"/>
      <c r="X80"/>
      <c r="Y80"/>
      <c r="Z80"/>
      <c r="AA80"/>
      <c r="AB80"/>
    </row>
    <row r="81" spans="1:28" ht="17.25" customHeight="1">
      <c r="A81" s="19"/>
      <c r="B81"/>
      <c r="C81"/>
      <c r="D81"/>
      <c r="E81"/>
      <c r="F81"/>
      <c r="H81" s="2" t="str">
        <f>Data!A102</f>
        <v>Other</v>
      </c>
      <c r="I81" s="19"/>
      <c r="J81" s="19"/>
      <c r="K81" s="6">
        <f>Data!B102</f>
        <v>2907</v>
      </c>
      <c r="L81" s="50">
        <f>Data!C102</f>
        <v>0.67984097287184286</v>
      </c>
      <c r="N81" s="2" t="str">
        <f>Data!A139</f>
        <v>Other</v>
      </c>
      <c r="O81" s="19"/>
      <c r="P81" s="19"/>
      <c r="Q81" s="6">
        <f>Data!B139</f>
        <v>742</v>
      </c>
      <c r="R81" s="50">
        <f>Data!C139</f>
        <v>0.4264367816091954</v>
      </c>
      <c r="W81"/>
      <c r="X81"/>
      <c r="Y81"/>
      <c r="Z81"/>
      <c r="AA81"/>
      <c r="AB81"/>
    </row>
    <row r="82" spans="1:28" ht="12.75" customHeight="1">
      <c r="A82" s="19"/>
      <c r="B82"/>
      <c r="C82"/>
      <c r="D82"/>
      <c r="E82"/>
      <c r="F82"/>
      <c r="H82"/>
      <c r="I82"/>
      <c r="J82"/>
      <c r="K82"/>
      <c r="L82" s="52"/>
      <c r="M82" s="19"/>
      <c r="Q82" s="6"/>
      <c r="R82" s="50"/>
      <c r="W82"/>
      <c r="X82"/>
      <c r="Y82"/>
      <c r="Z82"/>
      <c r="AA82"/>
      <c r="AB82"/>
    </row>
    <row r="83" spans="1:28" ht="17.399999999999999" customHeight="1">
      <c r="A83" s="19"/>
      <c r="B83"/>
      <c r="C83"/>
      <c r="D83"/>
      <c r="E83"/>
      <c r="F83"/>
      <c r="H83"/>
      <c r="I83"/>
      <c r="J83"/>
      <c r="K83"/>
      <c r="L83"/>
      <c r="M83" s="19"/>
      <c r="N83"/>
      <c r="O83"/>
      <c r="P83"/>
      <c r="Q83"/>
      <c r="R83"/>
      <c r="S83"/>
      <c r="W83"/>
      <c r="X83"/>
      <c r="Y83"/>
      <c r="Z83"/>
      <c r="AA83"/>
      <c r="AB83"/>
    </row>
    <row r="84" spans="1:28" ht="21.6">
      <c r="A84" s="19"/>
      <c r="B84" s="4"/>
      <c r="D84" s="18">
        <v>3151</v>
      </c>
      <c r="E84" s="34"/>
      <c r="F84" s="8"/>
      <c r="H84"/>
      <c r="I84"/>
      <c r="J84"/>
      <c r="K84"/>
      <c r="L84"/>
      <c r="M84" s="19"/>
      <c r="N84" s="4" t="s">
        <v>56</v>
      </c>
      <c r="O84"/>
      <c r="P84"/>
      <c r="Q84" s="51" t="s">
        <v>1</v>
      </c>
      <c r="R84" s="51" t="s">
        <v>2</v>
      </c>
      <c r="S84"/>
      <c r="U84"/>
      <c r="V84"/>
      <c r="W84"/>
      <c r="X84"/>
      <c r="Y84"/>
      <c r="Z84"/>
      <c r="AA84"/>
      <c r="AB84"/>
    </row>
    <row r="85" spans="1:28" ht="18.75" customHeight="1">
      <c r="A85" s="19"/>
      <c r="B85"/>
      <c r="C85"/>
      <c r="D85"/>
      <c r="E85"/>
      <c r="F85"/>
      <c r="G85" s="4"/>
      <c r="H85"/>
      <c r="I85"/>
      <c r="J85"/>
      <c r="K85"/>
      <c r="L85"/>
      <c r="M85" s="19"/>
      <c r="N85" s="2" t="s">
        <v>57</v>
      </c>
      <c r="O85"/>
      <c r="P85"/>
      <c r="Q85" s="6">
        <f>Data!C169</f>
        <v>1508</v>
      </c>
      <c r="R85" s="50">
        <f t="shared" ref="R85:R93" si="0">Q85/$K$90</f>
        <v>0.13850110213078617</v>
      </c>
      <c r="S85"/>
      <c r="U85"/>
      <c r="V85"/>
      <c r="W85"/>
      <c r="X85" s="51"/>
      <c r="Y85" s="51"/>
      <c r="Z85"/>
      <c r="AA85"/>
      <c r="AB85"/>
    </row>
    <row r="86" spans="1:28" ht="18.75" customHeight="1">
      <c r="A86" s="19"/>
      <c r="B86"/>
      <c r="C86"/>
      <c r="D86"/>
      <c r="E86"/>
      <c r="F86"/>
      <c r="H86"/>
      <c r="I86"/>
      <c r="J86"/>
      <c r="K86"/>
      <c r="L86"/>
      <c r="M86" s="19"/>
      <c r="N86" s="2" t="s">
        <v>58</v>
      </c>
      <c r="O86"/>
      <c r="P86"/>
      <c r="Q86" s="6">
        <f>Data!C170</f>
        <v>1993</v>
      </c>
      <c r="R86" s="50">
        <f t="shared" si="0"/>
        <v>0.18304555473916237</v>
      </c>
      <c r="S86"/>
      <c r="V86"/>
      <c r="W86"/>
      <c r="X86" s="6"/>
      <c r="Y86" s="50"/>
      <c r="Z86"/>
      <c r="AA86"/>
      <c r="AB86"/>
    </row>
    <row r="87" spans="1:28" ht="18.75" customHeight="1">
      <c r="A87" s="19"/>
      <c r="B87"/>
      <c r="C87"/>
      <c r="D87"/>
      <c r="E87"/>
      <c r="F87"/>
      <c r="H87" s="18"/>
      <c r="I87" s="19"/>
      <c r="J87" s="19"/>
      <c r="K87" s="51" t="s">
        <v>1</v>
      </c>
      <c r="L87" s="51" t="s">
        <v>2</v>
      </c>
      <c r="M87"/>
      <c r="N87" s="2" t="s">
        <v>59</v>
      </c>
      <c r="O87"/>
      <c r="P87"/>
      <c r="Q87" s="6">
        <f>Data!C171</f>
        <v>2099</v>
      </c>
      <c r="R87" s="50">
        <f t="shared" si="0"/>
        <v>0.19278104335047758</v>
      </c>
      <c r="S87"/>
      <c r="V87" s="18"/>
      <c r="W87" s="18"/>
      <c r="X87" s="6"/>
      <c r="Y87" s="50"/>
      <c r="Z87"/>
      <c r="AA87"/>
      <c r="AB87"/>
    </row>
    <row r="88" spans="1:28" ht="18.75" customHeight="1">
      <c r="A88" s="18"/>
      <c r="B88"/>
      <c r="C88"/>
      <c r="D88"/>
      <c r="E88"/>
      <c r="F88"/>
      <c r="G88"/>
      <c r="H88" s="2" t="s">
        <v>60</v>
      </c>
      <c r="I88" s="19"/>
      <c r="J88" s="19"/>
      <c r="K88" s="6">
        <f>Data!B107</f>
        <v>9148</v>
      </c>
      <c r="L88" s="50">
        <f>Data!C107</f>
        <v>0.84019103600293898</v>
      </c>
      <c r="M88"/>
      <c r="N88" s="2" t="s">
        <v>61</v>
      </c>
      <c r="O88"/>
      <c r="P88"/>
      <c r="Q88" s="6">
        <f>Data!C172</f>
        <v>497</v>
      </c>
      <c r="R88" s="50">
        <f t="shared" si="0"/>
        <v>4.5646583394562824E-2</v>
      </c>
      <c r="S88"/>
      <c r="V88"/>
      <c r="W88"/>
      <c r="X88" s="6"/>
      <c r="Y88" s="50"/>
    </row>
    <row r="89" spans="1:28" ht="18.75" customHeight="1">
      <c r="A89" s="19"/>
      <c r="B89"/>
      <c r="C89"/>
      <c r="D89"/>
      <c r="E89"/>
      <c r="F89"/>
      <c r="G89"/>
      <c r="H89" s="2" t="s">
        <v>62</v>
      </c>
      <c r="I89" s="19"/>
      <c r="J89" s="19"/>
      <c r="K89" s="6">
        <f>Data!B108</f>
        <v>1740</v>
      </c>
      <c r="L89" s="50">
        <f>Data!C108</f>
        <v>0.15980896399706099</v>
      </c>
      <c r="M89"/>
      <c r="N89" s="2" t="s">
        <v>63</v>
      </c>
      <c r="O89"/>
      <c r="P89"/>
      <c r="Q89" s="6">
        <f>Data!C173</f>
        <v>936</v>
      </c>
      <c r="R89" s="50">
        <f t="shared" si="0"/>
        <v>8.5966201322556945E-2</v>
      </c>
      <c r="S89"/>
      <c r="V89"/>
      <c r="W89"/>
      <c r="X89" s="6"/>
      <c r="Y89" s="50"/>
      <c r="Z89"/>
    </row>
    <row r="90" spans="1:28" ht="18.75" customHeight="1">
      <c r="A90" s="19"/>
      <c r="B90"/>
      <c r="C90"/>
      <c r="D90"/>
      <c r="E90"/>
      <c r="F90"/>
      <c r="G90"/>
      <c r="H90" s="4" t="s">
        <v>64</v>
      </c>
      <c r="I90" s="19"/>
      <c r="J90" s="19"/>
      <c r="K90" s="6">
        <f>Data!B106</f>
        <v>10888</v>
      </c>
      <c r="L90"/>
      <c r="M90"/>
      <c r="N90" s="2" t="s">
        <v>65</v>
      </c>
      <c r="O90"/>
      <c r="P90"/>
      <c r="Q90" s="6">
        <f>Data!C174</f>
        <v>706</v>
      </c>
      <c r="R90" s="50">
        <f t="shared" si="0"/>
        <v>6.4842027920646583E-2</v>
      </c>
      <c r="S90"/>
      <c r="V90"/>
      <c r="W90"/>
      <c r="X90" s="6"/>
      <c r="Y90" s="50"/>
      <c r="Z90"/>
    </row>
    <row r="91" spans="1:28" ht="18.75" customHeight="1">
      <c r="A91" s="19"/>
      <c r="B91"/>
      <c r="C91"/>
      <c r="D91"/>
      <c r="E91"/>
      <c r="F91"/>
      <c r="G91"/>
      <c r="H91"/>
      <c r="I91"/>
      <c r="J91"/>
      <c r="K91"/>
      <c r="L91"/>
      <c r="M91"/>
      <c r="N91" s="2" t="s">
        <v>66</v>
      </c>
      <c r="O91"/>
      <c r="P91"/>
      <c r="Q91" s="6">
        <f>Data!C175</f>
        <v>499</v>
      </c>
      <c r="R91" s="50">
        <f t="shared" si="0"/>
        <v>4.5830271858927261E-2</v>
      </c>
      <c r="S91"/>
      <c r="V91"/>
      <c r="W91"/>
      <c r="X91" s="6"/>
      <c r="Y91" s="50"/>
      <c r="Z91"/>
    </row>
    <row r="92" spans="1:28" ht="18.75" customHeight="1">
      <c r="A92" s="19"/>
      <c r="B92"/>
      <c r="C92"/>
      <c r="D92"/>
      <c r="E92"/>
      <c r="F92"/>
      <c r="G92"/>
      <c r="H92" s="4"/>
      <c r="I92" s="19"/>
      <c r="J92" s="19"/>
      <c r="K92" s="6"/>
      <c r="L92" s="50"/>
      <c r="M92"/>
      <c r="N92" s="2" t="s">
        <v>67</v>
      </c>
      <c r="O92"/>
      <c r="P92"/>
      <c r="Q92" s="6">
        <f>Data!C176</f>
        <v>2648</v>
      </c>
      <c r="R92" s="50">
        <f t="shared" si="0"/>
        <v>0.24320352681851579</v>
      </c>
      <c r="S92"/>
      <c r="V92"/>
      <c r="W92"/>
      <c r="X92" s="6"/>
      <c r="Y92" s="50"/>
      <c r="Z92"/>
    </row>
    <row r="93" spans="1:28" ht="18.75" customHeight="1">
      <c r="A93" s="19"/>
      <c r="B93"/>
      <c r="C93"/>
      <c r="D93"/>
      <c r="E93"/>
      <c r="F93"/>
      <c r="G93"/>
      <c r="I93" s="19"/>
      <c r="J93" s="19"/>
      <c r="K93" s="6"/>
      <c r="L93" s="50"/>
      <c r="M93"/>
      <c r="N93" s="2" t="s">
        <v>68</v>
      </c>
      <c r="O93"/>
      <c r="P93"/>
      <c r="Q93" s="6">
        <f>Data!C177</f>
        <v>2</v>
      </c>
      <c r="R93" s="50">
        <f t="shared" si="0"/>
        <v>1.836884643644379E-4</v>
      </c>
      <c r="S93"/>
      <c r="V93"/>
      <c r="W93"/>
      <c r="X93" s="6"/>
      <c r="Y93" s="50"/>
    </row>
    <row r="94" spans="1:28" ht="18.75" customHeight="1">
      <c r="A94" s="19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V94"/>
      <c r="W94"/>
      <c r="X94" s="6"/>
      <c r="Y94" s="50"/>
    </row>
    <row r="95" spans="1:28" s="11" customFormat="1" ht="18.75" customHeight="1">
      <c r="A95" s="19"/>
      <c r="B95"/>
      <c r="C95"/>
      <c r="D95"/>
      <c r="E95"/>
      <c r="F95"/>
      <c r="G95"/>
      <c r="H95"/>
      <c r="I95"/>
      <c r="J95"/>
      <c r="K95"/>
      <c r="L95"/>
      <c r="M95"/>
      <c r="N95" s="4" t="s">
        <v>189</v>
      </c>
      <c r="O95"/>
      <c r="P95"/>
      <c r="Q95"/>
      <c r="R95"/>
      <c r="S95"/>
      <c r="U95" s="2"/>
      <c r="V95"/>
      <c r="W95"/>
      <c r="X95" s="6"/>
      <c r="Y95" s="50"/>
      <c r="Z95"/>
      <c r="AA95"/>
    </row>
    <row r="96" spans="1:28" s="19" customFormat="1" ht="18.75" customHeight="1">
      <c r="B96" s="18"/>
      <c r="C96" s="18"/>
      <c r="D96" s="18"/>
      <c r="E96" s="18"/>
      <c r="F96" s="69"/>
      <c r="G96"/>
      <c r="H96"/>
      <c r="I96"/>
      <c r="J96"/>
      <c r="K96"/>
      <c r="L96"/>
      <c r="M96"/>
      <c r="N96" s="2"/>
      <c r="O96"/>
      <c r="P96"/>
      <c r="Q96"/>
      <c r="R96"/>
      <c r="V96"/>
      <c r="W96"/>
      <c r="X96"/>
      <c r="Y96"/>
      <c r="Z96"/>
      <c r="AA96"/>
    </row>
    <row r="97" spans="1:27" ht="18.75" customHeight="1">
      <c r="A97" s="19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 s="19"/>
      <c r="V97"/>
      <c r="W97"/>
      <c r="X97"/>
      <c r="Y97"/>
      <c r="Z97"/>
      <c r="AA97"/>
    </row>
    <row r="98" spans="1:27" ht="18.75" customHeight="1">
      <c r="A98" s="11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 s="19"/>
      <c r="V98"/>
      <c r="W98"/>
      <c r="X98"/>
      <c r="Y98"/>
      <c r="Z98"/>
      <c r="AA98"/>
    </row>
    <row r="99" spans="1:27" ht="18.75" customHeight="1">
      <c r="A99" s="19"/>
      <c r="B99" s="91" t="s">
        <v>69</v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 s="19"/>
      <c r="V99"/>
      <c r="W99"/>
      <c r="X99"/>
      <c r="Y99"/>
      <c r="Z99"/>
      <c r="AA99"/>
    </row>
    <row r="100" spans="1:27" ht="18.75" customHeight="1">
      <c r="B100" s="4" t="s">
        <v>70</v>
      </c>
      <c r="C100"/>
      <c r="D100"/>
      <c r="E100" s="51" t="s">
        <v>1</v>
      </c>
      <c r="F100" s="70" t="s">
        <v>2</v>
      </c>
      <c r="H100"/>
      <c r="I100"/>
      <c r="J100"/>
      <c r="K100"/>
      <c r="L100"/>
      <c r="M100"/>
      <c r="N100"/>
      <c r="O100"/>
      <c r="P100"/>
      <c r="Q100"/>
      <c r="R100"/>
      <c r="V100"/>
      <c r="W100"/>
      <c r="X100"/>
      <c r="Y100"/>
      <c r="Z100"/>
      <c r="AA100"/>
    </row>
    <row r="101" spans="1:27" ht="18.75" customHeight="1">
      <c r="B101" s="2" t="s">
        <v>57</v>
      </c>
      <c r="C101"/>
      <c r="D101"/>
      <c r="E101" s="6">
        <f>Data!B169</f>
        <v>5074</v>
      </c>
      <c r="F101" s="50">
        <f t="shared" ref="F101:F109" si="1">E101/$R$9</f>
        <v>0.13161785686493216</v>
      </c>
      <c r="G101"/>
      <c r="H101"/>
      <c r="I101"/>
      <c r="J101"/>
      <c r="K101"/>
      <c r="L101"/>
      <c r="M101"/>
      <c r="N101"/>
      <c r="O101"/>
      <c r="P101"/>
      <c r="Q101"/>
      <c r="R101"/>
      <c r="V101"/>
      <c r="W101"/>
      <c r="X101"/>
      <c r="Y101"/>
      <c r="Z101"/>
      <c r="AA101"/>
    </row>
    <row r="102" spans="1:27" ht="18.75" customHeight="1">
      <c r="A102" s="12"/>
      <c r="B102" s="2" t="s">
        <v>71</v>
      </c>
      <c r="C102"/>
      <c r="D102"/>
      <c r="E102" s="6">
        <f>Data!B170</f>
        <v>6706</v>
      </c>
      <c r="F102" s="50">
        <f t="shared" si="1"/>
        <v>0.17395138906902544</v>
      </c>
      <c r="G102"/>
      <c r="H102"/>
      <c r="I102"/>
      <c r="J102"/>
      <c r="K102"/>
      <c r="L102"/>
      <c r="M102"/>
      <c r="N102"/>
      <c r="O102"/>
      <c r="P102"/>
      <c r="Q102"/>
      <c r="R102"/>
      <c r="V102"/>
      <c r="W102"/>
      <c r="X102"/>
      <c r="Y102"/>
      <c r="Z102"/>
      <c r="AA102"/>
    </row>
    <row r="103" spans="1:27" ht="18.75" customHeight="1">
      <c r="B103" s="2" t="s">
        <v>59</v>
      </c>
      <c r="C103"/>
      <c r="D103"/>
      <c r="E103" s="6">
        <f>Data!B171</f>
        <v>6097</v>
      </c>
      <c r="F103" s="50">
        <f t="shared" si="1"/>
        <v>0.15815413348551269</v>
      </c>
      <c r="G103"/>
      <c r="H103"/>
      <c r="I103"/>
      <c r="J103"/>
      <c r="K103"/>
      <c r="L103"/>
      <c r="N103"/>
      <c r="O103"/>
      <c r="P103"/>
      <c r="Q103"/>
      <c r="R103"/>
      <c r="V103"/>
      <c r="W103"/>
      <c r="X103"/>
      <c r="Y103"/>
      <c r="Z103"/>
      <c r="AA103"/>
    </row>
    <row r="104" spans="1:27" ht="18.75" customHeight="1">
      <c r="B104" s="2" t="s">
        <v>61</v>
      </c>
      <c r="C104"/>
      <c r="D104"/>
      <c r="E104" s="6">
        <f>Data!B172</f>
        <v>1145</v>
      </c>
      <c r="F104" s="50">
        <f t="shared" si="1"/>
        <v>2.9700915670151228E-2</v>
      </c>
      <c r="G104"/>
      <c r="H104"/>
      <c r="I104"/>
      <c r="J104"/>
      <c r="K104"/>
      <c r="L104"/>
      <c r="N104"/>
      <c r="O104"/>
      <c r="P104"/>
      <c r="Q104"/>
      <c r="R104"/>
      <c r="V104"/>
      <c r="W104"/>
      <c r="X104"/>
      <c r="Y104"/>
      <c r="Z104"/>
      <c r="AA104"/>
    </row>
    <row r="105" spans="1:27" ht="18.75" customHeight="1">
      <c r="B105" s="2" t="s">
        <v>63</v>
      </c>
      <c r="C105"/>
      <c r="D105"/>
      <c r="E105" s="6">
        <f>Data!B173</f>
        <v>5016</v>
      </c>
      <c r="F105" s="50">
        <f t="shared" si="1"/>
        <v>0.13011335633316906</v>
      </c>
      <c r="G105"/>
      <c r="H105"/>
      <c r="I105"/>
      <c r="J105"/>
      <c r="K105"/>
      <c r="L105"/>
      <c r="N105"/>
      <c r="O105"/>
      <c r="P105"/>
      <c r="Q105"/>
      <c r="R105"/>
      <c r="V105"/>
      <c r="W105"/>
      <c r="X105"/>
      <c r="Y105"/>
      <c r="Z105"/>
      <c r="AA105"/>
    </row>
    <row r="106" spans="1:27" ht="18.75" customHeight="1">
      <c r="B106" s="2" t="s">
        <v>65</v>
      </c>
      <c r="C106"/>
      <c r="D106"/>
      <c r="E106" s="6">
        <f>Data!B174</f>
        <v>2121</v>
      </c>
      <c r="F106" s="50">
        <f t="shared" si="1"/>
        <v>5.5018028066716816E-2</v>
      </c>
      <c r="G106"/>
      <c r="H106"/>
      <c r="I106"/>
      <c r="J106"/>
      <c r="K106"/>
      <c r="L106"/>
      <c r="N106"/>
      <c r="O106"/>
      <c r="P106"/>
      <c r="Q106"/>
      <c r="R106"/>
      <c r="V106"/>
      <c r="W106"/>
      <c r="X106"/>
      <c r="Y106"/>
      <c r="Z106"/>
      <c r="AA106"/>
    </row>
    <row r="107" spans="1:27" ht="18.75" customHeight="1">
      <c r="B107" s="2" t="s">
        <v>66</v>
      </c>
      <c r="C107"/>
      <c r="D107"/>
      <c r="E107" s="6">
        <f>Data!B175</f>
        <v>2524</v>
      </c>
      <c r="F107" s="50">
        <f t="shared" si="1"/>
        <v>6.5471712796036419E-2</v>
      </c>
      <c r="G107"/>
      <c r="H107"/>
      <c r="I107"/>
      <c r="J107"/>
      <c r="K107"/>
      <c r="L107"/>
      <c r="N107"/>
      <c r="O107"/>
      <c r="P107"/>
      <c r="Q107"/>
      <c r="R107"/>
      <c r="V107"/>
      <c r="W107"/>
      <c r="X107"/>
      <c r="Y107"/>
      <c r="Z107"/>
      <c r="AA107"/>
    </row>
    <row r="108" spans="1:27" ht="18.75" customHeight="1">
      <c r="B108" s="2" t="s">
        <v>67</v>
      </c>
      <c r="C108"/>
      <c r="D108"/>
      <c r="E108" s="6">
        <f>Data!B176</f>
        <v>7968</v>
      </c>
      <c r="F108" s="50">
        <f t="shared" si="1"/>
        <v>0.20668724546704365</v>
      </c>
      <c r="G108"/>
      <c r="H108"/>
      <c r="I108"/>
      <c r="J108"/>
      <c r="K108"/>
      <c r="L108"/>
      <c r="N108"/>
      <c r="O108"/>
      <c r="P108"/>
      <c r="Q108"/>
      <c r="R108"/>
      <c r="S108"/>
    </row>
    <row r="109" spans="1:27" ht="18.75" customHeight="1">
      <c r="B109" s="2" t="s">
        <v>72</v>
      </c>
      <c r="C109"/>
      <c r="D109"/>
      <c r="E109" s="6">
        <f>Data!B177</f>
        <v>1900</v>
      </c>
      <c r="F109" s="50">
        <f t="shared" si="1"/>
        <v>4.928536224741252E-2</v>
      </c>
      <c r="G109"/>
      <c r="H109"/>
      <c r="I109"/>
      <c r="J109"/>
      <c r="K109"/>
      <c r="L109"/>
      <c r="M109" s="18"/>
      <c r="N109"/>
      <c r="O109"/>
      <c r="P109"/>
      <c r="Q109"/>
      <c r="R109"/>
    </row>
    <row r="110" spans="1:27" ht="18.75" customHeight="1">
      <c r="B110"/>
      <c r="C110"/>
      <c r="D110"/>
      <c r="E110"/>
      <c r="F110"/>
      <c r="G110"/>
      <c r="H110"/>
      <c r="I110"/>
      <c r="J110"/>
      <c r="K110"/>
      <c r="L110"/>
      <c r="M110" s="18"/>
      <c r="N110"/>
      <c r="O110"/>
      <c r="P110"/>
      <c r="Q110"/>
      <c r="R110"/>
    </row>
    <row r="111" spans="1:27" ht="18.75" customHeight="1">
      <c r="B111" s="38" t="s">
        <v>49</v>
      </c>
      <c r="C111"/>
      <c r="D111"/>
      <c r="E111"/>
      <c r="F111"/>
      <c r="G111"/>
      <c r="H111" s="40" t="s">
        <v>73</v>
      </c>
      <c r="I111"/>
      <c r="J111"/>
      <c r="K111"/>
      <c r="L111"/>
      <c r="M111" s="18"/>
      <c r="N111" s="40" t="s">
        <v>73</v>
      </c>
      <c r="O111"/>
      <c r="P111"/>
      <c r="Q111"/>
      <c r="R111"/>
    </row>
    <row r="112" spans="1:27" ht="18.75" customHeight="1">
      <c r="B112" s="38"/>
      <c r="H112"/>
      <c r="I112"/>
      <c r="J112"/>
      <c r="K112"/>
      <c r="L112"/>
      <c r="N112"/>
      <c r="O112"/>
      <c r="P112"/>
      <c r="Q112"/>
      <c r="R112"/>
    </row>
    <row r="113" spans="2:18" ht="18.75" customHeight="1">
      <c r="B113" s="40"/>
      <c r="H113"/>
      <c r="I113"/>
      <c r="J113"/>
      <c r="K113"/>
      <c r="L113"/>
      <c r="M113"/>
      <c r="N113"/>
      <c r="O113"/>
      <c r="P113"/>
      <c r="Q113"/>
      <c r="R113"/>
    </row>
    <row r="114" spans="2:18" ht="18.75" customHeight="1">
      <c r="B114" s="40"/>
      <c r="H114"/>
      <c r="I114"/>
      <c r="J114"/>
      <c r="K114"/>
      <c r="L114"/>
      <c r="M114"/>
      <c r="N114"/>
      <c r="O114"/>
      <c r="P114"/>
      <c r="Q114"/>
    </row>
    <row r="115" spans="2:18" ht="44.4" customHeight="1">
      <c r="B115" s="97" t="s">
        <v>108</v>
      </c>
      <c r="H115"/>
      <c r="I115"/>
      <c r="J115"/>
      <c r="K115"/>
      <c r="L115"/>
      <c r="M115"/>
      <c r="N115"/>
      <c r="O115"/>
      <c r="P115"/>
      <c r="Q115"/>
    </row>
    <row r="116" spans="2:18" ht="18.75" customHeight="1">
      <c r="B116"/>
      <c r="D116"/>
      <c r="E116"/>
      <c r="F116" s="71"/>
      <c r="G116"/>
      <c r="H116"/>
      <c r="I116"/>
      <c r="J116"/>
      <c r="K116"/>
      <c r="L116"/>
      <c r="M116"/>
      <c r="N116"/>
      <c r="O116"/>
      <c r="P116"/>
      <c r="Q116"/>
    </row>
    <row r="117" spans="2:18" ht="18.75" customHeight="1">
      <c r="B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2:18" ht="18.75" customHeight="1">
      <c r="B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2:18" ht="18.75" customHeight="1">
      <c r="B119"/>
      <c r="C119" s="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2:18" ht="18.75" customHeight="1">
      <c r="B120"/>
      <c r="C120" s="19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2:18" ht="18.75" customHeight="1">
      <c r="B121"/>
      <c r="C121" s="19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2:18" ht="18.75" customHeight="1">
      <c r="B122"/>
      <c r="C122" s="19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2:18" ht="18.75" customHeight="1">
      <c r="B123"/>
      <c r="C123" s="19"/>
      <c r="D123"/>
      <c r="E123"/>
      <c r="F123"/>
      <c r="G123"/>
      <c r="H123"/>
      <c r="I123"/>
      <c r="J123"/>
      <c r="K123"/>
      <c r="L123"/>
    </row>
    <row r="124" spans="2:18" ht="18.75" customHeight="1">
      <c r="B124"/>
      <c r="C124" s="19"/>
      <c r="D124"/>
      <c r="E124"/>
      <c r="F124"/>
      <c r="G124"/>
      <c r="H124"/>
      <c r="I124"/>
      <c r="J124"/>
      <c r="K124"/>
      <c r="L124"/>
    </row>
    <row r="125" spans="2:18" ht="18.75" customHeight="1">
      <c r="B125"/>
      <c r="C125" s="19"/>
      <c r="D125"/>
      <c r="E125"/>
      <c r="F125"/>
      <c r="G125"/>
      <c r="H125"/>
      <c r="I125"/>
      <c r="J125"/>
      <c r="K125"/>
      <c r="L125"/>
    </row>
    <row r="126" spans="2:18" ht="18.75" customHeight="1">
      <c r="B126"/>
      <c r="C126" s="19"/>
      <c r="D126"/>
      <c r="E126"/>
      <c r="F126"/>
      <c r="G126"/>
      <c r="H126"/>
    </row>
    <row r="127" spans="2:18" ht="18.75" customHeight="1">
      <c r="B127"/>
      <c r="D127"/>
      <c r="E127"/>
      <c r="F127"/>
      <c r="G127"/>
      <c r="H127"/>
    </row>
    <row r="128" spans="2:18" ht="18.75" customHeight="1">
      <c r="D128"/>
      <c r="E128"/>
      <c r="F128"/>
      <c r="G128"/>
      <c r="H128"/>
    </row>
    <row r="130" spans="1:18" ht="18.75" customHeight="1">
      <c r="N130" s="18"/>
      <c r="O130" s="18"/>
      <c r="P130" s="18"/>
      <c r="Q130" s="18"/>
      <c r="R130" s="18"/>
    </row>
    <row r="131" spans="1:18" ht="18.75" customHeight="1">
      <c r="N131" s="18"/>
      <c r="O131" s="18"/>
      <c r="P131" s="18"/>
      <c r="Q131" s="18"/>
      <c r="R131" s="18"/>
    </row>
    <row r="132" spans="1:18" ht="18.75" customHeight="1">
      <c r="N132" s="18"/>
      <c r="O132" s="18"/>
      <c r="P132" s="18"/>
      <c r="Q132" s="18"/>
      <c r="R132" s="18"/>
    </row>
    <row r="133" spans="1:18" ht="18.75" customHeight="1">
      <c r="N133" s="18"/>
      <c r="O133" s="18"/>
      <c r="P133" s="18"/>
      <c r="Q133" s="18"/>
      <c r="R133" s="18"/>
    </row>
    <row r="134" spans="1:18" ht="18.75" customHeight="1">
      <c r="N134" s="18"/>
      <c r="O134" s="18"/>
      <c r="P134" s="18"/>
      <c r="Q134" s="18"/>
      <c r="R134" s="18"/>
    </row>
    <row r="135" spans="1:18" ht="18.75" customHeight="1">
      <c r="N135" s="18"/>
      <c r="O135" s="18"/>
      <c r="P135" s="18"/>
      <c r="Q135" s="18"/>
      <c r="R135" s="18"/>
    </row>
    <row r="136" spans="1:18" ht="18.75" customHeight="1">
      <c r="N136" s="18"/>
      <c r="O136" s="18"/>
      <c r="P136" s="18"/>
      <c r="Q136" s="18"/>
      <c r="R136" s="18"/>
    </row>
    <row r="137" spans="1:18" ht="18.75" customHeight="1">
      <c r="N137" s="18"/>
      <c r="O137" s="18"/>
      <c r="P137" s="18"/>
      <c r="Q137" s="18"/>
      <c r="R137" s="18"/>
    </row>
    <row r="138" spans="1:18" ht="18.75" customHeight="1">
      <c r="N138" s="18"/>
      <c r="O138" s="18"/>
      <c r="P138" s="18"/>
      <c r="Q138" s="18"/>
      <c r="R138" s="18"/>
    </row>
    <row r="139" spans="1:18" ht="18.75" customHeight="1">
      <c r="N139" s="18"/>
      <c r="O139" s="18"/>
      <c r="P139" s="18"/>
      <c r="Q139" s="18"/>
      <c r="R139" s="18"/>
    </row>
    <row r="140" spans="1:18" ht="18.75" customHeight="1">
      <c r="N140" s="18"/>
      <c r="O140" s="18"/>
      <c r="P140" s="18"/>
      <c r="Q140" s="18"/>
      <c r="R140" s="18"/>
    </row>
    <row r="141" spans="1:18" ht="18.75" customHeight="1">
      <c r="N141" s="18"/>
      <c r="O141" s="18"/>
      <c r="P141" s="18"/>
      <c r="Q141" s="18"/>
      <c r="R141" s="18"/>
    </row>
    <row r="142" spans="1:18" ht="18.75" customHeight="1">
      <c r="N142" s="18"/>
      <c r="O142" s="18"/>
      <c r="P142" s="18"/>
      <c r="Q142" s="18"/>
      <c r="R142" s="18"/>
    </row>
    <row r="143" spans="1:18" ht="18.75" customHeight="1">
      <c r="A143" s="2">
        <v>268</v>
      </c>
      <c r="N143" s="18"/>
      <c r="O143" s="18"/>
      <c r="P143" s="18"/>
      <c r="Q143" s="18"/>
      <c r="R143" s="18"/>
    </row>
    <row r="145" spans="1:1" ht="18.75" customHeight="1">
      <c r="A145" s="2">
        <v>499</v>
      </c>
    </row>
    <row r="146" spans="1:1" ht="18.75" customHeight="1">
      <c r="A146" s="2">
        <v>157</v>
      </c>
    </row>
    <row r="147" spans="1:1" ht="18.75" customHeight="1">
      <c r="A147" s="2">
        <v>184</v>
      </c>
    </row>
    <row r="148" spans="1:1" ht="18.75" customHeight="1">
      <c r="A148" s="2">
        <v>558</v>
      </c>
    </row>
    <row r="149" spans="1:1" ht="18.75" customHeight="1">
      <c r="A149" s="2">
        <v>689</v>
      </c>
    </row>
    <row r="150" spans="1:1" ht="18.75" customHeight="1">
      <c r="A150" s="2">
        <v>286</v>
      </c>
    </row>
    <row r="151" spans="1:1" ht="18.75" customHeight="1">
      <c r="A151" s="2">
        <v>9</v>
      </c>
    </row>
    <row r="152" spans="1:1" ht="18.75" customHeight="1">
      <c r="A152" s="2">
        <v>2126</v>
      </c>
    </row>
    <row r="161" spans="8:12" ht="18.75" customHeight="1">
      <c r="H161"/>
      <c r="I161"/>
      <c r="J161"/>
      <c r="K161"/>
      <c r="L161"/>
    </row>
    <row r="162" spans="8:12" ht="18.75" customHeight="1">
      <c r="H162"/>
      <c r="I162"/>
      <c r="J162"/>
      <c r="K162"/>
      <c r="L162"/>
    </row>
    <row r="163" spans="8:12" ht="18.75" customHeight="1">
      <c r="H163"/>
      <c r="I163"/>
      <c r="J163"/>
      <c r="K163"/>
      <c r="L163"/>
    </row>
    <row r="164" spans="8:12" ht="18.75" customHeight="1">
      <c r="H164"/>
      <c r="I164"/>
      <c r="J164"/>
      <c r="K164"/>
      <c r="L164"/>
    </row>
    <row r="165" spans="8:12" ht="18.75" customHeight="1">
      <c r="H165"/>
      <c r="I165"/>
      <c r="J165"/>
      <c r="K165"/>
      <c r="L165"/>
    </row>
    <row r="166" spans="8:12" ht="18.75" customHeight="1">
      <c r="H166"/>
      <c r="I166"/>
      <c r="J166"/>
      <c r="K166"/>
      <c r="L166"/>
    </row>
    <row r="167" spans="8:12" ht="18.75" customHeight="1">
      <c r="H167"/>
      <c r="I167"/>
      <c r="J167"/>
      <c r="K167"/>
      <c r="L167"/>
    </row>
    <row r="168" spans="8:12" ht="18.75" customHeight="1">
      <c r="H168"/>
      <c r="I168"/>
      <c r="J168"/>
      <c r="K168"/>
      <c r="L168"/>
    </row>
    <row r="169" spans="8:12" ht="18.75" customHeight="1">
      <c r="H169"/>
      <c r="I169"/>
      <c r="J169"/>
      <c r="K169"/>
      <c r="L169"/>
    </row>
    <row r="170" spans="8:12" ht="18.75" customHeight="1">
      <c r="H170"/>
      <c r="I170"/>
      <c r="J170"/>
      <c r="K170"/>
      <c r="L170"/>
    </row>
    <row r="171" spans="8:12" ht="18.75" customHeight="1">
      <c r="H171"/>
      <c r="I171"/>
      <c r="J171"/>
      <c r="K171"/>
      <c r="L171"/>
    </row>
    <row r="172" spans="8:12" ht="18.75" customHeight="1">
      <c r="H172"/>
      <c r="I172"/>
      <c r="J172"/>
      <c r="K172"/>
      <c r="L172"/>
    </row>
    <row r="243" spans="1:6" ht="18.75" customHeight="1">
      <c r="A243" s="101" t="s">
        <v>110</v>
      </c>
      <c r="B243" s="101" t="s">
        <v>107</v>
      </c>
      <c r="C243" s="101" t="s">
        <v>109</v>
      </c>
      <c r="D243" s="101" t="s">
        <v>111</v>
      </c>
      <c r="E243" s="101" t="s">
        <v>112</v>
      </c>
    </row>
    <row r="244" spans="1:6" ht="18.75" customHeight="1">
      <c r="A244" s="99">
        <v>461</v>
      </c>
      <c r="B244" s="99">
        <v>600</v>
      </c>
      <c r="C244" s="99">
        <v>968</v>
      </c>
      <c r="D244" s="100">
        <v>1304</v>
      </c>
      <c r="E244" s="100">
        <v>1262</v>
      </c>
      <c r="F244" s="2" t="s">
        <v>113</v>
      </c>
    </row>
    <row r="245" spans="1:6" ht="18.75" customHeight="1">
      <c r="A245" s="99">
        <v>701</v>
      </c>
      <c r="B245" s="99">
        <v>900</v>
      </c>
      <c r="C245" s="99">
        <v>1520</v>
      </c>
      <c r="D245" s="100">
        <v>1970</v>
      </c>
      <c r="E245" s="100">
        <v>1892</v>
      </c>
    </row>
    <row r="247" spans="1:6" ht="18.75" customHeight="1">
      <c r="A247" s="2" t="s">
        <v>115</v>
      </c>
      <c r="B247" s="2" t="s">
        <v>116</v>
      </c>
    </row>
    <row r="248" spans="1:6" ht="18.75" customHeight="1">
      <c r="A248" s="2">
        <v>25581</v>
      </c>
      <c r="B248" s="2">
        <v>37305510</v>
      </c>
      <c r="D248" s="5" t="s">
        <v>114</v>
      </c>
    </row>
    <row r="249" spans="1:6" ht="18.75" customHeight="1">
      <c r="A249" s="2">
        <v>1256</v>
      </c>
      <c r="B249" s="2">
        <v>1195373</v>
      </c>
    </row>
    <row r="250" spans="1:6" ht="18.75" customHeight="1">
      <c r="A250" s="2">
        <v>12307</v>
      </c>
      <c r="B250" s="2">
        <v>47670127</v>
      </c>
    </row>
    <row r="251" spans="1:6" ht="18.75" customHeight="1">
      <c r="A251" s="2">
        <v>810</v>
      </c>
      <c r="B251" s="2">
        <v>1136670</v>
      </c>
    </row>
    <row r="252" spans="1:6" ht="18.75" customHeight="1">
      <c r="B252" s="2">
        <v>737524</v>
      </c>
    </row>
    <row r="253" spans="1:6" ht="18.75" customHeight="1">
      <c r="A253" s="2">
        <v>15124</v>
      </c>
      <c r="B253" s="2">
        <v>88070300</v>
      </c>
    </row>
    <row r="266" spans="5:5" ht="18.75" customHeight="1">
      <c r="E266" s="98"/>
    </row>
  </sheetData>
  <phoneticPr fontId="3" type="noConversion"/>
  <printOptions gridLinesSet="0"/>
  <pageMargins left="0.18" right="0.21" top="0.61" bottom="0.44" header="0.27" footer="0.21"/>
  <pageSetup scale="55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activeCell="F2" sqref="F2:G11"/>
    </sheetView>
  </sheetViews>
  <sheetFormatPr defaultRowHeight="13.2"/>
  <cols>
    <col min="1" max="1" width="26.88671875" bestFit="1" customWidth="1"/>
    <col min="9" max="9" width="28.33203125" bestFit="1" customWidth="1"/>
    <col min="12" max="12" width="28.33203125" bestFit="1" customWidth="1"/>
  </cols>
  <sheetData>
    <row r="1" spans="1:7">
      <c r="C1" t="s">
        <v>77</v>
      </c>
      <c r="G1" t="s">
        <v>77</v>
      </c>
    </row>
    <row r="2" spans="1:7">
      <c r="A2" t="s">
        <v>159</v>
      </c>
      <c r="B2" t="s">
        <v>153</v>
      </c>
      <c r="C2">
        <v>327</v>
      </c>
      <c r="D2">
        <v>1</v>
      </c>
      <c r="E2" t="s">
        <v>158</v>
      </c>
      <c r="F2" t="s">
        <v>140</v>
      </c>
      <c r="G2">
        <v>686</v>
      </c>
    </row>
    <row r="3" spans="1:7">
      <c r="A3" t="s">
        <v>159</v>
      </c>
      <c r="B3" t="s">
        <v>149</v>
      </c>
      <c r="C3">
        <v>181</v>
      </c>
      <c r="D3">
        <v>2</v>
      </c>
      <c r="E3" t="s">
        <v>158</v>
      </c>
      <c r="F3" t="s">
        <v>147</v>
      </c>
      <c r="G3">
        <v>505</v>
      </c>
    </row>
    <row r="4" spans="1:7">
      <c r="A4" t="s">
        <v>159</v>
      </c>
      <c r="B4" t="s">
        <v>150</v>
      </c>
      <c r="C4">
        <v>118</v>
      </c>
      <c r="D4">
        <v>3</v>
      </c>
      <c r="E4" t="s">
        <v>158</v>
      </c>
      <c r="F4" t="s">
        <v>142</v>
      </c>
      <c r="G4">
        <v>421</v>
      </c>
    </row>
    <row r="5" spans="1:7">
      <c r="A5" t="s">
        <v>159</v>
      </c>
      <c r="B5" t="s">
        <v>146</v>
      </c>
      <c r="C5">
        <v>107</v>
      </c>
      <c r="D5">
        <v>4</v>
      </c>
      <c r="E5" t="s">
        <v>158</v>
      </c>
      <c r="F5" t="s">
        <v>145</v>
      </c>
      <c r="G5">
        <v>375</v>
      </c>
    </row>
    <row r="6" spans="1:7">
      <c r="A6" t="s">
        <v>159</v>
      </c>
      <c r="B6" t="s">
        <v>136</v>
      </c>
      <c r="C6">
        <v>98</v>
      </c>
      <c r="D6">
        <v>5</v>
      </c>
      <c r="E6" t="s">
        <v>158</v>
      </c>
      <c r="F6" t="s">
        <v>144</v>
      </c>
      <c r="G6">
        <v>342</v>
      </c>
    </row>
    <row r="7" spans="1:7">
      <c r="A7" t="s">
        <v>159</v>
      </c>
      <c r="B7" t="s">
        <v>152</v>
      </c>
      <c r="C7">
        <v>95</v>
      </c>
      <c r="D7">
        <v>6</v>
      </c>
      <c r="E7" t="s">
        <v>158</v>
      </c>
      <c r="F7" t="s">
        <v>186</v>
      </c>
      <c r="G7">
        <v>332</v>
      </c>
    </row>
    <row r="8" spans="1:7">
      <c r="A8" t="s">
        <v>159</v>
      </c>
      <c r="B8" t="s">
        <v>151</v>
      </c>
      <c r="C8">
        <v>85</v>
      </c>
      <c r="D8">
        <v>7</v>
      </c>
      <c r="E8" t="s">
        <v>158</v>
      </c>
      <c r="F8" t="s">
        <v>148</v>
      </c>
      <c r="G8">
        <v>295</v>
      </c>
    </row>
    <row r="9" spans="1:7">
      <c r="A9" t="s">
        <v>159</v>
      </c>
      <c r="B9" t="s">
        <v>154</v>
      </c>
      <c r="C9">
        <v>72</v>
      </c>
      <c r="D9">
        <v>8</v>
      </c>
      <c r="E9" t="s">
        <v>158</v>
      </c>
      <c r="F9" t="s">
        <v>141</v>
      </c>
      <c r="G9">
        <v>251</v>
      </c>
    </row>
    <row r="10" spans="1:7">
      <c r="A10" t="s">
        <v>159</v>
      </c>
      <c r="B10" t="s">
        <v>134</v>
      </c>
      <c r="C10">
        <v>57</v>
      </c>
      <c r="D10">
        <v>9</v>
      </c>
      <c r="E10" t="s">
        <v>158</v>
      </c>
      <c r="F10" t="s">
        <v>132</v>
      </c>
      <c r="G10">
        <v>245</v>
      </c>
    </row>
    <row r="11" spans="1:7">
      <c r="A11" t="s">
        <v>159</v>
      </c>
      <c r="B11" t="s">
        <v>138</v>
      </c>
      <c r="C11">
        <v>48</v>
      </c>
      <c r="D11">
        <v>10</v>
      </c>
      <c r="E11" t="s">
        <v>158</v>
      </c>
      <c r="F11" t="s">
        <v>131</v>
      </c>
      <c r="G11">
        <v>230</v>
      </c>
    </row>
    <row r="12" spans="1:7">
      <c r="A12" t="s">
        <v>159</v>
      </c>
      <c r="B12" t="s">
        <v>137</v>
      </c>
      <c r="C12">
        <v>47</v>
      </c>
      <c r="D12">
        <v>11</v>
      </c>
      <c r="E12" t="s">
        <v>158</v>
      </c>
      <c r="F12" t="s">
        <v>143</v>
      </c>
      <c r="G12">
        <v>226</v>
      </c>
    </row>
    <row r="13" spans="1:7">
      <c r="A13" t="s">
        <v>159</v>
      </c>
      <c r="B13" t="s">
        <v>139</v>
      </c>
      <c r="C13">
        <v>41</v>
      </c>
      <c r="D13">
        <v>12</v>
      </c>
      <c r="E13" t="s">
        <v>158</v>
      </c>
      <c r="F13" t="s">
        <v>133</v>
      </c>
      <c r="G13">
        <v>217</v>
      </c>
    </row>
    <row r="14" spans="1:7">
      <c r="A14" t="s">
        <v>159</v>
      </c>
      <c r="B14" t="s">
        <v>240</v>
      </c>
      <c r="C14">
        <v>37</v>
      </c>
      <c r="D14">
        <v>13</v>
      </c>
      <c r="E14" t="s">
        <v>158</v>
      </c>
      <c r="F14" t="s">
        <v>135</v>
      </c>
      <c r="G14">
        <v>210</v>
      </c>
    </row>
    <row r="15" spans="1:7">
      <c r="A15" t="s">
        <v>159</v>
      </c>
      <c r="B15" t="s">
        <v>230</v>
      </c>
      <c r="C15">
        <v>36</v>
      </c>
      <c r="E15" t="s">
        <v>158</v>
      </c>
      <c r="F15" t="s">
        <v>139</v>
      </c>
      <c r="G15">
        <v>205</v>
      </c>
    </row>
    <row r="16" spans="1:7">
      <c r="A16" t="s">
        <v>159</v>
      </c>
      <c r="B16" t="s">
        <v>234</v>
      </c>
      <c r="C16">
        <v>30</v>
      </c>
      <c r="E16" t="s">
        <v>158</v>
      </c>
      <c r="F16" t="s">
        <v>138</v>
      </c>
      <c r="G16">
        <v>202</v>
      </c>
    </row>
    <row r="17" spans="1:11">
      <c r="A17" t="s">
        <v>159</v>
      </c>
      <c r="B17" t="s">
        <v>235</v>
      </c>
      <c r="C17">
        <v>25</v>
      </c>
      <c r="E17" t="s">
        <v>158</v>
      </c>
      <c r="F17" t="s">
        <v>214</v>
      </c>
      <c r="G17">
        <v>185</v>
      </c>
      <c r="K17">
        <v>1</v>
      </c>
    </row>
    <row r="18" spans="1:11">
      <c r="A18" t="s">
        <v>159</v>
      </c>
      <c r="B18" t="s">
        <v>148</v>
      </c>
      <c r="C18">
        <v>25</v>
      </c>
      <c r="E18" t="s">
        <v>158</v>
      </c>
      <c r="F18" t="s">
        <v>134</v>
      </c>
      <c r="G18">
        <v>174</v>
      </c>
    </row>
    <row r="19" spans="1:11">
      <c r="A19" t="s">
        <v>159</v>
      </c>
      <c r="B19" t="s">
        <v>133</v>
      </c>
      <c r="C19">
        <v>25</v>
      </c>
      <c r="E19" t="s">
        <v>158</v>
      </c>
      <c r="F19" t="s">
        <v>254</v>
      </c>
      <c r="G19">
        <v>149</v>
      </c>
    </row>
    <row r="20" spans="1:11">
      <c r="A20" t="s">
        <v>159</v>
      </c>
      <c r="B20" t="s">
        <v>237</v>
      </c>
      <c r="C20">
        <v>24</v>
      </c>
      <c r="E20" t="s">
        <v>158</v>
      </c>
      <c r="F20" t="s">
        <v>252</v>
      </c>
      <c r="G20">
        <v>112</v>
      </c>
    </row>
    <row r="21" spans="1:11" ht="13.8">
      <c r="A21" t="s">
        <v>159</v>
      </c>
      <c r="B21" t="s">
        <v>140</v>
      </c>
      <c r="C21" s="141">
        <v>23</v>
      </c>
      <c r="E21" t="s">
        <v>158</v>
      </c>
      <c r="F21" t="s">
        <v>240</v>
      </c>
      <c r="G21">
        <v>107</v>
      </c>
    </row>
    <row r="22" spans="1:11" ht="13.8">
      <c r="A22" s="41" t="s">
        <v>159</v>
      </c>
      <c r="B22" s="143" t="s">
        <v>238</v>
      </c>
      <c r="C22" s="41">
        <v>21</v>
      </c>
      <c r="E22" t="s">
        <v>158</v>
      </c>
      <c r="F22" t="s">
        <v>236</v>
      </c>
      <c r="G22">
        <v>106</v>
      </c>
    </row>
    <row r="23" spans="1:11" ht="13.8">
      <c r="A23" s="41" t="s">
        <v>159</v>
      </c>
      <c r="B23" s="143" t="s">
        <v>239</v>
      </c>
      <c r="C23" s="144">
        <v>20</v>
      </c>
      <c r="E23" t="s">
        <v>158</v>
      </c>
      <c r="F23" t="s">
        <v>269</v>
      </c>
      <c r="G23">
        <v>103</v>
      </c>
    </row>
    <row r="24" spans="1:11" ht="13.8">
      <c r="A24" s="145" t="s">
        <v>159</v>
      </c>
      <c r="B24" s="146" t="s">
        <v>233</v>
      </c>
      <c r="C24" s="41">
        <v>19</v>
      </c>
      <c r="E24" t="s">
        <v>158</v>
      </c>
      <c r="F24" t="s">
        <v>270</v>
      </c>
      <c r="G24">
        <v>90</v>
      </c>
    </row>
    <row r="25" spans="1:11" ht="13.8">
      <c r="A25" s="88" t="s">
        <v>159</v>
      </c>
      <c r="B25" s="88" t="s">
        <v>245</v>
      </c>
      <c r="C25" s="88">
        <v>18</v>
      </c>
      <c r="E25" t="s">
        <v>158</v>
      </c>
      <c r="F25" t="s">
        <v>271</v>
      </c>
      <c r="G25">
        <v>66</v>
      </c>
    </row>
    <row r="26" spans="1:11" ht="13.8">
      <c r="A26" s="41" t="s">
        <v>159</v>
      </c>
      <c r="B26" s="147" t="s">
        <v>132</v>
      </c>
      <c r="C26" s="42">
        <v>18</v>
      </c>
      <c r="E26" t="s">
        <v>158</v>
      </c>
      <c r="F26" t="s">
        <v>245</v>
      </c>
      <c r="G26">
        <v>62</v>
      </c>
    </row>
    <row r="27" spans="1:11" ht="13.8">
      <c r="A27" s="41" t="s">
        <v>159</v>
      </c>
      <c r="B27" s="147" t="s">
        <v>252</v>
      </c>
      <c r="C27" s="148">
        <v>18</v>
      </c>
      <c r="E27" t="s">
        <v>158</v>
      </c>
      <c r="F27" t="s">
        <v>136</v>
      </c>
      <c r="G27">
        <v>61</v>
      </c>
    </row>
    <row r="28" spans="1:11" ht="13.8">
      <c r="A28" s="145" t="s">
        <v>159</v>
      </c>
      <c r="B28" s="149" t="s">
        <v>236</v>
      </c>
      <c r="C28" s="42">
        <v>18</v>
      </c>
      <c r="E28" t="s">
        <v>158</v>
      </c>
      <c r="F28" t="s">
        <v>234</v>
      </c>
      <c r="G28">
        <v>60</v>
      </c>
    </row>
    <row r="29" spans="1:11" ht="13.8">
      <c r="A29" s="88" t="s">
        <v>159</v>
      </c>
      <c r="B29" s="88" t="s">
        <v>141</v>
      </c>
      <c r="C29" s="88">
        <v>17</v>
      </c>
      <c r="E29" t="s">
        <v>158</v>
      </c>
      <c r="F29" t="s">
        <v>243</v>
      </c>
      <c r="G29">
        <v>57</v>
      </c>
    </row>
    <row r="30" spans="1:11" ht="13.8">
      <c r="A30" s="145" t="s">
        <v>159</v>
      </c>
      <c r="B30" s="142" t="s">
        <v>254</v>
      </c>
      <c r="C30" s="42">
        <v>17</v>
      </c>
      <c r="E30" t="s">
        <v>158</v>
      </c>
      <c r="F30" t="s">
        <v>272</v>
      </c>
      <c r="G30">
        <v>55</v>
      </c>
    </row>
    <row r="31" spans="1:11" ht="13.8">
      <c r="A31" s="41" t="s">
        <v>159</v>
      </c>
      <c r="B31" s="150" t="s">
        <v>250</v>
      </c>
      <c r="C31" s="42">
        <v>16</v>
      </c>
      <c r="E31" t="s">
        <v>158</v>
      </c>
      <c r="F31" t="s">
        <v>273</v>
      </c>
      <c r="G31">
        <v>55</v>
      </c>
    </row>
    <row r="32" spans="1:11" ht="13.8">
      <c r="A32" s="41" t="s">
        <v>159</v>
      </c>
      <c r="B32" s="150" t="s">
        <v>242</v>
      </c>
      <c r="C32" s="42">
        <v>14</v>
      </c>
      <c r="E32" t="s">
        <v>158</v>
      </c>
      <c r="F32" t="s">
        <v>258</v>
      </c>
      <c r="G32">
        <v>53</v>
      </c>
    </row>
    <row r="33" spans="1:9" ht="13.8">
      <c r="A33" s="41" t="s">
        <v>159</v>
      </c>
      <c r="B33" s="150" t="s">
        <v>243</v>
      </c>
      <c r="C33" s="41">
        <v>14</v>
      </c>
      <c r="E33" t="s">
        <v>158</v>
      </c>
      <c r="F33" t="s">
        <v>275</v>
      </c>
      <c r="G33">
        <v>51</v>
      </c>
    </row>
    <row r="34" spans="1:9" ht="13.8">
      <c r="A34" s="41" t="s">
        <v>159</v>
      </c>
      <c r="B34" s="150" t="s">
        <v>256</v>
      </c>
      <c r="C34" s="42">
        <v>13</v>
      </c>
      <c r="E34" t="s">
        <v>158</v>
      </c>
      <c r="F34" t="s">
        <v>238</v>
      </c>
      <c r="G34">
        <v>49</v>
      </c>
    </row>
    <row r="35" spans="1:9" ht="13.8">
      <c r="A35" s="41" t="s">
        <v>159</v>
      </c>
      <c r="B35" s="150" t="s">
        <v>258</v>
      </c>
      <c r="C35" s="42">
        <v>13</v>
      </c>
      <c r="E35" t="s">
        <v>158</v>
      </c>
      <c r="F35" t="s">
        <v>261</v>
      </c>
      <c r="G35">
        <v>49</v>
      </c>
    </row>
    <row r="36" spans="1:9" ht="13.8">
      <c r="A36" s="41" t="s">
        <v>159</v>
      </c>
      <c r="B36" s="150" t="s">
        <v>131</v>
      </c>
      <c r="C36" s="88">
        <v>11</v>
      </c>
      <c r="E36" t="s">
        <v>158</v>
      </c>
      <c r="F36" t="s">
        <v>274</v>
      </c>
      <c r="G36">
        <v>40</v>
      </c>
      <c r="I36" s="24"/>
    </row>
    <row r="37" spans="1:9" ht="13.8">
      <c r="A37" s="88" t="s">
        <v>159</v>
      </c>
      <c r="B37" s="88" t="s">
        <v>265</v>
      </c>
      <c r="C37" s="88">
        <v>10</v>
      </c>
      <c r="E37" t="s">
        <v>158</v>
      </c>
      <c r="F37" t="s">
        <v>137</v>
      </c>
      <c r="G37">
        <v>39</v>
      </c>
      <c r="I37" s="24"/>
    </row>
    <row r="38" spans="1:9" ht="13.8">
      <c r="A38" s="145" t="s">
        <v>159</v>
      </c>
      <c r="B38" s="142" t="s">
        <v>251</v>
      </c>
      <c r="C38" s="41">
        <v>10</v>
      </c>
      <c r="E38" t="s">
        <v>158</v>
      </c>
      <c r="F38" t="s">
        <v>280</v>
      </c>
      <c r="G38">
        <v>36</v>
      </c>
      <c r="I38" s="59"/>
    </row>
    <row r="39" spans="1:9" ht="13.8">
      <c r="A39" s="41" t="s">
        <v>159</v>
      </c>
      <c r="B39" s="151" t="s">
        <v>248</v>
      </c>
      <c r="C39" s="41">
        <v>9</v>
      </c>
      <c r="E39" t="s">
        <v>158</v>
      </c>
      <c r="F39" t="s">
        <v>265</v>
      </c>
      <c r="G39">
        <v>35</v>
      </c>
      <c r="I39" s="59"/>
    </row>
    <row r="40" spans="1:9" ht="13.8">
      <c r="A40" s="41" t="s">
        <v>159</v>
      </c>
      <c r="B40" s="151" t="s">
        <v>147</v>
      </c>
      <c r="C40" s="41">
        <v>8</v>
      </c>
      <c r="E40" t="s">
        <v>158</v>
      </c>
      <c r="F40" t="s">
        <v>276</v>
      </c>
      <c r="G40">
        <v>30</v>
      </c>
      <c r="I40" s="24"/>
    </row>
    <row r="41" spans="1:9" ht="13.8">
      <c r="A41" s="41" t="s">
        <v>159</v>
      </c>
      <c r="B41" s="151" t="s">
        <v>247</v>
      </c>
      <c r="C41" s="41">
        <v>8</v>
      </c>
      <c r="E41" t="s">
        <v>158</v>
      </c>
      <c r="F41" t="s">
        <v>242</v>
      </c>
      <c r="G41">
        <v>27</v>
      </c>
      <c r="I41" s="59"/>
    </row>
    <row r="42" spans="1:9" ht="13.8">
      <c r="A42" s="41" t="s">
        <v>159</v>
      </c>
      <c r="B42" s="151" t="s">
        <v>249</v>
      </c>
      <c r="C42" s="41">
        <v>8</v>
      </c>
      <c r="E42" t="s">
        <v>158</v>
      </c>
      <c r="F42" t="s">
        <v>278</v>
      </c>
      <c r="G42">
        <v>24</v>
      </c>
      <c r="I42" s="59"/>
    </row>
    <row r="43" spans="1:9">
      <c r="A43" t="s">
        <v>159</v>
      </c>
      <c r="B43" t="s">
        <v>241</v>
      </c>
      <c r="C43">
        <v>6</v>
      </c>
      <c r="E43" t="s">
        <v>158</v>
      </c>
      <c r="F43" t="s">
        <v>246</v>
      </c>
      <c r="G43">
        <v>23</v>
      </c>
    </row>
    <row r="44" spans="1:9">
      <c r="A44" t="s">
        <v>159</v>
      </c>
      <c r="B44" t="s">
        <v>260</v>
      </c>
      <c r="C44">
        <v>6</v>
      </c>
      <c r="E44" t="s">
        <v>158</v>
      </c>
      <c r="F44" t="s">
        <v>264</v>
      </c>
      <c r="G44">
        <v>22</v>
      </c>
    </row>
    <row r="45" spans="1:9">
      <c r="A45" t="s">
        <v>159</v>
      </c>
      <c r="B45" t="s">
        <v>259</v>
      </c>
      <c r="C45">
        <v>5</v>
      </c>
      <c r="E45" t="s">
        <v>158</v>
      </c>
      <c r="F45" t="s">
        <v>251</v>
      </c>
      <c r="G45">
        <v>20</v>
      </c>
    </row>
    <row r="46" spans="1:9">
      <c r="A46" t="s">
        <v>159</v>
      </c>
      <c r="B46" t="s">
        <v>253</v>
      </c>
      <c r="C46">
        <v>5</v>
      </c>
      <c r="E46" t="s">
        <v>158</v>
      </c>
      <c r="F46" t="s">
        <v>279</v>
      </c>
      <c r="G46">
        <v>19</v>
      </c>
    </row>
    <row r="47" spans="1:9">
      <c r="A47" t="s">
        <v>159</v>
      </c>
      <c r="B47" t="s">
        <v>244</v>
      </c>
      <c r="C47">
        <v>5</v>
      </c>
      <c r="E47" t="s">
        <v>158</v>
      </c>
      <c r="F47" t="s">
        <v>260</v>
      </c>
      <c r="G47">
        <v>18</v>
      </c>
    </row>
    <row r="48" spans="1:9">
      <c r="A48" t="s">
        <v>159</v>
      </c>
      <c r="B48" t="s">
        <v>264</v>
      </c>
      <c r="C48">
        <v>4</v>
      </c>
      <c r="E48" t="s">
        <v>158</v>
      </c>
      <c r="F48" t="s">
        <v>284</v>
      </c>
      <c r="G48">
        <v>17</v>
      </c>
    </row>
    <row r="49" spans="1:7">
      <c r="A49" t="s">
        <v>159</v>
      </c>
      <c r="B49" t="s">
        <v>257</v>
      </c>
      <c r="C49">
        <v>3</v>
      </c>
      <c r="E49" t="s">
        <v>158</v>
      </c>
      <c r="F49" t="s">
        <v>282</v>
      </c>
      <c r="G49">
        <v>17</v>
      </c>
    </row>
    <row r="50" spans="1:7">
      <c r="A50" t="s">
        <v>159</v>
      </c>
      <c r="B50" t="s">
        <v>268</v>
      </c>
      <c r="C50">
        <v>3</v>
      </c>
      <c r="E50" t="s">
        <v>158</v>
      </c>
      <c r="F50" t="s">
        <v>281</v>
      </c>
      <c r="G50">
        <v>16</v>
      </c>
    </row>
    <row r="51" spans="1:7">
      <c r="A51" t="s">
        <v>159</v>
      </c>
      <c r="B51" t="s">
        <v>262</v>
      </c>
      <c r="C51">
        <v>3</v>
      </c>
      <c r="E51" t="s">
        <v>158</v>
      </c>
      <c r="F51" t="s">
        <v>283</v>
      </c>
      <c r="G51">
        <v>13</v>
      </c>
    </row>
    <row r="52" spans="1:7">
      <c r="A52" t="s">
        <v>159</v>
      </c>
      <c r="B52" t="s">
        <v>261</v>
      </c>
      <c r="C52">
        <v>3</v>
      </c>
      <c r="E52" t="s">
        <v>158</v>
      </c>
      <c r="F52" t="s">
        <v>287</v>
      </c>
      <c r="G52">
        <v>13</v>
      </c>
    </row>
    <row r="53" spans="1:7">
      <c r="A53" t="s">
        <v>159</v>
      </c>
      <c r="B53" t="s">
        <v>266</v>
      </c>
      <c r="C53">
        <v>2</v>
      </c>
      <c r="E53" t="s">
        <v>158</v>
      </c>
      <c r="F53" t="s">
        <v>266</v>
      </c>
      <c r="G53">
        <v>12</v>
      </c>
    </row>
    <row r="54" spans="1:7">
      <c r="A54" t="s">
        <v>159</v>
      </c>
      <c r="B54" t="s">
        <v>263</v>
      </c>
      <c r="C54">
        <v>2</v>
      </c>
      <c r="E54" t="s">
        <v>158</v>
      </c>
      <c r="F54" t="s">
        <v>233</v>
      </c>
      <c r="G54">
        <v>11</v>
      </c>
    </row>
    <row r="55" spans="1:7">
      <c r="A55" t="s">
        <v>159</v>
      </c>
      <c r="B55" t="s">
        <v>246</v>
      </c>
      <c r="C55">
        <v>2</v>
      </c>
      <c r="E55" t="s">
        <v>158</v>
      </c>
      <c r="F55" t="s">
        <v>257</v>
      </c>
      <c r="G55">
        <v>10</v>
      </c>
    </row>
    <row r="56" spans="1:7">
      <c r="A56" t="s">
        <v>159</v>
      </c>
      <c r="B56" t="s">
        <v>267</v>
      </c>
      <c r="C56">
        <v>1</v>
      </c>
      <c r="E56" t="s">
        <v>158</v>
      </c>
      <c r="F56" t="s">
        <v>244</v>
      </c>
      <c r="G56">
        <v>9</v>
      </c>
    </row>
    <row r="57" spans="1:7">
      <c r="A57" t="s">
        <v>79</v>
      </c>
      <c r="B57" t="s">
        <v>79</v>
      </c>
      <c r="C57">
        <v>1851</v>
      </c>
      <c r="E57" t="s">
        <v>158</v>
      </c>
      <c r="F57" t="s">
        <v>288</v>
      </c>
      <c r="G57">
        <v>8</v>
      </c>
    </row>
    <row r="58" spans="1:7">
      <c r="A58" t="s">
        <v>246</v>
      </c>
      <c r="B58">
        <v>68</v>
      </c>
      <c r="E58" t="s">
        <v>158</v>
      </c>
      <c r="F58" t="s">
        <v>249</v>
      </c>
      <c r="G58">
        <v>7</v>
      </c>
    </row>
    <row r="59" spans="1:7">
      <c r="A59" t="s">
        <v>292</v>
      </c>
      <c r="B59">
        <v>63</v>
      </c>
      <c r="E59" t="s">
        <v>158</v>
      </c>
      <c r="F59" t="s">
        <v>293</v>
      </c>
      <c r="G59">
        <v>7</v>
      </c>
    </row>
    <row r="60" spans="1:7">
      <c r="A60" t="s">
        <v>249</v>
      </c>
      <c r="B60">
        <v>61</v>
      </c>
      <c r="E60" t="s">
        <v>158</v>
      </c>
      <c r="F60" t="s">
        <v>289</v>
      </c>
      <c r="G60">
        <v>4</v>
      </c>
    </row>
    <row r="61" spans="1:7">
      <c r="A61" t="s">
        <v>260</v>
      </c>
      <c r="B61">
        <v>58</v>
      </c>
      <c r="E61" t="s">
        <v>158</v>
      </c>
      <c r="F61" t="s">
        <v>153</v>
      </c>
      <c r="G61">
        <v>4</v>
      </c>
    </row>
    <row r="62" spans="1:7">
      <c r="A62" t="s">
        <v>257</v>
      </c>
      <c r="B62">
        <v>56</v>
      </c>
      <c r="E62" t="s">
        <v>158</v>
      </c>
      <c r="F62" t="s">
        <v>262</v>
      </c>
      <c r="G62">
        <v>4</v>
      </c>
    </row>
    <row r="63" spans="1:7">
      <c r="A63" t="s">
        <v>293</v>
      </c>
      <c r="B63">
        <v>49</v>
      </c>
      <c r="E63" t="s">
        <v>158</v>
      </c>
      <c r="F63" t="s">
        <v>291</v>
      </c>
      <c r="G63">
        <v>3</v>
      </c>
    </row>
    <row r="64" spans="1:7">
      <c r="A64" t="s">
        <v>282</v>
      </c>
      <c r="B64">
        <v>32</v>
      </c>
      <c r="E64" t="s">
        <v>158</v>
      </c>
      <c r="F64" t="s">
        <v>151</v>
      </c>
      <c r="G64">
        <v>3</v>
      </c>
    </row>
    <row r="65" spans="1:7">
      <c r="A65" t="s">
        <v>283</v>
      </c>
      <c r="B65">
        <v>31</v>
      </c>
      <c r="E65" t="s">
        <v>158</v>
      </c>
      <c r="F65" t="s">
        <v>285</v>
      </c>
      <c r="G65">
        <v>3</v>
      </c>
    </row>
    <row r="66" spans="1:7">
      <c r="A66" t="s">
        <v>294</v>
      </c>
      <c r="B66">
        <v>28</v>
      </c>
      <c r="E66" t="s">
        <v>158</v>
      </c>
      <c r="F66" t="s">
        <v>290</v>
      </c>
      <c r="G66">
        <v>2</v>
      </c>
    </row>
    <row r="67" spans="1:7">
      <c r="A67" t="s">
        <v>151</v>
      </c>
      <c r="B67">
        <v>28</v>
      </c>
      <c r="E67" t="s">
        <v>158</v>
      </c>
      <c r="F67" t="s">
        <v>255</v>
      </c>
      <c r="G67">
        <v>1</v>
      </c>
    </row>
    <row r="68" spans="1:7">
      <c r="A68" t="s">
        <v>285</v>
      </c>
      <c r="B68">
        <v>25</v>
      </c>
      <c r="E68" t="s">
        <v>158</v>
      </c>
      <c r="F68" t="s">
        <v>277</v>
      </c>
      <c r="G68">
        <v>1</v>
      </c>
    </row>
    <row r="69" spans="1:7">
      <c r="A69" t="s">
        <v>295</v>
      </c>
      <c r="B69">
        <v>24</v>
      </c>
      <c r="E69" t="s">
        <v>158</v>
      </c>
      <c r="F69" t="s">
        <v>286</v>
      </c>
      <c r="G69">
        <v>1</v>
      </c>
    </row>
    <row r="70" spans="1:7">
      <c r="A70" t="s">
        <v>233</v>
      </c>
      <c r="B70">
        <v>20</v>
      </c>
      <c r="E70" t="s">
        <v>79</v>
      </c>
      <c r="F70" t="s">
        <v>79</v>
      </c>
      <c r="G70">
        <v>6885</v>
      </c>
    </row>
    <row r="71" spans="1:7">
      <c r="A71" t="s">
        <v>287</v>
      </c>
      <c r="B71">
        <v>19</v>
      </c>
      <c r="E71" t="s">
        <v>135</v>
      </c>
      <c r="F71">
        <v>1</v>
      </c>
    </row>
    <row r="72" spans="1:7">
      <c r="A72" t="s">
        <v>296</v>
      </c>
      <c r="B72">
        <v>18</v>
      </c>
      <c r="E72" t="s">
        <v>145</v>
      </c>
      <c r="F72">
        <v>1</v>
      </c>
    </row>
    <row r="73" spans="1:7">
      <c r="A73" t="s">
        <v>288</v>
      </c>
      <c r="B73">
        <v>15</v>
      </c>
      <c r="E73" t="s">
        <v>277</v>
      </c>
      <c r="F73">
        <v>1</v>
      </c>
    </row>
    <row r="74" spans="1:7">
      <c r="A74" t="s">
        <v>289</v>
      </c>
      <c r="B74">
        <v>9</v>
      </c>
      <c r="E74" t="s">
        <v>270</v>
      </c>
      <c r="F74">
        <v>1</v>
      </c>
    </row>
    <row r="75" spans="1:7">
      <c r="A75" t="s">
        <v>255</v>
      </c>
      <c r="B75">
        <v>5</v>
      </c>
      <c r="E75" t="s">
        <v>233</v>
      </c>
      <c r="F75">
        <v>1</v>
      </c>
    </row>
    <row r="76" spans="1:7">
      <c r="A76" t="s">
        <v>290</v>
      </c>
      <c r="B76">
        <v>3</v>
      </c>
    </row>
    <row r="77" spans="1:7">
      <c r="A77" t="s">
        <v>262</v>
      </c>
      <c r="B77">
        <v>3</v>
      </c>
    </row>
    <row r="78" spans="1:7">
      <c r="A78" t="s">
        <v>244</v>
      </c>
      <c r="B78">
        <v>3</v>
      </c>
    </row>
    <row r="79" spans="1:7">
      <c r="A79" t="s">
        <v>277</v>
      </c>
      <c r="B79">
        <v>1</v>
      </c>
    </row>
    <row r="80" spans="1:7">
      <c r="A80" t="s">
        <v>159</v>
      </c>
      <c r="B80" t="s">
        <v>266</v>
      </c>
    </row>
    <row r="81" spans="1:2">
      <c r="A81" t="s">
        <v>159</v>
      </c>
      <c r="B81" t="s">
        <v>267</v>
      </c>
    </row>
    <row r="82" spans="1:2">
      <c r="A82" t="s">
        <v>159</v>
      </c>
      <c r="B82" t="s">
        <v>268</v>
      </c>
    </row>
    <row r="83" spans="1:2">
      <c r="A83" t="s">
        <v>79</v>
      </c>
      <c r="B83" t="s">
        <v>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showGridLines="0" zoomScale="50" workbookViewId="0">
      <selection activeCell="D31" sqref="D31"/>
    </sheetView>
  </sheetViews>
  <sheetFormatPr defaultColWidth="9.109375" defaultRowHeight="18.75" customHeight="1"/>
  <cols>
    <col min="1" max="1" width="6.88671875" style="2" customWidth="1"/>
    <col min="2" max="2" width="8" style="2" customWidth="1"/>
    <col min="3" max="3" width="2.88671875" style="2" customWidth="1"/>
    <col min="4" max="4" width="22.33203125" style="2" customWidth="1"/>
    <col min="5" max="5" width="17" style="5" customWidth="1"/>
    <col min="6" max="6" width="15.88671875" style="5" customWidth="1"/>
    <col min="7" max="7" width="11.88671875" style="2" customWidth="1"/>
    <col min="8" max="8" width="17.33203125" style="2" customWidth="1"/>
    <col min="9" max="9" width="9.109375" style="2"/>
    <col min="10" max="10" width="19.33203125" style="2" customWidth="1"/>
    <col min="11" max="11" width="9.44140625" style="2" customWidth="1"/>
    <col min="12" max="12" width="16.5546875" style="2" customWidth="1"/>
    <col min="13" max="13" width="20.33203125" style="2" customWidth="1"/>
    <col min="14" max="14" width="13.33203125" style="2" customWidth="1"/>
    <col min="15" max="15" width="20.44140625" style="2" customWidth="1"/>
    <col min="16" max="16" width="4.5546875" style="2" customWidth="1"/>
    <col min="17" max="17" width="16.44140625" style="2" customWidth="1"/>
    <col min="18" max="18" width="14.6640625" style="2" customWidth="1"/>
    <col min="19" max="19" width="13.5546875" style="2" customWidth="1"/>
    <col min="20" max="20" width="2.33203125" style="2" customWidth="1"/>
    <col min="21" max="26" width="9.109375" style="2"/>
    <col min="27" max="27" width="15.6640625" style="2" customWidth="1"/>
    <col min="28" max="16384" width="9.109375" style="2"/>
  </cols>
  <sheetData>
    <row r="1" spans="3:19" ht="24.75" customHeight="1">
      <c r="C1" s="97"/>
      <c r="I1"/>
      <c r="J1"/>
      <c r="K1"/>
      <c r="L1"/>
      <c r="M1"/>
      <c r="N1"/>
    </row>
    <row r="2" spans="3:19" ht="18.75" customHeight="1">
      <c r="C2" s="19"/>
      <c r="D2" s="19"/>
      <c r="E2" s="2"/>
      <c r="F2" s="2"/>
      <c r="G2" s="19"/>
      <c r="H2"/>
      <c r="I2"/>
      <c r="L2" s="18"/>
      <c r="M2" s="18"/>
      <c r="N2" s="18"/>
    </row>
    <row r="3" spans="3:19" ht="18.75" customHeight="1">
      <c r="C3" s="19"/>
      <c r="D3" s="19"/>
      <c r="E3" s="2"/>
      <c r="F3" s="2"/>
      <c r="G3" s="19"/>
      <c r="H3" s="19"/>
      <c r="I3"/>
      <c r="J3"/>
      <c r="K3"/>
      <c r="L3"/>
      <c r="M3"/>
      <c r="N3" s="18"/>
    </row>
    <row r="4" spans="3:19" ht="18.75" customHeight="1">
      <c r="C4" s="19"/>
      <c r="D4" s="19"/>
      <c r="E4" s="2"/>
      <c r="F4" s="2"/>
      <c r="G4" s="19"/>
      <c r="H4" s="19"/>
      <c r="I4"/>
      <c r="J4"/>
      <c r="K4"/>
      <c r="L4"/>
      <c r="M4"/>
      <c r="N4" s="18"/>
    </row>
    <row r="5" spans="3:19" ht="18.75" customHeight="1">
      <c r="C5" s="4" t="s">
        <v>0</v>
      </c>
      <c r="E5" s="18"/>
      <c r="F5" s="51" t="s">
        <v>1</v>
      </c>
      <c r="G5" s="51" t="s">
        <v>2</v>
      </c>
      <c r="H5" s="19"/>
      <c r="I5"/>
      <c r="J5"/>
      <c r="K5"/>
      <c r="L5"/>
      <c r="M5"/>
      <c r="N5" s="18"/>
    </row>
    <row r="6" spans="3:19" ht="18.75" customHeight="1">
      <c r="C6" s="39" t="str">
        <f>Data!A182</f>
        <v>Los Angeles</v>
      </c>
      <c r="E6" s="19"/>
      <c r="F6" s="6">
        <f>Data!B182</f>
        <v>30406</v>
      </c>
      <c r="G6" s="50">
        <f>Data!C182</f>
        <v>0.78872143394464478</v>
      </c>
      <c r="H6" s="19"/>
      <c r="I6"/>
      <c r="J6"/>
      <c r="K6"/>
      <c r="L6"/>
      <c r="M6"/>
      <c r="N6" s="18"/>
    </row>
    <row r="7" spans="3:19" ht="18.75" customHeight="1">
      <c r="C7" s="39" t="str">
        <f>Data!A183</f>
        <v>Ventura</v>
      </c>
      <c r="E7" s="2"/>
      <c r="F7" s="6">
        <f>Data!B183</f>
        <v>2443</v>
      </c>
      <c r="G7" s="50">
        <f>Data!C183</f>
        <v>6.3370599984436199E-2</v>
      </c>
      <c r="I7"/>
      <c r="J7"/>
      <c r="K7"/>
      <c r="L7"/>
      <c r="M7"/>
      <c r="N7" s="8"/>
    </row>
    <row r="8" spans="3:19" ht="18.75" customHeight="1">
      <c r="C8" s="39" t="str">
        <f>Data!A184</f>
        <v>San Diego</v>
      </c>
      <c r="D8" s="19"/>
      <c r="E8" s="19"/>
      <c r="F8" s="6">
        <f>Data!B184</f>
        <v>497</v>
      </c>
      <c r="G8" s="50">
        <f>Data!C184</f>
        <v>1.2892013177349485E-2</v>
      </c>
      <c r="I8"/>
      <c r="J8"/>
      <c r="K8"/>
      <c r="L8"/>
      <c r="M8"/>
      <c r="N8" s="9"/>
      <c r="P8"/>
      <c r="Q8"/>
      <c r="R8"/>
    </row>
    <row r="9" spans="3:19" ht="18.75" customHeight="1">
      <c r="C9" s="39" t="str">
        <f>Data!A185</f>
        <v>Other</v>
      </c>
      <c r="D9" s="19"/>
      <c r="E9" s="19"/>
      <c r="F9" s="6">
        <f>Data!B185</f>
        <v>5205</v>
      </c>
      <c r="G9" s="50">
        <f>Data!C185</f>
        <v>0.13501595289356955</v>
      </c>
      <c r="H9" s="4"/>
      <c r="I9"/>
      <c r="J9"/>
      <c r="K9"/>
      <c r="L9"/>
      <c r="M9"/>
      <c r="N9" s="9"/>
    </row>
    <row r="10" spans="3:19" ht="18.75" customHeight="1">
      <c r="C10"/>
      <c r="D10"/>
      <c r="E10"/>
      <c r="F10"/>
      <c r="G10"/>
      <c r="I10"/>
      <c r="J10"/>
      <c r="K10"/>
      <c r="L10"/>
      <c r="M10"/>
      <c r="N10" s="9"/>
    </row>
    <row r="11" spans="3:19" ht="18.75" customHeight="1">
      <c r="C11"/>
      <c r="D11"/>
      <c r="E11"/>
      <c r="F11"/>
      <c r="G11"/>
      <c r="H11" s="19"/>
      <c r="N11" s="9"/>
    </row>
    <row r="12" spans="3:19" ht="18.75" customHeight="1">
      <c r="C12" s="4" t="s">
        <v>3</v>
      </c>
      <c r="E12" s="2"/>
      <c r="F12" s="6">
        <f>SUM(F13:F15)</f>
        <v>4716</v>
      </c>
      <c r="G12" s="50"/>
      <c r="H12" s="19"/>
      <c r="I12" s="19"/>
      <c r="J12" s="19"/>
      <c r="K12" s="19"/>
      <c r="L12" s="19"/>
      <c r="M12" s="19"/>
      <c r="N12" s="9"/>
    </row>
    <row r="13" spans="3:19" ht="18.75" customHeight="1">
      <c r="C13" s="2" t="s">
        <v>4</v>
      </c>
      <c r="E13" s="2"/>
      <c r="F13" s="6">
        <f>Data!B189</f>
        <v>4283</v>
      </c>
      <c r="G13" s="50">
        <f>Data!C189</f>
        <v>0.90818490245971162</v>
      </c>
      <c r="H13" s="19"/>
      <c r="I13" s="19"/>
      <c r="J13" s="19"/>
      <c r="K13" s="19"/>
      <c r="L13" s="19"/>
      <c r="M13" s="19"/>
      <c r="N13" s="9"/>
    </row>
    <row r="14" spans="3:19" ht="18.75" customHeight="1">
      <c r="C14" s="2" t="s">
        <v>5</v>
      </c>
      <c r="E14" s="2"/>
      <c r="F14" s="6">
        <f>Data!B190</f>
        <v>290</v>
      </c>
      <c r="G14" s="50">
        <f>Data!C190</f>
        <v>6.149279050042409E-2</v>
      </c>
      <c r="H14" s="19"/>
      <c r="I14" s="19"/>
      <c r="J14" s="19"/>
      <c r="K14" s="19"/>
      <c r="L14" s="19"/>
      <c r="M14" s="19"/>
      <c r="N14"/>
    </row>
    <row r="15" spans="3:19" ht="18.75" customHeight="1">
      <c r="C15" s="2" t="s">
        <v>6</v>
      </c>
      <c r="E15" s="2"/>
      <c r="F15" s="6">
        <f>Data!B191</f>
        <v>143</v>
      </c>
      <c r="G15" s="50">
        <f>Data!C191</f>
        <v>3.0322307039864292E-2</v>
      </c>
      <c r="I15"/>
      <c r="J15"/>
      <c r="K15"/>
      <c r="L15"/>
      <c r="M15"/>
      <c r="N15" s="19"/>
    </row>
    <row r="16" spans="3:19" ht="18.75" customHeight="1">
      <c r="E16" s="2"/>
      <c r="F16" s="6"/>
      <c r="G16" s="68"/>
      <c r="I16"/>
      <c r="J16"/>
      <c r="K16"/>
      <c r="L16"/>
      <c r="M16"/>
      <c r="N16" s="9"/>
      <c r="P16" s="18"/>
      <c r="Q16" s="18"/>
      <c r="R16" s="18"/>
      <c r="S16" s="18"/>
    </row>
    <row r="17" spans="1:19" ht="18.75" customHeight="1">
      <c r="C17" s="4" t="s">
        <v>7</v>
      </c>
      <c r="D17" s="4"/>
      <c r="E17" s="2"/>
      <c r="F17" s="6">
        <f>SUM(F18:F22)</f>
        <v>6041</v>
      </c>
      <c r="G17" s="67"/>
      <c r="I17"/>
      <c r="J17"/>
      <c r="K17"/>
      <c r="L17"/>
      <c r="M17"/>
      <c r="N17" s="9"/>
      <c r="P17" s="18"/>
      <c r="Q17" s="18"/>
      <c r="R17" s="18"/>
      <c r="S17" s="18"/>
    </row>
    <row r="18" spans="1:19" ht="18.75" customHeight="1">
      <c r="C18" s="2" t="s">
        <v>8</v>
      </c>
      <c r="E18" s="19"/>
      <c r="F18" s="6">
        <f>Data!B195</f>
        <v>5818</v>
      </c>
      <c r="G18" s="50">
        <f>Data!C195</f>
        <v>0.96308558185730841</v>
      </c>
      <c r="I18"/>
      <c r="J18"/>
      <c r="K18"/>
      <c r="L18"/>
      <c r="M18"/>
      <c r="N18" s="9"/>
      <c r="P18" s="18"/>
      <c r="Q18" s="18"/>
      <c r="R18" s="18"/>
      <c r="S18" s="18"/>
    </row>
    <row r="19" spans="1:19" ht="18.75" customHeight="1">
      <c r="C19" s="2" t="s">
        <v>9</v>
      </c>
      <c r="E19" s="19"/>
      <c r="F19" s="6">
        <f>Data!B196</f>
        <v>53</v>
      </c>
      <c r="G19" s="50">
        <f>Data!C196</f>
        <v>8.7733818904154933E-3</v>
      </c>
      <c r="I19"/>
      <c r="J19"/>
      <c r="K19"/>
      <c r="L19"/>
      <c r="M19"/>
      <c r="N19" s="9"/>
      <c r="P19" s="18"/>
      <c r="Q19" s="18"/>
      <c r="R19" s="18"/>
      <c r="S19" s="18"/>
    </row>
    <row r="20" spans="1:19" ht="18.75" customHeight="1">
      <c r="C20" s="2" t="s">
        <v>10</v>
      </c>
      <c r="E20" s="19"/>
      <c r="F20" s="6">
        <f>Data!B197</f>
        <v>17</v>
      </c>
      <c r="G20" s="50">
        <f>Data!C197</f>
        <v>2.8141036252276115E-3</v>
      </c>
      <c r="H20" s="10"/>
      <c r="I20" s="37"/>
      <c r="J20"/>
      <c r="K20"/>
      <c r="L20"/>
      <c r="M20"/>
      <c r="N20" s="9"/>
      <c r="P20" s="18"/>
      <c r="Q20" s="18"/>
      <c r="R20" s="18"/>
      <c r="S20" s="18"/>
    </row>
    <row r="21" spans="1:19" ht="18.75" customHeight="1">
      <c r="C21" s="2" t="s">
        <v>11</v>
      </c>
      <c r="E21" s="19"/>
      <c r="F21" s="6">
        <f>Data!B198</f>
        <v>15</v>
      </c>
      <c r="G21" s="50">
        <f>Data!C198</f>
        <v>2.4830326104949511E-3</v>
      </c>
      <c r="H21" s="10"/>
      <c r="I21"/>
      <c r="J21"/>
      <c r="K21"/>
      <c r="L21"/>
      <c r="M21"/>
      <c r="N21" s="9"/>
      <c r="P21" s="18"/>
      <c r="Q21" s="18"/>
      <c r="R21" s="18"/>
      <c r="S21" s="18"/>
    </row>
    <row r="22" spans="1:19" ht="18.75" customHeight="1">
      <c r="C22" s="2" t="s">
        <v>6</v>
      </c>
      <c r="E22" s="19"/>
      <c r="F22" s="6">
        <f>Data!B199</f>
        <v>138</v>
      </c>
      <c r="G22" s="50">
        <f>Data!C199</f>
        <v>2.2843900016553551E-2</v>
      </c>
      <c r="H22" s="19"/>
      <c r="J22" s="19"/>
      <c r="K22" s="19"/>
      <c r="L22" s="74"/>
      <c r="M22" s="74"/>
      <c r="N22"/>
      <c r="P22" s="18"/>
      <c r="Q22" s="18"/>
      <c r="R22" s="18"/>
      <c r="S22" s="18"/>
    </row>
    <row r="23" spans="1:19" ht="18.75" customHeight="1">
      <c r="C23" s="18"/>
      <c r="D23" s="18"/>
      <c r="E23" s="18"/>
      <c r="F23" s="35"/>
      <c r="G23" s="69"/>
      <c r="H23" s="19"/>
      <c r="J23" s="19"/>
      <c r="K23" s="19"/>
      <c r="L23" s="74"/>
      <c r="M23" s="74"/>
      <c r="N23" s="18"/>
      <c r="P23" s="18"/>
      <c r="Q23" s="18"/>
      <c r="R23" s="18"/>
      <c r="S23" s="18"/>
    </row>
    <row r="24" spans="1:19" ht="18.75" customHeight="1">
      <c r="C24" s="4" t="s">
        <v>14</v>
      </c>
      <c r="E24" s="19"/>
      <c r="F24" s="6">
        <f>SUM(F25:F28)</f>
        <v>1593</v>
      </c>
      <c r="G24" s="67"/>
      <c r="H24" s="19"/>
      <c r="I24"/>
      <c r="J24"/>
      <c r="K24"/>
      <c r="L24"/>
      <c r="M24"/>
      <c r="N24" s="18"/>
      <c r="P24" s="18"/>
      <c r="Q24" s="18"/>
      <c r="R24" s="18"/>
      <c r="S24" s="18"/>
    </row>
    <row r="25" spans="1:19" ht="18.75" customHeight="1">
      <c r="C25" s="2" t="s">
        <v>9</v>
      </c>
      <c r="E25" s="19"/>
      <c r="F25" s="6">
        <f>Data!B203</f>
        <v>938</v>
      </c>
      <c r="G25" s="50">
        <f>Data!C203</f>
        <v>0.5888261142498431</v>
      </c>
      <c r="H25" s="19"/>
      <c r="I25" s="4"/>
      <c r="J25"/>
      <c r="K25"/>
      <c r="L25"/>
      <c r="M25"/>
      <c r="N25" s="8"/>
      <c r="P25" s="18"/>
      <c r="Q25" s="18"/>
      <c r="R25" s="18"/>
      <c r="S25" s="18"/>
    </row>
    <row r="26" spans="1:19" ht="18.75" customHeight="1">
      <c r="C26" s="2" t="s">
        <v>10</v>
      </c>
      <c r="E26" s="19"/>
      <c r="F26" s="6">
        <f>Data!B204</f>
        <v>212</v>
      </c>
      <c r="G26" s="50">
        <f>Data!C204</f>
        <v>0.13308223477715003</v>
      </c>
      <c r="H26" s="19"/>
      <c r="I26"/>
      <c r="J26"/>
      <c r="K26"/>
      <c r="L26"/>
      <c r="M26"/>
      <c r="N26" s="9"/>
      <c r="P26" s="18"/>
      <c r="Q26" s="18"/>
      <c r="R26" s="18"/>
      <c r="S26" s="18"/>
    </row>
    <row r="27" spans="1:19" ht="18.75" customHeight="1">
      <c r="A27" s="50"/>
      <c r="C27" s="2" t="s">
        <v>11</v>
      </c>
      <c r="E27" s="19"/>
      <c r="F27" s="6">
        <f>Data!B205</f>
        <v>104</v>
      </c>
      <c r="G27" s="50">
        <f>Data!C205</f>
        <v>6.5285624607658507E-2</v>
      </c>
      <c r="H27" s="19"/>
      <c r="I27"/>
      <c r="J27" s="18"/>
      <c r="K27" s="18"/>
      <c r="L27" s="18"/>
      <c r="M27" s="18"/>
      <c r="N27" s="9"/>
      <c r="P27" s="18"/>
      <c r="Q27" s="18"/>
      <c r="R27" s="18"/>
      <c r="S27" s="18"/>
    </row>
    <row r="28" spans="1:19" ht="18.75" customHeight="1">
      <c r="A28"/>
      <c r="C28" s="2" t="s">
        <v>6</v>
      </c>
      <c r="E28" s="19"/>
      <c r="F28" s="6">
        <f>Data!B206</f>
        <v>339</v>
      </c>
      <c r="G28" s="50">
        <f>Data!C206</f>
        <v>0.2128060263653484</v>
      </c>
      <c r="H28" s="19"/>
      <c r="I28"/>
      <c r="J28" s="18"/>
      <c r="K28" s="18"/>
      <c r="L28" s="18"/>
      <c r="M28" s="18"/>
      <c r="N28" s="9"/>
      <c r="P28" s="18"/>
      <c r="Q28" s="18"/>
      <c r="R28" s="18"/>
      <c r="S28" s="18"/>
    </row>
    <row r="29" spans="1:19" ht="18.75" customHeight="1">
      <c r="C29"/>
      <c r="D29"/>
      <c r="E29"/>
      <c r="F29"/>
      <c r="G29"/>
      <c r="H29" s="19"/>
      <c r="I29"/>
      <c r="J29"/>
      <c r="K29"/>
      <c r="L29"/>
      <c r="M29"/>
      <c r="N29"/>
      <c r="P29" s="18"/>
      <c r="Q29" s="18"/>
      <c r="R29" s="18"/>
      <c r="S29" s="18"/>
    </row>
    <row r="30" spans="1:19" ht="18.75" customHeight="1">
      <c r="C30"/>
      <c r="D30"/>
      <c r="E30"/>
      <c r="F30"/>
      <c r="G30" s="52"/>
      <c r="H30" s="19"/>
      <c r="I30"/>
      <c r="J30"/>
      <c r="K30"/>
      <c r="L30"/>
      <c r="M30"/>
      <c r="N30"/>
    </row>
    <row r="97" spans="1:7" ht="18.75" customHeight="1">
      <c r="A97" s="101"/>
      <c r="B97" s="101" t="s">
        <v>110</v>
      </c>
      <c r="C97" s="101" t="s">
        <v>107</v>
      </c>
      <c r="D97" s="101" t="s">
        <v>109</v>
      </c>
      <c r="E97" s="101" t="s">
        <v>111</v>
      </c>
      <c r="F97" s="101" t="s">
        <v>112</v>
      </c>
    </row>
    <row r="98" spans="1:7" ht="18.75" customHeight="1">
      <c r="A98" s="99"/>
      <c r="B98" s="99">
        <v>461</v>
      </c>
      <c r="C98" s="99">
        <v>600</v>
      </c>
      <c r="D98" s="99">
        <v>968</v>
      </c>
      <c r="E98" s="100">
        <v>1304</v>
      </c>
      <c r="F98" s="100">
        <v>1262</v>
      </c>
      <c r="G98" s="2" t="s">
        <v>113</v>
      </c>
    </row>
    <row r="99" spans="1:7" ht="18.75" customHeight="1">
      <c r="A99" s="99"/>
      <c r="B99" s="99">
        <v>701</v>
      </c>
      <c r="C99" s="99">
        <v>900</v>
      </c>
      <c r="D99" s="99">
        <v>1520</v>
      </c>
      <c r="E99" s="100">
        <v>1970</v>
      </c>
      <c r="F99" s="100">
        <v>1892</v>
      </c>
    </row>
    <row r="101" spans="1:7" ht="18.75" customHeight="1">
      <c r="B101" s="2" t="s">
        <v>115</v>
      </c>
      <c r="C101" s="2" t="s">
        <v>116</v>
      </c>
    </row>
    <row r="102" spans="1:7" ht="18.75" customHeight="1">
      <c r="B102" s="2">
        <v>25581</v>
      </c>
      <c r="C102" s="2">
        <v>37305510</v>
      </c>
      <c r="E102" s="5" t="s">
        <v>114</v>
      </c>
    </row>
    <row r="103" spans="1:7" ht="18.75" customHeight="1">
      <c r="B103" s="2">
        <v>1256</v>
      </c>
      <c r="C103" s="2">
        <v>1195373</v>
      </c>
    </row>
    <row r="104" spans="1:7" ht="18.75" customHeight="1">
      <c r="B104" s="2">
        <v>12307</v>
      </c>
      <c r="C104" s="2">
        <v>47670127</v>
      </c>
    </row>
    <row r="105" spans="1:7" ht="18.75" customHeight="1">
      <c r="B105" s="2">
        <v>810</v>
      </c>
      <c r="C105" s="2">
        <v>1136670</v>
      </c>
    </row>
    <row r="106" spans="1:7" ht="18.75" customHeight="1">
      <c r="C106" s="2">
        <v>737524</v>
      </c>
    </row>
    <row r="107" spans="1:7" ht="18.75" customHeight="1">
      <c r="B107" s="2">
        <v>15124</v>
      </c>
      <c r="C107" s="2">
        <v>88070300</v>
      </c>
    </row>
    <row r="120" spans="6:6" ht="18.75" customHeight="1">
      <c r="F120" s="98"/>
    </row>
  </sheetData>
  <phoneticPr fontId="3" type="noConversion"/>
  <printOptions gridLinesSet="0"/>
  <pageMargins left="0.18" right="0.21" top="0.61" bottom="0.44" header="0.27" footer="0.21"/>
  <pageSetup scale="55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zoomScale="50" workbookViewId="0">
      <selection activeCell="D31" sqref="D31"/>
    </sheetView>
  </sheetViews>
  <sheetFormatPr defaultColWidth="9.109375" defaultRowHeight="18.75" customHeight="1"/>
  <cols>
    <col min="1" max="1" width="17.33203125" style="2" customWidth="1"/>
    <col min="2" max="2" width="9.109375" style="2"/>
    <col min="3" max="3" width="19.33203125" style="2" customWidth="1"/>
    <col min="4" max="4" width="9.44140625" style="2" customWidth="1"/>
    <col min="5" max="5" width="16.5546875" style="2" customWidth="1"/>
    <col min="6" max="6" width="20.33203125" style="2" customWidth="1"/>
    <col min="7" max="7" width="13.33203125" style="2" customWidth="1"/>
    <col min="8" max="8" width="20.44140625" style="2" customWidth="1"/>
    <col min="9" max="9" width="4.5546875" style="2" customWidth="1"/>
    <col min="10" max="10" width="16.44140625" style="2" customWidth="1"/>
    <col min="11" max="11" width="14.6640625" style="2" customWidth="1"/>
    <col min="12" max="12" width="13.5546875" style="2" customWidth="1"/>
    <col min="13" max="13" width="2.33203125" style="2" customWidth="1"/>
    <col min="14" max="19" width="9.109375" style="2"/>
    <col min="20" max="20" width="15.6640625" style="2" customWidth="1"/>
    <col min="21" max="16384" width="9.109375" style="2"/>
  </cols>
  <sheetData>
    <row r="1" spans="1:12" ht="44.4" customHeight="1">
      <c r="B1"/>
      <c r="C1"/>
      <c r="D1"/>
      <c r="E1"/>
      <c r="F1"/>
      <c r="G1"/>
    </row>
    <row r="2" spans="1:12" ht="18.75" customHeight="1">
      <c r="A2"/>
      <c r="B2"/>
      <c r="E2" s="18"/>
      <c r="F2" s="18"/>
      <c r="G2" s="18"/>
    </row>
    <row r="3" spans="1:12" ht="18.75" customHeight="1">
      <c r="A3" s="19"/>
      <c r="B3"/>
      <c r="C3"/>
      <c r="D3"/>
      <c r="E3"/>
      <c r="F3"/>
      <c r="G3" s="18"/>
    </row>
    <row r="4" spans="1:12" ht="18.75" customHeight="1">
      <c r="A4" s="19"/>
      <c r="B4"/>
      <c r="C4"/>
      <c r="D4"/>
      <c r="E4"/>
      <c r="F4"/>
      <c r="G4" s="18"/>
    </row>
    <row r="5" spans="1:12" ht="18.75" customHeight="1">
      <c r="A5" s="19"/>
      <c r="B5"/>
      <c r="C5"/>
      <c r="D5"/>
      <c r="E5"/>
      <c r="F5"/>
      <c r="G5" s="18"/>
    </row>
    <row r="6" spans="1:12" ht="18.75" customHeight="1">
      <c r="A6" s="19"/>
      <c r="B6"/>
      <c r="C6"/>
      <c r="D6"/>
      <c r="E6"/>
      <c r="F6"/>
      <c r="G6" s="18"/>
    </row>
    <row r="7" spans="1:12" ht="18.75" customHeight="1">
      <c r="B7"/>
      <c r="C7"/>
      <c r="D7"/>
      <c r="E7"/>
      <c r="F7"/>
      <c r="G7" s="8"/>
    </row>
    <row r="8" spans="1:12" ht="18.75" customHeight="1">
      <c r="B8"/>
      <c r="C8"/>
      <c r="D8"/>
      <c r="E8"/>
      <c r="F8"/>
      <c r="G8" s="9"/>
      <c r="I8"/>
      <c r="J8"/>
      <c r="K8"/>
    </row>
    <row r="9" spans="1:12" ht="18.75" customHeight="1">
      <c r="A9" s="4"/>
      <c r="B9"/>
      <c r="C9"/>
      <c r="D9"/>
      <c r="E9"/>
      <c r="F9"/>
      <c r="G9" s="9"/>
    </row>
    <row r="10" spans="1:12" ht="18.75" customHeight="1">
      <c r="B10"/>
      <c r="C10"/>
      <c r="D10"/>
      <c r="E10"/>
      <c r="F10"/>
      <c r="G10" s="9"/>
    </row>
    <row r="11" spans="1:12" ht="18.75" customHeight="1">
      <c r="A11" s="19"/>
      <c r="G11" s="9"/>
    </row>
    <row r="12" spans="1:12" ht="18.75" customHeight="1">
      <c r="A12" s="19"/>
      <c r="B12" s="19"/>
      <c r="C12" s="19"/>
      <c r="D12" s="19"/>
      <c r="E12" s="19"/>
      <c r="F12" s="19"/>
      <c r="G12" s="9"/>
    </row>
    <row r="13" spans="1:12" ht="18.75" customHeight="1">
      <c r="A13" s="19"/>
      <c r="B13" s="19"/>
      <c r="C13" s="19"/>
      <c r="D13" s="19"/>
      <c r="E13" s="19"/>
      <c r="F13" s="19"/>
      <c r="G13" s="9"/>
    </row>
    <row r="14" spans="1:12" ht="18.75" customHeight="1">
      <c r="A14" s="19"/>
      <c r="B14" s="19"/>
      <c r="C14" s="19"/>
      <c r="D14" s="19"/>
      <c r="E14" s="19"/>
      <c r="F14" s="19"/>
      <c r="G14"/>
    </row>
    <row r="15" spans="1:12" ht="18.75" customHeight="1">
      <c r="B15"/>
      <c r="C15"/>
      <c r="D15"/>
      <c r="E15"/>
      <c r="F15"/>
      <c r="G15" s="19"/>
    </row>
    <row r="16" spans="1:12" ht="18.75" customHeight="1">
      <c r="B16"/>
      <c r="C16"/>
      <c r="D16"/>
      <c r="E16"/>
      <c r="F16"/>
      <c r="G16" s="9"/>
      <c r="I16" s="18"/>
      <c r="J16" s="18"/>
      <c r="K16" s="18"/>
      <c r="L16" s="18"/>
    </row>
    <row r="17" spans="1:12" ht="18.75" customHeight="1">
      <c r="B17"/>
      <c r="C17"/>
      <c r="D17"/>
      <c r="E17"/>
      <c r="F17"/>
      <c r="G17" s="9"/>
      <c r="I17" s="18"/>
      <c r="J17" s="18"/>
      <c r="K17" s="18"/>
      <c r="L17" s="18"/>
    </row>
    <row r="18" spans="1:12" ht="18.75" customHeight="1">
      <c r="B18"/>
      <c r="C18"/>
      <c r="D18"/>
      <c r="E18"/>
      <c r="F18"/>
      <c r="G18" s="9"/>
      <c r="I18" s="18"/>
      <c r="J18" s="18"/>
      <c r="K18" s="18"/>
      <c r="L18" s="18"/>
    </row>
    <row r="19" spans="1:12" ht="18.75" customHeight="1">
      <c r="B19"/>
      <c r="C19"/>
      <c r="D19"/>
      <c r="E19"/>
      <c r="F19"/>
      <c r="G19" s="9"/>
      <c r="I19" s="18"/>
      <c r="J19" s="18"/>
      <c r="K19" s="18"/>
      <c r="L19" s="18"/>
    </row>
    <row r="20" spans="1:12" ht="18.75" customHeight="1">
      <c r="A20" s="10"/>
      <c r="B20" s="37"/>
      <c r="C20"/>
      <c r="D20"/>
      <c r="E20"/>
      <c r="F20"/>
      <c r="G20" s="9"/>
      <c r="I20" s="18"/>
      <c r="J20" s="18"/>
      <c r="K20" s="18"/>
      <c r="L20" s="18"/>
    </row>
    <row r="21" spans="1:12" ht="18.75" customHeight="1">
      <c r="A21" s="10"/>
      <c r="B21"/>
      <c r="C21"/>
      <c r="D21"/>
      <c r="E21"/>
      <c r="F21"/>
      <c r="G21" s="9"/>
      <c r="I21" s="18"/>
      <c r="J21" s="18"/>
      <c r="K21" s="18"/>
      <c r="L21" s="18"/>
    </row>
    <row r="22" spans="1:12" ht="18.75" customHeight="1">
      <c r="A22" s="19"/>
      <c r="B22" s="2" t="s">
        <v>12</v>
      </c>
      <c r="C22" s="19"/>
      <c r="D22" s="19"/>
      <c r="E22" s="74"/>
      <c r="F22" s="74">
        <v>3042</v>
      </c>
      <c r="G22"/>
      <c r="I22" s="18"/>
      <c r="J22" s="18"/>
      <c r="K22" s="18"/>
      <c r="L22" s="18"/>
    </row>
    <row r="23" spans="1:12" ht="18.75" customHeight="1">
      <c r="A23" s="19"/>
      <c r="B23" s="2" t="s">
        <v>13</v>
      </c>
      <c r="C23" s="19"/>
      <c r="D23" s="19"/>
      <c r="E23" s="74"/>
      <c r="F23" s="74">
        <v>11178</v>
      </c>
      <c r="G23" s="18"/>
      <c r="I23" s="18"/>
      <c r="J23" s="18"/>
      <c r="K23" s="18"/>
      <c r="L23" s="18"/>
    </row>
    <row r="24" spans="1:12" ht="18.75" customHeight="1">
      <c r="A24" s="19"/>
      <c r="B24"/>
      <c r="C24"/>
      <c r="D24"/>
      <c r="E24"/>
      <c r="F24"/>
      <c r="G24" s="18"/>
      <c r="I24" s="18"/>
      <c r="J24" s="18"/>
      <c r="K24" s="18"/>
      <c r="L24" s="18"/>
    </row>
    <row r="25" spans="1:12" ht="18.75" customHeight="1">
      <c r="A25" s="19"/>
      <c r="B25" s="4" t="s">
        <v>181</v>
      </c>
      <c r="C25"/>
      <c r="D25"/>
      <c r="E25"/>
      <c r="F25"/>
      <c r="G25" s="8"/>
      <c r="I25" s="18"/>
      <c r="J25" s="18"/>
      <c r="K25" s="18"/>
      <c r="L25" s="18"/>
    </row>
    <row r="26" spans="1:12" ht="18.75" customHeight="1">
      <c r="A26" s="19"/>
      <c r="B26"/>
      <c r="C26"/>
      <c r="D26"/>
      <c r="E26"/>
      <c r="F26"/>
      <c r="G26" s="9"/>
      <c r="I26" s="18"/>
      <c r="J26" s="18"/>
      <c r="K26" s="18"/>
      <c r="L26" s="18"/>
    </row>
    <row r="27" spans="1:12" ht="18.75" customHeight="1">
      <c r="A27" s="19"/>
      <c r="B27"/>
      <c r="C27" s="18"/>
      <c r="D27" s="18"/>
      <c r="E27" s="18"/>
      <c r="F27" s="18"/>
      <c r="G27" s="9"/>
      <c r="I27" s="18"/>
      <c r="J27" s="18"/>
      <c r="K27" s="18"/>
      <c r="L27" s="18"/>
    </row>
    <row r="28" spans="1:12" ht="18.75" customHeight="1">
      <c r="A28" s="19"/>
      <c r="B28"/>
      <c r="C28" s="18"/>
      <c r="D28" s="18"/>
      <c r="E28" s="18"/>
      <c r="F28" s="18"/>
      <c r="G28" s="9"/>
      <c r="I28" s="18"/>
      <c r="J28" s="18"/>
      <c r="K28" s="18"/>
      <c r="L28" s="18"/>
    </row>
    <row r="29" spans="1:12" ht="18.75" customHeight="1">
      <c r="A29" s="19"/>
      <c r="B29"/>
      <c r="C29"/>
      <c r="D29"/>
      <c r="E29"/>
      <c r="F29"/>
      <c r="G29"/>
      <c r="I29" s="18"/>
      <c r="J29" s="18"/>
      <c r="K29" s="18"/>
      <c r="L29" s="18"/>
    </row>
    <row r="30" spans="1:12" ht="18.75" customHeight="1">
      <c r="A30" s="19"/>
      <c r="B30"/>
      <c r="C30"/>
      <c r="D30"/>
      <c r="E30"/>
      <c r="F30"/>
      <c r="G30"/>
    </row>
    <row r="31" spans="1:12" ht="18.75" customHeight="1">
      <c r="A31" s="5"/>
      <c r="B31"/>
      <c r="C31"/>
      <c r="D31"/>
      <c r="E31"/>
      <c r="F31"/>
    </row>
    <row r="32" spans="1:12" ht="18.75" customHeight="1">
      <c r="A32" s="19"/>
      <c r="B32"/>
      <c r="C32"/>
      <c r="D32"/>
      <c r="E32"/>
      <c r="F32"/>
      <c r="G32"/>
    </row>
    <row r="33" spans="1:7" ht="18.75" customHeight="1">
      <c r="A33" s="19"/>
      <c r="B33" s="10"/>
      <c r="C33" s="10"/>
      <c r="G33"/>
    </row>
    <row r="34" spans="1:7" ht="18.75" customHeight="1">
      <c r="A34" s="19"/>
      <c r="B34" s="18"/>
      <c r="C34" s="18"/>
      <c r="D34" s="18"/>
      <c r="E34" s="18"/>
      <c r="F34" s="18"/>
      <c r="G34"/>
    </row>
    <row r="35" spans="1:7" ht="18.75" customHeight="1">
      <c r="A35" s="19"/>
      <c r="B35" s="18"/>
      <c r="C35" s="18"/>
      <c r="D35" s="18"/>
      <c r="E35" s="18"/>
      <c r="F35" s="18"/>
      <c r="G35"/>
    </row>
    <row r="36" spans="1:7" ht="18.75" customHeight="1">
      <c r="A36" s="19"/>
      <c r="B36" s="19"/>
      <c r="C36" s="19"/>
      <c r="D36" s="19"/>
      <c r="E36" s="19"/>
      <c r="F36" s="19"/>
      <c r="G36"/>
    </row>
    <row r="37" spans="1:7" ht="18.75" customHeight="1">
      <c r="A37" s="19"/>
      <c r="B37" s="19"/>
      <c r="C37" s="19"/>
      <c r="D37" s="19"/>
      <c r="E37" s="19"/>
      <c r="F37" s="19"/>
    </row>
    <row r="38" spans="1:7" ht="18.75" customHeight="1">
      <c r="B38"/>
      <c r="C38"/>
      <c r="D38"/>
      <c r="E38"/>
      <c r="F38"/>
      <c r="G38"/>
    </row>
    <row r="39" spans="1:7" ht="18.75" customHeight="1">
      <c r="A39" s="19"/>
      <c r="B39"/>
      <c r="C39"/>
      <c r="D39"/>
      <c r="E39"/>
      <c r="F39"/>
      <c r="G39"/>
    </row>
    <row r="40" spans="1:7" ht="18.75" customHeight="1">
      <c r="A40" s="19"/>
      <c r="B40"/>
      <c r="C40"/>
      <c r="D40"/>
      <c r="E40"/>
      <c r="F40"/>
      <c r="G40"/>
    </row>
    <row r="41" spans="1:7" ht="18.75" customHeight="1">
      <c r="A41" s="10"/>
      <c r="B41"/>
      <c r="C41"/>
      <c r="D41"/>
      <c r="E41"/>
      <c r="F41"/>
      <c r="G41"/>
    </row>
    <row r="42" spans="1:7" ht="18.75" customHeight="1">
      <c r="A42" s="10"/>
      <c r="B42"/>
      <c r="C42"/>
      <c r="D42"/>
      <c r="E42"/>
      <c r="F42" s="90"/>
      <c r="G42"/>
    </row>
    <row r="43" spans="1:7" ht="18.75" customHeight="1">
      <c r="A43" s="14"/>
      <c r="B43" s="19"/>
      <c r="C43" s="19"/>
      <c r="D43"/>
      <c r="E43" s="87" t="s">
        <v>119</v>
      </c>
      <c r="F43" s="87" t="s">
        <v>31</v>
      </c>
      <c r="G43"/>
    </row>
    <row r="44" spans="1:7" ht="18.75" customHeight="1">
      <c r="A44" s="19"/>
      <c r="B44" s="2" t="str">
        <f>Data!A259</f>
        <v>Loans</v>
      </c>
      <c r="D44"/>
      <c r="E44" s="72">
        <f>Data!D259</f>
        <v>10354</v>
      </c>
      <c r="F44" s="89">
        <f>Data!E259</f>
        <v>97584040</v>
      </c>
      <c r="G44"/>
    </row>
    <row r="45" spans="1:7" ht="18.75" customHeight="1">
      <c r="A45" s="19"/>
      <c r="B45" s="2" t="str">
        <f>Data!A257</f>
        <v>Grants</v>
      </c>
      <c r="C45" s="19"/>
      <c r="D45"/>
      <c r="E45" s="72">
        <f>Data!D257</f>
        <v>25730</v>
      </c>
      <c r="F45" s="89">
        <f>Data!E257</f>
        <v>254801908.59999999</v>
      </c>
      <c r="G45"/>
    </row>
    <row r="46" spans="1:7" ht="18.75" customHeight="1">
      <c r="A46" s="12"/>
      <c r="B46" s="2" t="str">
        <f>Data!A258</f>
        <v>Scholarships</v>
      </c>
      <c r="D46"/>
      <c r="E46" s="72">
        <f>Data!D258</f>
        <v>5623</v>
      </c>
      <c r="F46" s="89">
        <f>Data!E258</f>
        <v>11030130.07</v>
      </c>
      <c r="G46"/>
    </row>
    <row r="47" spans="1:7" ht="18.75" customHeight="1">
      <c r="B47" s="2" t="str">
        <f>Data!A260</f>
        <v>Federal Work Study</v>
      </c>
      <c r="D47"/>
      <c r="E47" s="72">
        <f>Data!D260</f>
        <v>207</v>
      </c>
      <c r="F47" s="89">
        <f>Data!E260</f>
        <v>893138</v>
      </c>
      <c r="G47"/>
    </row>
    <row r="48" spans="1:7" ht="18.75" customHeight="1">
      <c r="B48" s="2" t="str">
        <f>Data!A261</f>
        <v>Other Assistance</v>
      </c>
      <c r="D48"/>
      <c r="E48" s="72">
        <f>Data!D261</f>
        <v>230</v>
      </c>
      <c r="F48" s="89">
        <f>Data!E261</f>
        <v>2986169.3</v>
      </c>
      <c r="G48" s="18"/>
    </row>
    <row r="49" spans="1:8" ht="18.75" customHeight="1">
      <c r="A49" s="19"/>
      <c r="B49" s="2" t="s">
        <v>182</v>
      </c>
      <c r="D49"/>
      <c r="E49" s="72">
        <f>Data!D262</f>
        <v>31749</v>
      </c>
      <c r="F49" s="89">
        <f>Data!E262</f>
        <v>367295385.97000003</v>
      </c>
      <c r="G49" s="18"/>
    </row>
    <row r="50" spans="1:8" ht="18.75" customHeight="1">
      <c r="A50"/>
      <c r="B50"/>
      <c r="C50"/>
      <c r="D50"/>
      <c r="E50"/>
      <c r="F50"/>
      <c r="G50" s="18"/>
    </row>
    <row r="51" spans="1:8" ht="18.75" customHeight="1">
      <c r="A51"/>
      <c r="B51"/>
      <c r="C51"/>
      <c r="D51"/>
      <c r="E51"/>
      <c r="F51"/>
      <c r="G51"/>
    </row>
    <row r="52" spans="1:8" ht="18.75" customHeight="1">
      <c r="A52"/>
      <c r="B52"/>
      <c r="C52"/>
      <c r="D52"/>
      <c r="E52"/>
      <c r="F52"/>
      <c r="G52"/>
    </row>
    <row r="53" spans="1:8" ht="18.75" customHeight="1">
      <c r="A53"/>
      <c r="B53"/>
      <c r="C53"/>
      <c r="D53"/>
      <c r="E53"/>
      <c r="F53"/>
      <c r="G53"/>
    </row>
    <row r="54" spans="1:8" ht="18.75" customHeight="1">
      <c r="A54"/>
      <c r="B54"/>
      <c r="C54"/>
      <c r="D54"/>
      <c r="E54"/>
      <c r="F54"/>
      <c r="G54"/>
    </row>
    <row r="55" spans="1:8" ht="18.75" customHeight="1">
      <c r="B55"/>
      <c r="C55"/>
      <c r="D55"/>
      <c r="E55"/>
      <c r="F55"/>
      <c r="G55"/>
    </row>
    <row r="56" spans="1:8" ht="18.75" customHeight="1">
      <c r="B56" s="73"/>
      <c r="C56"/>
      <c r="D56"/>
      <c r="E56"/>
      <c r="F56"/>
      <c r="G56"/>
      <c r="H56" s="38"/>
    </row>
    <row r="57" spans="1:8" ht="18.75" customHeight="1">
      <c r="C57" s="18"/>
      <c r="D57" s="18"/>
      <c r="E57" s="18"/>
      <c r="F57" s="18"/>
    </row>
    <row r="58" spans="1:8" ht="18.75" customHeight="1">
      <c r="B58"/>
      <c r="C58"/>
      <c r="D58"/>
      <c r="E58"/>
      <c r="F58"/>
    </row>
  </sheetData>
  <phoneticPr fontId="3" type="noConversion"/>
  <printOptions gridLinesSet="0"/>
  <pageMargins left="0.18" right="0.21" top="0.61" bottom="0.44" header="0.27" footer="0.21"/>
  <pageSetup scale="55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>
      <selection activeCell="D31" sqref="D31"/>
    </sheetView>
  </sheetViews>
  <sheetFormatPr defaultColWidth="9.109375" defaultRowHeight="18.75" customHeight="1"/>
  <cols>
    <col min="1" max="1" width="9.109375" style="2"/>
    <col min="2" max="2" width="15.6640625" style="2" customWidth="1"/>
    <col min="3" max="3" width="16.5546875" style="2" customWidth="1"/>
    <col min="4" max="4" width="13.44140625" style="2" customWidth="1"/>
    <col min="5" max="5" width="13.33203125" style="2" customWidth="1"/>
    <col min="6" max="6" width="20.44140625" style="2" customWidth="1"/>
    <col min="7" max="7" width="4.5546875" style="2" customWidth="1"/>
    <col min="8" max="8" width="16.44140625" style="2" customWidth="1"/>
    <col min="9" max="9" width="14.6640625" style="2" customWidth="1"/>
    <col min="10" max="10" width="13.5546875" style="2" customWidth="1"/>
    <col min="11" max="11" width="2.33203125" style="2" customWidth="1"/>
    <col min="12" max="17" width="9.109375" style="2"/>
    <col min="18" max="18" width="15.6640625" style="2" customWidth="1"/>
    <col min="19" max="16384" width="9.109375" style="2"/>
  </cols>
  <sheetData>
    <row r="1" spans="1:20" ht="9.75" customHeight="1"/>
    <row r="2" spans="1:20" ht="23.25" customHeight="1">
      <c r="M2"/>
      <c r="N2"/>
      <c r="O2"/>
      <c r="P2"/>
    </row>
    <row r="3" spans="1:20" ht="18.75" customHeight="1">
      <c r="A3"/>
      <c r="B3"/>
      <c r="C3"/>
      <c r="D3"/>
      <c r="E3" s="18"/>
      <c r="L3"/>
      <c r="M3"/>
      <c r="N3"/>
      <c r="O3"/>
      <c r="P3"/>
      <c r="Q3"/>
    </row>
    <row r="4" spans="1:20" ht="18.75" customHeight="1">
      <c r="A4" s="4" t="s">
        <v>22</v>
      </c>
      <c r="B4"/>
      <c r="C4" s="51" t="s">
        <v>1</v>
      </c>
      <c r="D4" s="51" t="s">
        <v>2</v>
      </c>
      <c r="L4"/>
      <c r="M4"/>
      <c r="N4"/>
      <c r="O4"/>
      <c r="P4"/>
      <c r="Q4"/>
    </row>
    <row r="5" spans="1:20" ht="18.75" customHeight="1">
      <c r="A5" s="2" t="str">
        <f>Data!A79</f>
        <v>Radio/Tv/Brdcs</v>
      </c>
      <c r="B5"/>
      <c r="C5" s="6">
        <f>Data!B79</f>
        <v>1969</v>
      </c>
      <c r="D5" s="50">
        <f>Data!C79</f>
        <v>5.7447118891320204E-2</v>
      </c>
      <c r="E5" s="9"/>
      <c r="L5"/>
      <c r="M5"/>
      <c r="N5"/>
      <c r="O5"/>
      <c r="P5"/>
      <c r="Q5"/>
    </row>
    <row r="6" spans="1:20" ht="17.399999999999999" customHeight="1">
      <c r="A6" s="2" t="str">
        <f>Data!A80</f>
        <v>Crim Justice</v>
      </c>
      <c r="B6"/>
      <c r="C6" s="6">
        <f>Data!B80</f>
        <v>1643</v>
      </c>
      <c r="D6" s="50">
        <f>Data!C80</f>
        <v>4.7935813274981767E-2</v>
      </c>
      <c r="E6" s="9"/>
      <c r="L6"/>
      <c r="M6"/>
      <c r="N6"/>
      <c r="O6"/>
      <c r="P6"/>
      <c r="Q6"/>
    </row>
    <row r="7" spans="1:20" ht="17.399999999999999" customHeight="1">
      <c r="A7" s="2" t="str">
        <f>Data!A81</f>
        <v>Kinesiology</v>
      </c>
      <c r="B7"/>
      <c r="C7" s="6">
        <f>Data!B81</f>
        <v>1541</v>
      </c>
      <c r="D7" s="50">
        <f>Data!C81</f>
        <v>4.4959883296863602E-2</v>
      </c>
      <c r="E7" s="9"/>
      <c r="L7"/>
      <c r="M7"/>
      <c r="N7"/>
      <c r="O7"/>
      <c r="P7"/>
      <c r="Q7"/>
    </row>
    <row r="8" spans="1:20" ht="17.399999999999999" customHeight="1">
      <c r="A8" s="2" t="str">
        <f>Data!A82</f>
        <v>Sociology</v>
      </c>
      <c r="B8"/>
      <c r="C8" s="6">
        <f>Data!B82</f>
        <v>1399</v>
      </c>
      <c r="D8" s="50">
        <f>Data!C82</f>
        <v>4.0816921954777534E-2</v>
      </c>
      <c r="E8"/>
      <c r="L8"/>
      <c r="M8"/>
      <c r="N8"/>
      <c r="O8"/>
      <c r="P8"/>
      <c r="Q8"/>
      <c r="R8"/>
      <c r="S8"/>
      <c r="T8"/>
    </row>
    <row r="9" spans="1:20" ht="17.399999999999999" customHeight="1">
      <c r="A9" s="2" t="str">
        <f>Data!A83</f>
        <v>Computer Sci</v>
      </c>
      <c r="B9"/>
      <c r="C9" s="6">
        <f>Data!B83</f>
        <v>1388</v>
      </c>
      <c r="D9" s="50">
        <f>Data!C83</f>
        <v>4.0495988329686358E-2</v>
      </c>
      <c r="E9" s="9"/>
      <c r="L9"/>
      <c r="M9"/>
      <c r="N9"/>
      <c r="O9"/>
      <c r="P9"/>
      <c r="Q9"/>
      <c r="R9"/>
      <c r="S9"/>
      <c r="T9"/>
    </row>
    <row r="10" spans="1:20" ht="17.399999999999999" customHeight="1">
      <c r="A10" s="2" t="str">
        <f>Data!A84</f>
        <v>Marketing</v>
      </c>
      <c r="B10"/>
      <c r="C10" s="6">
        <f>Data!B84</f>
        <v>1247</v>
      </c>
      <c r="D10" s="50">
        <f>Data!C84</f>
        <v>3.6382202771699491E-2</v>
      </c>
      <c r="L10"/>
      <c r="M10"/>
      <c r="N10"/>
      <c r="O10"/>
      <c r="P10"/>
      <c r="Q10"/>
      <c r="R10"/>
      <c r="S10"/>
      <c r="T10"/>
    </row>
    <row r="11" spans="1:20" ht="17.399999999999999" customHeight="1">
      <c r="A11" s="2" t="str">
        <f>Data!A85</f>
        <v>Child Develop</v>
      </c>
      <c r="B11"/>
      <c r="C11" s="6">
        <f>Data!B85</f>
        <v>1243</v>
      </c>
      <c r="D11" s="50">
        <f>Data!C85</f>
        <v>3.6265499635302699E-2</v>
      </c>
      <c r="L11"/>
      <c r="M11"/>
      <c r="N11"/>
      <c r="O11"/>
      <c r="P11"/>
      <c r="Q11"/>
      <c r="R11"/>
      <c r="S11"/>
      <c r="T11"/>
    </row>
    <row r="12" spans="1:20" ht="17.399999999999999" customHeight="1">
      <c r="A12" s="2" t="str">
        <f>Data!A86</f>
        <v>Art</v>
      </c>
      <c r="B12"/>
      <c r="C12" s="6">
        <f>Data!B86</f>
        <v>1203</v>
      </c>
      <c r="D12" s="50">
        <f>Data!C86</f>
        <v>3.5098468271334789E-2</v>
      </c>
      <c r="L12"/>
      <c r="M12"/>
      <c r="N12"/>
      <c r="O12"/>
      <c r="P12"/>
      <c r="Q12"/>
      <c r="R12"/>
      <c r="S12"/>
      <c r="T12"/>
    </row>
    <row r="13" spans="1:20" ht="17.399999999999999" customHeight="1">
      <c r="A13" s="2" t="e">
        <f>Data!#REF!</f>
        <v>#REF!</v>
      </c>
      <c r="B13"/>
      <c r="C13" s="6" t="e">
        <f>Data!#REF!</f>
        <v>#REF!</v>
      </c>
      <c r="D13" s="50" t="e">
        <f>Data!#REF!</f>
        <v>#REF!</v>
      </c>
      <c r="L13"/>
      <c r="M13"/>
      <c r="N13"/>
      <c r="O13"/>
      <c r="P13"/>
      <c r="Q13"/>
      <c r="R13"/>
      <c r="S13"/>
      <c r="T13"/>
    </row>
    <row r="14" spans="1:20" ht="17.399999999999999" customHeight="1">
      <c r="A14" s="2" t="str">
        <f>Data!A88</f>
        <v>Other</v>
      </c>
      <c r="B14"/>
      <c r="C14" s="6">
        <f>Data!B88</f>
        <v>18460</v>
      </c>
      <c r="D14" s="50">
        <f>Data!C88</f>
        <v>0.53858497447118892</v>
      </c>
      <c r="L14"/>
      <c r="M14"/>
      <c r="N14"/>
      <c r="O14"/>
      <c r="P14"/>
      <c r="Q14"/>
      <c r="R14"/>
      <c r="S14"/>
      <c r="T14"/>
    </row>
    <row r="15" spans="1:20" ht="21.6">
      <c r="A15"/>
      <c r="B15"/>
      <c r="C15"/>
      <c r="D15" s="52"/>
      <c r="L15"/>
      <c r="M15"/>
      <c r="N15"/>
      <c r="O15"/>
      <c r="P15"/>
      <c r="Q15"/>
      <c r="R15"/>
      <c r="S15"/>
      <c r="T15"/>
    </row>
    <row r="16" spans="1:20" ht="15.75" customHeight="1">
      <c r="A16" s="4" t="s">
        <v>24</v>
      </c>
      <c r="B16" s="19"/>
      <c r="C16"/>
      <c r="D16"/>
      <c r="O16"/>
      <c r="P16"/>
      <c r="Q16"/>
      <c r="R16"/>
      <c r="S16"/>
      <c r="T16"/>
    </row>
    <row r="17" spans="1:20" ht="17.399999999999999" customHeight="1">
      <c r="A17" s="2" t="str">
        <f>Data!A92</f>
        <v>COUNSELING</v>
      </c>
      <c r="B17" s="19"/>
      <c r="C17" s="6">
        <f>Data!B92</f>
        <v>292</v>
      </c>
      <c r="D17" s="50">
        <f>Data!C92</f>
        <v>6.8288119738072972E-2</v>
      </c>
      <c r="O17"/>
      <c r="P17"/>
      <c r="Q17"/>
      <c r="R17"/>
      <c r="S17"/>
      <c r="T17"/>
    </row>
    <row r="18" spans="1:20" ht="17.399999999999999" customHeight="1">
      <c r="A18" s="2" t="str">
        <f>Data!A93</f>
        <v>SOC/WELFARE</v>
      </c>
      <c r="B18" s="19"/>
      <c r="C18" s="6">
        <f>Data!B93</f>
        <v>219</v>
      </c>
      <c r="D18" s="50">
        <f>Data!C93</f>
        <v>5.1216089803554722E-2</v>
      </c>
      <c r="O18"/>
      <c r="P18"/>
      <c r="Q18"/>
      <c r="R18"/>
      <c r="S18"/>
      <c r="T18"/>
    </row>
    <row r="19" spans="1:20" ht="17.399999999999999" customHeight="1">
      <c r="A19" s="2" t="str">
        <f>Data!A94</f>
        <v>BUSINESS ADMIN</v>
      </c>
      <c r="B19" s="19"/>
      <c r="C19" s="6">
        <f>Data!B94</f>
        <v>186</v>
      </c>
      <c r="D19" s="50">
        <f>Data!C94</f>
        <v>4.349859681945744E-2</v>
      </c>
      <c r="O19"/>
      <c r="P19"/>
      <c r="Q19"/>
      <c r="R19"/>
      <c r="S19"/>
      <c r="T19"/>
    </row>
    <row r="20" spans="1:20" ht="17.399999999999999" customHeight="1">
      <c r="A20" s="2" t="str">
        <f>Data!A95</f>
        <v>COMMUN DISORDR</v>
      </c>
      <c r="B20" s="19"/>
      <c r="C20" s="6">
        <f>Data!B95</f>
        <v>143</v>
      </c>
      <c r="D20" s="50">
        <f>Data!C95</f>
        <v>3.3442469597754911E-2</v>
      </c>
      <c r="E20" s="18"/>
      <c r="O20"/>
      <c r="P20"/>
      <c r="Q20"/>
      <c r="R20"/>
      <c r="S20"/>
      <c r="T20"/>
    </row>
    <row r="21" spans="1:20" ht="17.399999999999999" customHeight="1">
      <c r="A21" s="2" t="str">
        <f>Data!A96</f>
        <v>COMPUTER SCI</v>
      </c>
      <c r="B21" s="19"/>
      <c r="C21" s="6">
        <f>Data!B96</f>
        <v>131</v>
      </c>
      <c r="D21" s="50">
        <f>Data!C96</f>
        <v>3.0636108512628626E-2</v>
      </c>
      <c r="E21" s="18"/>
      <c r="O21"/>
      <c r="P21"/>
      <c r="Q21"/>
      <c r="R21"/>
      <c r="S21"/>
      <c r="T21"/>
    </row>
    <row r="22" spans="1:20" ht="17.399999999999999" customHeight="1">
      <c r="A22" s="2" t="str">
        <f>Data!A97</f>
        <v>ENG MANAGEMENT</v>
      </c>
      <c r="B22" s="19"/>
      <c r="C22" s="6">
        <f>Data!B97</f>
        <v>107</v>
      </c>
      <c r="D22" s="50">
        <f>Data!C97</f>
        <v>2.5023386342376053E-2</v>
      </c>
      <c r="E22" s="5"/>
      <c r="O22"/>
      <c r="P22"/>
      <c r="Q22"/>
      <c r="R22"/>
      <c r="S22"/>
      <c r="T22"/>
    </row>
    <row r="23" spans="1:20" ht="17.399999999999999" customHeight="1">
      <c r="A23" s="2" t="str">
        <f>Data!A98</f>
        <v>ADMIN/SUPER</v>
      </c>
      <c r="B23" s="19"/>
      <c r="C23" s="6">
        <f>Data!B98</f>
        <v>100</v>
      </c>
      <c r="D23" s="50">
        <f>Data!C98</f>
        <v>2.3386342376052385E-2</v>
      </c>
      <c r="E23" s="18"/>
      <c r="O23"/>
      <c r="P23"/>
      <c r="Q23"/>
      <c r="R23"/>
      <c r="S23"/>
      <c r="T23"/>
    </row>
    <row r="24" spans="1:20" ht="17.399999999999999" customHeight="1">
      <c r="A24" s="2" t="str">
        <f>Data!A99</f>
        <v>HEALTH ED</v>
      </c>
      <c r="B24" s="19"/>
      <c r="C24" s="6">
        <f>Data!B99</f>
        <v>99</v>
      </c>
      <c r="D24" s="50">
        <f>Data!C99</f>
        <v>2.3152478952291861E-2</v>
      </c>
      <c r="E24" s="19"/>
      <c r="O24"/>
      <c r="P24"/>
      <c r="Q24"/>
      <c r="R24"/>
      <c r="S24"/>
      <c r="T24"/>
    </row>
    <row r="25" spans="1:20" ht="17.25" customHeight="1">
      <c r="A25" s="2" t="str">
        <f>Data!A100</f>
        <v>PHYSICL THERPY</v>
      </c>
      <c r="B25" s="19"/>
      <c r="C25" s="6">
        <f>Data!B100</f>
        <v>92</v>
      </c>
      <c r="D25" s="50">
        <f>Data!C100</f>
        <v>2.1515434985968196E-2</v>
      </c>
      <c r="E25" s="18"/>
      <c r="O25"/>
      <c r="P25"/>
      <c r="Q25"/>
      <c r="R25"/>
      <c r="S25"/>
      <c r="T25"/>
    </row>
    <row r="26" spans="1:20" ht="17.25" customHeight="1">
      <c r="A26" s="2" t="str">
        <f>Data!A102</f>
        <v>Other</v>
      </c>
      <c r="B26" s="19"/>
      <c r="C26" s="6">
        <f>Data!B102</f>
        <v>2907</v>
      </c>
      <c r="D26" s="50">
        <f>Data!C102</f>
        <v>0.67984097287184286</v>
      </c>
      <c r="O26"/>
      <c r="P26"/>
      <c r="Q26"/>
      <c r="R26"/>
      <c r="S26"/>
      <c r="T26"/>
    </row>
    <row r="27" spans="1:20" ht="12.75" customHeight="1">
      <c r="A27"/>
      <c r="B27"/>
      <c r="C27"/>
      <c r="D27" s="52"/>
      <c r="E27" s="19"/>
      <c r="O27"/>
      <c r="P27"/>
      <c r="Q27"/>
      <c r="R27"/>
      <c r="S27"/>
      <c r="T27"/>
    </row>
    <row r="28" spans="1:20" ht="17.399999999999999" customHeight="1">
      <c r="A28"/>
      <c r="B28"/>
      <c r="C28"/>
      <c r="D28"/>
      <c r="E28" s="19"/>
      <c r="K28"/>
      <c r="O28"/>
      <c r="P28"/>
      <c r="Q28"/>
      <c r="R28"/>
      <c r="S28"/>
      <c r="T28"/>
    </row>
  </sheetData>
  <phoneticPr fontId="3" type="noConversion"/>
  <printOptions gridLinesSet="0"/>
  <pageMargins left="0.18" right="0.21" top="0.61" bottom="0.44" header="0.27" footer="0.21"/>
  <pageSetup scale="55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18"/>
  <sheetViews>
    <sheetView showGridLines="0" zoomScaleNormal="100" workbookViewId="0">
      <selection activeCell="H6" sqref="H6"/>
    </sheetView>
  </sheetViews>
  <sheetFormatPr defaultColWidth="9.109375" defaultRowHeight="18.75" customHeight="1"/>
  <cols>
    <col min="1" max="1" width="9.109375" style="2"/>
    <col min="2" max="2" width="3.5546875" style="2" customWidth="1"/>
    <col min="3" max="3" width="26.44140625" style="2" customWidth="1"/>
    <col min="4" max="4" width="15.88671875" style="2" bestFit="1" customWidth="1"/>
    <col min="5" max="5" width="15.5546875" customWidth="1"/>
    <col min="6" max="6" width="13" bestFit="1" customWidth="1"/>
    <col min="7" max="7" width="6.88671875" style="2" customWidth="1"/>
    <col min="8" max="8" width="8" style="2" customWidth="1"/>
    <col min="9" max="9" width="2.88671875" style="2" customWidth="1"/>
    <col min="10" max="10" width="22.33203125" style="2" customWidth="1"/>
    <col min="11" max="11" width="17" style="5" customWidth="1"/>
    <col min="12" max="12" width="15.88671875" style="5" customWidth="1"/>
    <col min="13" max="13" width="20.44140625" style="2" customWidth="1"/>
    <col min="14" max="14" width="4.5546875" style="2" customWidth="1"/>
    <col min="15" max="15" width="16.44140625" style="2" customWidth="1"/>
    <col min="16" max="16" width="14.6640625" style="2" customWidth="1"/>
    <col min="17" max="17" width="13.5546875" style="2" customWidth="1"/>
    <col min="18" max="18" width="2.33203125" style="2" customWidth="1"/>
    <col min="19" max="24" width="9.109375" style="2"/>
    <col min="25" max="25" width="15.6640625" style="2" customWidth="1"/>
    <col min="26" max="16384" width="9.109375" style="2"/>
  </cols>
  <sheetData>
    <row r="1" spans="2:27" ht="9.75" customHeight="1">
      <c r="E1" s="20"/>
    </row>
    <row r="2" spans="2:27" ht="23.25" customHeight="1">
      <c r="E2" s="2"/>
      <c r="F2" s="2"/>
      <c r="H2" s="19"/>
      <c r="T2"/>
      <c r="U2"/>
      <c r="V2"/>
      <c r="W2"/>
    </row>
    <row r="3" spans="2:27" ht="18.75" customHeight="1">
      <c r="E3" s="2"/>
      <c r="F3" s="2"/>
      <c r="H3" s="19"/>
      <c r="S3"/>
      <c r="T3"/>
      <c r="U3"/>
      <c r="V3"/>
      <c r="W3"/>
      <c r="X3"/>
    </row>
    <row r="4" spans="2:27" ht="18.75" customHeight="1">
      <c r="E4" s="2"/>
      <c r="F4" s="2"/>
      <c r="H4" s="19"/>
      <c r="S4"/>
      <c r="T4"/>
      <c r="U4"/>
      <c r="V4"/>
      <c r="W4"/>
      <c r="X4"/>
    </row>
    <row r="5" spans="2:27" ht="18.75" customHeight="1">
      <c r="E5" s="2"/>
      <c r="F5" s="2"/>
      <c r="H5" s="19"/>
      <c r="S5"/>
      <c r="T5"/>
      <c r="U5"/>
      <c r="V5"/>
      <c r="W5"/>
      <c r="X5"/>
    </row>
    <row r="6" spans="2:27" ht="17.399999999999999" customHeight="1">
      <c r="H6" s="19"/>
      <c r="S6"/>
      <c r="T6"/>
      <c r="U6"/>
      <c r="V6"/>
      <c r="W6"/>
      <c r="X6"/>
    </row>
    <row r="7" spans="2:27" ht="17.399999999999999" customHeight="1">
      <c r="H7" s="19"/>
      <c r="S7"/>
      <c r="T7"/>
      <c r="U7"/>
      <c r="V7"/>
      <c r="W7"/>
      <c r="X7"/>
    </row>
    <row r="8" spans="2:27" ht="17.399999999999999" customHeight="1">
      <c r="B8" s="82" t="s">
        <v>187</v>
      </c>
      <c r="C8" s="82"/>
      <c r="D8" s="83"/>
      <c r="E8" s="83"/>
      <c r="F8" s="2"/>
      <c r="H8" s="19"/>
      <c r="S8"/>
      <c r="T8"/>
      <c r="U8"/>
      <c r="V8"/>
      <c r="W8"/>
      <c r="X8"/>
      <c r="Y8"/>
      <c r="Z8"/>
      <c r="AA8"/>
    </row>
    <row r="9" spans="2:27" ht="17.399999999999999" customHeight="1">
      <c r="B9" s="2" t="s">
        <v>183</v>
      </c>
      <c r="E9" s="2"/>
      <c r="F9" s="84">
        <f>Data!C11</f>
        <v>38551</v>
      </c>
      <c r="H9" s="19"/>
      <c r="S9"/>
      <c r="T9"/>
      <c r="U9"/>
      <c r="V9"/>
      <c r="W9"/>
      <c r="X9"/>
      <c r="Y9"/>
      <c r="Z9"/>
      <c r="AA9"/>
    </row>
    <row r="10" spans="2:27" ht="17.399999999999999" customHeight="1">
      <c r="B10" s="2" t="s">
        <v>184</v>
      </c>
      <c r="E10" s="2"/>
      <c r="F10" s="6">
        <f>+Data!B11</f>
        <v>32214.11</v>
      </c>
      <c r="H10" s="19"/>
      <c r="S10"/>
      <c r="T10"/>
      <c r="U10"/>
      <c r="V10"/>
      <c r="W10"/>
      <c r="X10"/>
      <c r="Y10"/>
      <c r="Z10"/>
      <c r="AA10"/>
    </row>
    <row r="11" spans="2:27" ht="17.399999999999999" customHeight="1">
      <c r="D11"/>
      <c r="H11" s="19"/>
      <c r="S11"/>
      <c r="T11"/>
      <c r="U11"/>
      <c r="V11"/>
      <c r="W11"/>
      <c r="X11"/>
      <c r="Y11"/>
      <c r="Z11"/>
      <c r="AA11"/>
    </row>
    <row r="12" spans="2:27" ht="17.399999999999999" customHeight="1">
      <c r="B12" s="4" t="s">
        <v>185</v>
      </c>
      <c r="C12" s="4"/>
      <c r="E12" s="2"/>
      <c r="F12" s="2"/>
      <c r="H12" s="19"/>
      <c r="S12"/>
      <c r="T12"/>
      <c r="U12"/>
      <c r="V12"/>
      <c r="W12"/>
      <c r="X12"/>
      <c r="Y12"/>
      <c r="Z12"/>
      <c r="AA12"/>
    </row>
    <row r="13" spans="2:27" ht="17.399999999999999" customHeight="1">
      <c r="H13" s="19"/>
      <c r="S13"/>
      <c r="T13"/>
      <c r="U13"/>
      <c r="V13"/>
      <c r="W13"/>
      <c r="X13"/>
      <c r="Y13"/>
      <c r="Z13"/>
      <c r="AA13"/>
    </row>
    <row r="14" spans="2:27" ht="17.399999999999999" customHeight="1">
      <c r="E14" s="2"/>
      <c r="F14" s="2"/>
      <c r="H14" s="19"/>
      <c r="S14"/>
      <c r="T14"/>
      <c r="U14"/>
      <c r="V14"/>
      <c r="W14"/>
      <c r="X14"/>
      <c r="Y14"/>
      <c r="Z14"/>
      <c r="AA14"/>
    </row>
    <row r="15" spans="2:27" ht="21.6">
      <c r="B15"/>
      <c r="C15"/>
      <c r="D15"/>
      <c r="H15" s="19"/>
      <c r="S15"/>
      <c r="T15"/>
      <c r="U15"/>
      <c r="V15"/>
      <c r="W15"/>
      <c r="X15"/>
      <c r="Y15"/>
      <c r="Z15"/>
      <c r="AA15"/>
    </row>
    <row r="16" spans="2:27" ht="15.75" customHeight="1">
      <c r="B16"/>
      <c r="C16"/>
      <c r="D16"/>
      <c r="H16" s="19"/>
      <c r="V16"/>
      <c r="W16"/>
      <c r="X16"/>
      <c r="Y16"/>
      <c r="Z16"/>
      <c r="AA16"/>
    </row>
    <row r="17" spans="2:27" ht="17.399999999999999" customHeight="1">
      <c r="E17" s="2"/>
      <c r="F17" s="2"/>
      <c r="H17" s="19"/>
      <c r="V17"/>
      <c r="W17"/>
      <c r="X17"/>
      <c r="Y17"/>
      <c r="Z17"/>
      <c r="AA17"/>
    </row>
    <row r="18" spans="2:27" ht="17.399999999999999" customHeight="1">
      <c r="E18" s="2"/>
      <c r="F18" s="2"/>
      <c r="H18" s="19"/>
      <c r="V18"/>
      <c r="W18"/>
      <c r="X18"/>
      <c r="Y18"/>
      <c r="Z18"/>
      <c r="AA18"/>
    </row>
    <row r="19" spans="2:27" ht="17.399999999999999" customHeight="1">
      <c r="E19" s="2"/>
      <c r="F19" s="2"/>
      <c r="H19" s="19"/>
      <c r="V19"/>
      <c r="W19"/>
      <c r="X19"/>
      <c r="Y19"/>
      <c r="Z19"/>
      <c r="AA19"/>
    </row>
    <row r="20" spans="2:27" ht="17.399999999999999" customHeight="1">
      <c r="E20" s="2"/>
      <c r="F20" s="2"/>
      <c r="H20" s="19"/>
      <c r="V20"/>
      <c r="W20"/>
      <c r="X20"/>
      <c r="Y20"/>
      <c r="Z20"/>
      <c r="AA20"/>
    </row>
    <row r="21" spans="2:27" ht="17.399999999999999" customHeight="1">
      <c r="E21" s="2"/>
      <c r="F21" s="2"/>
      <c r="H21" s="19"/>
      <c r="V21"/>
      <c r="W21"/>
      <c r="X21"/>
      <c r="Y21"/>
      <c r="Z21"/>
      <c r="AA21"/>
    </row>
    <row r="22" spans="2:27" ht="17.399999999999999" customHeight="1">
      <c r="E22" s="2"/>
      <c r="F22" s="2"/>
      <c r="H22" s="19"/>
      <c r="V22"/>
      <c r="W22"/>
      <c r="X22"/>
      <c r="Y22"/>
      <c r="Z22"/>
      <c r="AA22"/>
    </row>
    <row r="23" spans="2:27" ht="17.399999999999999" customHeight="1">
      <c r="E23" s="2"/>
      <c r="F23" s="2"/>
      <c r="H23" s="19"/>
      <c r="V23"/>
      <c r="W23"/>
      <c r="X23"/>
      <c r="Y23"/>
      <c r="Z23"/>
      <c r="AA23"/>
    </row>
    <row r="24" spans="2:27" ht="17.399999999999999" customHeight="1">
      <c r="E24" s="2"/>
      <c r="F24" s="2"/>
      <c r="H24" s="19"/>
      <c r="V24"/>
      <c r="W24"/>
      <c r="X24"/>
      <c r="Y24"/>
      <c r="Z24"/>
      <c r="AA24"/>
    </row>
    <row r="25" spans="2:27" ht="17.25" customHeight="1">
      <c r="B25"/>
      <c r="C25"/>
      <c r="D25"/>
      <c r="H25" s="19"/>
      <c r="V25"/>
      <c r="W25"/>
      <c r="X25"/>
      <c r="Y25"/>
      <c r="Z25"/>
      <c r="AA25"/>
    </row>
    <row r="26" spans="2:27" ht="17.25" customHeight="1">
      <c r="B26"/>
      <c r="C26"/>
      <c r="D26"/>
      <c r="H26" s="19"/>
      <c r="V26"/>
      <c r="W26"/>
      <c r="X26"/>
      <c r="Y26"/>
      <c r="Z26"/>
      <c r="AA26"/>
    </row>
    <row r="27" spans="2:27" ht="12.75" customHeight="1">
      <c r="B27"/>
      <c r="C27"/>
      <c r="D27"/>
      <c r="H27" s="19"/>
      <c r="V27"/>
      <c r="W27"/>
      <c r="X27"/>
      <c r="Y27"/>
      <c r="Z27"/>
      <c r="AA27"/>
    </row>
    <row r="28" spans="2:27" ht="17.399999999999999" customHeight="1">
      <c r="B28"/>
      <c r="C28"/>
      <c r="D28"/>
      <c r="H28" s="19"/>
      <c r="R28"/>
      <c r="V28"/>
      <c r="W28"/>
      <c r="X28"/>
      <c r="Y28"/>
      <c r="Z28"/>
      <c r="AA28"/>
    </row>
    <row r="29" spans="2:27" ht="21.6">
      <c r="B29"/>
      <c r="C29"/>
      <c r="D29"/>
      <c r="H29" s="19"/>
      <c r="R29"/>
      <c r="T29"/>
      <c r="U29"/>
      <c r="V29"/>
      <c r="W29"/>
      <c r="X29"/>
      <c r="Y29"/>
      <c r="Z29"/>
      <c r="AA29"/>
    </row>
    <row r="30" spans="2:27" ht="18.75" customHeight="1">
      <c r="B30" s="12" t="s">
        <v>15</v>
      </c>
      <c r="C30" s="12"/>
      <c r="D30" s="51" t="s">
        <v>16</v>
      </c>
      <c r="E30" s="51" t="s">
        <v>1</v>
      </c>
      <c r="F30" s="51" t="s">
        <v>2</v>
      </c>
      <c r="H30" s="19"/>
      <c r="R30"/>
      <c r="T30"/>
      <c r="U30"/>
      <c r="V30"/>
      <c r="W30" s="51"/>
      <c r="X30" s="51"/>
      <c r="Y30"/>
      <c r="Z30"/>
      <c r="AA30"/>
    </row>
    <row r="31" spans="2:27" ht="18.75" customHeight="1">
      <c r="B31" s="2" t="s">
        <v>17</v>
      </c>
      <c r="D31" s="60">
        <f>Data!B5</f>
        <v>5259.87</v>
      </c>
      <c r="E31" s="6">
        <f>Data!C5</f>
        <v>5653</v>
      </c>
      <c r="F31" s="50">
        <f>Data!D5</f>
        <v>0.14663692251822261</v>
      </c>
      <c r="H31" s="19"/>
      <c r="R31"/>
      <c r="U31"/>
      <c r="V31"/>
      <c r="W31" s="6"/>
      <c r="X31" s="50"/>
      <c r="Y31"/>
      <c r="Z31"/>
      <c r="AA31"/>
    </row>
    <row r="32" spans="2:27" ht="18.75" customHeight="1">
      <c r="B32" s="2" t="s">
        <v>18</v>
      </c>
      <c r="D32" s="60">
        <f>Data!B6</f>
        <v>3572.2</v>
      </c>
      <c r="E32" s="6">
        <f>Data!C6</f>
        <v>3923</v>
      </c>
      <c r="F32" s="50">
        <f>Data!D6</f>
        <v>0.10176130320873648</v>
      </c>
      <c r="G32" s="19"/>
      <c r="H32" s="19"/>
      <c r="R32"/>
      <c r="U32" s="18"/>
      <c r="V32" s="18"/>
      <c r="W32" s="6"/>
      <c r="X32" s="50"/>
      <c r="Y32"/>
      <c r="Z32"/>
      <c r="AA32"/>
    </row>
    <row r="33" spans="2:26" ht="18.75" customHeight="1">
      <c r="B33" s="2" t="s">
        <v>19</v>
      </c>
      <c r="D33" s="60">
        <f>Data!B7</f>
        <v>9582</v>
      </c>
      <c r="E33" s="6">
        <f>Data!C7</f>
        <v>11533</v>
      </c>
      <c r="F33" s="50">
        <f>Data!D7</f>
        <v>0.29916214884179398</v>
      </c>
      <c r="H33" s="18"/>
      <c r="R33"/>
      <c r="U33"/>
      <c r="V33"/>
      <c r="W33" s="6"/>
      <c r="X33" s="50"/>
    </row>
    <row r="34" spans="2:26" ht="18.75" customHeight="1">
      <c r="B34" s="2" t="s">
        <v>20</v>
      </c>
      <c r="D34" s="60">
        <f>Data!B8</f>
        <v>10692.47</v>
      </c>
      <c r="E34" s="6">
        <f>Data!C8</f>
        <v>13166</v>
      </c>
      <c r="F34" s="50">
        <f>Data!D8</f>
        <v>0.34152162071022801</v>
      </c>
      <c r="H34" s="19"/>
      <c r="R34"/>
      <c r="U34"/>
      <c r="V34"/>
      <c r="W34" s="6"/>
      <c r="X34" s="50"/>
      <c r="Y34"/>
    </row>
    <row r="35" spans="2:26" ht="18.75" customHeight="1">
      <c r="B35" s="2" t="s">
        <v>22</v>
      </c>
      <c r="D35" s="60">
        <f>Data!B9</f>
        <v>29106.54</v>
      </c>
      <c r="E35" s="6">
        <f>Data!C9</f>
        <v>34275</v>
      </c>
      <c r="F35" s="50">
        <f>Data!D9</f>
        <v>0.88908199527898113</v>
      </c>
      <c r="H35" s="19"/>
      <c r="R35"/>
      <c r="U35"/>
      <c r="V35"/>
      <c r="W35" s="6"/>
      <c r="X35" s="50"/>
      <c r="Y35"/>
    </row>
    <row r="36" spans="2:26" ht="18.75" customHeight="1">
      <c r="B36" s="2" t="s">
        <v>24</v>
      </c>
      <c r="D36" s="60">
        <f>Data!B10</f>
        <v>3107.57</v>
      </c>
      <c r="E36" s="6">
        <f>Data!C10</f>
        <v>4276</v>
      </c>
      <c r="F36" s="50">
        <f>Data!D10</f>
        <v>0.11091800472101891</v>
      </c>
      <c r="H36" s="19"/>
      <c r="R36"/>
      <c r="U36"/>
      <c r="V36"/>
      <c r="W36" s="6"/>
      <c r="X36" s="50"/>
      <c r="Y36"/>
    </row>
    <row r="37" spans="2:26" ht="18.75" customHeight="1">
      <c r="D37" s="60"/>
      <c r="E37" s="2"/>
      <c r="F37" s="2"/>
      <c r="H37" s="19"/>
      <c r="R37"/>
      <c r="U37"/>
      <c r="V37"/>
      <c r="W37" s="6"/>
      <c r="X37" s="50"/>
      <c r="Y37"/>
    </row>
    <row r="38" spans="2:26" ht="18.75" customHeight="1">
      <c r="B38" s="12" t="s">
        <v>26</v>
      </c>
      <c r="C38" s="12"/>
      <c r="D38" s="60"/>
      <c r="E38" s="2"/>
      <c r="F38" s="2"/>
      <c r="H38" s="19"/>
      <c r="R38"/>
      <c r="U38"/>
      <c r="V38"/>
      <c r="W38" s="6"/>
      <c r="X38" s="50"/>
    </row>
    <row r="39" spans="2:26" ht="18.75" customHeight="1">
      <c r="B39" s="2" t="s">
        <v>27</v>
      </c>
      <c r="D39" s="60">
        <f>Data!B14</f>
        <v>13945.06667</v>
      </c>
      <c r="E39" s="6">
        <f>Data!C14</f>
        <v>16955</v>
      </c>
      <c r="F39" s="50">
        <f>Data!D14</f>
        <v>0.4398070088973049</v>
      </c>
      <c r="H39" s="19"/>
      <c r="R39"/>
      <c r="U39"/>
      <c r="V39"/>
      <c r="W39" s="6"/>
      <c r="X39" s="50"/>
    </row>
    <row r="40" spans="2:26" s="11" customFormat="1" ht="18.75" customHeight="1">
      <c r="B40" s="2" t="s">
        <v>28</v>
      </c>
      <c r="C40" s="2"/>
      <c r="D40" s="60">
        <f>Data!B15</f>
        <v>18217.7</v>
      </c>
      <c r="E40" s="6">
        <f>Data!C15</f>
        <v>21537</v>
      </c>
      <c r="F40" s="50">
        <f>Data!D15</f>
        <v>0.55866255090659123</v>
      </c>
      <c r="G40" s="2"/>
      <c r="H40" s="19"/>
      <c r="R40"/>
      <c r="T40" s="2"/>
      <c r="U40"/>
      <c r="V40"/>
      <c r="W40" s="6"/>
      <c r="X40" s="50"/>
      <c r="Y40"/>
      <c r="Z40"/>
    </row>
    <row r="41" spans="2:26" s="19" customFormat="1" ht="18.75" customHeight="1">
      <c r="B41" s="2"/>
      <c r="C41" s="2"/>
      <c r="D41" s="60"/>
      <c r="E41" s="2"/>
      <c r="F41" s="2"/>
      <c r="G41" s="2"/>
      <c r="U41"/>
      <c r="V41"/>
      <c r="W41"/>
      <c r="X41"/>
      <c r="Y41"/>
      <c r="Z41"/>
    </row>
    <row r="42" spans="2:26" ht="18.75" customHeight="1">
      <c r="B42" s="12" t="s">
        <v>22</v>
      </c>
      <c r="C42" s="12"/>
      <c r="D42" s="61"/>
      <c r="E42" s="8"/>
      <c r="F42" s="8"/>
      <c r="H42" s="19"/>
      <c r="R42" s="19"/>
      <c r="U42"/>
      <c r="V42"/>
      <c r="W42"/>
      <c r="X42"/>
      <c r="Y42"/>
      <c r="Z42"/>
    </row>
    <row r="43" spans="2:26" ht="18.75" customHeight="1">
      <c r="B43" s="2" t="s">
        <v>27</v>
      </c>
      <c r="D43" s="60">
        <f>Data!B26</f>
        <v>12909</v>
      </c>
      <c r="E43" s="6">
        <f>Data!C26</f>
        <v>15445</v>
      </c>
      <c r="F43" s="50">
        <f>Data!D26</f>
        <v>0.45061998541210796</v>
      </c>
      <c r="H43" s="11"/>
      <c r="R43" s="19"/>
      <c r="U43"/>
      <c r="V43"/>
      <c r="W43"/>
      <c r="X43"/>
      <c r="Y43"/>
      <c r="Z43"/>
    </row>
    <row r="44" spans="2:26" ht="18.75" customHeight="1">
      <c r="B44" s="2" t="s">
        <v>28</v>
      </c>
      <c r="D44" s="60">
        <f>Data!B27</f>
        <v>16152.4</v>
      </c>
      <c r="E44" s="6">
        <f>Data!C27</f>
        <v>18778</v>
      </c>
      <c r="F44" s="50">
        <f>Data!D27</f>
        <v>0.54786287381473375</v>
      </c>
      <c r="H44" s="19"/>
      <c r="R44" s="19"/>
      <c r="U44"/>
      <c r="V44"/>
      <c r="W44"/>
      <c r="X44"/>
      <c r="Y44"/>
      <c r="Z44"/>
    </row>
    <row r="45" spans="2:26" ht="18.75" customHeight="1">
      <c r="B45"/>
      <c r="C45"/>
      <c r="D45"/>
      <c r="U45"/>
      <c r="V45"/>
      <c r="W45"/>
      <c r="X45"/>
      <c r="Y45"/>
      <c r="Z45"/>
    </row>
    <row r="46" spans="2:26" ht="18.75" customHeight="1">
      <c r="B46" s="2" t="s">
        <v>35</v>
      </c>
      <c r="D46" s="60">
        <f>Data!B30</f>
        <v>8832.07</v>
      </c>
      <c r="E46" s="6">
        <f>Data!C30</f>
        <v>9576</v>
      </c>
      <c r="F46" s="50">
        <f>Data!D30</f>
        <v>0.27938730853391686</v>
      </c>
      <c r="U46"/>
      <c r="V46"/>
      <c r="W46"/>
      <c r="X46"/>
      <c r="Y46"/>
      <c r="Z46"/>
    </row>
    <row r="47" spans="2:26" ht="18.75" customHeight="1">
      <c r="B47" s="2" t="s">
        <v>37</v>
      </c>
      <c r="D47" s="60">
        <f>Data!B31</f>
        <v>20274.47</v>
      </c>
      <c r="E47" s="6">
        <f>Data!C31</f>
        <v>24699</v>
      </c>
      <c r="F47" s="50">
        <f>Data!D31</f>
        <v>0.7206126914660832</v>
      </c>
      <c r="H47" s="12"/>
      <c r="U47"/>
      <c r="V47"/>
      <c r="W47"/>
      <c r="X47"/>
      <c r="Y47"/>
      <c r="Z47"/>
    </row>
    <row r="48" spans="2:26" ht="18.75" customHeight="1">
      <c r="B48"/>
      <c r="C48"/>
      <c r="D48"/>
      <c r="U48"/>
      <c r="V48"/>
      <c r="W48"/>
      <c r="X48"/>
      <c r="Y48"/>
      <c r="Z48"/>
    </row>
    <row r="49" spans="2:26" ht="18.75" customHeight="1">
      <c r="B49" s="2" t="s">
        <v>40</v>
      </c>
      <c r="D49" s="62">
        <f>Data!B40</f>
        <v>25978.27</v>
      </c>
      <c r="E49" s="30">
        <f>Data!C40</f>
        <v>28117</v>
      </c>
      <c r="F49" s="52"/>
      <c r="U49"/>
      <c r="V49"/>
      <c r="W49"/>
      <c r="X49"/>
      <c r="Y49"/>
      <c r="Z49"/>
    </row>
    <row r="50" spans="2:26" ht="18.75" customHeight="1">
      <c r="B50" s="2" t="s">
        <v>41</v>
      </c>
      <c r="D50" s="62">
        <f>Data!B41</f>
        <v>11307.33</v>
      </c>
      <c r="E50" s="30">
        <f>Data!C41</f>
        <v>12279</v>
      </c>
      <c r="F50" s="65">
        <f>Data!D41</f>
        <v>0.43671088665220331</v>
      </c>
      <c r="U50"/>
      <c r="V50"/>
      <c r="W50"/>
      <c r="X50"/>
      <c r="Y50"/>
      <c r="Z50"/>
    </row>
    <row r="51" spans="2:26" ht="18.75" customHeight="1">
      <c r="B51" s="2" t="s">
        <v>43</v>
      </c>
      <c r="D51" s="62">
        <f>Data!B42</f>
        <v>14630.4</v>
      </c>
      <c r="E51" s="30">
        <f>Data!C42</f>
        <v>15794</v>
      </c>
      <c r="F51" s="65">
        <f>Data!D42</f>
        <v>0.56172422377920828</v>
      </c>
      <c r="G51" s="19"/>
      <c r="U51"/>
      <c r="V51"/>
      <c r="W51"/>
      <c r="X51"/>
      <c r="Y51"/>
      <c r="Z51"/>
    </row>
    <row r="52" spans="2:26" ht="18.75" customHeight="1">
      <c r="B52"/>
      <c r="C52"/>
      <c r="D52"/>
      <c r="U52"/>
      <c r="V52"/>
      <c r="W52"/>
      <c r="X52"/>
      <c r="Y52"/>
      <c r="Z52"/>
    </row>
    <row r="53" spans="2:26" ht="18.75" customHeight="1">
      <c r="B53" s="2" t="s">
        <v>46</v>
      </c>
      <c r="D53" s="62">
        <f>Data!B51</f>
        <v>3128.27</v>
      </c>
      <c r="E53" s="30">
        <f>Data!C51</f>
        <v>6158</v>
      </c>
      <c r="F53" s="65"/>
      <c r="R53"/>
    </row>
    <row r="54" spans="2:26" ht="18.75" customHeight="1">
      <c r="B54" s="2" t="s">
        <v>41</v>
      </c>
      <c r="D54" s="62">
        <f>Data!B52</f>
        <v>1601.67</v>
      </c>
      <c r="E54" s="30">
        <f>Data!C52</f>
        <v>3166</v>
      </c>
      <c r="F54" s="65">
        <f>Data!D52</f>
        <v>0.51412796362455337</v>
      </c>
    </row>
    <row r="55" spans="2:26" ht="18.75" customHeight="1">
      <c r="B55" s="2" t="s">
        <v>43</v>
      </c>
      <c r="D55" s="62">
        <f>Data!B53</f>
        <v>1522</v>
      </c>
      <c r="E55" s="30">
        <f>Data!C53</f>
        <v>2984</v>
      </c>
      <c r="F55" s="65">
        <f>Data!D53</f>
        <v>0.48457291328353364</v>
      </c>
    </row>
    <row r="59" spans="2:26" ht="18.75" customHeight="1">
      <c r="B59" s="12" t="s">
        <v>50</v>
      </c>
      <c r="C59"/>
      <c r="D59" s="51" t="s">
        <v>16</v>
      </c>
      <c r="E59" s="51" t="s">
        <v>1</v>
      </c>
      <c r="F59" s="70" t="s">
        <v>2</v>
      </c>
    </row>
    <row r="60" spans="2:26" ht="18.75" customHeight="1">
      <c r="B60" s="2" t="s">
        <v>27</v>
      </c>
      <c r="D60" s="62">
        <f>Data!B35</f>
        <v>1036.0666699999999</v>
      </c>
      <c r="E60" s="30">
        <f>Data!C35</f>
        <v>1510</v>
      </c>
      <c r="F60" s="65">
        <f>Data!D35</f>
        <v>0.35313376987839101</v>
      </c>
      <c r="K60" s="2"/>
      <c r="L60" s="2"/>
    </row>
    <row r="61" spans="2:26" ht="18.75" customHeight="1">
      <c r="B61" s="2" t="s">
        <v>28</v>
      </c>
      <c r="C61" s="19"/>
      <c r="D61" s="62">
        <f>Data!B36</f>
        <v>2065.3000000000002</v>
      </c>
      <c r="E61" s="30">
        <f>Data!C36</f>
        <v>2759</v>
      </c>
      <c r="F61" s="65">
        <f>Data!D36</f>
        <v>0.64522918615528535</v>
      </c>
      <c r="K61" s="2"/>
      <c r="L61" s="2"/>
    </row>
    <row r="62" spans="2:26" ht="18.75" customHeight="1">
      <c r="B62"/>
      <c r="C62"/>
      <c r="D62" s="59"/>
      <c r="F62" s="52"/>
    </row>
    <row r="63" spans="2:26" ht="18.75" customHeight="1">
      <c r="B63" s="2" t="s">
        <v>40</v>
      </c>
      <c r="C63"/>
      <c r="D63" s="62">
        <f>Data!B45</f>
        <v>2309.4499999999998</v>
      </c>
      <c r="E63" s="30">
        <f>Data!C45</f>
        <v>2509</v>
      </c>
      <c r="F63" s="65"/>
    </row>
    <row r="64" spans="2:26" ht="18.75" customHeight="1">
      <c r="B64"/>
      <c r="C64" s="2" t="s">
        <v>27</v>
      </c>
      <c r="D64" s="62">
        <f>Data!B46</f>
        <v>721.1</v>
      </c>
      <c r="E64" s="30">
        <f>Data!C46</f>
        <v>816</v>
      </c>
      <c r="F64" s="65">
        <f>Data!D46</f>
        <v>0.32522917497010762</v>
      </c>
    </row>
    <row r="65" spans="2:6" ht="18.75" customHeight="1">
      <c r="B65"/>
      <c r="C65" s="2" t="s">
        <v>28</v>
      </c>
      <c r="D65" s="62">
        <f>Data!B47</f>
        <v>1582.65</v>
      </c>
      <c r="E65" s="30">
        <f>Data!C47</f>
        <v>1687</v>
      </c>
      <c r="F65" s="65">
        <f>Data!D47</f>
        <v>0.67237943403746514</v>
      </c>
    </row>
    <row r="66" spans="2:6" ht="18.75" customHeight="1">
      <c r="D66" s="59"/>
      <c r="F66" s="52"/>
    </row>
    <row r="67" spans="2:6" ht="18.75" customHeight="1">
      <c r="B67" s="2" t="s">
        <v>46</v>
      </c>
      <c r="C67"/>
      <c r="D67" s="62">
        <f>Data!B56</f>
        <v>798.12</v>
      </c>
      <c r="E67" s="30">
        <f>Data!C56</f>
        <v>1767</v>
      </c>
      <c r="F67" s="65"/>
    </row>
    <row r="68" spans="2:6" ht="18.75" customHeight="1">
      <c r="B68"/>
      <c r="C68" s="2" t="s">
        <v>27</v>
      </c>
      <c r="D68" s="62">
        <f>Data!B57</f>
        <v>314.97000000000003</v>
      </c>
      <c r="E68" s="30">
        <f>Data!C57</f>
        <v>694</v>
      </c>
      <c r="F68" s="65">
        <f>Data!D57</f>
        <v>0.39275608375778154</v>
      </c>
    </row>
    <row r="69" spans="2:6" ht="18.75" customHeight="1">
      <c r="B69"/>
      <c r="C69" s="2" t="s">
        <v>28</v>
      </c>
      <c r="D69" s="62">
        <f>Data!B58</f>
        <v>482.65</v>
      </c>
      <c r="E69" s="30">
        <f>Data!C58</f>
        <v>1072</v>
      </c>
      <c r="F69" s="65">
        <f>Data!D58</f>
        <v>0.60667798528579508</v>
      </c>
    </row>
    <row r="70" spans="2:6" ht="18.75" customHeight="1">
      <c r="B70"/>
      <c r="C70"/>
      <c r="D70"/>
    </row>
    <row r="71" spans="2:6" ht="18.75" customHeight="1">
      <c r="B71"/>
      <c r="C71"/>
      <c r="D71"/>
    </row>
    <row r="72" spans="2:6" ht="18.75" customHeight="1">
      <c r="B72"/>
      <c r="C72"/>
      <c r="D72"/>
    </row>
    <row r="73" spans="2:6" ht="18.75" customHeight="1">
      <c r="B73"/>
      <c r="C73"/>
      <c r="D73"/>
    </row>
    <row r="74" spans="2:6" ht="18.75" customHeight="1">
      <c r="B74" s="12" t="s">
        <v>53</v>
      </c>
      <c r="D74" s="60"/>
      <c r="E74" s="2"/>
    </row>
    <row r="75" spans="2:6" ht="18.75" customHeight="1">
      <c r="B75" s="2" t="s">
        <v>22</v>
      </c>
      <c r="D75" s="60"/>
      <c r="E75" s="9">
        <f>Data!C20</f>
        <v>22.94</v>
      </c>
    </row>
    <row r="76" spans="2:6" ht="18.75" customHeight="1">
      <c r="B76" s="2" t="s">
        <v>24</v>
      </c>
      <c r="D76" s="60"/>
      <c r="E76" s="9">
        <f>Data!C21</f>
        <v>30.62</v>
      </c>
    </row>
    <row r="77" spans="2:6" ht="18.75" customHeight="1">
      <c r="B77" s="2" t="s">
        <v>54</v>
      </c>
      <c r="D77" s="60"/>
      <c r="E77" s="9">
        <f>Data!C22</f>
        <v>23.79</v>
      </c>
    </row>
    <row r="78" spans="2:6" ht="18.75" customHeight="1">
      <c r="B78"/>
      <c r="C78"/>
      <c r="D78"/>
    </row>
    <row r="79" spans="2:6" ht="18.75" customHeight="1">
      <c r="B79" s="4" t="s">
        <v>55</v>
      </c>
      <c r="C79"/>
      <c r="D79"/>
    </row>
    <row r="80" spans="2:6" ht="18.75" customHeight="1">
      <c r="B80"/>
      <c r="C80"/>
      <c r="D80"/>
    </row>
    <row r="81" spans="2:7" ht="18.75" customHeight="1">
      <c r="B81"/>
      <c r="C81"/>
      <c r="D81"/>
    </row>
    <row r="82" spans="2:7" ht="18.75" customHeight="1">
      <c r="B82"/>
      <c r="C82"/>
      <c r="D82"/>
    </row>
    <row r="83" spans="2:7" ht="18.75" customHeight="1">
      <c r="B83"/>
      <c r="C83"/>
      <c r="D83"/>
    </row>
    <row r="84" spans="2:7" ht="18.75" customHeight="1">
      <c r="B84"/>
      <c r="C84"/>
      <c r="D84"/>
    </row>
    <row r="85" spans="2:7" ht="18.75" customHeight="1">
      <c r="B85"/>
      <c r="C85"/>
      <c r="D85"/>
    </row>
    <row r="86" spans="2:7" ht="18.75" customHeight="1">
      <c r="B86" s="4"/>
      <c r="D86" s="18"/>
      <c r="E86" s="34"/>
      <c r="F86" s="8"/>
    </row>
    <row r="87" spans="2:7" ht="18.75" customHeight="1">
      <c r="B87"/>
      <c r="C87"/>
      <c r="D87"/>
    </row>
    <row r="88" spans="2:7" ht="18.75" customHeight="1">
      <c r="B88"/>
      <c r="C88"/>
      <c r="D88"/>
    </row>
    <row r="89" spans="2:7" ht="18.75" customHeight="1">
      <c r="B89"/>
      <c r="C89"/>
      <c r="D89"/>
    </row>
    <row r="90" spans="2:7" ht="18.75" customHeight="1">
      <c r="B90"/>
      <c r="C90"/>
      <c r="D90"/>
      <c r="G90"/>
    </row>
    <row r="91" spans="2:7" ht="18.75" customHeight="1">
      <c r="B91"/>
      <c r="C91"/>
      <c r="D91"/>
      <c r="G91"/>
    </row>
    <row r="92" spans="2:7" ht="18.75" customHeight="1">
      <c r="B92"/>
      <c r="C92"/>
      <c r="D92"/>
      <c r="G92"/>
    </row>
    <row r="93" spans="2:7" ht="18.75" customHeight="1">
      <c r="B93"/>
      <c r="C93"/>
      <c r="D93"/>
      <c r="G93"/>
    </row>
    <row r="94" spans="2:7" ht="18.75" customHeight="1">
      <c r="B94"/>
      <c r="C94"/>
      <c r="D94"/>
      <c r="G94"/>
    </row>
    <row r="95" spans="2:7" ht="18.75" customHeight="1">
      <c r="B95"/>
      <c r="C95"/>
      <c r="D95"/>
      <c r="G95"/>
    </row>
    <row r="96" spans="2:7" ht="18.75" customHeight="1">
      <c r="B96"/>
      <c r="C96"/>
      <c r="D96"/>
      <c r="G96"/>
    </row>
    <row r="97" spans="2:7" ht="18.75" customHeight="1">
      <c r="B97"/>
      <c r="C97"/>
      <c r="D97"/>
      <c r="G97"/>
    </row>
    <row r="98" spans="2:7" ht="18.75" customHeight="1">
      <c r="B98" s="18"/>
      <c r="C98" s="18"/>
      <c r="D98" s="18"/>
      <c r="E98" s="18"/>
      <c r="F98" s="18"/>
      <c r="G98" s="69"/>
    </row>
    <row r="99" spans="2:7" ht="18.75" customHeight="1">
      <c r="B99"/>
      <c r="C99"/>
      <c r="D99"/>
      <c r="G99"/>
    </row>
    <row r="100" spans="2:7" ht="18.75" customHeight="1">
      <c r="B100"/>
      <c r="C100"/>
      <c r="D100"/>
      <c r="G100"/>
    </row>
    <row r="101" spans="2:7" ht="18.75" customHeight="1">
      <c r="G101"/>
    </row>
    <row r="102" spans="2:7" ht="18.75" customHeight="1">
      <c r="B102" s="91" t="s">
        <v>69</v>
      </c>
      <c r="C102" s="91"/>
      <c r="D102"/>
    </row>
    <row r="103" spans="2:7" ht="18.75" customHeight="1">
      <c r="B103" s="4" t="s">
        <v>70</v>
      </c>
      <c r="C103" s="4"/>
      <c r="D103"/>
      <c r="E103" s="51" t="s">
        <v>1</v>
      </c>
      <c r="F103" s="70" t="s">
        <v>2</v>
      </c>
    </row>
    <row r="104" spans="2:7" ht="18.75" customHeight="1">
      <c r="B104" s="2" t="s">
        <v>57</v>
      </c>
      <c r="D104"/>
      <c r="E104" s="6">
        <f>Data!B169</f>
        <v>5074</v>
      </c>
      <c r="F104" s="50">
        <f t="shared" ref="F104:F112" si="0">E104/$F$9</f>
        <v>0.13161785686493216</v>
      </c>
    </row>
    <row r="105" spans="2:7" ht="18.75" customHeight="1">
      <c r="B105" s="2" t="s">
        <v>71</v>
      </c>
      <c r="D105"/>
      <c r="E105" s="6">
        <f>Data!B170</f>
        <v>6706</v>
      </c>
      <c r="F105" s="50">
        <f t="shared" si="0"/>
        <v>0.17395138906902544</v>
      </c>
    </row>
    <row r="106" spans="2:7" ht="18.75" customHeight="1">
      <c r="B106" s="2" t="s">
        <v>59</v>
      </c>
      <c r="D106"/>
      <c r="E106" s="6">
        <f>Data!B171</f>
        <v>6097</v>
      </c>
      <c r="F106" s="50">
        <f t="shared" si="0"/>
        <v>0.15815413348551269</v>
      </c>
    </row>
    <row r="107" spans="2:7" ht="18.75" customHeight="1">
      <c r="B107" s="2" t="s">
        <v>61</v>
      </c>
      <c r="D107"/>
      <c r="E107" s="6">
        <f>Data!B172</f>
        <v>1145</v>
      </c>
      <c r="F107" s="50">
        <f t="shared" si="0"/>
        <v>2.9700915670151228E-2</v>
      </c>
    </row>
    <row r="108" spans="2:7" ht="18.75" customHeight="1">
      <c r="B108" s="2" t="s">
        <v>63</v>
      </c>
      <c r="D108"/>
      <c r="E108" s="6">
        <f>Data!B173</f>
        <v>5016</v>
      </c>
      <c r="F108" s="50">
        <f t="shared" si="0"/>
        <v>0.13011335633316906</v>
      </c>
    </row>
    <row r="109" spans="2:7" ht="18.75" customHeight="1">
      <c r="B109" s="2" t="s">
        <v>65</v>
      </c>
      <c r="D109"/>
      <c r="E109" s="6">
        <f>Data!B174</f>
        <v>2121</v>
      </c>
      <c r="F109" s="50">
        <f t="shared" si="0"/>
        <v>5.5018028066716816E-2</v>
      </c>
    </row>
    <row r="110" spans="2:7" ht="18.75" customHeight="1">
      <c r="B110" s="2" t="s">
        <v>66</v>
      </c>
      <c r="D110"/>
      <c r="E110" s="6">
        <f>Data!B175</f>
        <v>2524</v>
      </c>
      <c r="F110" s="50">
        <f t="shared" si="0"/>
        <v>6.5471712796036419E-2</v>
      </c>
    </row>
    <row r="111" spans="2:7" ht="18.75" customHeight="1">
      <c r="B111" s="2" t="s">
        <v>67</v>
      </c>
      <c r="D111"/>
      <c r="E111" s="6">
        <f>Data!B176</f>
        <v>7968</v>
      </c>
      <c r="F111" s="50">
        <f t="shared" si="0"/>
        <v>0.20668724546704365</v>
      </c>
    </row>
    <row r="112" spans="2:7" ht="18.75" customHeight="1">
      <c r="B112" s="2" t="s">
        <v>72</v>
      </c>
      <c r="D112"/>
      <c r="E112" s="6">
        <f>Data!B177</f>
        <v>1900</v>
      </c>
      <c r="F112" s="50">
        <f t="shared" si="0"/>
        <v>4.928536224741252E-2</v>
      </c>
      <c r="G112"/>
    </row>
    <row r="113" spans="2:7" ht="18.75" customHeight="1">
      <c r="C113" s="38"/>
      <c r="D113"/>
      <c r="G113"/>
    </row>
    <row r="114" spans="2:7" ht="18.75" customHeight="1">
      <c r="B114" s="38" t="s">
        <v>49</v>
      </c>
      <c r="C114" s="38"/>
      <c r="E114" s="5"/>
      <c r="F114" s="5"/>
    </row>
    <row r="115" spans="2:7" ht="18.75" customHeight="1">
      <c r="B115" s="40"/>
      <c r="C115" s="40"/>
      <c r="E115" s="5"/>
      <c r="F115" s="5"/>
    </row>
    <row r="116" spans="2:7" ht="18.75" customHeight="1">
      <c r="B116" s="40"/>
      <c r="C116" s="40"/>
      <c r="E116" s="5"/>
      <c r="F116" s="5"/>
    </row>
    <row r="117" spans="2:7" ht="18.75" customHeight="1">
      <c r="E117" s="5"/>
      <c r="F117" s="5"/>
    </row>
    <row r="118" spans="2:7" ht="18.75" customHeight="1">
      <c r="E118" s="5"/>
      <c r="F118" s="5"/>
    </row>
  </sheetData>
  <phoneticPr fontId="3" type="noConversion"/>
  <printOptions gridLinesSet="0"/>
  <pageMargins left="0.18" right="0.21" top="0.61" bottom="0.44" header="0.27" footer="0.21"/>
  <pageSetup scale="90"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workbookViewId="0">
      <selection activeCell="H6" sqref="H6"/>
    </sheetView>
  </sheetViews>
  <sheetFormatPr defaultColWidth="9.109375" defaultRowHeight="18.75" customHeight="1"/>
  <cols>
    <col min="1" max="1" width="7" style="2" customWidth="1"/>
    <col min="2" max="2" width="9.109375" style="2"/>
    <col min="3" max="3" width="19.33203125" style="2" customWidth="1"/>
    <col min="4" max="4" width="9.44140625" style="2" customWidth="1"/>
    <col min="5" max="5" width="16.5546875" style="2" customWidth="1"/>
    <col min="6" max="6" width="16.33203125" style="2" customWidth="1"/>
    <col min="7" max="7" width="13.33203125" style="2" customWidth="1"/>
    <col min="8" max="8" width="20.44140625" style="2" customWidth="1"/>
    <col min="9" max="9" width="4.5546875" style="2" customWidth="1"/>
    <col min="10" max="10" width="16.44140625" style="2" customWidth="1"/>
    <col min="11" max="11" width="14.6640625" style="2" customWidth="1"/>
    <col min="12" max="12" width="13.5546875" style="2" customWidth="1"/>
    <col min="13" max="13" width="2.33203125" style="2" customWidth="1"/>
    <col min="14" max="19" width="9.109375" style="2"/>
    <col min="20" max="20" width="15.6640625" style="2" customWidth="1"/>
    <col min="21" max="16384" width="9.109375" style="2"/>
  </cols>
  <sheetData>
    <row r="1" spans="1:22" ht="17.399999999999999" customHeight="1">
      <c r="B1"/>
      <c r="C1"/>
      <c r="D1"/>
      <c r="E1"/>
      <c r="F1"/>
      <c r="G1" s="19"/>
      <c r="M1"/>
      <c r="Q1"/>
      <c r="R1"/>
      <c r="S1"/>
      <c r="T1"/>
      <c r="U1"/>
      <c r="V1"/>
    </row>
    <row r="2" spans="1:22" ht="21.6">
      <c r="B2"/>
      <c r="C2"/>
      <c r="D2"/>
      <c r="E2"/>
      <c r="F2"/>
      <c r="G2" s="19"/>
      <c r="M2"/>
      <c r="O2"/>
      <c r="P2"/>
      <c r="Q2"/>
      <c r="R2"/>
      <c r="S2"/>
      <c r="T2"/>
      <c r="U2"/>
      <c r="V2"/>
    </row>
    <row r="3" spans="1:22" ht="18.75" customHeight="1">
      <c r="A3" s="4"/>
      <c r="B3"/>
      <c r="C3"/>
      <c r="D3"/>
      <c r="E3"/>
      <c r="F3"/>
      <c r="G3" s="19"/>
      <c r="M3"/>
      <c r="O3"/>
      <c r="P3"/>
      <c r="Q3"/>
      <c r="R3" s="51"/>
      <c r="S3" s="51"/>
      <c r="T3"/>
      <c r="U3"/>
      <c r="V3"/>
    </row>
    <row r="4" spans="1:22" ht="18.75" customHeight="1">
      <c r="B4"/>
      <c r="C4"/>
      <c r="D4"/>
      <c r="E4"/>
      <c r="F4"/>
      <c r="G4" s="19"/>
      <c r="M4"/>
      <c r="P4"/>
      <c r="Q4"/>
      <c r="R4" s="6"/>
      <c r="S4" s="50"/>
      <c r="T4"/>
      <c r="U4"/>
      <c r="V4"/>
    </row>
    <row r="5" spans="1:22" ht="18.75" customHeight="1">
      <c r="B5" s="18"/>
      <c r="C5" s="19"/>
      <c r="D5" s="19"/>
      <c r="E5" s="51" t="s">
        <v>1</v>
      </c>
      <c r="F5" s="51" t="s">
        <v>2</v>
      </c>
      <c r="G5"/>
      <c r="M5"/>
      <c r="P5" s="18"/>
      <c r="Q5" s="18"/>
      <c r="R5" s="6"/>
      <c r="S5" s="50"/>
      <c r="T5"/>
      <c r="U5"/>
      <c r="V5"/>
    </row>
    <row r="6" spans="1:22" ht="18.75" customHeight="1">
      <c r="A6"/>
      <c r="B6" s="2" t="s">
        <v>60</v>
      </c>
      <c r="C6" s="19"/>
      <c r="D6" s="19"/>
      <c r="E6" s="6">
        <f>Data!B107</f>
        <v>9148</v>
      </c>
      <c r="F6" s="50">
        <f>Data!C107</f>
        <v>0.84019103600293898</v>
      </c>
      <c r="G6"/>
      <c r="M6"/>
      <c r="P6"/>
      <c r="Q6"/>
      <c r="R6" s="6"/>
      <c r="S6" s="50"/>
    </row>
    <row r="7" spans="1:22" ht="18.75" customHeight="1">
      <c r="A7"/>
      <c r="B7" s="2" t="s">
        <v>62</v>
      </c>
      <c r="C7" s="19"/>
      <c r="D7" s="19"/>
      <c r="E7" s="6">
        <f>Data!B108</f>
        <v>1740</v>
      </c>
      <c r="F7" s="50">
        <f>Data!C108</f>
        <v>0.15980896399706099</v>
      </c>
      <c r="G7"/>
      <c r="M7"/>
      <c r="P7"/>
      <c r="Q7"/>
      <c r="R7" s="6"/>
      <c r="S7" s="50"/>
      <c r="T7"/>
    </row>
    <row r="8" spans="1:22" ht="18.75" customHeight="1">
      <c r="A8"/>
      <c r="B8" s="4" t="s">
        <v>64</v>
      </c>
      <c r="C8" s="19"/>
      <c r="D8" s="19"/>
      <c r="E8" s="6">
        <f>Data!B106</f>
        <v>10888</v>
      </c>
      <c r="F8"/>
      <c r="G8"/>
      <c r="M8"/>
      <c r="P8"/>
      <c r="Q8"/>
      <c r="R8" s="6"/>
      <c r="S8" s="50"/>
      <c r="T8"/>
    </row>
    <row r="9" spans="1:22" ht="18.75" customHeight="1">
      <c r="A9"/>
      <c r="B9"/>
      <c r="C9"/>
      <c r="D9"/>
      <c r="E9"/>
      <c r="F9"/>
      <c r="G9"/>
      <c r="M9"/>
      <c r="P9"/>
      <c r="Q9"/>
      <c r="R9" s="6"/>
      <c r="S9" s="50"/>
      <c r="T9"/>
    </row>
    <row r="10" spans="1:22" ht="18.75" customHeight="1">
      <c r="A10"/>
      <c r="B10" s="4"/>
      <c r="C10" s="19"/>
      <c r="D10" s="19"/>
      <c r="E10" s="6"/>
      <c r="F10" s="50"/>
      <c r="G10"/>
      <c r="M10"/>
      <c r="P10"/>
      <c r="Q10"/>
      <c r="R10" s="6"/>
      <c r="S10" s="50"/>
      <c r="T10"/>
    </row>
    <row r="11" spans="1:22" ht="18.75" customHeight="1">
      <c r="A11"/>
      <c r="C11" s="19"/>
      <c r="D11" s="19"/>
      <c r="E11" s="6"/>
      <c r="F11" s="50"/>
      <c r="G11"/>
      <c r="M11"/>
      <c r="P11"/>
      <c r="Q11"/>
      <c r="R11" s="6"/>
      <c r="S11" s="50"/>
    </row>
    <row r="12" spans="1:22" ht="18.75" customHeight="1">
      <c r="A12"/>
      <c r="B12"/>
      <c r="C12"/>
      <c r="D12"/>
      <c r="E12"/>
      <c r="F12"/>
      <c r="G12"/>
      <c r="M12"/>
      <c r="P12"/>
      <c r="Q12"/>
      <c r="R12" s="6"/>
      <c r="S12" s="50"/>
    </row>
    <row r="13" spans="1:22" s="11" customFormat="1" ht="18.75" customHeight="1">
      <c r="A13"/>
      <c r="B13"/>
      <c r="C13"/>
      <c r="D13"/>
      <c r="E13"/>
      <c r="F13"/>
      <c r="G13"/>
      <c r="M13"/>
      <c r="O13" s="2"/>
      <c r="P13"/>
      <c r="Q13"/>
      <c r="R13" s="6"/>
      <c r="S13" s="50"/>
      <c r="T13"/>
      <c r="U13"/>
    </row>
    <row r="14" spans="1:22" s="19" customFormat="1" ht="18.75" customHeight="1">
      <c r="A14"/>
      <c r="B14"/>
      <c r="C14"/>
      <c r="D14"/>
      <c r="E14"/>
      <c r="F14"/>
      <c r="G14"/>
      <c r="P14"/>
      <c r="Q14"/>
      <c r="R14"/>
      <c r="S14"/>
      <c r="T14"/>
      <c r="U14"/>
    </row>
    <row r="15" spans="1:22" ht="18.75" customHeight="1">
      <c r="A15"/>
      <c r="B15"/>
      <c r="C15"/>
      <c r="D15"/>
      <c r="E15"/>
      <c r="F15"/>
      <c r="G15"/>
      <c r="M15" s="19"/>
      <c r="P15"/>
      <c r="Q15"/>
      <c r="R15"/>
      <c r="S15"/>
      <c r="T15"/>
      <c r="U15"/>
    </row>
    <row r="16" spans="1:22" ht="18.75" customHeight="1">
      <c r="A16"/>
      <c r="B16"/>
      <c r="C16"/>
      <c r="D16"/>
      <c r="E16"/>
      <c r="F16"/>
      <c r="G16"/>
      <c r="M16" s="19"/>
      <c r="P16"/>
      <c r="Q16"/>
      <c r="R16"/>
      <c r="S16"/>
      <c r="T16"/>
      <c r="U16"/>
    </row>
    <row r="17" spans="1:21" ht="18.75" customHeight="1">
      <c r="A17"/>
      <c r="B17"/>
      <c r="C17"/>
      <c r="D17"/>
      <c r="E17"/>
      <c r="F17"/>
      <c r="G17"/>
      <c r="M17" s="19"/>
      <c r="P17"/>
      <c r="Q17"/>
      <c r="R17"/>
      <c r="S17"/>
      <c r="T17"/>
      <c r="U17"/>
    </row>
    <row r="18" spans="1:21" ht="18.75" customHeight="1">
      <c r="B18"/>
      <c r="C18"/>
      <c r="D18"/>
      <c r="E18"/>
      <c r="F18"/>
      <c r="G18"/>
      <c r="P18"/>
      <c r="Q18"/>
      <c r="R18"/>
      <c r="S18"/>
      <c r="T18"/>
      <c r="U18"/>
    </row>
    <row r="19" spans="1:21" ht="18.75" customHeight="1">
      <c r="A19"/>
      <c r="B19"/>
      <c r="C19"/>
      <c r="D19"/>
      <c r="E19"/>
      <c r="F19"/>
      <c r="G19"/>
      <c r="P19"/>
      <c r="Q19"/>
      <c r="R19"/>
      <c r="S19"/>
      <c r="T19"/>
      <c r="U19"/>
    </row>
    <row r="20" spans="1:21" ht="18.75" customHeight="1">
      <c r="A20"/>
      <c r="B20"/>
      <c r="C20"/>
      <c r="D20"/>
      <c r="E20"/>
      <c r="F20"/>
      <c r="G20"/>
      <c r="P20"/>
      <c r="Q20"/>
      <c r="R20"/>
      <c r="S20"/>
      <c r="T20"/>
      <c r="U20"/>
    </row>
    <row r="21" spans="1:21" ht="18.75" customHeight="1">
      <c r="A21"/>
      <c r="B21"/>
      <c r="C21"/>
      <c r="D21"/>
      <c r="E21"/>
      <c r="F21"/>
      <c r="P21"/>
      <c r="Q21"/>
      <c r="R21"/>
      <c r="S21"/>
      <c r="T21"/>
      <c r="U21"/>
    </row>
    <row r="22" spans="1:21" ht="18.75" customHeight="1">
      <c r="A22"/>
      <c r="B22"/>
      <c r="C22"/>
      <c r="D22"/>
      <c r="E22"/>
      <c r="F22"/>
      <c r="P22"/>
      <c r="Q22"/>
      <c r="R22"/>
      <c r="S22"/>
      <c r="T22"/>
      <c r="U22"/>
    </row>
    <row r="23" spans="1:21" ht="18.75" customHeight="1">
      <c r="A23"/>
      <c r="B23"/>
      <c r="C23"/>
      <c r="D23"/>
      <c r="E23"/>
      <c r="F23"/>
      <c r="P23"/>
      <c r="Q23"/>
      <c r="R23"/>
      <c r="S23"/>
      <c r="T23"/>
      <c r="U23"/>
    </row>
    <row r="24" spans="1:21" ht="18.75" customHeight="1">
      <c r="A24"/>
      <c r="B24"/>
      <c r="C24"/>
      <c r="D24"/>
      <c r="E24"/>
      <c r="F24"/>
      <c r="P24"/>
      <c r="Q24"/>
      <c r="R24"/>
      <c r="S24"/>
      <c r="T24"/>
      <c r="U24"/>
    </row>
    <row r="25" spans="1:21" ht="18.75" customHeight="1">
      <c r="A25"/>
      <c r="B25"/>
      <c r="C25"/>
      <c r="D25"/>
      <c r="E25"/>
      <c r="F25"/>
      <c r="P25"/>
      <c r="Q25"/>
      <c r="R25"/>
      <c r="S25"/>
      <c r="T25"/>
      <c r="U25"/>
    </row>
    <row r="26" spans="1:21" ht="18.75" customHeight="1">
      <c r="A26"/>
      <c r="B26"/>
      <c r="C26"/>
      <c r="D26"/>
      <c r="E26"/>
      <c r="F26"/>
      <c r="M26"/>
    </row>
    <row r="27" spans="1:21" ht="18.75" customHeight="1">
      <c r="A27"/>
      <c r="B27"/>
      <c r="C27"/>
      <c r="D27"/>
      <c r="E27"/>
      <c r="F27"/>
      <c r="G27" s="18"/>
    </row>
    <row r="28" spans="1:21" ht="18.75" customHeight="1">
      <c r="A28"/>
      <c r="B28"/>
      <c r="C28"/>
      <c r="D28"/>
      <c r="E28"/>
      <c r="F28"/>
      <c r="G28" s="18"/>
    </row>
    <row r="29" spans="1:21" ht="18.75" customHeight="1">
      <c r="A29"/>
      <c r="C29"/>
      <c r="D29"/>
      <c r="E29"/>
      <c r="F29"/>
      <c r="G29" s="18"/>
    </row>
    <row r="30" spans="1:21" ht="18.75" customHeight="1">
      <c r="B30"/>
      <c r="C30"/>
      <c r="D30"/>
      <c r="E30"/>
      <c r="F30"/>
    </row>
    <row r="31" spans="1:21" ht="18.75" customHeight="1">
      <c r="B31" s="40" t="s">
        <v>73</v>
      </c>
      <c r="C31"/>
      <c r="D31"/>
      <c r="E31"/>
      <c r="F31"/>
      <c r="G31"/>
    </row>
    <row r="32" spans="1:21" ht="18.75" customHeight="1">
      <c r="B32"/>
      <c r="C32"/>
      <c r="D32"/>
      <c r="E32"/>
      <c r="F32"/>
      <c r="G32"/>
    </row>
    <row r="33" spans="2:12" ht="44.4" customHeight="1">
      <c r="B33" s="4" t="s">
        <v>51</v>
      </c>
      <c r="C33"/>
      <c r="E33" s="51" t="s">
        <v>1</v>
      </c>
      <c r="F33" s="51" t="s">
        <v>2</v>
      </c>
      <c r="G33"/>
    </row>
    <row r="34" spans="2:12" ht="18.75" customHeight="1">
      <c r="B34" s="2" t="str">
        <f>Data!A115</f>
        <v>General Psych</v>
      </c>
      <c r="C34"/>
      <c r="E34" s="6">
        <f>Data!B115</f>
        <v>815</v>
      </c>
      <c r="F34" s="50">
        <f>Data!C115</f>
        <v>8.9090511587232177E-2</v>
      </c>
      <c r="G34" s="18"/>
    </row>
    <row r="35" spans="2:12" ht="18.75" customHeight="1">
      <c r="B35" s="2" t="str">
        <f>Data!A116</f>
        <v>Sociology</v>
      </c>
      <c r="C35"/>
      <c r="E35" s="6">
        <f>Data!B116</f>
        <v>531</v>
      </c>
      <c r="F35" s="50">
        <f>Data!C116</f>
        <v>5.8045474420638392E-2</v>
      </c>
      <c r="G35" s="18"/>
    </row>
    <row r="36" spans="2:12" ht="18.75" customHeight="1">
      <c r="B36" s="2" t="str">
        <f>Data!A117</f>
        <v>Orgnzt Sy Mgmt</v>
      </c>
      <c r="C36"/>
      <c r="E36" s="6">
        <f>Data!B117</f>
        <v>436</v>
      </c>
      <c r="F36" s="50">
        <f>Data!C117</f>
        <v>4.7660690861390465E-2</v>
      </c>
      <c r="G36" s="18"/>
    </row>
    <row r="37" spans="2:12" ht="18.75" customHeight="1">
      <c r="B37" s="2" t="str">
        <f>Data!A118</f>
        <v>Kinesiology</v>
      </c>
      <c r="C37"/>
      <c r="E37" s="6">
        <f>Data!B118</f>
        <v>430</v>
      </c>
      <c r="F37" s="50">
        <f>Data!C118</f>
        <v>4.70048097944906E-2</v>
      </c>
      <c r="G37" s="18"/>
    </row>
    <row r="38" spans="2:12" ht="18.75" customHeight="1">
      <c r="B38" s="2" t="str">
        <f>Data!A119</f>
        <v>Radio/Tv/Brdcs</v>
      </c>
      <c r="C38"/>
      <c r="E38" s="6">
        <f>Data!B119</f>
        <v>410</v>
      </c>
      <c r="F38" s="50">
        <f>Data!C119</f>
        <v>4.481853957149104E-2</v>
      </c>
      <c r="G38" s="18"/>
    </row>
    <row r="39" spans="2:12" ht="18.75" customHeight="1">
      <c r="B39" s="2" t="str">
        <f>Data!A120</f>
        <v>Marketing</v>
      </c>
      <c r="C39"/>
      <c r="E39" s="6">
        <f>Data!B120</f>
        <v>387</v>
      </c>
      <c r="F39" s="50">
        <f>Data!C120</f>
        <v>4.2304328815041536E-2</v>
      </c>
      <c r="G39" s="8"/>
    </row>
    <row r="40" spans="2:12" ht="18.75" customHeight="1">
      <c r="B40" s="2" t="str">
        <f>Data!A121</f>
        <v>Finance</v>
      </c>
      <c r="C40"/>
      <c r="E40" s="6">
        <f>Data!B121</f>
        <v>386</v>
      </c>
      <c r="F40" s="50">
        <f>Data!C121</f>
        <v>4.219501530389156E-2</v>
      </c>
      <c r="G40" s="9"/>
      <c r="I40"/>
      <c r="J40"/>
      <c r="K40"/>
    </row>
    <row r="41" spans="2:12" ht="18.75" customHeight="1">
      <c r="B41" s="2" t="str">
        <f>Data!A122</f>
        <v>Speech Commun</v>
      </c>
      <c r="C41"/>
      <c r="E41" s="6">
        <f>Data!B122</f>
        <v>364</v>
      </c>
      <c r="F41" s="50">
        <f>Data!C122</f>
        <v>3.979011805859204E-2</v>
      </c>
      <c r="G41" s="9"/>
    </row>
    <row r="42" spans="2:12" ht="18.75" customHeight="1">
      <c r="B42" s="2" t="str">
        <f>Data!A123</f>
        <v>Child Develop</v>
      </c>
      <c r="C42"/>
      <c r="E42" s="6">
        <f>Data!B123</f>
        <v>347</v>
      </c>
      <c r="F42" s="50">
        <f>Data!C123</f>
        <v>3.7931788369042416E-2</v>
      </c>
      <c r="G42" s="9"/>
    </row>
    <row r="43" spans="2:12" ht="18.75" customHeight="1">
      <c r="B43" s="2" t="str">
        <f>Data!A124</f>
        <v>Crim Justice</v>
      </c>
      <c r="C43"/>
      <c r="E43" s="6">
        <f>Data!B124</f>
        <v>343</v>
      </c>
      <c r="F43" s="50">
        <f>Data!C124</f>
        <v>3.7494534324442504E-2</v>
      </c>
      <c r="G43" s="9"/>
    </row>
    <row r="44" spans="2:12" ht="18.75" customHeight="1">
      <c r="B44" s="2" t="str">
        <f>Data!A125</f>
        <v>Other</v>
      </c>
      <c r="C44"/>
      <c r="E44" s="6">
        <f>Data!B125</f>
        <v>4699</v>
      </c>
      <c r="F44" s="50">
        <f>Data!C125</f>
        <v>0.51366418889374732</v>
      </c>
      <c r="G44" s="9"/>
    </row>
    <row r="45" spans="2:12" ht="18.75" customHeight="1">
      <c r="B45"/>
      <c r="C45"/>
      <c r="E45"/>
      <c r="F45"/>
      <c r="G45" s="9"/>
    </row>
    <row r="46" spans="2:12" ht="18.75" customHeight="1">
      <c r="B46" s="4" t="s">
        <v>52</v>
      </c>
      <c r="C46" s="19"/>
      <c r="E46" s="51" t="s">
        <v>1</v>
      </c>
      <c r="F46" s="70" t="s">
        <v>2</v>
      </c>
      <c r="G46"/>
    </row>
    <row r="47" spans="2:12" ht="18.75" customHeight="1">
      <c r="B47" s="2" t="str">
        <f>Data!A129</f>
        <v>Public Admin</v>
      </c>
      <c r="C47" s="19"/>
      <c r="E47" s="6">
        <f>Data!B129</f>
        <v>259</v>
      </c>
      <c r="F47" s="50">
        <f>Data!C129</f>
        <v>0.14885057471264368</v>
      </c>
      <c r="G47" s="19"/>
    </row>
    <row r="48" spans="2:12" ht="18.75" customHeight="1">
      <c r="B48" s="2" t="str">
        <f>Data!A130</f>
        <v>Soc/Welfare</v>
      </c>
      <c r="C48" s="19"/>
      <c r="E48" s="6">
        <f>Data!B130</f>
        <v>192</v>
      </c>
      <c r="F48" s="50">
        <f>Data!C130</f>
        <v>0.1103448275862069</v>
      </c>
      <c r="G48" s="9"/>
      <c r="I48" s="18"/>
      <c r="J48" s="18"/>
      <c r="K48" s="18"/>
      <c r="L48" s="18"/>
    </row>
    <row r="49" spans="2:12" ht="18.75" customHeight="1">
      <c r="B49" s="2" t="str">
        <f>Data!A131</f>
        <v>Commun Disordr</v>
      </c>
      <c r="C49" s="19"/>
      <c r="E49" s="6">
        <f>Data!B131</f>
        <v>104</v>
      </c>
      <c r="F49" s="50">
        <f>Data!C131</f>
        <v>5.9770114942528735E-2</v>
      </c>
      <c r="G49" s="9"/>
      <c r="I49" s="18"/>
      <c r="J49" s="18"/>
      <c r="K49" s="18"/>
      <c r="L49" s="18"/>
    </row>
    <row r="50" spans="2:12" ht="18.75" customHeight="1">
      <c r="B50" s="2" t="str">
        <f>Data!A132</f>
        <v>Counseling</v>
      </c>
      <c r="C50" s="19"/>
      <c r="E50" s="6">
        <f>Data!B132</f>
        <v>94</v>
      </c>
      <c r="F50" s="50">
        <f>Data!C132</f>
        <v>5.4022988505747126E-2</v>
      </c>
      <c r="G50" s="9"/>
      <c r="I50" s="18"/>
      <c r="J50" s="18"/>
      <c r="K50" s="18"/>
      <c r="L50" s="18"/>
    </row>
    <row r="51" spans="2:12" ht="18.75" customHeight="1">
      <c r="B51" s="2" t="str">
        <f>Data!A133</f>
        <v>Admin/Super</v>
      </c>
      <c r="C51" s="19"/>
      <c r="E51" s="6">
        <f>Data!B133</f>
        <v>83</v>
      </c>
      <c r="F51" s="50">
        <f>Data!C133</f>
        <v>4.7701149425287359E-2</v>
      </c>
      <c r="G51" s="9"/>
      <c r="I51" s="18"/>
      <c r="J51" s="18"/>
      <c r="K51" s="18"/>
      <c r="L51" s="18"/>
    </row>
    <row r="52" spans="2:12" ht="18.75" customHeight="1">
      <c r="B52" s="2" t="str">
        <f>Data!A134</f>
        <v>General Educ</v>
      </c>
      <c r="C52" s="19"/>
      <c r="E52" s="6">
        <f>Data!B134</f>
        <v>72</v>
      </c>
      <c r="F52" s="50">
        <f>Data!C134</f>
        <v>4.1379310344827586E-2</v>
      </c>
      <c r="G52" s="9"/>
      <c r="I52" s="18"/>
      <c r="J52" s="18"/>
      <c r="K52" s="18"/>
      <c r="L52" s="18"/>
    </row>
    <row r="53" spans="2:12" ht="18.75" customHeight="1">
      <c r="B53" s="2" t="str">
        <f>Data!A135</f>
        <v>Eng Management</v>
      </c>
      <c r="C53" s="19"/>
      <c r="E53" s="6">
        <f>Data!B135</f>
        <v>54</v>
      </c>
      <c r="F53" s="50">
        <f>Data!C135</f>
        <v>3.1034482758620689E-2</v>
      </c>
      <c r="G53" s="9"/>
      <c r="I53" s="18"/>
      <c r="J53" s="18"/>
      <c r="K53" s="18"/>
      <c r="L53" s="18"/>
    </row>
    <row r="54" spans="2:12" ht="18.75" customHeight="1">
      <c r="B54" s="2" t="str">
        <f>Data!A136</f>
        <v>Health Ed</v>
      </c>
      <c r="C54" s="19"/>
      <c r="E54" s="6">
        <f>Data!B136</f>
        <v>50</v>
      </c>
      <c r="F54" s="50">
        <f>Data!C136</f>
        <v>2.8735632183908046E-2</v>
      </c>
      <c r="G54"/>
      <c r="I54" s="18"/>
      <c r="J54" s="18"/>
      <c r="K54" s="18"/>
      <c r="L54" s="18"/>
    </row>
    <row r="55" spans="2:12" ht="18.75" customHeight="1">
      <c r="B55" s="2" t="str">
        <f>Data!A137</f>
        <v>Prof Acct</v>
      </c>
      <c r="C55" s="19"/>
      <c r="E55" s="6">
        <f>Data!B137</f>
        <v>48</v>
      </c>
      <c r="F55" s="50">
        <f>Data!C137</f>
        <v>2.7586206896551724E-2</v>
      </c>
      <c r="G55" s="18"/>
      <c r="I55" s="18"/>
      <c r="J55" s="18"/>
      <c r="K55" s="18"/>
      <c r="L55" s="18"/>
    </row>
    <row r="56" spans="2:12" ht="18.75" customHeight="1">
      <c r="B56" s="2" t="str">
        <f>Data!A138</f>
        <v>Business Admin</v>
      </c>
      <c r="C56" s="19"/>
      <c r="E56" s="6">
        <f>Data!B138</f>
        <v>42</v>
      </c>
      <c r="F56" s="50">
        <f>Data!C138</f>
        <v>2.4137931034482758E-2</v>
      </c>
      <c r="G56" s="18"/>
      <c r="I56" s="18"/>
      <c r="J56" s="18"/>
      <c r="K56" s="18"/>
      <c r="L56" s="18"/>
    </row>
    <row r="57" spans="2:12" ht="18.75" customHeight="1">
      <c r="B57" s="2" t="str">
        <f>Data!A139</f>
        <v>Other</v>
      </c>
      <c r="C57" s="19"/>
      <c r="E57" s="6">
        <f>Data!B139</f>
        <v>742</v>
      </c>
      <c r="F57" s="50">
        <f>Data!C139</f>
        <v>0.4264367816091954</v>
      </c>
      <c r="G57" s="8"/>
      <c r="I57" s="18"/>
      <c r="J57" s="18"/>
      <c r="K57" s="18"/>
      <c r="L57" s="18"/>
    </row>
    <row r="58" spans="2:12" ht="18.75" customHeight="1">
      <c r="F58" s="6"/>
      <c r="G58" s="9"/>
      <c r="I58" s="18"/>
      <c r="J58" s="18"/>
      <c r="K58" s="18"/>
      <c r="L58" s="18"/>
    </row>
    <row r="59" spans="2:12" ht="18.75" customHeight="1">
      <c r="B59"/>
      <c r="C59"/>
      <c r="E59"/>
      <c r="F59"/>
      <c r="G59" s="9"/>
      <c r="I59" s="18"/>
      <c r="J59" s="18"/>
      <c r="K59" s="18"/>
      <c r="L59" s="18"/>
    </row>
    <row r="60" spans="2:12" ht="18.75" customHeight="1">
      <c r="B60" s="4" t="s">
        <v>56</v>
      </c>
      <c r="C60"/>
      <c r="E60" s="51" t="s">
        <v>1</v>
      </c>
      <c r="F60" s="51" t="s">
        <v>2</v>
      </c>
      <c r="G60" s="9"/>
      <c r="I60" s="18"/>
      <c r="J60" s="18"/>
      <c r="K60" s="18"/>
      <c r="L60" s="18"/>
    </row>
    <row r="61" spans="2:12" ht="18.75" customHeight="1">
      <c r="B61" s="2" t="s">
        <v>57</v>
      </c>
      <c r="C61"/>
      <c r="E61" s="6">
        <f>Data!C169</f>
        <v>1508</v>
      </c>
      <c r="F61" s="50">
        <f t="shared" ref="F61:F69" si="0">E61/$E$8</f>
        <v>0.13850110213078617</v>
      </c>
      <c r="G61"/>
      <c r="I61" s="18"/>
      <c r="J61" s="18"/>
      <c r="K61" s="18"/>
      <c r="L61" s="18"/>
    </row>
    <row r="62" spans="2:12" ht="18.75" customHeight="1">
      <c r="B62" s="2" t="s">
        <v>58</v>
      </c>
      <c r="C62"/>
      <c r="E62" s="6">
        <f>Data!C170</f>
        <v>1993</v>
      </c>
      <c r="F62" s="50">
        <f t="shared" si="0"/>
        <v>0.18304555473916237</v>
      </c>
      <c r="G62"/>
    </row>
    <row r="63" spans="2:12" ht="18.75" customHeight="1">
      <c r="B63" s="2" t="s">
        <v>59</v>
      </c>
      <c r="C63"/>
      <c r="E63" s="6">
        <f>Data!C171</f>
        <v>2099</v>
      </c>
      <c r="F63" s="50">
        <f t="shared" si="0"/>
        <v>0.19278104335047758</v>
      </c>
    </row>
    <row r="64" spans="2:12" ht="18.75" customHeight="1">
      <c r="B64" s="2" t="s">
        <v>61</v>
      </c>
      <c r="C64"/>
      <c r="E64" s="6">
        <f>Data!C172</f>
        <v>497</v>
      </c>
      <c r="F64" s="50">
        <f t="shared" si="0"/>
        <v>4.5646583394562824E-2</v>
      </c>
      <c r="G64"/>
    </row>
    <row r="65" spans="2:7" ht="18.75" customHeight="1">
      <c r="B65" s="2" t="s">
        <v>63</v>
      </c>
      <c r="C65"/>
      <c r="E65" s="6">
        <f>Data!C173</f>
        <v>936</v>
      </c>
      <c r="F65" s="50">
        <f t="shared" si="0"/>
        <v>8.5966201322556945E-2</v>
      </c>
      <c r="G65"/>
    </row>
    <row r="66" spans="2:7" ht="18.75" customHeight="1">
      <c r="B66" s="2" t="s">
        <v>65</v>
      </c>
      <c r="C66"/>
      <c r="E66" s="6">
        <f>Data!C174</f>
        <v>706</v>
      </c>
      <c r="F66" s="50">
        <f t="shared" si="0"/>
        <v>6.4842027920646583E-2</v>
      </c>
      <c r="G66"/>
    </row>
    <row r="67" spans="2:7" ht="18.75" customHeight="1">
      <c r="B67" s="2" t="s">
        <v>66</v>
      </c>
      <c r="C67"/>
      <c r="E67" s="6">
        <f>Data!C175</f>
        <v>499</v>
      </c>
      <c r="F67" s="50">
        <f t="shared" si="0"/>
        <v>4.5830271858927261E-2</v>
      </c>
      <c r="G67"/>
    </row>
    <row r="68" spans="2:7" ht="18.75" customHeight="1">
      <c r="B68" s="2" t="s">
        <v>67</v>
      </c>
      <c r="C68"/>
      <c r="E68" s="6">
        <f>Data!C176</f>
        <v>2648</v>
      </c>
      <c r="F68" s="50">
        <f t="shared" si="0"/>
        <v>0.24320352681851579</v>
      </c>
      <c r="G68"/>
    </row>
    <row r="69" spans="2:7" ht="18.75" customHeight="1">
      <c r="B69" s="2" t="s">
        <v>68</v>
      </c>
      <c r="C69"/>
      <c r="E69" s="6">
        <f>Data!C177</f>
        <v>2</v>
      </c>
      <c r="F69" s="50">
        <f t="shared" si="0"/>
        <v>1.836884643644379E-4</v>
      </c>
    </row>
    <row r="70" spans="2:7" ht="18.75" customHeight="1">
      <c r="B70"/>
      <c r="C70"/>
      <c r="D70"/>
      <c r="E70"/>
      <c r="F70"/>
      <c r="G70"/>
    </row>
    <row r="71" spans="2:7" ht="18.75" customHeight="1">
      <c r="B71" s="4" t="s">
        <v>189</v>
      </c>
      <c r="C71"/>
      <c r="D71"/>
      <c r="E71"/>
      <c r="F71"/>
      <c r="G71"/>
    </row>
    <row r="72" spans="2:7" ht="18.75" customHeight="1">
      <c r="C72"/>
      <c r="D72"/>
      <c r="E72"/>
      <c r="F72"/>
      <c r="G72"/>
    </row>
    <row r="73" spans="2:7" ht="18.75" customHeight="1">
      <c r="B73"/>
      <c r="C73"/>
      <c r="D73"/>
      <c r="E73"/>
      <c r="F73"/>
      <c r="G73"/>
    </row>
    <row r="74" spans="2:7" ht="18.75" customHeight="1">
      <c r="B74"/>
      <c r="C74"/>
      <c r="D74"/>
      <c r="E74"/>
      <c r="F74"/>
      <c r="G74"/>
    </row>
    <row r="75" spans="2:7" ht="18.75" customHeight="1">
      <c r="B75"/>
      <c r="C75"/>
      <c r="D75"/>
      <c r="E75"/>
      <c r="F75"/>
      <c r="G75"/>
    </row>
    <row r="76" spans="2:7" ht="18.75" customHeight="1">
      <c r="B76"/>
      <c r="C76"/>
      <c r="D76"/>
      <c r="E76"/>
      <c r="F76"/>
      <c r="G76"/>
    </row>
    <row r="77" spans="2:7" ht="18.75" customHeight="1">
      <c r="B77"/>
      <c r="C77"/>
      <c r="D77"/>
      <c r="E77"/>
      <c r="F77"/>
      <c r="G77"/>
    </row>
    <row r="78" spans="2:7" ht="18.75" customHeight="1">
      <c r="B78"/>
      <c r="C78"/>
      <c r="D78"/>
      <c r="E78"/>
      <c r="F78"/>
      <c r="G78"/>
    </row>
    <row r="79" spans="2:7" ht="18.75" customHeight="1">
      <c r="B79"/>
      <c r="C79"/>
      <c r="D79"/>
      <c r="E79"/>
      <c r="F79"/>
      <c r="G79"/>
    </row>
    <row r="80" spans="2:7" ht="18.75" customHeight="1">
      <c r="B80"/>
      <c r="C80"/>
      <c r="D80"/>
      <c r="E80"/>
      <c r="F80"/>
      <c r="G80" s="18"/>
    </row>
    <row r="81" spans="2:8" ht="18.75" customHeight="1">
      <c r="B81"/>
      <c r="C81"/>
      <c r="D81"/>
      <c r="E81"/>
      <c r="F81"/>
      <c r="G81" s="18"/>
    </row>
    <row r="82" spans="2:8" ht="18.75" customHeight="1">
      <c r="B82"/>
      <c r="C82"/>
      <c r="D82"/>
      <c r="E82"/>
      <c r="F82"/>
      <c r="G82" s="18"/>
    </row>
    <row r="83" spans="2:8" ht="18.75" customHeight="1">
      <c r="B83"/>
      <c r="C83"/>
      <c r="D83"/>
      <c r="E83"/>
      <c r="F83"/>
      <c r="G83"/>
    </row>
    <row r="84" spans="2:8" ht="18.75" customHeight="1">
      <c r="B84"/>
      <c r="C84"/>
      <c r="D84"/>
      <c r="E84"/>
      <c r="F84"/>
      <c r="G84"/>
    </row>
    <row r="85" spans="2:8" ht="18.75" customHeight="1">
      <c r="B85"/>
      <c r="C85"/>
      <c r="D85"/>
      <c r="E85"/>
      <c r="F85"/>
      <c r="G85"/>
    </row>
    <row r="86" spans="2:8" ht="18.75" customHeight="1">
      <c r="B86"/>
      <c r="C86"/>
      <c r="D86"/>
      <c r="E86"/>
      <c r="F86"/>
      <c r="G86"/>
    </row>
    <row r="87" spans="2:8" ht="18.75" customHeight="1">
      <c r="B87" s="40" t="s">
        <v>73</v>
      </c>
      <c r="C87"/>
      <c r="D87"/>
      <c r="E87"/>
      <c r="F87"/>
      <c r="G87"/>
    </row>
    <row r="88" spans="2:8" ht="18.75" customHeight="1">
      <c r="B88"/>
      <c r="C88"/>
      <c r="D88"/>
      <c r="E88"/>
      <c r="F88"/>
      <c r="G88"/>
      <c r="H88" s="38"/>
    </row>
    <row r="89" spans="2:8" ht="18.75" customHeight="1">
      <c r="B89"/>
      <c r="C89"/>
      <c r="D89"/>
      <c r="E89"/>
      <c r="F89"/>
    </row>
    <row r="90" spans="2:8" ht="18.75" customHeight="1">
      <c r="B90"/>
      <c r="C90"/>
      <c r="D90"/>
      <c r="E90"/>
    </row>
  </sheetData>
  <phoneticPr fontId="3" type="noConversion"/>
  <printOptions gridLinesSet="0"/>
  <pageMargins left="0.18" right="0.21" top="0.61" bottom="0.44" header="0.27" footer="0.21"/>
  <pageSetup scale="55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9"/>
  <sheetViews>
    <sheetView showGridLines="0" tabSelected="1" zoomScale="70" zoomScaleNormal="70" workbookViewId="0">
      <selection activeCell="A115" sqref="A115"/>
    </sheetView>
  </sheetViews>
  <sheetFormatPr defaultColWidth="9.109375" defaultRowHeight="18.75" customHeight="1"/>
  <cols>
    <col min="1" max="1" width="26.44140625" style="2" customWidth="1"/>
    <col min="2" max="2" width="15.88671875" style="2" bestFit="1" customWidth="1"/>
    <col min="3" max="3" width="15.5546875" customWidth="1"/>
    <col min="4" max="4" width="13.88671875" customWidth="1"/>
    <col min="5" max="5" width="6.88671875" style="2" customWidth="1"/>
    <col min="6" max="6" width="8" style="2" customWidth="1"/>
    <col min="7" max="7" width="2.88671875" style="2" customWidth="1"/>
    <col min="8" max="8" width="22.33203125" style="2" customWidth="1"/>
    <col min="9" max="9" width="17" style="5" customWidth="1"/>
    <col min="10" max="10" width="15.88671875" style="5" customWidth="1"/>
    <col min="11" max="11" width="11.88671875" style="2" customWidth="1"/>
    <col min="12" max="12" width="17.33203125" style="168" customWidth="1"/>
    <col min="13" max="13" width="9.109375" style="2"/>
    <col min="14" max="14" width="20.33203125" style="2" customWidth="1"/>
    <col min="15" max="15" width="12.5546875" style="2" customWidth="1"/>
    <col min="16" max="16" width="10.6640625" style="2" customWidth="1"/>
    <col min="17" max="17" width="8.33203125" style="2" customWidth="1"/>
    <col min="18" max="18" width="13.6640625" style="2" customWidth="1"/>
    <col min="19" max="19" width="13.33203125" style="2" customWidth="1"/>
    <col min="20" max="20" width="20.44140625" style="168" customWidth="1"/>
    <col min="21" max="21" width="4.5546875" style="2" customWidth="1"/>
    <col min="22" max="22" width="16.44140625" style="2" customWidth="1"/>
    <col min="23" max="23" width="14.6640625" style="2" customWidth="1"/>
    <col min="24" max="24" width="13.5546875" style="2" customWidth="1"/>
    <col min="25" max="25" width="2.33203125" style="2" customWidth="1"/>
    <col min="26" max="31" width="9.109375" style="2"/>
    <col min="32" max="32" width="15.6640625" style="2" customWidth="1"/>
    <col min="33" max="16384" width="9.109375" style="2"/>
  </cols>
  <sheetData>
    <row r="1" spans="1:34" ht="9.75" customHeight="1">
      <c r="C1" s="20"/>
    </row>
    <row r="2" spans="1:34" ht="23.25" customHeight="1">
      <c r="C2" s="2"/>
      <c r="D2" s="2"/>
      <c r="F2" s="19"/>
      <c r="G2" s="12" t="s">
        <v>24</v>
      </c>
      <c r="H2"/>
      <c r="I2" s="51" t="s">
        <v>16</v>
      </c>
      <c r="J2" s="51" t="s">
        <v>1</v>
      </c>
      <c r="K2" s="70" t="s">
        <v>2</v>
      </c>
      <c r="AA2"/>
      <c r="AB2"/>
      <c r="AC2"/>
      <c r="AD2"/>
    </row>
    <row r="3" spans="1:34" ht="18.75" customHeight="1">
      <c r="C3" s="2"/>
      <c r="D3" s="2"/>
      <c r="F3" s="19"/>
      <c r="G3" s="2" t="s">
        <v>27</v>
      </c>
      <c r="I3" s="62">
        <f>Data!B35</f>
        <v>1036.0666699999999</v>
      </c>
      <c r="J3" s="30">
        <f>Data!C35</f>
        <v>1510</v>
      </c>
      <c r="K3" s="65">
        <f>Data!D35</f>
        <v>0.35313376987839101</v>
      </c>
      <c r="M3"/>
      <c r="N3"/>
      <c r="O3"/>
      <c r="P3"/>
      <c r="Q3"/>
      <c r="R3"/>
      <c r="S3" s="18"/>
      <c r="Z3"/>
      <c r="AA3"/>
      <c r="AB3"/>
      <c r="AC3"/>
      <c r="AD3"/>
      <c r="AE3"/>
    </row>
    <row r="4" spans="1:34" ht="18.75" customHeight="1">
      <c r="C4" s="2"/>
      <c r="D4" s="2"/>
      <c r="F4" s="19"/>
      <c r="G4" s="2" t="s">
        <v>28</v>
      </c>
      <c r="H4" s="19"/>
      <c r="I4" s="62">
        <f>Data!B36</f>
        <v>2065.3000000000002</v>
      </c>
      <c r="J4" s="30">
        <f>Data!C36</f>
        <v>2759</v>
      </c>
      <c r="K4" s="65">
        <f>Data!D36</f>
        <v>0.64522918615528535</v>
      </c>
      <c r="M4" s="136" t="s">
        <v>22</v>
      </c>
      <c r="N4"/>
      <c r="O4"/>
      <c r="Q4" s="51" t="s">
        <v>1</v>
      </c>
      <c r="R4" s="51" t="s">
        <v>2</v>
      </c>
      <c r="Z4"/>
      <c r="AA4"/>
      <c r="AB4"/>
      <c r="AC4"/>
      <c r="AD4"/>
      <c r="AE4"/>
    </row>
    <row r="5" spans="1:34" ht="18.75" customHeight="1">
      <c r="C5" s="2"/>
      <c r="D5" s="2"/>
      <c r="F5" s="19"/>
      <c r="G5" s="2" t="s">
        <v>360</v>
      </c>
      <c r="H5"/>
      <c r="I5" s="62">
        <f>Data!B37</f>
        <v>6.2</v>
      </c>
      <c r="J5" s="30">
        <f>Data!C37</f>
        <v>7</v>
      </c>
      <c r="K5" s="65">
        <f>Data!D37</f>
        <v>1.6370439663236671E-3</v>
      </c>
      <c r="M5" s="2" t="str">
        <f>PROPER(Data!A78)</f>
        <v>General Psych</v>
      </c>
      <c r="N5"/>
      <c r="O5"/>
      <c r="P5" s="6">
        <f>Data!B78</f>
        <v>2984</v>
      </c>
      <c r="Q5" s="6"/>
      <c r="R5" s="50">
        <f>Data!C78</f>
        <v>8.7060539752005839E-2</v>
      </c>
      <c r="S5" s="9"/>
      <c r="Z5"/>
      <c r="AA5"/>
      <c r="AB5"/>
      <c r="AC5"/>
      <c r="AD5"/>
      <c r="AE5"/>
    </row>
    <row r="6" spans="1:34" ht="18.75" customHeight="1">
      <c r="C6" s="2"/>
      <c r="D6" s="2"/>
      <c r="F6" s="19"/>
      <c r="H6"/>
      <c r="I6" s="59"/>
      <c r="J6"/>
      <c r="K6" s="52"/>
      <c r="M6" s="135" t="str">
        <f>PROPER(Data!A79)</f>
        <v>Radio/Tv/Brdcs</v>
      </c>
      <c r="N6" s="199"/>
      <c r="O6"/>
      <c r="P6" s="6">
        <f>Data!B79</f>
        <v>1969</v>
      </c>
      <c r="Q6" s="6"/>
      <c r="R6" s="50">
        <f>Data!C79</f>
        <v>5.7447118891320204E-2</v>
      </c>
      <c r="S6" s="9"/>
      <c r="Z6"/>
      <c r="AA6"/>
      <c r="AB6"/>
      <c r="AC6"/>
      <c r="AD6"/>
      <c r="AE6"/>
    </row>
    <row r="7" spans="1:34" ht="18.75" customHeight="1">
      <c r="C7" s="2"/>
      <c r="D7" s="2"/>
      <c r="F7" s="19"/>
      <c r="G7" s="2" t="s">
        <v>40</v>
      </c>
      <c r="H7"/>
      <c r="I7" s="62">
        <f>Data!B45</f>
        <v>2309.4499999999998</v>
      </c>
      <c r="J7" s="30">
        <f>Data!C45</f>
        <v>2509</v>
      </c>
      <c r="K7" s="65"/>
      <c r="M7" s="135" t="str">
        <f>PROPER(Data!A80)</f>
        <v>Crim Justice</v>
      </c>
      <c r="N7" s="199"/>
      <c r="O7"/>
      <c r="P7" s="6">
        <f>Data!B80</f>
        <v>1643</v>
      </c>
      <c r="Q7" s="6"/>
      <c r="R7" s="50">
        <f>Data!C80</f>
        <v>4.7935813274981767E-2</v>
      </c>
      <c r="S7" s="9"/>
      <c r="T7" s="2"/>
      <c r="Z7"/>
      <c r="AA7"/>
      <c r="AB7"/>
      <c r="AC7"/>
      <c r="AD7"/>
      <c r="AE7"/>
    </row>
    <row r="8" spans="1:34" ht="18.75" customHeight="1">
      <c r="A8" s="82" t="s">
        <v>369</v>
      </c>
      <c r="B8" s="83"/>
      <c r="C8" s="83"/>
      <c r="D8" s="2"/>
      <c r="F8" s="19"/>
      <c r="G8"/>
      <c r="H8" s="2" t="s">
        <v>27</v>
      </c>
      <c r="I8" s="62">
        <f>Data!B46</f>
        <v>721.1</v>
      </c>
      <c r="J8" s="30">
        <f>Data!C46</f>
        <v>816</v>
      </c>
      <c r="K8" s="65">
        <f>Data!D46</f>
        <v>0.32522917497010762</v>
      </c>
      <c r="M8" s="135" t="str">
        <f>PROPER(Data!A81)</f>
        <v>Kinesiology</v>
      </c>
      <c r="N8" s="199"/>
      <c r="O8"/>
      <c r="P8" s="6">
        <f>Data!B81</f>
        <v>1541</v>
      </c>
      <c r="Q8" s="6"/>
      <c r="R8" s="50">
        <f>Data!C81</f>
        <v>4.4959883296863602E-2</v>
      </c>
      <c r="S8" s="9"/>
      <c r="T8" s="2"/>
      <c r="Z8"/>
      <c r="AA8"/>
      <c r="AB8"/>
      <c r="AC8"/>
      <c r="AD8"/>
      <c r="AE8"/>
    </row>
    <row r="9" spans="1:34" ht="18.75" customHeight="1">
      <c r="A9" s="2" t="s">
        <v>183</v>
      </c>
      <c r="C9" s="2"/>
      <c r="D9" s="6">
        <f>Data!C11</f>
        <v>38551</v>
      </c>
      <c r="F9" s="19"/>
      <c r="G9"/>
      <c r="H9" s="2" t="s">
        <v>28</v>
      </c>
      <c r="I9" s="62">
        <f>Data!B47</f>
        <v>1582.65</v>
      </c>
      <c r="J9" s="30">
        <f>Data!C47</f>
        <v>1687</v>
      </c>
      <c r="K9" s="65">
        <f>Data!D47</f>
        <v>0.67237943403746514</v>
      </c>
      <c r="M9" s="135" t="str">
        <f>PROPER(Data!A82)</f>
        <v>Sociology</v>
      </c>
      <c r="N9" s="199"/>
      <c r="O9"/>
      <c r="P9" s="6">
        <f>Data!B82</f>
        <v>1399</v>
      </c>
      <c r="Q9" s="6"/>
      <c r="R9" s="50">
        <f>Data!C82</f>
        <v>4.0816921954777534E-2</v>
      </c>
      <c r="S9"/>
      <c r="T9" s="2"/>
      <c r="Z9"/>
      <c r="AA9"/>
      <c r="AB9"/>
      <c r="AC9"/>
      <c r="AD9"/>
      <c r="AE9"/>
      <c r="AF9"/>
      <c r="AG9"/>
      <c r="AH9"/>
    </row>
    <row r="10" spans="1:34" ht="18.75" customHeight="1">
      <c r="A10" s="2" t="s">
        <v>184</v>
      </c>
      <c r="C10" s="2"/>
      <c r="D10" s="30">
        <f>+Data!B11</f>
        <v>32214.11</v>
      </c>
      <c r="F10" s="19"/>
      <c r="H10" s="2" t="s">
        <v>360</v>
      </c>
      <c r="I10" s="62">
        <f>Data!B48</f>
        <v>5.7</v>
      </c>
      <c r="J10" s="30">
        <f>Data!C48</f>
        <v>6</v>
      </c>
      <c r="K10" s="65">
        <f>Data!D48</f>
        <v>2.3913909924272616E-3</v>
      </c>
      <c r="M10" s="135" t="str">
        <f>PROPER(Data!A83)</f>
        <v>Computer Sci</v>
      </c>
      <c r="N10" s="199"/>
      <c r="O10"/>
      <c r="P10" s="6">
        <f>Data!B83</f>
        <v>1388</v>
      </c>
      <c r="Q10" s="6"/>
      <c r="R10" s="50">
        <f>Data!C83</f>
        <v>4.0495988329686358E-2</v>
      </c>
      <c r="S10" s="9"/>
      <c r="T10" s="2"/>
      <c r="Z10"/>
      <c r="AA10"/>
      <c r="AB10"/>
      <c r="AC10"/>
      <c r="AD10"/>
      <c r="AE10"/>
      <c r="AF10"/>
      <c r="AG10"/>
      <c r="AH10"/>
    </row>
    <row r="11" spans="1:34" ht="18.75" customHeight="1">
      <c r="B11"/>
      <c r="F11" s="19"/>
      <c r="I11" s="59"/>
      <c r="J11"/>
      <c r="K11" s="52"/>
      <c r="M11" s="135" t="str">
        <f>PROPER(Data!A84)</f>
        <v>Marketing</v>
      </c>
      <c r="N11" s="199"/>
      <c r="O11"/>
      <c r="P11" s="6">
        <f>Data!B84</f>
        <v>1247</v>
      </c>
      <c r="Q11" s="6"/>
      <c r="R11" s="50">
        <f>Data!C84</f>
        <v>3.6382202771699491E-2</v>
      </c>
      <c r="S11" s="9"/>
      <c r="Z11"/>
      <c r="AA11"/>
      <c r="AB11"/>
      <c r="AC11"/>
      <c r="AD11"/>
      <c r="AE11"/>
      <c r="AF11"/>
      <c r="AG11"/>
      <c r="AH11"/>
    </row>
    <row r="12" spans="1:34" ht="18.75" customHeight="1">
      <c r="A12" s="4" t="s">
        <v>370</v>
      </c>
      <c r="C12" s="2"/>
      <c r="D12" s="2"/>
      <c r="F12" s="19"/>
      <c r="G12" s="2" t="s">
        <v>46</v>
      </c>
      <c r="H12"/>
      <c r="I12" s="62">
        <f>Data!B56</f>
        <v>798.12</v>
      </c>
      <c r="J12" s="30">
        <f>Data!C56</f>
        <v>1767</v>
      </c>
      <c r="K12" s="65"/>
      <c r="M12" s="135" t="str">
        <f>PROPER(Data!A85)</f>
        <v>Child Develop</v>
      </c>
      <c r="N12" s="199"/>
      <c r="O12"/>
      <c r="P12" s="6">
        <f>Data!B85</f>
        <v>1243</v>
      </c>
      <c r="Q12" s="6"/>
      <c r="R12" s="50">
        <f>Data!C85</f>
        <v>3.6265499635302699E-2</v>
      </c>
      <c r="T12" s="2"/>
      <c r="Z12"/>
      <c r="AA12"/>
      <c r="AB12"/>
      <c r="AC12"/>
      <c r="AD12"/>
      <c r="AE12"/>
      <c r="AF12"/>
      <c r="AG12"/>
      <c r="AH12"/>
    </row>
    <row r="13" spans="1:34" ht="18.75" customHeight="1">
      <c r="C13" s="2"/>
      <c r="D13" s="2"/>
      <c r="F13" s="19"/>
      <c r="G13"/>
      <c r="H13" s="2" t="s">
        <v>27</v>
      </c>
      <c r="I13" s="62">
        <f>Data!B57</f>
        <v>314.97000000000003</v>
      </c>
      <c r="J13" s="30">
        <f>Data!C57</f>
        <v>694</v>
      </c>
      <c r="K13" s="65">
        <f>Data!D57</f>
        <v>0.39275608375778154</v>
      </c>
      <c r="M13" s="135" t="str">
        <f>PROPER(Data!A86)</f>
        <v>Art</v>
      </c>
      <c r="N13" s="199"/>
      <c r="O13"/>
      <c r="P13" s="6">
        <f>Data!B86</f>
        <v>1203</v>
      </c>
      <c r="Q13" s="6"/>
      <c r="R13" s="50">
        <f>Data!C86</f>
        <v>3.5098468271334789E-2</v>
      </c>
      <c r="T13" s="2"/>
      <c r="Z13"/>
      <c r="AA13"/>
      <c r="AB13"/>
      <c r="AC13"/>
      <c r="AD13"/>
      <c r="AE13"/>
      <c r="AF13"/>
      <c r="AG13"/>
      <c r="AH13"/>
    </row>
    <row r="14" spans="1:34" ht="18.75" customHeight="1">
      <c r="C14" s="2"/>
      <c r="D14" s="2"/>
      <c r="F14" s="19"/>
      <c r="G14"/>
      <c r="H14" s="2" t="s">
        <v>28</v>
      </c>
      <c r="I14" s="62">
        <f>Data!B58</f>
        <v>482.65</v>
      </c>
      <c r="J14" s="30">
        <f>Data!C58</f>
        <v>1072</v>
      </c>
      <c r="K14" s="65">
        <f>Data!D58</f>
        <v>0.60667798528579508</v>
      </c>
      <c r="M14" s="135" t="str">
        <f>PROPER(Data!A87)</f>
        <v>Orgnzt Sy Mgmt</v>
      </c>
      <c r="N14" s="135"/>
      <c r="P14" s="6">
        <f>Data!B87</f>
        <v>1198</v>
      </c>
      <c r="Q14" s="6"/>
      <c r="R14" s="50">
        <f>Data!C87</f>
        <v>3.4952589350838802E-2</v>
      </c>
      <c r="T14" s="2"/>
      <c r="Z14"/>
      <c r="AA14"/>
      <c r="AB14"/>
      <c r="AC14"/>
      <c r="AD14"/>
      <c r="AE14"/>
      <c r="AF14"/>
      <c r="AG14"/>
      <c r="AH14"/>
    </row>
    <row r="15" spans="1:34" ht="18.75" customHeight="1">
      <c r="F15" s="19"/>
      <c r="G15"/>
      <c r="H15" s="2" t="s">
        <v>360</v>
      </c>
      <c r="I15" s="62">
        <f>Data!B59</f>
        <v>0.5</v>
      </c>
      <c r="J15" s="30">
        <f>Data!C59</f>
        <v>1</v>
      </c>
      <c r="K15" s="65">
        <f>Data!D59</f>
        <v>5.6593095642331638E-4</v>
      </c>
      <c r="M15" s="135" t="str">
        <f>Data!A88</f>
        <v>Other</v>
      </c>
      <c r="N15" s="199"/>
      <c r="O15"/>
      <c r="P15" s="6">
        <f>Data!B88</f>
        <v>18460</v>
      </c>
      <c r="Q15" s="6"/>
      <c r="R15" s="50">
        <f>Data!C88</f>
        <v>0.53858497447118892</v>
      </c>
      <c r="T15" s="2"/>
      <c r="Z15"/>
      <c r="AA15"/>
      <c r="AB15"/>
      <c r="AC15"/>
      <c r="AD15"/>
      <c r="AE15"/>
      <c r="AF15"/>
      <c r="AG15"/>
      <c r="AH15"/>
    </row>
    <row r="16" spans="1:34" ht="5.25" customHeight="1">
      <c r="C16" s="2"/>
      <c r="D16" s="2"/>
      <c r="F16" s="19"/>
      <c r="G16"/>
      <c r="H16"/>
      <c r="I16"/>
      <c r="J16"/>
      <c r="K16"/>
      <c r="T16" s="2"/>
      <c r="Z16"/>
      <c r="AA16"/>
      <c r="AB16"/>
      <c r="AC16"/>
      <c r="AD16"/>
      <c r="AE16"/>
      <c r="AF16"/>
      <c r="AG16"/>
      <c r="AH16"/>
    </row>
    <row r="17" spans="1:34" ht="18.75" customHeight="1">
      <c r="A17"/>
      <c r="B17"/>
      <c r="F17" s="19"/>
      <c r="G17"/>
      <c r="H17"/>
      <c r="I17"/>
      <c r="J17"/>
      <c r="K17"/>
      <c r="M17" s="4" t="s">
        <v>24</v>
      </c>
      <c r="N17"/>
      <c r="O17" s="19"/>
      <c r="Q17"/>
      <c r="R17" s="52"/>
      <c r="T17" s="2"/>
      <c r="Z17"/>
      <c r="AA17"/>
      <c r="AB17"/>
      <c r="AC17"/>
      <c r="AD17"/>
      <c r="AE17"/>
      <c r="AF17"/>
      <c r="AG17"/>
      <c r="AH17"/>
    </row>
    <row r="18" spans="1:34" ht="18" customHeight="1">
      <c r="A18"/>
      <c r="B18"/>
      <c r="F18" s="19"/>
      <c r="G18"/>
      <c r="H18"/>
      <c r="I18"/>
      <c r="J18"/>
      <c r="K18"/>
      <c r="M18" s="135" t="str">
        <f>PROPER(Data!A92)</f>
        <v>Counseling</v>
      </c>
      <c r="N18" s="200"/>
      <c r="O18" s="19"/>
      <c r="P18" s="6">
        <f>Data!B92</f>
        <v>292</v>
      </c>
      <c r="Q18" s="6"/>
      <c r="R18" s="50">
        <f>Data!C92</f>
        <v>6.8288119738072972E-2</v>
      </c>
      <c r="AC18"/>
      <c r="AD18"/>
      <c r="AE18"/>
      <c r="AF18"/>
      <c r="AG18"/>
      <c r="AH18"/>
    </row>
    <row r="19" spans="1:34" ht="18" customHeight="1">
      <c r="C19" s="2"/>
      <c r="D19" s="2"/>
      <c r="F19" s="19"/>
      <c r="K19"/>
      <c r="L19" s="129"/>
      <c r="M19" s="135" t="str">
        <f>PROPER(Data!A93)</f>
        <v>Soc/Welfare</v>
      </c>
      <c r="N19" s="200"/>
      <c r="O19" s="19"/>
      <c r="P19" s="6">
        <f>Data!B93</f>
        <v>219</v>
      </c>
      <c r="Q19" s="6"/>
      <c r="R19" s="50">
        <f>Data!C93</f>
        <v>5.1216089803554722E-2</v>
      </c>
      <c r="T19" s="2"/>
      <c r="AC19"/>
      <c r="AD19"/>
      <c r="AE19"/>
      <c r="AF19"/>
      <c r="AG19"/>
      <c r="AH19"/>
    </row>
    <row r="20" spans="1:34" ht="18.75" customHeight="1">
      <c r="C20" s="2"/>
      <c r="D20" s="2"/>
      <c r="F20" s="19"/>
      <c r="G20" s="137" t="s">
        <v>53</v>
      </c>
      <c r="I20" s="60"/>
      <c r="J20" s="2"/>
      <c r="K20"/>
      <c r="L20" s="129"/>
      <c r="M20" s="135" t="str">
        <f>PROPER(Data!A94)</f>
        <v>Business Admin</v>
      </c>
      <c r="N20" s="200"/>
      <c r="O20" s="19"/>
      <c r="P20" s="6">
        <f>Data!B94</f>
        <v>186</v>
      </c>
      <c r="Q20" s="6"/>
      <c r="R20" s="50">
        <f>Data!C94</f>
        <v>4.349859681945744E-2</v>
      </c>
      <c r="T20" s="2"/>
      <c r="AC20"/>
      <c r="AD20"/>
      <c r="AE20"/>
      <c r="AF20"/>
      <c r="AG20"/>
      <c r="AH20"/>
    </row>
    <row r="21" spans="1:34" ht="18.75" customHeight="1">
      <c r="C21" s="2"/>
      <c r="D21" s="2"/>
      <c r="F21" s="19"/>
      <c r="G21" s="135" t="s">
        <v>22</v>
      </c>
      <c r="H21" s="135"/>
      <c r="I21" s="202"/>
      <c r="J21" s="208">
        <f>Data!C20</f>
        <v>22.94</v>
      </c>
      <c r="K21"/>
      <c r="L21" s="129"/>
      <c r="M21" s="135" t="str">
        <f>PROPER(Data!A95)</f>
        <v>Commun Disordr</v>
      </c>
      <c r="N21" s="200"/>
      <c r="O21" s="19"/>
      <c r="P21" s="6">
        <f>Data!B95</f>
        <v>143</v>
      </c>
      <c r="Q21" s="6"/>
      <c r="R21" s="50">
        <f>Data!C95</f>
        <v>3.3442469597754911E-2</v>
      </c>
      <c r="T21" s="2"/>
      <c r="AC21"/>
      <c r="AD21"/>
      <c r="AE21"/>
      <c r="AF21"/>
      <c r="AG21"/>
      <c r="AH21"/>
    </row>
    <row r="22" spans="1:34" ht="18.75" customHeight="1">
      <c r="C22" s="2"/>
      <c r="D22" s="2"/>
      <c r="F22" s="19"/>
      <c r="G22" s="135" t="s">
        <v>24</v>
      </c>
      <c r="H22" s="135"/>
      <c r="I22" s="202"/>
      <c r="J22" s="208">
        <f>Data!C21</f>
        <v>30.62</v>
      </c>
      <c r="K22"/>
      <c r="L22" s="129"/>
      <c r="M22" s="135" t="str">
        <f>PROPER(Data!A96)</f>
        <v>Computer Sci</v>
      </c>
      <c r="N22" s="200"/>
      <c r="O22" s="19"/>
      <c r="P22" s="6">
        <f>Data!B96</f>
        <v>131</v>
      </c>
      <c r="Q22" s="6"/>
      <c r="R22" s="50">
        <f>Data!C96</f>
        <v>3.0636108512628626E-2</v>
      </c>
      <c r="S22" s="18"/>
      <c r="T22" s="2"/>
      <c r="AC22"/>
      <c r="AD22"/>
      <c r="AE22"/>
      <c r="AF22"/>
      <c r="AG22"/>
      <c r="AH22"/>
    </row>
    <row r="23" spans="1:34" ht="18.75" customHeight="1">
      <c r="C23" s="2"/>
      <c r="D23" s="2"/>
      <c r="F23" s="19"/>
      <c r="G23" s="135" t="s">
        <v>54</v>
      </c>
      <c r="H23" s="135"/>
      <c r="I23" s="202"/>
      <c r="J23" s="208">
        <f>Data!C22</f>
        <v>23.79</v>
      </c>
      <c r="K23"/>
      <c r="L23" s="129"/>
      <c r="M23" s="135" t="str">
        <f>PROPER(Data!A97)</f>
        <v>Eng Management</v>
      </c>
      <c r="N23" s="200"/>
      <c r="O23" s="19"/>
      <c r="P23" s="6">
        <f>Data!B97</f>
        <v>107</v>
      </c>
      <c r="Q23" s="6"/>
      <c r="R23" s="50">
        <f>Data!C97</f>
        <v>2.5023386342376053E-2</v>
      </c>
      <c r="S23" s="18"/>
      <c r="T23" s="2"/>
      <c r="AC23"/>
      <c r="AD23"/>
      <c r="AE23"/>
      <c r="AF23"/>
      <c r="AG23"/>
      <c r="AH23"/>
    </row>
    <row r="24" spans="1:34" ht="18.75" customHeight="1">
      <c r="C24" s="2"/>
      <c r="D24" s="2"/>
      <c r="F24" s="19"/>
      <c r="H24"/>
      <c r="I24"/>
      <c r="J24"/>
      <c r="K24"/>
      <c r="M24" s="135" t="str">
        <f>PROPER(Data!A98)</f>
        <v>Admin/Super</v>
      </c>
      <c r="N24" s="200"/>
      <c r="O24" s="19"/>
      <c r="P24" s="6">
        <f>Data!B98</f>
        <v>100</v>
      </c>
      <c r="Q24" s="6"/>
      <c r="R24" s="50">
        <f>Data!C98</f>
        <v>2.3386342376052385E-2</v>
      </c>
      <c r="S24" s="5"/>
      <c r="T24" s="2"/>
      <c r="AC24"/>
      <c r="AD24"/>
      <c r="AE24"/>
      <c r="AF24"/>
      <c r="AG24"/>
      <c r="AH24"/>
    </row>
    <row r="25" spans="1:34" ht="18.75" customHeight="1">
      <c r="C25" s="2"/>
      <c r="D25" s="2"/>
      <c r="F25" s="19"/>
      <c r="G25" s="136" t="s">
        <v>55</v>
      </c>
      <c r="H25"/>
      <c r="I25"/>
      <c r="J25"/>
      <c r="K25"/>
      <c r="M25" s="135" t="str">
        <f>PROPER(Data!A99)</f>
        <v>Health Ed</v>
      </c>
      <c r="N25" s="200"/>
      <c r="O25" s="19"/>
      <c r="P25" s="6">
        <f>Data!B99</f>
        <v>99</v>
      </c>
      <c r="Q25" s="6"/>
      <c r="R25" s="50">
        <f>Data!C99</f>
        <v>2.3152478952291861E-2</v>
      </c>
      <c r="S25" s="18"/>
      <c r="T25" s="2"/>
      <c r="AC25"/>
      <c r="AD25"/>
      <c r="AE25"/>
      <c r="AF25"/>
      <c r="AG25"/>
      <c r="AH25"/>
    </row>
    <row r="26" spans="1:34" ht="18.75" customHeight="1">
      <c r="C26" s="2"/>
      <c r="D26" s="2"/>
      <c r="F26" s="19"/>
      <c r="H26"/>
      <c r="I26"/>
      <c r="J26"/>
      <c r="K26"/>
      <c r="M26" s="135" t="str">
        <f>PROPER(Data!A100)</f>
        <v>Physicl Therpy</v>
      </c>
      <c r="N26" s="200"/>
      <c r="O26" s="19"/>
      <c r="P26" s="6">
        <f>Data!B100</f>
        <v>92</v>
      </c>
      <c r="Q26" s="6"/>
      <c r="R26" s="50">
        <f>Data!C100</f>
        <v>2.1515434985968196E-2</v>
      </c>
      <c r="S26" s="19"/>
      <c r="T26" s="2"/>
      <c r="AC26"/>
      <c r="AD26"/>
      <c r="AE26"/>
      <c r="AF26"/>
      <c r="AG26"/>
      <c r="AH26"/>
    </row>
    <row r="27" spans="1:34" ht="18.75" customHeight="1">
      <c r="F27" s="19"/>
      <c r="G27"/>
      <c r="H27"/>
      <c r="I27"/>
      <c r="J27"/>
      <c r="K27"/>
      <c r="M27" s="135" t="str">
        <f>PROPER(Data!A101)</f>
        <v>English</v>
      </c>
      <c r="N27" s="135"/>
      <c r="P27" s="6">
        <f>Data!B101</f>
        <v>87</v>
      </c>
      <c r="Q27" s="6"/>
      <c r="R27" s="50">
        <f>Data!C101</f>
        <v>2.0346117867165576E-2</v>
      </c>
      <c r="S27" s="18"/>
      <c r="T27" s="2"/>
      <c r="AC27"/>
      <c r="AD27"/>
      <c r="AE27"/>
      <c r="AF27"/>
      <c r="AG27"/>
      <c r="AH27"/>
    </row>
    <row r="28" spans="1:34" ht="18.75" customHeight="1">
      <c r="A28" s="137" t="s">
        <v>15</v>
      </c>
      <c r="B28" s="87" t="s">
        <v>16</v>
      </c>
      <c r="C28" s="87" t="s">
        <v>1</v>
      </c>
      <c r="D28" s="87" t="s">
        <v>2</v>
      </c>
      <c r="F28" s="19"/>
      <c r="G28"/>
      <c r="H28"/>
      <c r="I28"/>
      <c r="J28"/>
      <c r="K28"/>
      <c r="M28" s="135" t="str">
        <f>Data!A102</f>
        <v>Other</v>
      </c>
      <c r="N28" s="200"/>
      <c r="O28" s="19"/>
      <c r="P28" s="6">
        <f>Data!B102</f>
        <v>2907</v>
      </c>
      <c r="Q28" s="6"/>
      <c r="R28" s="50">
        <f>Data!C102</f>
        <v>0.67984097287184286</v>
      </c>
      <c r="T28" s="2"/>
      <c r="AC28"/>
      <c r="AD28"/>
      <c r="AE28"/>
      <c r="AF28"/>
      <c r="AG28"/>
      <c r="AH28"/>
    </row>
    <row r="29" spans="1:34" ht="18.75" customHeight="1">
      <c r="A29" s="135" t="s">
        <v>17</v>
      </c>
      <c r="B29" s="202">
        <f>Data!B5</f>
        <v>5259.87</v>
      </c>
      <c r="C29" s="201">
        <f>Data!C5</f>
        <v>5653</v>
      </c>
      <c r="D29" s="203">
        <f>Data!D5</f>
        <v>0.14663692251822261</v>
      </c>
      <c r="F29" s="19"/>
      <c r="G29"/>
      <c r="H29"/>
      <c r="I29"/>
      <c r="J29"/>
      <c r="K29"/>
      <c r="S29" s="19"/>
      <c r="T29" s="2"/>
      <c r="AC29"/>
      <c r="AD29"/>
      <c r="AE29"/>
      <c r="AF29"/>
      <c r="AG29"/>
      <c r="AH29"/>
    </row>
    <row r="30" spans="1:34" ht="18.75" customHeight="1">
      <c r="A30" s="135" t="s">
        <v>18</v>
      </c>
      <c r="B30" s="202">
        <f>Data!B6</f>
        <v>3572.2</v>
      </c>
      <c r="C30" s="201">
        <f>Data!C6</f>
        <v>3923</v>
      </c>
      <c r="D30" s="203">
        <f>Data!D6</f>
        <v>0.10176130320873648</v>
      </c>
      <c r="F30" s="19"/>
      <c r="G30"/>
      <c r="H30"/>
      <c r="I30"/>
      <c r="J30"/>
      <c r="K30"/>
      <c r="S30" s="19"/>
      <c r="T30" s="2"/>
      <c r="AC30"/>
      <c r="AD30"/>
      <c r="AE30"/>
      <c r="AF30"/>
      <c r="AG30"/>
      <c r="AH30"/>
    </row>
    <row r="31" spans="1:34" ht="18.75" customHeight="1">
      <c r="A31" s="135" t="s">
        <v>19</v>
      </c>
      <c r="B31" s="202">
        <f>Data!B7</f>
        <v>9582</v>
      </c>
      <c r="C31" s="201">
        <f>Data!C7</f>
        <v>11533</v>
      </c>
      <c r="D31" s="203">
        <f>Data!D7</f>
        <v>0.29916214884179398</v>
      </c>
      <c r="F31" s="19"/>
      <c r="G31" s="4"/>
      <c r="I31" s="18"/>
      <c r="J31" s="34"/>
      <c r="K31" s="8"/>
      <c r="M31"/>
      <c r="N31"/>
      <c r="O31"/>
      <c r="P31"/>
      <c r="Q31"/>
      <c r="R31"/>
      <c r="S31" s="19"/>
      <c r="Y31"/>
      <c r="AA31"/>
      <c r="AB31"/>
      <c r="AC31"/>
      <c r="AD31"/>
      <c r="AE31"/>
      <c r="AF31"/>
      <c r="AG31"/>
      <c r="AH31"/>
    </row>
    <row r="32" spans="1:34" ht="18.75" customHeight="1">
      <c r="A32" s="135" t="s">
        <v>20</v>
      </c>
      <c r="B32" s="202">
        <f>Data!B8</f>
        <v>10692.47</v>
      </c>
      <c r="C32" s="201">
        <f>Data!C8</f>
        <v>13166</v>
      </c>
      <c r="D32" s="203">
        <f>Data!D8</f>
        <v>0.34152162071022801</v>
      </c>
      <c r="F32" s="19"/>
      <c r="G32"/>
      <c r="H32"/>
      <c r="I32"/>
      <c r="J32"/>
      <c r="K32"/>
      <c r="L32" s="189"/>
      <c r="M32"/>
      <c r="N32"/>
      <c r="O32"/>
      <c r="P32"/>
      <c r="Q32"/>
      <c r="R32"/>
      <c r="S32" s="19"/>
      <c r="Y32"/>
      <c r="AA32"/>
      <c r="AB32"/>
      <c r="AC32"/>
      <c r="AD32" s="51"/>
      <c r="AE32" s="51"/>
      <c r="AF32"/>
      <c r="AG32"/>
      <c r="AH32"/>
    </row>
    <row r="33" spans="1:34" ht="18.75" customHeight="1">
      <c r="A33" s="135" t="s">
        <v>22</v>
      </c>
      <c r="B33" s="202">
        <f>Data!B9</f>
        <v>29106.54</v>
      </c>
      <c r="C33" s="201">
        <f>Data!C9</f>
        <v>34275</v>
      </c>
      <c r="D33" s="203">
        <f>Data!D9</f>
        <v>0.88908199527898113</v>
      </c>
      <c r="F33" s="19"/>
      <c r="G33"/>
      <c r="H33"/>
      <c r="I33"/>
      <c r="J33"/>
      <c r="K33"/>
      <c r="Q33" s="51" t="s">
        <v>1</v>
      </c>
      <c r="R33" s="51" t="s">
        <v>2</v>
      </c>
      <c r="S33" s="19"/>
      <c r="Y33"/>
      <c r="AB33"/>
      <c r="AC33"/>
      <c r="AD33" s="6"/>
      <c r="AE33" s="50"/>
      <c r="AF33"/>
      <c r="AG33"/>
      <c r="AH33"/>
    </row>
    <row r="34" spans="1:34" ht="18.75" customHeight="1">
      <c r="A34" s="135" t="s">
        <v>24</v>
      </c>
      <c r="B34" s="202">
        <f>Data!B10</f>
        <v>3107.57</v>
      </c>
      <c r="C34" s="201">
        <f>Data!C10</f>
        <v>4276</v>
      </c>
      <c r="D34" s="203">
        <f>Data!D10</f>
        <v>0.11091800472101891</v>
      </c>
      <c r="F34" s="19"/>
      <c r="G34"/>
      <c r="H34"/>
      <c r="I34"/>
      <c r="J34"/>
      <c r="K34"/>
      <c r="M34" s="135" t="s">
        <v>60</v>
      </c>
      <c r="P34" s="6">
        <f>Data!B107</f>
        <v>9148</v>
      </c>
      <c r="Q34" s="6"/>
      <c r="R34" s="50">
        <f>Data!C107</f>
        <v>0.84019103600293898</v>
      </c>
      <c r="S34"/>
      <c r="Y34"/>
      <c r="AB34" s="18"/>
      <c r="AC34" s="18"/>
      <c r="AD34" s="6"/>
      <c r="AE34" s="50"/>
      <c r="AF34"/>
      <c r="AG34"/>
      <c r="AH34"/>
    </row>
    <row r="35" spans="1:34" ht="18.75" customHeight="1">
      <c r="F35" s="18"/>
      <c r="G35"/>
      <c r="H35"/>
      <c r="I35"/>
      <c r="J35"/>
      <c r="K35"/>
      <c r="L35" s="129"/>
      <c r="M35" s="135" t="s">
        <v>221</v>
      </c>
      <c r="P35" s="6">
        <f>Data!B108</f>
        <v>1740</v>
      </c>
      <c r="Q35" s="6"/>
      <c r="R35" s="50">
        <f>1-R34</f>
        <v>0.15980896399706102</v>
      </c>
      <c r="S35"/>
      <c r="Y35"/>
      <c r="AB35"/>
      <c r="AC35"/>
      <c r="AD35" s="6"/>
      <c r="AE35" s="50"/>
    </row>
    <row r="36" spans="1:34" ht="18.75" customHeight="1">
      <c r="A36" s="12" t="s">
        <v>26</v>
      </c>
      <c r="B36" s="60"/>
      <c r="C36" s="2"/>
      <c r="D36" s="2"/>
      <c r="F36" s="19"/>
      <c r="G36"/>
      <c r="H36"/>
      <c r="I36"/>
      <c r="J36"/>
      <c r="K36"/>
      <c r="L36" s="129"/>
      <c r="M36" s="136" t="s">
        <v>64</v>
      </c>
      <c r="N36" s="19"/>
      <c r="O36" s="19"/>
      <c r="P36" s="6">
        <f>Data!B106</f>
        <v>10888</v>
      </c>
      <c r="Q36" s="6"/>
      <c r="S36"/>
      <c r="Y36"/>
      <c r="AB36"/>
      <c r="AC36"/>
      <c r="AD36" s="6"/>
      <c r="AE36" s="50"/>
      <c r="AF36"/>
    </row>
    <row r="37" spans="1:34" ht="18.75" customHeight="1">
      <c r="A37" s="2" t="s">
        <v>27</v>
      </c>
      <c r="B37" s="60">
        <f>Data!B14</f>
        <v>13945.06667</v>
      </c>
      <c r="C37" s="6">
        <f>Data!C14</f>
        <v>16955</v>
      </c>
      <c r="D37" s="50">
        <f>Data!D14</f>
        <v>0.4398070088973049</v>
      </c>
      <c r="F37" s="19"/>
      <c r="G37"/>
      <c r="H37"/>
      <c r="I37"/>
      <c r="J37"/>
      <c r="K37"/>
      <c r="L37" s="129"/>
      <c r="N37" s="19"/>
      <c r="O37" s="19"/>
      <c r="S37"/>
      <c r="Y37"/>
      <c r="AB37"/>
      <c r="AC37"/>
      <c r="AD37" s="6"/>
      <c r="AE37" s="50"/>
      <c r="AF37"/>
    </row>
    <row r="38" spans="1:34" ht="18.75" customHeight="1">
      <c r="A38" s="2" t="s">
        <v>28</v>
      </c>
      <c r="B38" s="60">
        <f>Data!B15</f>
        <v>18217.7</v>
      </c>
      <c r="C38" s="6">
        <f>Data!C15</f>
        <v>21537</v>
      </c>
      <c r="D38" s="50">
        <f>Data!D15</f>
        <v>0.55866255090659123</v>
      </c>
      <c r="F38" s="19"/>
      <c r="G38"/>
      <c r="H38"/>
      <c r="I38"/>
      <c r="J38"/>
      <c r="K38"/>
      <c r="L38" s="129"/>
      <c r="N38" s="19"/>
      <c r="O38" s="19"/>
      <c r="S38"/>
      <c r="Y38"/>
      <c r="AB38"/>
      <c r="AC38"/>
      <c r="AD38" s="6"/>
      <c r="AE38" s="50"/>
      <c r="AF38"/>
    </row>
    <row r="39" spans="1:34" ht="21.6">
      <c r="A39" s="2" t="s">
        <v>360</v>
      </c>
      <c r="B39" s="60">
        <f>Data!B16</f>
        <v>51.333329999999997</v>
      </c>
      <c r="C39" s="6">
        <f>Data!C16</f>
        <v>59</v>
      </c>
      <c r="D39" s="50">
        <f>Data!D16</f>
        <v>1.5304401961038624E-3</v>
      </c>
      <c r="F39" s="19"/>
      <c r="G39"/>
      <c r="H39"/>
      <c r="I39"/>
      <c r="J39"/>
      <c r="K39"/>
      <c r="L39" s="129"/>
      <c r="N39" s="19"/>
      <c r="O39" s="19"/>
      <c r="R39"/>
      <c r="S39"/>
      <c r="Y39"/>
      <c r="AB39"/>
      <c r="AC39"/>
      <c r="AD39" s="6"/>
      <c r="AE39" s="50"/>
      <c r="AF39"/>
    </row>
    <row r="40" spans="1:34" ht="18.75" customHeight="1">
      <c r="B40" s="61"/>
      <c r="C40" s="8"/>
      <c r="D40" s="8"/>
      <c r="F40" s="19"/>
      <c r="G40"/>
      <c r="H40"/>
      <c r="I40"/>
      <c r="J40"/>
      <c r="K40"/>
      <c r="L40" s="129"/>
      <c r="M40" s="4"/>
      <c r="N40" s="19"/>
      <c r="O40" s="19"/>
      <c r="P40" s="6"/>
      <c r="Q40" s="6"/>
      <c r="R40" s="50"/>
      <c r="S40"/>
      <c r="Y40"/>
      <c r="AB40"/>
      <c r="AC40"/>
      <c r="AD40" s="6"/>
      <c r="AE40" s="50"/>
    </row>
    <row r="41" spans="1:34" ht="18.75" customHeight="1">
      <c r="A41" s="12" t="s">
        <v>22</v>
      </c>
      <c r="F41" s="19"/>
      <c r="G41"/>
      <c r="H41"/>
      <c r="I41"/>
      <c r="J41"/>
      <c r="K41"/>
      <c r="L41" s="129"/>
      <c r="N41" s="19"/>
      <c r="O41" s="19"/>
      <c r="P41" s="6"/>
      <c r="Q41" s="6"/>
      <c r="R41" s="50"/>
      <c r="S41"/>
      <c r="Y41"/>
      <c r="AB41"/>
      <c r="AC41"/>
      <c r="AD41" s="6"/>
      <c r="AE41" s="50"/>
    </row>
    <row r="42" spans="1:34" s="11" customFormat="1" ht="18.75" customHeight="1">
      <c r="A42" s="2" t="s">
        <v>27</v>
      </c>
      <c r="B42" s="60">
        <f>Data!B26</f>
        <v>12909</v>
      </c>
      <c r="C42" s="6">
        <f>Data!C26</f>
        <v>15445</v>
      </c>
      <c r="D42" s="50">
        <f>Data!D26</f>
        <v>0.45061998541210796</v>
      </c>
      <c r="E42" s="2"/>
      <c r="F42" s="19"/>
      <c r="G42"/>
      <c r="H42"/>
      <c r="I42"/>
      <c r="J42"/>
      <c r="K42"/>
      <c r="L42" s="129"/>
      <c r="M42"/>
      <c r="N42"/>
      <c r="O42"/>
      <c r="P42"/>
      <c r="Q42"/>
      <c r="R42"/>
      <c r="S42"/>
      <c r="T42" s="168"/>
      <c r="Y42"/>
      <c r="AA42" s="2"/>
      <c r="AB42"/>
      <c r="AC42"/>
      <c r="AD42" s="6"/>
      <c r="AE42" s="50"/>
      <c r="AF42"/>
      <c r="AG42"/>
    </row>
    <row r="43" spans="1:34" s="19" customFormat="1" ht="18.75" customHeight="1">
      <c r="A43" s="2" t="s">
        <v>28</v>
      </c>
      <c r="B43" s="60">
        <f>Data!B27</f>
        <v>16152.4</v>
      </c>
      <c r="C43" s="6">
        <f>Data!C27</f>
        <v>18778</v>
      </c>
      <c r="D43" s="50">
        <f>Data!D27</f>
        <v>0.54786287381473375</v>
      </c>
      <c r="E43" s="2"/>
      <c r="G43" s="18"/>
      <c r="H43" s="18"/>
      <c r="I43" s="18"/>
      <c r="J43" s="18"/>
      <c r="K43" s="69"/>
      <c r="L43" s="129"/>
      <c r="M43"/>
      <c r="N43"/>
      <c r="O43"/>
      <c r="P43"/>
      <c r="Q43"/>
      <c r="R43"/>
      <c r="S43"/>
      <c r="T43" s="168"/>
      <c r="AB43"/>
      <c r="AC43"/>
      <c r="AD43"/>
      <c r="AE43"/>
      <c r="AF43"/>
      <c r="AG43"/>
    </row>
    <row r="44" spans="1:34" s="19" customFormat="1" ht="18.75" customHeight="1">
      <c r="A44" s="2" t="s">
        <v>360</v>
      </c>
      <c r="B44" s="60">
        <f>Data!B28</f>
        <v>45.133330000000001</v>
      </c>
      <c r="C44" s="6">
        <f>Data!C28</f>
        <v>52</v>
      </c>
      <c r="D44" s="50">
        <f>Data!D28</f>
        <v>1.5171407731582787E-3</v>
      </c>
      <c r="E44" s="2"/>
      <c r="H44"/>
      <c r="I44"/>
      <c r="J44"/>
      <c r="K44"/>
      <c r="L44" s="129"/>
      <c r="M44"/>
      <c r="N44"/>
      <c r="O44"/>
      <c r="P44"/>
      <c r="Q44"/>
      <c r="R44"/>
      <c r="S44"/>
      <c r="T44" s="168"/>
      <c r="AB44"/>
      <c r="AC44"/>
      <c r="AD44"/>
      <c r="AE44"/>
      <c r="AF44"/>
      <c r="AG44"/>
    </row>
    <row r="45" spans="1:34" ht="18.75" customHeight="1">
      <c r="B45"/>
      <c r="G45" s="91"/>
      <c r="H45"/>
      <c r="I45"/>
      <c r="L45" s="129"/>
      <c r="M45"/>
      <c r="N45"/>
      <c r="O45"/>
      <c r="P45"/>
      <c r="Q45"/>
      <c r="R45"/>
      <c r="S45"/>
      <c r="Y45" s="19"/>
      <c r="AB45"/>
      <c r="AC45"/>
      <c r="AD45"/>
      <c r="AE45"/>
      <c r="AF45"/>
      <c r="AG45"/>
    </row>
    <row r="46" spans="1:34" ht="18.75" customHeight="1">
      <c r="A46" s="135" t="s">
        <v>35</v>
      </c>
      <c r="B46" s="202">
        <f>Data!B30</f>
        <v>8832.07</v>
      </c>
      <c r="C46" s="201">
        <f>Data!C30</f>
        <v>9576</v>
      </c>
      <c r="D46" s="203">
        <f>Data!D30</f>
        <v>0.27938730853391686</v>
      </c>
      <c r="G46" s="91" t="s">
        <v>359</v>
      </c>
      <c r="J46" s="51" t="s">
        <v>1</v>
      </c>
      <c r="K46" s="70" t="s">
        <v>2</v>
      </c>
      <c r="L46" s="129"/>
      <c r="M46"/>
      <c r="N46"/>
      <c r="O46"/>
      <c r="P46"/>
      <c r="Q46"/>
      <c r="R46"/>
      <c r="S46"/>
      <c r="Y46" s="19"/>
      <c r="AB46"/>
      <c r="AC46"/>
      <c r="AD46"/>
      <c r="AE46"/>
      <c r="AF46"/>
      <c r="AG46"/>
    </row>
    <row r="47" spans="1:34" ht="18.75" customHeight="1">
      <c r="A47" s="135" t="s">
        <v>37</v>
      </c>
      <c r="B47" s="202">
        <f>Data!B31</f>
        <v>20274.47</v>
      </c>
      <c r="C47" s="201">
        <f>Data!C31</f>
        <v>24699</v>
      </c>
      <c r="D47" s="203">
        <f>Data!D31</f>
        <v>0.7206126914660832</v>
      </c>
      <c r="G47" s="135" t="s">
        <v>357</v>
      </c>
      <c r="H47"/>
      <c r="I47"/>
      <c r="J47" s="6">
        <f>Data!B169</f>
        <v>5074</v>
      </c>
      <c r="K47" s="50">
        <f t="shared" ref="K47:K55" si="0">J47/$D$9</f>
        <v>0.13161785686493216</v>
      </c>
      <c r="L47" s="129"/>
      <c r="M47"/>
      <c r="N47"/>
      <c r="O47"/>
      <c r="P47"/>
      <c r="Q47"/>
      <c r="R47"/>
      <c r="S47"/>
      <c r="Y47" s="19"/>
      <c r="AB47"/>
      <c r="AC47"/>
      <c r="AD47"/>
      <c r="AE47"/>
      <c r="AF47"/>
      <c r="AG47"/>
    </row>
    <row r="48" spans="1:34" ht="18.75" customHeight="1">
      <c r="A48"/>
      <c r="B48"/>
      <c r="G48" s="135" t="s">
        <v>211</v>
      </c>
      <c r="H48"/>
      <c r="I48"/>
      <c r="J48" s="6">
        <f>Data!B170</f>
        <v>6706</v>
      </c>
      <c r="K48" s="50">
        <f t="shared" si="0"/>
        <v>0.17395138906902544</v>
      </c>
      <c r="M48"/>
      <c r="N48"/>
      <c r="O48"/>
      <c r="P48"/>
      <c r="Q48"/>
      <c r="R48"/>
      <c r="S48"/>
      <c r="AB48"/>
      <c r="AC48"/>
      <c r="AD48"/>
      <c r="AE48"/>
      <c r="AF48"/>
      <c r="AG48"/>
    </row>
    <row r="49" spans="1:33" ht="18.75" customHeight="1">
      <c r="A49" s="2" t="s">
        <v>40</v>
      </c>
      <c r="B49" s="62">
        <f>Data!B40</f>
        <v>25978.27</v>
      </c>
      <c r="C49" s="30">
        <f>Data!C40</f>
        <v>28117</v>
      </c>
      <c r="D49" s="52"/>
      <c r="G49" s="135" t="s">
        <v>59</v>
      </c>
      <c r="H49"/>
      <c r="I49"/>
      <c r="J49" s="6">
        <f>Data!B171</f>
        <v>6097</v>
      </c>
      <c r="K49" s="50">
        <f t="shared" si="0"/>
        <v>0.15815413348551269</v>
      </c>
      <c r="M49"/>
      <c r="N49"/>
      <c r="O49"/>
      <c r="P49"/>
      <c r="Q49"/>
      <c r="R49"/>
      <c r="S49"/>
      <c r="AB49"/>
      <c r="AC49"/>
      <c r="AD49"/>
      <c r="AE49"/>
      <c r="AF49"/>
      <c r="AG49"/>
    </row>
    <row r="50" spans="1:33" ht="18.75" customHeight="1">
      <c r="A50" s="2" t="s">
        <v>41</v>
      </c>
      <c r="B50" s="62">
        <f>Data!B41</f>
        <v>11307.33</v>
      </c>
      <c r="C50" s="30">
        <f>Data!C41</f>
        <v>12279</v>
      </c>
      <c r="D50" s="65">
        <f>Data!D41</f>
        <v>0.43671088665220331</v>
      </c>
      <c r="G50" s="135" t="s">
        <v>61</v>
      </c>
      <c r="H50"/>
      <c r="I50"/>
      <c r="J50" s="6">
        <f>Data!B172</f>
        <v>1145</v>
      </c>
      <c r="K50" s="50">
        <f t="shared" si="0"/>
        <v>2.9700915670151228E-2</v>
      </c>
      <c r="L50" s="129"/>
      <c r="M50"/>
      <c r="N50"/>
      <c r="O50"/>
      <c r="P50"/>
      <c r="Q50"/>
      <c r="R50"/>
      <c r="S50"/>
      <c r="AB50"/>
      <c r="AC50"/>
      <c r="AD50"/>
      <c r="AE50"/>
      <c r="AF50"/>
      <c r="AG50"/>
    </row>
    <row r="51" spans="1:33" ht="18.75" customHeight="1">
      <c r="A51" s="2" t="s">
        <v>43</v>
      </c>
      <c r="B51" s="62">
        <f>Data!B42</f>
        <v>14630.4</v>
      </c>
      <c r="C51" s="30">
        <f>Data!C42</f>
        <v>15794</v>
      </c>
      <c r="D51" s="65">
        <f>Data!D42</f>
        <v>0.56172422377920828</v>
      </c>
      <c r="F51" s="12"/>
      <c r="G51" s="135" t="s">
        <v>358</v>
      </c>
      <c r="H51"/>
      <c r="I51"/>
      <c r="J51" s="6">
        <f>Data!B173</f>
        <v>5016</v>
      </c>
      <c r="K51" s="50">
        <f t="shared" si="0"/>
        <v>0.13011335633316906</v>
      </c>
      <c r="L51" s="129"/>
      <c r="M51"/>
      <c r="N51"/>
      <c r="O51"/>
      <c r="P51"/>
      <c r="Q51"/>
      <c r="R51"/>
      <c r="S51"/>
      <c r="AB51"/>
      <c r="AC51"/>
      <c r="AD51"/>
      <c r="AE51"/>
      <c r="AF51"/>
      <c r="AG51"/>
    </row>
    <row r="52" spans="1:33" ht="18.75" customHeight="1">
      <c r="A52" s="2" t="s">
        <v>361</v>
      </c>
      <c r="B52" s="62">
        <f>Data!B43</f>
        <v>40.53</v>
      </c>
      <c r="C52" s="30">
        <f>Data!C43</f>
        <v>44</v>
      </c>
      <c r="D52" s="65">
        <f>Data!D43</f>
        <v>1.5648895685883984E-3</v>
      </c>
      <c r="G52" s="135" t="s">
        <v>65</v>
      </c>
      <c r="H52"/>
      <c r="I52"/>
      <c r="J52" s="6">
        <f>Data!B174</f>
        <v>2121</v>
      </c>
      <c r="K52" s="50">
        <f t="shared" si="0"/>
        <v>5.5018028066716816E-2</v>
      </c>
      <c r="L52" s="129"/>
      <c r="M52"/>
      <c r="N52"/>
      <c r="O52"/>
      <c r="P52"/>
      <c r="Q52"/>
      <c r="R52"/>
      <c r="AB52"/>
      <c r="AC52"/>
      <c r="AD52"/>
      <c r="AE52"/>
      <c r="AF52"/>
      <c r="AG52"/>
    </row>
    <row r="53" spans="1:33" ht="18.75" customHeight="1">
      <c r="C53" s="2"/>
      <c r="D53" s="2"/>
      <c r="G53" s="135" t="s">
        <v>66</v>
      </c>
      <c r="H53"/>
      <c r="I53"/>
      <c r="J53" s="6">
        <f>Data!B175</f>
        <v>2524</v>
      </c>
      <c r="K53" s="50">
        <f t="shared" si="0"/>
        <v>6.5471712796036419E-2</v>
      </c>
      <c r="L53" s="129"/>
      <c r="M53"/>
      <c r="N53"/>
      <c r="O53"/>
      <c r="P53"/>
      <c r="Q53"/>
      <c r="R53"/>
      <c r="AB53"/>
      <c r="AC53"/>
      <c r="AD53"/>
      <c r="AE53"/>
      <c r="AF53"/>
      <c r="AG53"/>
    </row>
    <row r="54" spans="1:33" ht="18.75" customHeight="1">
      <c r="A54" s="2" t="s">
        <v>46</v>
      </c>
      <c r="B54" s="62">
        <f>Data!B51</f>
        <v>3128.27</v>
      </c>
      <c r="C54" s="30">
        <f>Data!C51</f>
        <v>6158</v>
      </c>
      <c r="D54" s="65"/>
      <c r="G54" s="135" t="s">
        <v>212</v>
      </c>
      <c r="H54"/>
      <c r="I54"/>
      <c r="J54" s="6">
        <f>Data!B176</f>
        <v>7968</v>
      </c>
      <c r="K54" s="50">
        <f t="shared" si="0"/>
        <v>0.20668724546704365</v>
      </c>
      <c r="L54" s="129"/>
      <c r="M54"/>
      <c r="N54"/>
      <c r="O54"/>
      <c r="P54"/>
      <c r="Q54"/>
      <c r="R54"/>
      <c r="AB54"/>
      <c r="AC54"/>
      <c r="AD54"/>
      <c r="AE54"/>
      <c r="AF54"/>
      <c r="AG54"/>
    </row>
    <row r="55" spans="1:33" ht="18.75" customHeight="1">
      <c r="A55" s="2" t="s">
        <v>41</v>
      </c>
      <c r="B55" s="62">
        <f>Data!B52</f>
        <v>1601.67</v>
      </c>
      <c r="C55" s="30">
        <f>Data!C52</f>
        <v>3166</v>
      </c>
      <c r="D55" s="65">
        <f>Data!D52</f>
        <v>0.51412796362455337</v>
      </c>
      <c r="G55" s="135" t="s">
        <v>327</v>
      </c>
      <c r="H55"/>
      <c r="I55"/>
      <c r="J55" s="6">
        <f>Data!B177</f>
        <v>1900</v>
      </c>
      <c r="K55" s="50">
        <f t="shared" si="0"/>
        <v>4.928536224741252E-2</v>
      </c>
      <c r="L55" s="129"/>
      <c r="M55"/>
      <c r="N55"/>
      <c r="O55"/>
      <c r="P55"/>
      <c r="Q55"/>
      <c r="R55"/>
      <c r="AB55"/>
      <c r="AC55"/>
      <c r="AD55"/>
      <c r="AE55"/>
      <c r="AF55"/>
      <c r="AG55"/>
    </row>
    <row r="56" spans="1:33" ht="18.75" customHeight="1">
      <c r="A56" s="2" t="s">
        <v>43</v>
      </c>
      <c r="B56" s="62">
        <f>Data!B53</f>
        <v>1522</v>
      </c>
      <c r="C56" s="30">
        <f>Data!C53</f>
        <v>2984</v>
      </c>
      <c r="D56" s="65">
        <f>Data!D53</f>
        <v>0.48457291328353364</v>
      </c>
      <c r="I56" s="2"/>
      <c r="J56" s="6"/>
      <c r="L56" s="129"/>
      <c r="M56"/>
      <c r="N56"/>
      <c r="O56"/>
      <c r="P56"/>
      <c r="Q56"/>
      <c r="R56"/>
      <c r="AB56"/>
      <c r="AC56"/>
      <c r="AD56"/>
      <c r="AE56"/>
      <c r="AF56"/>
      <c r="AG56"/>
    </row>
    <row r="57" spans="1:33" ht="18.75" customHeight="1">
      <c r="A57" s="2" t="s">
        <v>361</v>
      </c>
      <c r="B57" s="62">
        <f>Data!B54</f>
        <v>4.5999999999999996</v>
      </c>
      <c r="C57" s="30">
        <f>Data!C54</f>
        <v>8</v>
      </c>
      <c r="D57" s="65">
        <f>Data!D54</f>
        <v>1.2991230919129587E-3</v>
      </c>
      <c r="I57" s="2"/>
      <c r="J57" s="2"/>
      <c r="L57" s="129"/>
      <c r="M57"/>
      <c r="N57"/>
      <c r="O57"/>
      <c r="P57"/>
      <c r="Q57"/>
      <c r="R57"/>
      <c r="AB57"/>
      <c r="AC57"/>
      <c r="AD57"/>
      <c r="AE57"/>
      <c r="AF57"/>
      <c r="AG57"/>
    </row>
    <row r="58" spans="1:33" ht="11.25" customHeight="1">
      <c r="I58" s="2"/>
      <c r="J58" s="2"/>
      <c r="L58" s="129"/>
      <c r="M58"/>
      <c r="N58"/>
      <c r="O58"/>
      <c r="P58"/>
      <c r="Q58"/>
      <c r="R58"/>
      <c r="AB58"/>
      <c r="AC58"/>
      <c r="AD58"/>
      <c r="AE58"/>
      <c r="AF58"/>
      <c r="AG58"/>
    </row>
    <row r="59" spans="1:33" ht="18.75" customHeight="1">
      <c r="A59" s="136" t="s">
        <v>51</v>
      </c>
      <c r="B59"/>
      <c r="C59" s="87" t="s">
        <v>1</v>
      </c>
      <c r="D59" s="87" t="s">
        <v>2</v>
      </c>
      <c r="G59" s="19"/>
      <c r="H59" s="19"/>
      <c r="I59" s="2"/>
      <c r="J59" s="2"/>
      <c r="K59" s="19"/>
      <c r="L59" s="129"/>
      <c r="M59"/>
      <c r="P59" s="18"/>
      <c r="Q59" s="18"/>
      <c r="R59" s="18"/>
      <c r="S59" s="18"/>
    </row>
    <row r="60" spans="1:33" ht="18.75" customHeight="1">
      <c r="A60" s="135" t="str">
        <f>Data!A115</f>
        <v>General Psych</v>
      </c>
      <c r="B60"/>
      <c r="C60" s="201">
        <f>Data!B115</f>
        <v>815</v>
      </c>
      <c r="D60" s="203">
        <f>Data!C115</f>
        <v>8.9090511587232177E-2</v>
      </c>
      <c r="G60" s="19"/>
      <c r="H60" s="19"/>
      <c r="I60" s="2"/>
      <c r="J60" s="2"/>
      <c r="K60" s="19"/>
      <c r="L60" s="166"/>
      <c r="M60"/>
      <c r="N60"/>
      <c r="O60"/>
      <c r="P60"/>
      <c r="Q60"/>
      <c r="R60"/>
      <c r="S60" s="18"/>
    </row>
    <row r="61" spans="1:33" ht="18.75" customHeight="1">
      <c r="A61" s="135" t="str">
        <f>Data!A116</f>
        <v>Sociology</v>
      </c>
      <c r="B61"/>
      <c r="C61" s="201">
        <f>Data!B116</f>
        <v>531</v>
      </c>
      <c r="D61" s="203">
        <f>Data!C116</f>
        <v>5.8045474420638392E-2</v>
      </c>
      <c r="G61" s="19"/>
      <c r="H61" s="19"/>
      <c r="I61" s="2"/>
      <c r="J61" s="2"/>
      <c r="K61" s="19"/>
      <c r="L61" s="166"/>
      <c r="M61"/>
      <c r="N61"/>
      <c r="O61"/>
      <c r="P61"/>
      <c r="Q61"/>
      <c r="R61"/>
      <c r="S61" s="18"/>
    </row>
    <row r="62" spans="1:33" ht="18.75" customHeight="1">
      <c r="A62" s="135" t="str">
        <f>Data!A117</f>
        <v>Orgnzt Sy Mgmt</v>
      </c>
      <c r="B62"/>
      <c r="C62" s="201">
        <f>Data!B117</f>
        <v>436</v>
      </c>
      <c r="D62" s="203">
        <f>Data!C117</f>
        <v>4.7660690861390465E-2</v>
      </c>
      <c r="G62" s="4" t="s">
        <v>0</v>
      </c>
      <c r="I62" s="18"/>
      <c r="J62" s="87" t="s">
        <v>1</v>
      </c>
      <c r="K62" s="87" t="s">
        <v>2</v>
      </c>
      <c r="L62" s="166"/>
      <c r="M62"/>
      <c r="N62"/>
      <c r="O62"/>
      <c r="P62"/>
      <c r="Q62"/>
      <c r="R62"/>
      <c r="S62" s="18"/>
    </row>
    <row r="63" spans="1:33" ht="18.75" customHeight="1">
      <c r="A63" s="135" t="str">
        <f>Data!A118</f>
        <v>Kinesiology</v>
      </c>
      <c r="B63"/>
      <c r="C63" s="201">
        <f>Data!B118</f>
        <v>430</v>
      </c>
      <c r="D63" s="203">
        <f>Data!C118</f>
        <v>4.70048097944906E-2</v>
      </c>
      <c r="G63" s="209" t="str">
        <f>Data!A182</f>
        <v>Los Angeles</v>
      </c>
      <c r="H63" s="135"/>
      <c r="I63" s="200"/>
      <c r="J63" s="201">
        <f>Data!B182</f>
        <v>30406</v>
      </c>
      <c r="K63" s="203">
        <f>Data!C182</f>
        <v>0.78872143394464478</v>
      </c>
      <c r="L63" s="166"/>
      <c r="M63"/>
      <c r="N63"/>
      <c r="O63"/>
      <c r="P63"/>
      <c r="Q63"/>
      <c r="R63"/>
      <c r="S63" s="18"/>
    </row>
    <row r="64" spans="1:33" ht="18.75" customHeight="1">
      <c r="A64" s="135" t="str">
        <f>Data!A119</f>
        <v>Radio/Tv/Brdcs</v>
      </c>
      <c r="B64"/>
      <c r="C64" s="201">
        <f>Data!B119</f>
        <v>410</v>
      </c>
      <c r="D64" s="203">
        <f>Data!C119</f>
        <v>4.481853957149104E-2</v>
      </c>
      <c r="G64" s="209" t="str">
        <f>Data!A183</f>
        <v>Ventura</v>
      </c>
      <c r="H64" s="135"/>
      <c r="I64" s="135"/>
      <c r="J64" s="201">
        <f>Data!B183</f>
        <v>2443</v>
      </c>
      <c r="K64" s="203">
        <f>Data!C183</f>
        <v>6.3370599984436199E-2</v>
      </c>
      <c r="M64"/>
      <c r="N64"/>
      <c r="O64"/>
      <c r="P64"/>
      <c r="Q64"/>
      <c r="R64"/>
      <c r="S64" s="18"/>
    </row>
    <row r="65" spans="1:23" ht="18.75" customHeight="1">
      <c r="A65" s="135" t="str">
        <f>Data!A120</f>
        <v>Marketing</v>
      </c>
      <c r="B65"/>
      <c r="C65" s="201">
        <f>Data!B120</f>
        <v>387</v>
      </c>
      <c r="D65" s="203">
        <f>Data!C120</f>
        <v>4.2304328815041536E-2</v>
      </c>
      <c r="G65" s="209" t="str">
        <f>Data!A184</f>
        <v>San Diego</v>
      </c>
      <c r="H65" s="200"/>
      <c r="I65" s="200"/>
      <c r="J65" s="201">
        <f>Data!B184</f>
        <v>497</v>
      </c>
      <c r="K65" s="203">
        <f>Data!C184</f>
        <v>1.2892013177349485E-2</v>
      </c>
      <c r="M65"/>
      <c r="N65"/>
      <c r="O65"/>
      <c r="P65"/>
      <c r="Q65"/>
      <c r="R65"/>
      <c r="S65" s="18"/>
      <c r="U65"/>
      <c r="V65"/>
      <c r="W65"/>
    </row>
    <row r="66" spans="1:23" ht="18.75" customHeight="1">
      <c r="A66" s="135" t="str">
        <f>Data!A121</f>
        <v>Finance</v>
      </c>
      <c r="B66"/>
      <c r="C66" s="201">
        <f>Data!B121</f>
        <v>386</v>
      </c>
      <c r="D66" s="203">
        <f>Data!C121</f>
        <v>4.219501530389156E-2</v>
      </c>
      <c r="G66" s="209" t="str">
        <f>Data!A185</f>
        <v>Other</v>
      </c>
      <c r="H66" s="200"/>
      <c r="I66" s="200"/>
      <c r="J66" s="201">
        <f>Data!B185</f>
        <v>5205</v>
      </c>
      <c r="K66" s="203">
        <f>Data!C185</f>
        <v>0.13501595289356955</v>
      </c>
      <c r="L66" s="189"/>
      <c r="M66"/>
      <c r="N66"/>
      <c r="O66"/>
      <c r="P66"/>
      <c r="Q66"/>
      <c r="R66"/>
      <c r="S66" s="18"/>
    </row>
    <row r="67" spans="1:23" ht="18.75" customHeight="1">
      <c r="A67" s="135" t="str">
        <f>Data!A122</f>
        <v>Speech Commun</v>
      </c>
      <c r="B67"/>
      <c r="C67" s="201">
        <f>Data!B122</f>
        <v>364</v>
      </c>
      <c r="D67" s="203">
        <f>Data!C122</f>
        <v>3.979011805859204E-2</v>
      </c>
      <c r="G67"/>
      <c r="H67"/>
      <c r="I67"/>
      <c r="J67" s="199"/>
      <c r="K67" s="199"/>
      <c r="M67"/>
      <c r="N67"/>
      <c r="O67"/>
      <c r="P67"/>
      <c r="Q67"/>
      <c r="R67"/>
      <c r="S67" s="18"/>
    </row>
    <row r="68" spans="1:23" ht="18.75" customHeight="1">
      <c r="A68" s="135" t="str">
        <f>Data!A123</f>
        <v>Child Develop</v>
      </c>
      <c r="B68"/>
      <c r="C68" s="201">
        <f>Data!B123</f>
        <v>347</v>
      </c>
      <c r="D68" s="203">
        <f>Data!C123</f>
        <v>3.7931788369042416E-2</v>
      </c>
      <c r="G68"/>
      <c r="H68"/>
      <c r="I68"/>
      <c r="J68" s="199"/>
      <c r="K68" s="199"/>
      <c r="L68" s="166"/>
      <c r="S68" s="18"/>
    </row>
    <row r="69" spans="1:23" ht="18.75" customHeight="1">
      <c r="A69" s="135" t="str">
        <f>Data!A124</f>
        <v>Crim Justice</v>
      </c>
      <c r="B69"/>
      <c r="C69" s="201">
        <f>Data!B124</f>
        <v>343</v>
      </c>
      <c r="D69" s="203">
        <f>Data!C124</f>
        <v>3.7494534324442504E-2</v>
      </c>
      <c r="G69" s="136" t="s">
        <v>213</v>
      </c>
      <c r="H69" s="135"/>
      <c r="I69" s="135"/>
      <c r="J69" s="201">
        <f>SUM(J70:J72)</f>
        <v>4716</v>
      </c>
      <c r="K69" s="203"/>
      <c r="L69" s="166"/>
      <c r="M69" s="19"/>
      <c r="N69" s="19"/>
      <c r="O69" s="19"/>
      <c r="P69" s="19"/>
      <c r="Q69" s="19"/>
      <c r="R69" s="19"/>
      <c r="S69" s="18"/>
    </row>
    <row r="70" spans="1:23" ht="18.75" customHeight="1">
      <c r="A70" s="135" t="str">
        <f>Data!A125</f>
        <v>Other</v>
      </c>
      <c r="B70"/>
      <c r="C70" s="201">
        <f>Data!B125</f>
        <v>4699</v>
      </c>
      <c r="D70" s="203">
        <f>Data!C125</f>
        <v>0.51366418889374732</v>
      </c>
      <c r="G70" s="135" t="s">
        <v>4</v>
      </c>
      <c r="H70" s="135"/>
      <c r="I70" s="135"/>
      <c r="J70" s="201">
        <f>Data!B189</f>
        <v>4283</v>
      </c>
      <c r="K70" s="203">
        <f>Data!C189</f>
        <v>0.90818490245971162</v>
      </c>
      <c r="L70" s="166"/>
      <c r="M70" s="19"/>
      <c r="N70" s="19"/>
      <c r="O70" s="19"/>
      <c r="P70" s="19"/>
      <c r="Q70" s="19"/>
      <c r="R70" s="19"/>
      <c r="S70" s="18"/>
    </row>
    <row r="71" spans="1:23" ht="18.75" customHeight="1">
      <c r="A71"/>
      <c r="B71"/>
      <c r="C71" s="199"/>
      <c r="D71" s="199"/>
      <c r="G71" s="135" t="s">
        <v>5</v>
      </c>
      <c r="H71" s="135"/>
      <c r="I71" s="135"/>
      <c r="J71" s="201">
        <f>Data!B190</f>
        <v>290</v>
      </c>
      <c r="K71" s="203">
        <f>Data!C190</f>
        <v>6.149279050042409E-2</v>
      </c>
      <c r="L71" s="166"/>
      <c r="M71" s="19"/>
      <c r="N71" s="19"/>
      <c r="O71" s="19"/>
      <c r="P71" s="19"/>
      <c r="Q71" s="19"/>
      <c r="R71" s="19"/>
      <c r="S71" s="18"/>
    </row>
    <row r="72" spans="1:23" ht="18.75" customHeight="1">
      <c r="A72" s="136" t="s">
        <v>52</v>
      </c>
      <c r="B72" s="19"/>
      <c r="C72" s="87" t="s">
        <v>1</v>
      </c>
      <c r="D72" s="204" t="s">
        <v>2</v>
      </c>
      <c r="G72" s="135" t="s">
        <v>6</v>
      </c>
      <c r="H72" s="135"/>
      <c r="I72" s="135"/>
      <c r="J72" s="201">
        <f>Data!B191</f>
        <v>143</v>
      </c>
      <c r="K72" s="203">
        <f>Data!C191</f>
        <v>3.0322307039864292E-2</v>
      </c>
      <c r="M72"/>
      <c r="N72"/>
      <c r="O72"/>
      <c r="P72"/>
      <c r="Q72"/>
      <c r="R72"/>
      <c r="S72" s="18"/>
    </row>
    <row r="73" spans="1:23" ht="18.75" customHeight="1">
      <c r="A73" s="135" t="str">
        <f>Data!A129</f>
        <v>Public Admin</v>
      </c>
      <c r="B73" s="19"/>
      <c r="C73" s="201">
        <f>Data!B129</f>
        <v>259</v>
      </c>
      <c r="D73" s="203">
        <f>Data!C129</f>
        <v>0.14885057471264368</v>
      </c>
      <c r="I73" s="2"/>
      <c r="J73" s="201"/>
      <c r="K73" s="205"/>
      <c r="M73"/>
      <c r="N73"/>
      <c r="O73"/>
      <c r="P73"/>
      <c r="Q73"/>
      <c r="R73"/>
      <c r="S73" s="18"/>
      <c r="U73" s="18"/>
      <c r="V73" s="18"/>
      <c r="W73" s="18"/>
    </row>
    <row r="74" spans="1:23" ht="18.75" customHeight="1">
      <c r="A74" s="135" t="str">
        <f>Data!A130</f>
        <v>Soc/Welfare</v>
      </c>
      <c r="B74" s="19"/>
      <c r="C74" s="201">
        <f>Data!B130</f>
        <v>192</v>
      </c>
      <c r="D74" s="203">
        <f>Data!C130</f>
        <v>0.1103448275862069</v>
      </c>
      <c r="G74" s="136" t="s">
        <v>7</v>
      </c>
      <c r="H74" s="136"/>
      <c r="I74" s="2"/>
      <c r="J74" s="201">
        <f>SUM(J75:J79)</f>
        <v>6041</v>
      </c>
      <c r="K74" s="206"/>
      <c r="M74"/>
      <c r="N74"/>
      <c r="O74"/>
      <c r="P74"/>
      <c r="Q74"/>
      <c r="R74"/>
      <c r="S74" s="18"/>
      <c r="U74" s="18"/>
      <c r="V74" s="18"/>
      <c r="W74" s="18"/>
    </row>
    <row r="75" spans="1:23" ht="18.75" customHeight="1">
      <c r="A75" s="135" t="str">
        <f>Data!A131</f>
        <v>Commun Disordr</v>
      </c>
      <c r="B75" s="19"/>
      <c r="C75" s="201">
        <f>Data!B131</f>
        <v>104</v>
      </c>
      <c r="D75" s="203">
        <f>Data!C131</f>
        <v>5.9770114942528735E-2</v>
      </c>
      <c r="G75" s="135" t="s">
        <v>8</v>
      </c>
      <c r="H75" s="135"/>
      <c r="I75" s="19"/>
      <c r="J75" s="201">
        <f>Data!B195</f>
        <v>5818</v>
      </c>
      <c r="K75" s="203">
        <f>Data!C195</f>
        <v>0.96308558185730841</v>
      </c>
      <c r="M75"/>
      <c r="N75"/>
      <c r="O75"/>
      <c r="P75"/>
      <c r="Q75"/>
      <c r="R75"/>
      <c r="S75" s="18"/>
      <c r="U75" s="18"/>
      <c r="V75" s="18"/>
      <c r="W75" s="18"/>
    </row>
    <row r="76" spans="1:23" ht="18.75" customHeight="1">
      <c r="A76" s="135" t="str">
        <f>Data!A132</f>
        <v>Counseling</v>
      </c>
      <c r="B76" s="19"/>
      <c r="C76" s="201">
        <f>Data!B132</f>
        <v>94</v>
      </c>
      <c r="D76" s="203">
        <f>Data!C132</f>
        <v>5.4022988505747126E-2</v>
      </c>
      <c r="G76" s="135" t="s">
        <v>9</v>
      </c>
      <c r="H76" s="135"/>
      <c r="I76" s="19"/>
      <c r="J76" s="201">
        <f>Data!B196</f>
        <v>53</v>
      </c>
      <c r="K76" s="203">
        <f>Data!C196</f>
        <v>8.7733818904154933E-3</v>
      </c>
      <c r="M76"/>
      <c r="N76"/>
      <c r="O76"/>
      <c r="P76"/>
      <c r="Q76"/>
      <c r="R76"/>
      <c r="S76" s="18"/>
      <c r="U76" s="18"/>
      <c r="V76" s="18"/>
      <c r="W76" s="18"/>
    </row>
    <row r="77" spans="1:23" ht="18.75" customHeight="1">
      <c r="A77" s="135" t="str">
        <f>Data!A133</f>
        <v>Admin/Super</v>
      </c>
      <c r="B77" s="19"/>
      <c r="C77" s="201">
        <f>Data!B133</f>
        <v>83</v>
      </c>
      <c r="D77" s="203">
        <f>Data!C133</f>
        <v>4.7701149425287359E-2</v>
      </c>
      <c r="G77" s="135" t="s">
        <v>10</v>
      </c>
      <c r="H77" s="135"/>
      <c r="I77" s="19"/>
      <c r="J77" s="201">
        <f>Data!B197</f>
        <v>17</v>
      </c>
      <c r="K77" s="203">
        <f>Data!C197</f>
        <v>2.8141036252276115E-3</v>
      </c>
      <c r="L77" s="184"/>
      <c r="M77" s="37"/>
      <c r="N77"/>
      <c r="O77"/>
      <c r="P77"/>
      <c r="Q77"/>
      <c r="R77"/>
      <c r="S77" s="18"/>
      <c r="U77" s="18"/>
      <c r="V77" s="18"/>
      <c r="W77" s="18"/>
    </row>
    <row r="78" spans="1:23" ht="18.75" customHeight="1">
      <c r="A78" s="135" t="str">
        <f>Data!A134</f>
        <v>General Educ</v>
      </c>
      <c r="B78" s="19"/>
      <c r="C78" s="201">
        <f>Data!B134</f>
        <v>72</v>
      </c>
      <c r="D78" s="203">
        <f>Data!C134</f>
        <v>4.1379310344827586E-2</v>
      </c>
      <c r="G78" s="135" t="s">
        <v>155</v>
      </c>
      <c r="H78" s="135"/>
      <c r="I78" s="19"/>
      <c r="J78" s="201">
        <f>Data!B198</f>
        <v>15</v>
      </c>
      <c r="K78" s="203">
        <f>Data!C198</f>
        <v>2.4830326104949511E-3</v>
      </c>
      <c r="L78" s="184"/>
      <c r="M78"/>
      <c r="N78"/>
      <c r="O78"/>
      <c r="P78"/>
      <c r="Q78"/>
      <c r="R78"/>
      <c r="S78" s="18"/>
      <c r="U78" s="18"/>
      <c r="V78" s="18"/>
      <c r="W78" s="18"/>
    </row>
    <row r="79" spans="1:23" ht="18.75" customHeight="1">
      <c r="A79" s="135" t="str">
        <f>Data!A135</f>
        <v>Eng Management</v>
      </c>
      <c r="B79" s="19"/>
      <c r="C79" s="201">
        <f>Data!B135</f>
        <v>54</v>
      </c>
      <c r="D79" s="203">
        <f>Data!C135</f>
        <v>3.1034482758620689E-2</v>
      </c>
      <c r="G79" s="135" t="s">
        <v>6</v>
      </c>
      <c r="H79" s="135"/>
      <c r="I79" s="19"/>
      <c r="J79" s="201">
        <f>Data!B199</f>
        <v>138</v>
      </c>
      <c r="K79" s="203">
        <f>Data!C199</f>
        <v>2.2843900016553551E-2</v>
      </c>
      <c r="L79" s="166"/>
      <c r="M79" s="2" t="s">
        <v>215</v>
      </c>
      <c r="N79" s="19"/>
      <c r="O79" s="19"/>
      <c r="P79" s="74"/>
      <c r="Q79" s="278">
        <f>+Data!F273</f>
        <v>7017</v>
      </c>
      <c r="R79" s="278"/>
      <c r="S79" s="18"/>
      <c r="U79" s="18"/>
      <c r="V79" s="18"/>
      <c r="W79" s="18"/>
    </row>
    <row r="80" spans="1:23" ht="18.75" customHeight="1">
      <c r="A80" s="135" t="str">
        <f>Data!A136</f>
        <v>Health Ed</v>
      </c>
      <c r="B80" s="19"/>
      <c r="C80" s="201">
        <f>Data!B136</f>
        <v>50</v>
      </c>
      <c r="D80" s="203">
        <f>Data!C136</f>
        <v>2.8735632183908046E-2</v>
      </c>
      <c r="G80" s="18"/>
      <c r="H80" s="18"/>
      <c r="I80" s="18"/>
      <c r="J80" s="207"/>
      <c r="K80" s="206"/>
      <c r="L80" s="166"/>
      <c r="M80" s="2" t="s">
        <v>216</v>
      </c>
      <c r="N80" s="19"/>
      <c r="O80" s="19"/>
      <c r="P80" s="74"/>
      <c r="Q80" s="278">
        <f>+Data!F275</f>
        <v>18897</v>
      </c>
      <c r="R80" s="278"/>
      <c r="S80" s="18"/>
      <c r="U80" s="18"/>
      <c r="V80" s="18"/>
      <c r="W80" s="18"/>
    </row>
    <row r="81" spans="1:23" ht="18.75" customHeight="1">
      <c r="A81" s="135" t="str">
        <f>Data!A137</f>
        <v>Prof Acct</v>
      </c>
      <c r="B81" s="19"/>
      <c r="C81" s="201">
        <f>Data!B137</f>
        <v>48</v>
      </c>
      <c r="D81" s="203">
        <f>Data!C137</f>
        <v>2.7586206896551724E-2</v>
      </c>
      <c r="G81" s="136" t="s">
        <v>14</v>
      </c>
      <c r="I81" s="19"/>
      <c r="J81" s="201">
        <f>SUM(J82:J85)</f>
        <v>1593</v>
      </c>
      <c r="K81" s="206"/>
      <c r="L81" s="166"/>
      <c r="M81"/>
      <c r="N81"/>
      <c r="O81"/>
      <c r="P81"/>
      <c r="Q81"/>
      <c r="R81"/>
      <c r="S81" s="18"/>
      <c r="U81" s="18"/>
      <c r="V81" s="18"/>
      <c r="W81" s="18"/>
    </row>
    <row r="82" spans="1:23" ht="18.75" customHeight="1">
      <c r="A82" s="135" t="str">
        <f>Data!A138</f>
        <v>Business Admin</v>
      </c>
      <c r="B82" s="19"/>
      <c r="C82" s="201">
        <f>Data!B138</f>
        <v>42</v>
      </c>
      <c r="D82" s="203">
        <f>Data!C138</f>
        <v>2.4137931034482758E-2</v>
      </c>
      <c r="G82" s="135" t="s">
        <v>9</v>
      </c>
      <c r="I82" s="19"/>
      <c r="J82" s="201">
        <f>+Data!B203</f>
        <v>938</v>
      </c>
      <c r="K82" s="203">
        <f>Data!C203</f>
        <v>0.5888261142498431</v>
      </c>
      <c r="L82" s="166"/>
      <c r="M82" s="4" t="s">
        <v>372</v>
      </c>
      <c r="N82"/>
      <c r="O82"/>
      <c r="P82"/>
      <c r="Q82"/>
      <c r="R82"/>
      <c r="S82" s="18"/>
      <c r="U82" s="18"/>
      <c r="V82" s="18"/>
      <c r="W82" s="18"/>
    </row>
    <row r="83" spans="1:23" ht="18.75" customHeight="1">
      <c r="A83" s="135" t="str">
        <f>Data!A139</f>
        <v>Other</v>
      </c>
      <c r="B83" s="19"/>
      <c r="C83" s="201">
        <f>Data!B139</f>
        <v>742</v>
      </c>
      <c r="D83" s="203">
        <f>Data!C139</f>
        <v>0.4264367816091954</v>
      </c>
      <c r="G83" s="135" t="s">
        <v>10</v>
      </c>
      <c r="I83" s="19"/>
      <c r="J83" s="201">
        <f>+Data!B204</f>
        <v>212</v>
      </c>
      <c r="K83" s="203">
        <f>Data!C204</f>
        <v>0.13308223477715003</v>
      </c>
      <c r="L83" s="166"/>
      <c r="M83"/>
      <c r="N83"/>
      <c r="O83"/>
      <c r="P83"/>
      <c r="Q83"/>
      <c r="R83"/>
      <c r="S83" s="18"/>
      <c r="U83" s="18"/>
      <c r="V83" s="18"/>
      <c r="W83" s="18"/>
    </row>
    <row r="84" spans="1:23" ht="18.75" customHeight="1">
      <c r="C84" s="135"/>
      <c r="D84" s="201"/>
      <c r="G84" s="135" t="s">
        <v>155</v>
      </c>
      <c r="I84" s="19"/>
      <c r="J84" s="201">
        <f>+Data!B205</f>
        <v>104</v>
      </c>
      <c r="K84" s="203">
        <f>Data!C205</f>
        <v>6.5285624607658507E-2</v>
      </c>
      <c r="L84" s="166"/>
      <c r="M84"/>
      <c r="N84" s="18"/>
      <c r="O84" s="18"/>
      <c r="P84" s="18"/>
      <c r="Q84" s="18"/>
      <c r="R84" s="18"/>
      <c r="S84" s="18"/>
      <c r="U84" s="18"/>
      <c r="V84" s="18"/>
      <c r="W84" s="18"/>
    </row>
    <row r="85" spans="1:23" ht="18.75" customHeight="1">
      <c r="A85" s="4" t="s">
        <v>56</v>
      </c>
      <c r="B85"/>
      <c r="C85" s="87" t="s">
        <v>1</v>
      </c>
      <c r="D85" s="87" t="s">
        <v>2</v>
      </c>
      <c r="G85" s="135" t="s">
        <v>6</v>
      </c>
      <c r="I85" s="19"/>
      <c r="J85" s="201">
        <f>+Data!B206</f>
        <v>339</v>
      </c>
      <c r="K85" s="203">
        <f>Data!C206</f>
        <v>0.2128060263653484</v>
      </c>
      <c r="L85" s="166"/>
      <c r="M85"/>
      <c r="N85" s="18"/>
      <c r="O85" s="18"/>
      <c r="P85" s="18"/>
      <c r="Q85" s="18"/>
      <c r="R85" s="18"/>
      <c r="S85" s="18"/>
      <c r="U85" s="18"/>
      <c r="V85" s="18"/>
      <c r="W85" s="18"/>
    </row>
    <row r="86" spans="1:23" ht="18.75" customHeight="1">
      <c r="A86" s="135" t="s">
        <v>357</v>
      </c>
      <c r="B86"/>
      <c r="C86" s="201">
        <f>Data!C169</f>
        <v>1508</v>
      </c>
      <c r="D86" s="203">
        <f t="shared" ref="D86:D94" si="1">C86/$P$36</f>
        <v>0.13850110213078617</v>
      </c>
      <c r="G86"/>
      <c r="H86"/>
      <c r="I86"/>
      <c r="J86"/>
      <c r="K86" s="24"/>
      <c r="L86" s="166"/>
      <c r="M86"/>
      <c r="N86"/>
      <c r="O86"/>
      <c r="P86"/>
      <c r="Q86"/>
      <c r="R86"/>
      <c r="S86" s="18"/>
      <c r="U86" s="18"/>
      <c r="V86" s="18"/>
      <c r="W86" s="18"/>
    </row>
    <row r="87" spans="1:23" ht="18.75" customHeight="1">
      <c r="A87" s="135" t="s">
        <v>211</v>
      </c>
      <c r="B87"/>
      <c r="C87" s="201">
        <f>Data!C170</f>
        <v>1993</v>
      </c>
      <c r="D87" s="203">
        <f t="shared" si="1"/>
        <v>0.18304555473916237</v>
      </c>
      <c r="G87"/>
      <c r="H87"/>
      <c r="I87"/>
      <c r="J87"/>
      <c r="K87" s="52"/>
      <c r="L87" s="166"/>
      <c r="M87"/>
      <c r="N87"/>
      <c r="O87"/>
      <c r="P87"/>
      <c r="Q87"/>
      <c r="R87"/>
      <c r="S87" s="18"/>
    </row>
    <row r="88" spans="1:23" ht="18.75" customHeight="1">
      <c r="A88" s="135" t="s">
        <v>59</v>
      </c>
      <c r="B88"/>
      <c r="C88" s="201">
        <f>Data!C171</f>
        <v>2099</v>
      </c>
      <c r="D88" s="203">
        <f t="shared" si="1"/>
        <v>0.19278104335047758</v>
      </c>
      <c r="G88"/>
      <c r="H88"/>
      <c r="I88"/>
      <c r="J88"/>
      <c r="K88" s="52"/>
      <c r="L88" s="167"/>
      <c r="M88"/>
      <c r="N88"/>
      <c r="O88"/>
      <c r="P88"/>
      <c r="Q88"/>
      <c r="R88"/>
      <c r="S88" s="18"/>
    </row>
    <row r="89" spans="1:23" ht="18.75" customHeight="1">
      <c r="A89" s="135" t="s">
        <v>61</v>
      </c>
      <c r="B89"/>
      <c r="C89" s="201">
        <f>Data!C172</f>
        <v>497</v>
      </c>
      <c r="D89" s="203">
        <f t="shared" si="1"/>
        <v>4.5646583394562824E-2</v>
      </c>
      <c r="G89"/>
      <c r="H89"/>
      <c r="I89"/>
      <c r="J89"/>
      <c r="K89" s="52"/>
      <c r="L89" s="166"/>
      <c r="M89"/>
      <c r="N89"/>
      <c r="O89"/>
      <c r="P89"/>
      <c r="Q89"/>
      <c r="R89"/>
      <c r="S89" s="18"/>
    </row>
    <row r="90" spans="1:23" ht="18.75" customHeight="1">
      <c r="A90" s="135" t="s">
        <v>358</v>
      </c>
      <c r="B90"/>
      <c r="C90" s="201">
        <f>Data!C173</f>
        <v>936</v>
      </c>
      <c r="D90" s="203">
        <f t="shared" si="1"/>
        <v>8.5966201322556945E-2</v>
      </c>
      <c r="G90" s="210"/>
      <c r="H90" s="210"/>
      <c r="I90" s="210"/>
      <c r="J90" s="211" t="s">
        <v>1</v>
      </c>
      <c r="K90" s="212" t="s">
        <v>2</v>
      </c>
      <c r="L90" s="166"/>
      <c r="M90" s="10"/>
      <c r="N90" s="10"/>
      <c r="S90" s="18"/>
    </row>
    <row r="91" spans="1:23" ht="18.75" customHeight="1">
      <c r="A91" s="135" t="s">
        <v>65</v>
      </c>
      <c r="B91"/>
      <c r="C91" s="201">
        <f>Data!C174</f>
        <v>706</v>
      </c>
      <c r="D91" s="203">
        <f t="shared" si="1"/>
        <v>6.4842027920646583E-2</v>
      </c>
      <c r="G91" s="213" t="s">
        <v>21</v>
      </c>
      <c r="H91" s="214"/>
      <c r="I91" s="215"/>
      <c r="J91" s="112">
        <f>Data!B220</f>
        <v>1510</v>
      </c>
      <c r="K91" s="216">
        <f>Data!C220</f>
        <v>0.83656509695290859</v>
      </c>
      <c r="L91" s="166"/>
      <c r="M91" s="18"/>
      <c r="N91" s="18"/>
      <c r="O91" s="18"/>
      <c r="P91" s="18"/>
      <c r="Q91" s="18"/>
      <c r="R91" s="18"/>
      <c r="S91" s="18"/>
    </row>
    <row r="92" spans="1:23" ht="18.75" customHeight="1">
      <c r="A92" s="135" t="s">
        <v>66</v>
      </c>
      <c r="B92"/>
      <c r="C92" s="201">
        <f>Data!C175</f>
        <v>499</v>
      </c>
      <c r="D92" s="203">
        <f t="shared" si="1"/>
        <v>4.5830271858927261E-2</v>
      </c>
      <c r="G92" s="213" t="s">
        <v>23</v>
      </c>
      <c r="H92" s="214"/>
      <c r="I92" s="217"/>
      <c r="J92" s="112">
        <f>Data!B221</f>
        <v>295</v>
      </c>
      <c r="K92" s="216">
        <f>Data!C221</f>
        <v>0.16343490304709141</v>
      </c>
      <c r="L92" s="166"/>
      <c r="M92" s="18"/>
      <c r="N92" s="18"/>
      <c r="O92" s="18"/>
      <c r="P92" s="18"/>
      <c r="Q92" s="18"/>
      <c r="R92" s="18"/>
      <c r="S92" s="18"/>
    </row>
    <row r="93" spans="1:23" ht="18.75" customHeight="1">
      <c r="A93" s="135" t="s">
        <v>212</v>
      </c>
      <c r="B93"/>
      <c r="C93" s="201">
        <f>Data!C176</f>
        <v>2648</v>
      </c>
      <c r="D93" s="203">
        <f t="shared" si="1"/>
        <v>0.24320352681851579</v>
      </c>
      <c r="G93" s="218" t="s">
        <v>25</v>
      </c>
      <c r="H93" s="214"/>
      <c r="I93" s="215"/>
      <c r="J93" s="113">
        <f>SUM(J91:J92)</f>
        <v>1805</v>
      </c>
      <c r="K93" s="216"/>
      <c r="L93" s="166"/>
      <c r="M93" s="19"/>
      <c r="N93" s="19"/>
      <c r="O93" s="19"/>
      <c r="P93" s="19"/>
      <c r="Q93" s="19"/>
      <c r="R93" s="19"/>
      <c r="S93" s="18"/>
    </row>
    <row r="94" spans="1:23" ht="18.75" customHeight="1">
      <c r="A94" s="135" t="s">
        <v>68</v>
      </c>
      <c r="B94"/>
      <c r="C94" s="201">
        <f>Data!C177</f>
        <v>2</v>
      </c>
      <c r="D94" s="203">
        <f t="shared" si="1"/>
        <v>1.836884643644379E-4</v>
      </c>
      <c r="L94" s="166"/>
      <c r="M94" s="19"/>
      <c r="N94" s="19"/>
      <c r="O94" s="19"/>
      <c r="P94" s="19"/>
      <c r="Q94" s="19"/>
      <c r="R94" s="19"/>
      <c r="S94" s="18"/>
    </row>
    <row r="95" spans="1:23" ht="18.75" customHeight="1">
      <c r="G95" s="213" t="s">
        <v>332</v>
      </c>
      <c r="H95" s="221"/>
      <c r="I95" s="222"/>
      <c r="J95" s="112">
        <f>Data!B224</f>
        <v>794</v>
      </c>
      <c r="K95" s="216">
        <f>Data!C224</f>
        <v>0.36305441243712849</v>
      </c>
      <c r="M95"/>
      <c r="N95"/>
      <c r="O95"/>
      <c r="P95"/>
      <c r="Q95"/>
      <c r="R95"/>
      <c r="S95" s="18"/>
    </row>
    <row r="96" spans="1:23" ht="18.75" customHeight="1">
      <c r="A96"/>
      <c r="B96"/>
      <c r="G96" s="213" t="s">
        <v>331</v>
      </c>
      <c r="H96" s="213"/>
      <c r="I96" s="223"/>
      <c r="J96" s="112">
        <f>Data!B225</f>
        <v>1304</v>
      </c>
      <c r="K96" s="216">
        <f>Data!C225</f>
        <v>0.59625057155921357</v>
      </c>
      <c r="L96" s="166"/>
      <c r="M96"/>
      <c r="N96"/>
      <c r="O96"/>
      <c r="P96"/>
      <c r="Q96"/>
      <c r="R96"/>
      <c r="S96" s="18"/>
    </row>
    <row r="97" spans="1:19" ht="18.75" customHeight="1">
      <c r="A97" s="136" t="s">
        <v>371</v>
      </c>
      <c r="B97"/>
      <c r="G97" s="213" t="s">
        <v>354</v>
      </c>
      <c r="J97" s="112">
        <f>Data!B226</f>
        <v>89</v>
      </c>
      <c r="K97" s="216">
        <f>Data!C226</f>
        <v>4.0695016003657977E-2</v>
      </c>
      <c r="L97" s="166"/>
      <c r="M97"/>
      <c r="N97"/>
      <c r="O97"/>
      <c r="P97"/>
      <c r="Q97"/>
      <c r="R97"/>
      <c r="S97" s="18"/>
    </row>
    <row r="98" spans="1:19" ht="18.75" customHeight="1">
      <c r="B98"/>
      <c r="G98" s="218" t="s">
        <v>29</v>
      </c>
      <c r="H98" s="213"/>
      <c r="I98" s="222"/>
      <c r="J98" s="113">
        <f>SUM(J95:J97)</f>
        <v>2187</v>
      </c>
      <c r="K98" s="216"/>
      <c r="L98" s="184"/>
      <c r="M98"/>
      <c r="N98"/>
      <c r="O98"/>
      <c r="P98"/>
      <c r="Q98"/>
      <c r="R98"/>
      <c r="S98" s="18"/>
    </row>
    <row r="99" spans="1:19" ht="18.75" customHeight="1">
      <c r="A99"/>
      <c r="B99"/>
      <c r="G99" s="219"/>
      <c r="H99" s="219"/>
      <c r="I99" s="219"/>
      <c r="J99" s="219"/>
      <c r="K99" s="220"/>
      <c r="L99" s="184"/>
      <c r="M99"/>
      <c r="N99"/>
      <c r="O99"/>
      <c r="P99"/>
      <c r="Q99"/>
      <c r="R99" s="90"/>
      <c r="S99" s="18"/>
    </row>
    <row r="100" spans="1:19" ht="18.75" customHeight="1">
      <c r="A100"/>
      <c r="B100"/>
      <c r="G100" s="224" t="s">
        <v>349</v>
      </c>
      <c r="H100" s="111"/>
      <c r="I100" s="222"/>
      <c r="J100" s="211"/>
      <c r="K100" s="212"/>
      <c r="L100" s="188"/>
      <c r="M100" s="19"/>
      <c r="N100" s="19"/>
      <c r="O100"/>
      <c r="P100" s="87" t="s">
        <v>119</v>
      </c>
      <c r="Q100" s="87"/>
      <c r="R100" s="87" t="s">
        <v>31</v>
      </c>
      <c r="S100" s="18"/>
    </row>
    <row r="101" spans="1:19" ht="18.75" customHeight="1">
      <c r="A101"/>
      <c r="B101"/>
      <c r="G101" s="111" t="s">
        <v>32</v>
      </c>
      <c r="H101" s="111"/>
      <c r="I101" s="222"/>
      <c r="J101" s="225">
        <f>Data!B229</f>
        <v>45</v>
      </c>
      <c r="K101" s="226">
        <f>Data!C229</f>
        <v>5.6675062972292189E-2</v>
      </c>
      <c r="L101" s="166"/>
      <c r="M101" s="135" t="str">
        <f>Data!A259</f>
        <v>Loans</v>
      </c>
      <c r="N101" s="135"/>
      <c r="O101"/>
      <c r="P101" s="72">
        <f>Data!D259</f>
        <v>10354</v>
      </c>
      <c r="Q101" s="277">
        <f>Data!E259</f>
        <v>97584040</v>
      </c>
      <c r="R101" s="277"/>
      <c r="S101" s="18"/>
    </row>
    <row r="102" spans="1:19" ht="18.75" customHeight="1">
      <c r="A102"/>
      <c r="B102"/>
      <c r="G102" s="111" t="s">
        <v>33</v>
      </c>
      <c r="H102" s="111"/>
      <c r="I102" s="222"/>
      <c r="J102" s="225">
        <f>Data!B230</f>
        <v>5</v>
      </c>
      <c r="K102" s="226">
        <f>Data!C230</f>
        <v>6.2972292191435771E-3</v>
      </c>
      <c r="L102" s="166"/>
      <c r="M102" s="135" t="str">
        <f>Data!A257</f>
        <v>Grants</v>
      </c>
      <c r="N102" s="200"/>
      <c r="O102"/>
      <c r="P102" s="72">
        <f>Data!D257</f>
        <v>25730</v>
      </c>
      <c r="Q102" s="277">
        <f>Data!E257</f>
        <v>254801908.59999999</v>
      </c>
      <c r="R102" s="277"/>
      <c r="S102" s="18"/>
    </row>
    <row r="103" spans="1:19" ht="18.75" customHeight="1">
      <c r="A103"/>
      <c r="B103"/>
      <c r="G103" s="111" t="s">
        <v>34</v>
      </c>
      <c r="H103" s="215"/>
      <c r="I103" s="215"/>
      <c r="J103" s="225">
        <f>Data!B231</f>
        <v>165</v>
      </c>
      <c r="K103" s="226">
        <f>Data!C231</f>
        <v>0.20780856423173805</v>
      </c>
      <c r="L103" s="185"/>
      <c r="M103" s="135" t="str">
        <f>Data!A258</f>
        <v>Scholarships</v>
      </c>
      <c r="N103" s="135"/>
      <c r="O103"/>
      <c r="P103" s="72">
        <f>Data!D258</f>
        <v>5623</v>
      </c>
      <c r="Q103" s="277">
        <f>Data!E258</f>
        <v>11030130.07</v>
      </c>
      <c r="R103" s="277"/>
      <c r="S103" s="18"/>
    </row>
    <row r="104" spans="1:19" ht="18.75" customHeight="1">
      <c r="A104"/>
      <c r="B104"/>
      <c r="G104" s="111" t="s">
        <v>36</v>
      </c>
      <c r="H104" s="215"/>
      <c r="I104" s="222"/>
      <c r="J104" s="225">
        <f>Data!B233</f>
        <v>91</v>
      </c>
      <c r="K104" s="226">
        <f>Data!C233</f>
        <v>0.11460957178841309</v>
      </c>
      <c r="M104" s="135" t="str">
        <f>Data!A260</f>
        <v>Federal Work Study</v>
      </c>
      <c r="N104" s="135"/>
      <c r="O104"/>
      <c r="P104" s="72">
        <f>Data!D260</f>
        <v>207</v>
      </c>
      <c r="Q104" s="277">
        <f>Data!E260</f>
        <v>893138</v>
      </c>
      <c r="R104" s="277"/>
      <c r="S104" s="18"/>
    </row>
    <row r="105" spans="1:19" ht="18.75" customHeight="1">
      <c r="A105"/>
      <c r="B105"/>
      <c r="G105" s="111" t="s">
        <v>38</v>
      </c>
      <c r="H105" s="215"/>
      <c r="I105" s="222"/>
      <c r="J105" s="225">
        <f>Data!B234</f>
        <v>447</v>
      </c>
      <c r="K105" s="226">
        <f>Data!C234</f>
        <v>0.56297229219143574</v>
      </c>
      <c r="M105" s="135" t="str">
        <f>Data!A261</f>
        <v>Other Assistance</v>
      </c>
      <c r="N105" s="135"/>
      <c r="O105"/>
      <c r="P105" s="72">
        <f>Data!D261</f>
        <v>230</v>
      </c>
      <c r="Q105" s="277">
        <f>Data!E261</f>
        <v>2986169.3</v>
      </c>
      <c r="R105" s="277"/>
      <c r="S105" s="18"/>
    </row>
    <row r="106" spans="1:19" ht="18.75" customHeight="1">
      <c r="A106"/>
      <c r="B106"/>
      <c r="G106" s="111" t="s">
        <v>39</v>
      </c>
      <c r="H106" s="219"/>
      <c r="I106" s="219"/>
      <c r="J106" s="225">
        <f>Data!B235</f>
        <v>41</v>
      </c>
      <c r="K106" s="226">
        <f>Data!C235</f>
        <v>5.163727959697733E-2</v>
      </c>
      <c r="L106" s="166"/>
      <c r="M106" s="135" t="s">
        <v>182</v>
      </c>
      <c r="N106" s="135"/>
      <c r="O106"/>
      <c r="P106" s="72">
        <f>Data!D262</f>
        <v>31749</v>
      </c>
      <c r="Q106" s="277">
        <f>Data!E262</f>
        <v>367295385.97000003</v>
      </c>
      <c r="R106" s="277"/>
      <c r="S106" s="18"/>
    </row>
    <row r="107" spans="1:19" ht="18.75" customHeight="1">
      <c r="A107"/>
      <c r="B107"/>
      <c r="G107" s="219"/>
      <c r="H107" s="219"/>
      <c r="I107" s="219"/>
      <c r="J107" s="86"/>
      <c r="K107" s="220"/>
      <c r="L107" s="129"/>
      <c r="M107"/>
      <c r="N107"/>
      <c r="O107"/>
      <c r="P107"/>
      <c r="Q107"/>
      <c r="R107"/>
      <c r="S107" s="18"/>
    </row>
    <row r="108" spans="1:19" ht="18.75" customHeight="1">
      <c r="A108"/>
      <c r="B108"/>
      <c r="G108" s="224" t="s">
        <v>350</v>
      </c>
      <c r="H108" s="111"/>
      <c r="I108" s="111"/>
      <c r="J108" s="86"/>
      <c r="K108" s="220"/>
      <c r="L108" s="129"/>
      <c r="M108"/>
      <c r="N108"/>
      <c r="O108"/>
      <c r="P108"/>
      <c r="Q108"/>
      <c r="R108"/>
      <c r="S108" s="18"/>
    </row>
    <row r="109" spans="1:19" ht="18.75" customHeight="1">
      <c r="A109"/>
      <c r="B109"/>
      <c r="G109" s="111" t="s">
        <v>44</v>
      </c>
      <c r="H109" s="111"/>
      <c r="I109" s="111"/>
      <c r="J109" s="111">
        <f>Data!B239</f>
        <v>437</v>
      </c>
      <c r="K109" s="216">
        <f>Data!C239</f>
        <v>0.55037783375314864</v>
      </c>
      <c r="L109" s="129"/>
      <c r="M109"/>
      <c r="N109"/>
      <c r="O109"/>
      <c r="P109"/>
      <c r="Q109"/>
      <c r="R109"/>
      <c r="S109" s="18"/>
    </row>
    <row r="110" spans="1:19" ht="18.75" customHeight="1">
      <c r="A110"/>
      <c r="B110"/>
      <c r="G110" s="111" t="s">
        <v>45</v>
      </c>
      <c r="H110" s="111"/>
      <c r="I110" s="111"/>
      <c r="J110" s="111">
        <f>Data!B240</f>
        <v>210</v>
      </c>
      <c r="K110" s="216">
        <f>Data!C240</f>
        <v>0.26448362720403024</v>
      </c>
      <c r="L110" s="129"/>
      <c r="M110"/>
      <c r="N110"/>
      <c r="O110"/>
      <c r="P110"/>
      <c r="Q110"/>
      <c r="R110"/>
      <c r="S110" s="18"/>
    </row>
    <row r="111" spans="1:19" ht="18.75" customHeight="1">
      <c r="A111"/>
      <c r="B111"/>
      <c r="G111" s="111" t="s">
        <v>47</v>
      </c>
      <c r="H111" s="111"/>
      <c r="I111" s="111"/>
      <c r="J111" s="111">
        <f>Data!B241</f>
        <v>147</v>
      </c>
      <c r="K111" s="216">
        <f>Data!C241</f>
        <v>0.18513853904282115</v>
      </c>
      <c r="L111" s="129"/>
      <c r="M111"/>
      <c r="N111"/>
      <c r="O111"/>
      <c r="P111"/>
      <c r="Q111"/>
      <c r="R111"/>
      <c r="S111" s="18"/>
    </row>
    <row r="112" spans="1:19" ht="18.75" customHeight="1">
      <c r="A112"/>
      <c r="B112"/>
      <c r="G112" s="111"/>
      <c r="H112" s="111"/>
      <c r="I112" s="111"/>
      <c r="J112" s="111"/>
      <c r="K112" s="216"/>
      <c r="M112"/>
      <c r="N112"/>
      <c r="O112"/>
      <c r="P112"/>
      <c r="Q112"/>
      <c r="R112"/>
      <c r="S112" s="18"/>
    </row>
    <row r="113" spans="1:20" ht="36" customHeight="1">
      <c r="A113" s="40" t="s">
        <v>333</v>
      </c>
      <c r="B113"/>
      <c r="I113" s="2"/>
      <c r="M113" s="73"/>
      <c r="N113"/>
      <c r="O113"/>
      <c r="P113"/>
      <c r="Q113"/>
      <c r="R113"/>
      <c r="S113" s="18"/>
      <c r="T113" s="186"/>
    </row>
    <row r="114" spans="1:20" ht="12" customHeight="1">
      <c r="A114"/>
      <c r="B114"/>
      <c r="F114" s="19"/>
      <c r="G114"/>
      <c r="K114" s="50"/>
      <c r="N114" s="18"/>
      <c r="O114" s="18"/>
      <c r="P114" s="18"/>
      <c r="Q114" s="18"/>
      <c r="R114" s="18"/>
      <c r="S114" s="18"/>
    </row>
    <row r="115" spans="1:20" ht="18.75" customHeight="1">
      <c r="A115"/>
      <c r="B115"/>
      <c r="M115"/>
      <c r="N115"/>
      <c r="O115"/>
      <c r="P115"/>
      <c r="Q115"/>
      <c r="R115"/>
    </row>
    <row r="116" spans="1:20" ht="18.75" customHeight="1">
      <c r="A116" s="231"/>
      <c r="B116"/>
    </row>
    <row r="117" spans="1:20" ht="18.75" customHeight="1">
      <c r="A117"/>
      <c r="B117"/>
    </row>
    <row r="118" spans="1:20" ht="18.75" customHeight="1">
      <c r="A118"/>
      <c r="B118"/>
    </row>
    <row r="119" spans="1:20" ht="18.75" customHeight="1">
      <c r="A119"/>
      <c r="B119"/>
    </row>
    <row r="120" spans="1:20" ht="18.75" customHeight="1">
      <c r="A120"/>
      <c r="B120"/>
    </row>
    <row r="121" spans="1:20" ht="18.75" customHeight="1">
      <c r="A121"/>
      <c r="B121"/>
    </row>
    <row r="122" spans="1:20" ht="18.75" customHeight="1">
      <c r="A122"/>
      <c r="B122"/>
    </row>
    <row r="123" spans="1:20" ht="18.75" customHeight="1">
      <c r="A123"/>
      <c r="B123"/>
    </row>
    <row r="209" spans="10:10" ht="18.75" customHeight="1">
      <c r="J209" s="98"/>
    </row>
  </sheetData>
  <mergeCells count="8">
    <mergeCell ref="Q79:R79"/>
    <mergeCell ref="Q80:R80"/>
    <mergeCell ref="Q101:R101"/>
    <mergeCell ref="Q104:R104"/>
    <mergeCell ref="Q105:R105"/>
    <mergeCell ref="Q106:R106"/>
    <mergeCell ref="Q103:R103"/>
    <mergeCell ref="Q102:R102"/>
  </mergeCells>
  <phoneticPr fontId="3" type="noConversion"/>
  <printOptions gridLinesSet="0"/>
  <pageMargins left="0.18" right="0.21" top="0.39" bottom="0" header="0.27" footer="0.17"/>
  <pageSetup scale="53" orientation="landscape" horizontalDpi="4294967292" r:id="rId1"/>
  <headerFooter alignWithMargins="0"/>
  <rowBreaks count="1" manualBreakCount="1">
    <brk id="58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7"/>
  <sheetViews>
    <sheetView topLeftCell="A214" zoomScale="85" zoomScaleNormal="85" workbookViewId="0">
      <selection activeCell="B242" sqref="B242"/>
    </sheetView>
  </sheetViews>
  <sheetFormatPr defaultRowHeight="13.2"/>
  <cols>
    <col min="1" max="1" width="22.88671875" customWidth="1"/>
    <col min="2" max="2" width="13.88671875" customWidth="1"/>
    <col min="3" max="3" width="9.6640625" customWidth="1"/>
    <col min="4" max="4" width="8.5546875" customWidth="1"/>
    <col min="5" max="5" width="12.44140625" customWidth="1"/>
    <col min="6" max="6" width="10.5546875" customWidth="1"/>
    <col min="7" max="7" width="14.5546875" customWidth="1"/>
    <col min="8" max="8" width="10.6640625" bestFit="1" customWidth="1"/>
    <col min="9" max="9" width="15.44140625" customWidth="1"/>
    <col min="10" max="10" width="25.88671875" customWidth="1"/>
    <col min="11" max="11" width="14" bestFit="1" customWidth="1"/>
    <col min="12" max="12" width="12.109375" customWidth="1"/>
    <col min="13" max="13" width="15.5546875" customWidth="1"/>
    <col min="14" max="14" width="17.6640625" customWidth="1"/>
    <col min="15" max="15" width="15.44140625" bestFit="1" customWidth="1"/>
    <col min="16" max="16" width="20.6640625" bestFit="1" customWidth="1"/>
    <col min="17" max="17" width="11.33203125" customWidth="1"/>
    <col min="18" max="18" width="12.33203125" bestFit="1" customWidth="1"/>
    <col min="19" max="19" width="14" bestFit="1" customWidth="1"/>
    <col min="20" max="20" width="20.33203125" bestFit="1" customWidth="1"/>
  </cols>
  <sheetData>
    <row r="1" spans="1:17">
      <c r="B1" s="270">
        <v>1961</v>
      </c>
      <c r="C1" s="270">
        <v>1976</v>
      </c>
      <c r="D1" s="270">
        <v>1991</v>
      </c>
      <c r="E1" s="270">
        <v>2006</v>
      </c>
      <c r="F1" s="270">
        <v>2021</v>
      </c>
      <c r="G1" s="22"/>
      <c r="H1" s="22"/>
      <c r="I1" s="22"/>
    </row>
    <row r="2" spans="1:17">
      <c r="A2" s="23" t="s">
        <v>74</v>
      </c>
      <c r="B2" s="24">
        <v>7311</v>
      </c>
      <c r="C2" s="24">
        <v>26901</v>
      </c>
      <c r="D2" s="24">
        <v>30440</v>
      </c>
      <c r="E2" s="24">
        <v>34560</v>
      </c>
      <c r="F2" s="130">
        <v>38551</v>
      </c>
      <c r="G2" s="194"/>
      <c r="H2" s="194"/>
      <c r="I2" s="171" t="s">
        <v>314</v>
      </c>
    </row>
    <row r="4" spans="1:17">
      <c r="A4" t="s">
        <v>320</v>
      </c>
      <c r="B4" s="1" t="s">
        <v>76</v>
      </c>
      <c r="C4" s="1" t="s">
        <v>77</v>
      </c>
      <c r="D4" t="s">
        <v>78</v>
      </c>
    </row>
    <row r="5" spans="1:17" ht="15.6">
      <c r="A5" s="15" t="s">
        <v>17</v>
      </c>
      <c r="B5" s="56">
        <f t="shared" ref="B5:C8" si="0">+J6</f>
        <v>5259.87</v>
      </c>
      <c r="C5" s="46">
        <f t="shared" si="0"/>
        <v>5653</v>
      </c>
      <c r="D5" s="49">
        <f t="shared" ref="D5:D10" si="1">C5/C$11</f>
        <v>0.14663692251822261</v>
      </c>
      <c r="E5" t="s">
        <v>75</v>
      </c>
      <c r="G5" s="158">
        <v>1</v>
      </c>
      <c r="H5" s="153"/>
      <c r="I5" s="174"/>
      <c r="J5" s="174" t="s">
        <v>157</v>
      </c>
      <c r="K5" s="174" t="s">
        <v>77</v>
      </c>
    </row>
    <row r="6" spans="1:17" ht="15.6">
      <c r="A6" s="15" t="s">
        <v>18</v>
      </c>
      <c r="B6" s="56">
        <f t="shared" si="0"/>
        <v>3572.2</v>
      </c>
      <c r="C6" s="46">
        <f t="shared" si="0"/>
        <v>3923</v>
      </c>
      <c r="D6" s="49">
        <f t="shared" si="1"/>
        <v>0.10176130320873648</v>
      </c>
      <c r="E6" t="s">
        <v>75</v>
      </c>
      <c r="H6" s="174">
        <v>20214</v>
      </c>
      <c r="I6" s="174" t="s">
        <v>17</v>
      </c>
      <c r="J6" s="175">
        <v>5259.87</v>
      </c>
      <c r="K6" s="174">
        <v>5653</v>
      </c>
    </row>
    <row r="7" spans="1:17" ht="15.6">
      <c r="A7" s="15" t="s">
        <v>19</v>
      </c>
      <c r="B7" s="56">
        <f t="shared" si="0"/>
        <v>9582</v>
      </c>
      <c r="C7" s="46">
        <f t="shared" si="0"/>
        <v>11533</v>
      </c>
      <c r="D7" s="49">
        <f t="shared" si="1"/>
        <v>0.29916214884179398</v>
      </c>
      <c r="E7" t="s">
        <v>75</v>
      </c>
      <c r="F7" s="59"/>
      <c r="H7" s="174">
        <v>20214</v>
      </c>
      <c r="I7" s="174" t="s">
        <v>18</v>
      </c>
      <c r="J7" s="175">
        <v>3572.2</v>
      </c>
      <c r="K7" s="174">
        <v>3923</v>
      </c>
    </row>
    <row r="8" spans="1:17" ht="15.6">
      <c r="A8" s="15" t="s">
        <v>20</v>
      </c>
      <c r="B8" s="56">
        <f t="shared" si="0"/>
        <v>10692.47</v>
      </c>
      <c r="C8" s="46">
        <f t="shared" si="0"/>
        <v>13166</v>
      </c>
      <c r="D8" s="49">
        <f t="shared" si="1"/>
        <v>0.34152162071022801</v>
      </c>
      <c r="E8" t="s">
        <v>75</v>
      </c>
      <c r="F8" s="59"/>
      <c r="H8" s="174">
        <v>20214</v>
      </c>
      <c r="I8" s="174" t="s">
        <v>19</v>
      </c>
      <c r="J8" s="175">
        <v>9582</v>
      </c>
      <c r="K8" s="174">
        <v>11533</v>
      </c>
    </row>
    <row r="9" spans="1:17" ht="15.6">
      <c r="A9" s="15" t="s">
        <v>22</v>
      </c>
      <c r="B9" s="57">
        <f>SUM(B5:B8)</f>
        <v>29106.54</v>
      </c>
      <c r="C9" s="21">
        <f>SUM(C5:C8)</f>
        <v>34275</v>
      </c>
      <c r="D9" s="49">
        <f t="shared" si="1"/>
        <v>0.88908199527898113</v>
      </c>
      <c r="F9" s="59"/>
      <c r="H9" s="174">
        <v>20214</v>
      </c>
      <c r="I9" s="174" t="s">
        <v>20</v>
      </c>
      <c r="J9" s="175">
        <v>10692.47</v>
      </c>
      <c r="K9" s="174">
        <v>13166</v>
      </c>
    </row>
    <row r="10" spans="1:17" ht="15.6">
      <c r="A10" s="15" t="s">
        <v>24</v>
      </c>
      <c r="B10" s="56">
        <f>+J10</f>
        <v>3107.57</v>
      </c>
      <c r="C10" s="46">
        <f>+K10</f>
        <v>4276</v>
      </c>
      <c r="D10" s="49">
        <f t="shared" si="1"/>
        <v>0.11091800472101891</v>
      </c>
      <c r="E10" t="s">
        <v>75</v>
      </c>
      <c r="F10" s="59"/>
      <c r="H10" s="174">
        <v>20214</v>
      </c>
      <c r="I10" s="174" t="s">
        <v>24</v>
      </c>
      <c r="J10" s="175">
        <v>3107.57</v>
      </c>
      <c r="K10" s="174">
        <v>4276</v>
      </c>
    </row>
    <row r="11" spans="1:17" ht="15.6">
      <c r="A11" s="15" t="s">
        <v>79</v>
      </c>
      <c r="B11" s="57">
        <f>+B10+B9</f>
        <v>32214.11</v>
      </c>
      <c r="C11" s="21">
        <f>SUM(C9:C10)</f>
        <v>38551</v>
      </c>
      <c r="D11" s="49">
        <f>C11/C$11</f>
        <v>1</v>
      </c>
      <c r="F11" s="59"/>
      <c r="H11" s="174">
        <v>20214</v>
      </c>
      <c r="I11" s="174" t="s">
        <v>79</v>
      </c>
      <c r="J11" s="175">
        <v>32214.1</v>
      </c>
      <c r="K11" s="174">
        <v>38551</v>
      </c>
    </row>
    <row r="12" spans="1:17" ht="15.6">
      <c r="A12" s="15"/>
      <c r="B12" s="57"/>
      <c r="C12" s="15"/>
      <c r="D12" s="15"/>
      <c r="F12" s="59"/>
    </row>
    <row r="13" spans="1:17" ht="15.6">
      <c r="A13" s="16" t="s">
        <v>80</v>
      </c>
      <c r="B13" s="57"/>
      <c r="C13" s="15"/>
      <c r="D13" s="15"/>
      <c r="G13" s="158">
        <v>4</v>
      </c>
      <c r="H13" s="153"/>
      <c r="I13" s="179" t="s">
        <v>81</v>
      </c>
      <c r="J13" s="179" t="s">
        <v>81</v>
      </c>
      <c r="K13" s="179" t="s">
        <v>81</v>
      </c>
      <c r="L13" s="179" t="s">
        <v>82</v>
      </c>
      <c r="M13" s="179" t="s">
        <v>82</v>
      </c>
      <c r="N13" s="179" t="s">
        <v>82</v>
      </c>
      <c r="O13" s="179" t="s">
        <v>79</v>
      </c>
      <c r="P13" s="179" t="s">
        <v>79</v>
      </c>
      <c r="Q13" s="179" t="s">
        <v>79</v>
      </c>
    </row>
    <row r="14" spans="1:17" ht="15.6">
      <c r="A14" s="15" t="s">
        <v>27</v>
      </c>
      <c r="B14" s="58">
        <f>+Q15</f>
        <v>13945.06667</v>
      </c>
      <c r="C14" s="46">
        <f>+P15</f>
        <v>16955</v>
      </c>
      <c r="D14" s="49">
        <f>C14/C$11</f>
        <v>0.4398070088973049</v>
      </c>
      <c r="E14" t="s">
        <v>75</v>
      </c>
      <c r="H14" s="179"/>
      <c r="I14" s="179" t="s">
        <v>124</v>
      </c>
      <c r="J14" s="179" t="s">
        <v>77</v>
      </c>
      <c r="K14" s="179" t="s">
        <v>157</v>
      </c>
      <c r="L14" s="179" t="s">
        <v>124</v>
      </c>
      <c r="M14" s="179" t="s">
        <v>77</v>
      </c>
      <c r="N14" s="179" t="s">
        <v>157</v>
      </c>
      <c r="O14" s="179" t="s">
        <v>124</v>
      </c>
      <c r="P14" s="179" t="s">
        <v>77</v>
      </c>
      <c r="Q14" s="179" t="s">
        <v>157</v>
      </c>
    </row>
    <row r="15" spans="1:17" ht="15.6">
      <c r="A15" s="15" t="s">
        <v>28</v>
      </c>
      <c r="B15" s="57">
        <f>+Q16</f>
        <v>18217.7</v>
      </c>
      <c r="C15" s="21">
        <f>+P16</f>
        <v>21537</v>
      </c>
      <c r="D15" s="49">
        <f>C15/C$11</f>
        <v>0.55866255090659123</v>
      </c>
      <c r="H15" s="179" t="s">
        <v>123</v>
      </c>
      <c r="I15" s="179">
        <v>22.873100000000001</v>
      </c>
      <c r="J15" s="179">
        <v>15445</v>
      </c>
      <c r="K15" s="180">
        <v>12909</v>
      </c>
      <c r="L15" s="179">
        <v>30.58344</v>
      </c>
      <c r="M15" s="179">
        <v>1510</v>
      </c>
      <c r="N15" s="180">
        <v>1036.0666699999999</v>
      </c>
      <c r="O15" s="179">
        <v>23.55978</v>
      </c>
      <c r="P15" s="179">
        <v>16955</v>
      </c>
      <c r="Q15" s="180">
        <v>13945.06667</v>
      </c>
    </row>
    <row r="16" spans="1:17" ht="15.6">
      <c r="A16" t="s">
        <v>356</v>
      </c>
      <c r="B16" s="57">
        <f>+Q17</f>
        <v>51.333329999999997</v>
      </c>
      <c r="C16" s="21">
        <f>+P17</f>
        <v>59</v>
      </c>
      <c r="D16" s="49">
        <f>C16/C$11</f>
        <v>1.5304401961038624E-3</v>
      </c>
      <c r="H16" s="179" t="s">
        <v>122</v>
      </c>
      <c r="I16" s="179">
        <v>22.993289999999998</v>
      </c>
      <c r="J16" s="179">
        <v>18778</v>
      </c>
      <c r="K16" s="181">
        <v>16152.4</v>
      </c>
      <c r="L16" s="179">
        <v>30.633199999999999</v>
      </c>
      <c r="M16" s="179">
        <v>2759</v>
      </c>
      <c r="N16" s="180">
        <v>2065.3000000000002</v>
      </c>
      <c r="O16" s="179">
        <v>23.972000000000001</v>
      </c>
      <c r="P16" s="179">
        <v>21537</v>
      </c>
      <c r="Q16" s="180">
        <v>18217.7</v>
      </c>
    </row>
    <row r="17" spans="1:17" ht="14.4">
      <c r="B17" s="59"/>
      <c r="H17" s="193" t="s">
        <v>355</v>
      </c>
      <c r="I17" s="193">
        <v>24.057690000000001</v>
      </c>
      <c r="J17" s="193">
        <v>52</v>
      </c>
      <c r="K17" s="181">
        <v>45.133330000000001</v>
      </c>
      <c r="L17" s="193">
        <v>32.428570000000001</v>
      </c>
      <c r="M17" s="193">
        <v>7</v>
      </c>
      <c r="N17" s="180">
        <v>6.2</v>
      </c>
      <c r="O17" s="193">
        <v>25.050850000000001</v>
      </c>
      <c r="P17" s="193">
        <v>59</v>
      </c>
      <c r="Q17" s="180">
        <v>51.333329999999997</v>
      </c>
    </row>
    <row r="18" spans="1:17" ht="14.4">
      <c r="B18" s="59"/>
      <c r="H18" s="179" t="s">
        <v>79</v>
      </c>
      <c r="I18" s="179">
        <v>22.940740000000002</v>
      </c>
      <c r="J18" s="179">
        <v>34275</v>
      </c>
      <c r="K18" s="180">
        <v>29106.533329999998</v>
      </c>
      <c r="L18" s="179">
        <v>30.618569999999998</v>
      </c>
      <c r="M18" s="179">
        <v>4276</v>
      </c>
      <c r="N18" s="180">
        <v>3107.5666700000002</v>
      </c>
      <c r="O18" s="179">
        <v>23.792349999999999</v>
      </c>
      <c r="P18" s="179">
        <v>38551</v>
      </c>
      <c r="Q18" s="180">
        <v>32214.1</v>
      </c>
    </row>
    <row r="19" spans="1:17">
      <c r="A19" s="23" t="s">
        <v>53</v>
      </c>
      <c r="B19" s="59"/>
    </row>
    <row r="20" spans="1:17">
      <c r="A20" t="s">
        <v>81</v>
      </c>
      <c r="B20" s="59"/>
      <c r="C20" s="44">
        <f>+I22</f>
        <v>22.94</v>
      </c>
      <c r="D20" t="s">
        <v>75</v>
      </c>
    </row>
    <row r="21" spans="1:17" ht="14.4">
      <c r="A21" t="s">
        <v>82</v>
      </c>
      <c r="B21" s="59"/>
      <c r="C21" s="44">
        <f>+I23</f>
        <v>30.62</v>
      </c>
      <c r="D21" t="s">
        <v>75</v>
      </c>
      <c r="G21" s="158">
        <v>5</v>
      </c>
      <c r="H21" s="153"/>
      <c r="I21" s="176" t="s">
        <v>124</v>
      </c>
      <c r="J21" s="176" t="s">
        <v>125</v>
      </c>
    </row>
    <row r="22" spans="1:17" ht="14.4">
      <c r="A22" t="s">
        <v>54</v>
      </c>
      <c r="B22" s="59"/>
      <c r="C22" s="44">
        <f>+I24</f>
        <v>23.79</v>
      </c>
      <c r="D22" t="s">
        <v>75</v>
      </c>
      <c r="H22" s="176" t="s">
        <v>81</v>
      </c>
      <c r="I22" s="176">
        <v>22.94</v>
      </c>
      <c r="J22" s="176">
        <v>34275</v>
      </c>
    </row>
    <row r="23" spans="1:17" ht="14.4">
      <c r="B23" s="59"/>
      <c r="H23" s="176" t="s">
        <v>82</v>
      </c>
      <c r="I23" s="176">
        <v>30.62</v>
      </c>
      <c r="J23" s="176">
        <v>4276</v>
      </c>
    </row>
    <row r="24" spans="1:17" ht="14.4">
      <c r="B24" s="59"/>
      <c r="H24" s="176" t="s">
        <v>126</v>
      </c>
      <c r="I24" s="176">
        <v>23.79</v>
      </c>
      <c r="J24" s="176">
        <v>38551</v>
      </c>
      <c r="K24" s="59"/>
    </row>
    <row r="25" spans="1:17">
      <c r="A25" s="23" t="s">
        <v>22</v>
      </c>
      <c r="B25" s="59"/>
      <c r="J25" s="24"/>
      <c r="K25" s="59"/>
    </row>
    <row r="26" spans="1:17" ht="15.6">
      <c r="A26" t="s">
        <v>27</v>
      </c>
      <c r="B26" s="58">
        <f>+K15</f>
        <v>12909</v>
      </c>
      <c r="C26" s="44">
        <f>+J15</f>
        <v>15445</v>
      </c>
      <c r="D26" s="49">
        <f>C26/C$9</f>
        <v>0.45061998541210796</v>
      </c>
      <c r="E26" t="s">
        <v>75</v>
      </c>
      <c r="J26" s="24"/>
      <c r="K26" s="59"/>
    </row>
    <row r="27" spans="1:17" ht="15.6">
      <c r="A27" t="s">
        <v>28</v>
      </c>
      <c r="B27" s="85">
        <f>+K16</f>
        <v>16152.4</v>
      </c>
      <c r="C27" s="219">
        <f>+J16</f>
        <v>18778</v>
      </c>
      <c r="D27" s="49">
        <f>C27/C$9</f>
        <v>0.54786287381473375</v>
      </c>
    </row>
    <row r="28" spans="1:17" ht="15.6">
      <c r="A28" t="s">
        <v>356</v>
      </c>
      <c r="B28" s="85">
        <f>+K17</f>
        <v>45.133330000000001</v>
      </c>
      <c r="C28" s="219">
        <f>+J17</f>
        <v>52</v>
      </c>
      <c r="D28" s="49">
        <f>C28/C$9</f>
        <v>1.5171407731582787E-3</v>
      </c>
    </row>
    <row r="29" spans="1:17">
      <c r="B29" s="59"/>
      <c r="D29" s="52"/>
    </row>
    <row r="30" spans="1:17" ht="15.6">
      <c r="A30" t="s">
        <v>35</v>
      </c>
      <c r="B30" s="59">
        <f>B5+B6</f>
        <v>8832.07</v>
      </c>
      <c r="C30" s="24">
        <f>C5+C6</f>
        <v>9576</v>
      </c>
      <c r="D30" s="49">
        <f>C30/C$9</f>
        <v>0.27938730853391686</v>
      </c>
      <c r="L30" s="59"/>
    </row>
    <row r="31" spans="1:17" ht="15.6">
      <c r="A31" t="s">
        <v>37</v>
      </c>
      <c r="B31" s="59">
        <f>B7+B8</f>
        <v>20274.47</v>
      </c>
      <c r="C31" s="24">
        <f>C7+C8</f>
        <v>24699</v>
      </c>
      <c r="D31" s="49">
        <f>C31/C$9</f>
        <v>0.7206126914660832</v>
      </c>
      <c r="L31" s="59"/>
    </row>
    <row r="32" spans="1:17">
      <c r="B32" s="59"/>
    </row>
    <row r="33" spans="1:13">
      <c r="B33" s="59"/>
    </row>
    <row r="34" spans="1:13">
      <c r="A34" s="23" t="s">
        <v>50</v>
      </c>
      <c r="B34" s="59"/>
    </row>
    <row r="35" spans="1:13" ht="15.6">
      <c r="A35" t="s">
        <v>27</v>
      </c>
      <c r="B35" s="85">
        <f>+N15</f>
        <v>1036.0666699999999</v>
      </c>
      <c r="C35" s="86">
        <f>+M15</f>
        <v>1510</v>
      </c>
      <c r="D35" s="49">
        <f>C35/C$10</f>
        <v>0.35313376987839101</v>
      </c>
    </row>
    <row r="36" spans="1:13" ht="15.6">
      <c r="A36" t="s">
        <v>28</v>
      </c>
      <c r="B36" s="85">
        <f>+N16</f>
        <v>2065.3000000000002</v>
      </c>
      <c r="C36" s="86">
        <f>+M16</f>
        <v>2759</v>
      </c>
      <c r="D36" s="49">
        <f>C36/C$10</f>
        <v>0.64522918615528535</v>
      </c>
    </row>
    <row r="37" spans="1:13" ht="15.6">
      <c r="A37" t="s">
        <v>356</v>
      </c>
      <c r="B37" s="85">
        <f>+N17</f>
        <v>6.2</v>
      </c>
      <c r="C37" s="86">
        <f>+M17</f>
        <v>7</v>
      </c>
      <c r="D37" s="49">
        <f>C37/C$10</f>
        <v>1.6370439663236671E-3</v>
      </c>
    </row>
    <row r="38" spans="1:13" ht="15.6">
      <c r="B38" s="59"/>
      <c r="C38" s="24"/>
      <c r="D38" s="49"/>
    </row>
    <row r="39" spans="1:13" ht="11.25" customHeight="1">
      <c r="A39" s="23" t="s">
        <v>83</v>
      </c>
      <c r="B39" s="59"/>
      <c r="D39" s="52"/>
      <c r="F39" s="153"/>
      <c r="G39" s="177"/>
      <c r="H39" s="177" t="s">
        <v>81</v>
      </c>
      <c r="I39" s="177" t="s">
        <v>81</v>
      </c>
      <c r="J39" s="177" t="s">
        <v>82</v>
      </c>
      <c r="K39" s="177" t="s">
        <v>82</v>
      </c>
      <c r="L39" s="177" t="s">
        <v>79</v>
      </c>
      <c r="M39" s="177" t="s">
        <v>79</v>
      </c>
    </row>
    <row r="40" spans="1:13" ht="11.25" customHeight="1">
      <c r="A40" s="36" t="s">
        <v>22</v>
      </c>
      <c r="B40" s="59">
        <f>+H44</f>
        <v>25978.27</v>
      </c>
      <c r="C40" s="24">
        <f>+I44</f>
        <v>28117</v>
      </c>
      <c r="D40" s="49">
        <f>C40/C$40</f>
        <v>1</v>
      </c>
      <c r="E40" s="158">
        <v>3</v>
      </c>
      <c r="F40" s="177"/>
      <c r="G40" s="177"/>
      <c r="H40" s="177" t="s">
        <v>157</v>
      </c>
      <c r="I40" s="177" t="s">
        <v>77</v>
      </c>
      <c r="J40" s="177" t="s">
        <v>157</v>
      </c>
      <c r="K40" s="177" t="s">
        <v>77</v>
      </c>
      <c r="L40" s="177" t="s">
        <v>157</v>
      </c>
      <c r="M40" s="177" t="s">
        <v>77</v>
      </c>
    </row>
    <row r="41" spans="1:13" ht="11.25" customHeight="1">
      <c r="A41" t="s">
        <v>27</v>
      </c>
      <c r="B41" s="59">
        <f t="shared" ref="B41:C43" si="2">+H41</f>
        <v>11307.33</v>
      </c>
      <c r="C41" s="24">
        <f t="shared" si="2"/>
        <v>12279</v>
      </c>
      <c r="D41" s="49">
        <f>C41/C$40</f>
        <v>0.43671088665220331</v>
      </c>
      <c r="F41" s="177" t="s">
        <v>121</v>
      </c>
      <c r="G41" s="177" t="s">
        <v>123</v>
      </c>
      <c r="H41" s="178">
        <v>11307.33</v>
      </c>
      <c r="I41" s="177">
        <v>12279</v>
      </c>
      <c r="J41" s="177">
        <v>721.1</v>
      </c>
      <c r="K41" s="177">
        <v>816</v>
      </c>
      <c r="L41" s="178">
        <v>12028.43</v>
      </c>
      <c r="M41" s="177">
        <v>13095</v>
      </c>
    </row>
    <row r="42" spans="1:13" ht="11.25" customHeight="1">
      <c r="A42" t="s">
        <v>28</v>
      </c>
      <c r="B42" s="59">
        <f t="shared" si="2"/>
        <v>14630.4</v>
      </c>
      <c r="C42" s="24">
        <f t="shared" si="2"/>
        <v>15794</v>
      </c>
      <c r="D42" s="49">
        <f>C42/C$40</f>
        <v>0.56172422377920828</v>
      </c>
      <c r="F42" s="177" t="s">
        <v>121</v>
      </c>
      <c r="G42" s="177" t="s">
        <v>122</v>
      </c>
      <c r="H42" s="178">
        <v>14630.4</v>
      </c>
      <c r="I42" s="177">
        <v>15794</v>
      </c>
      <c r="J42" s="178">
        <v>1582.65</v>
      </c>
      <c r="K42" s="177">
        <v>1687</v>
      </c>
      <c r="L42" s="178">
        <v>16213.05</v>
      </c>
      <c r="M42" s="177">
        <v>17481</v>
      </c>
    </row>
    <row r="43" spans="1:13" ht="11.25" customHeight="1">
      <c r="A43" t="s">
        <v>356</v>
      </c>
      <c r="B43" s="59">
        <f t="shared" si="2"/>
        <v>40.53</v>
      </c>
      <c r="C43" s="24">
        <f t="shared" si="2"/>
        <v>44</v>
      </c>
      <c r="D43" s="49">
        <f>C43/C$40</f>
        <v>1.5648895685883984E-3</v>
      </c>
      <c r="F43" s="193" t="s">
        <v>121</v>
      </c>
      <c r="G43" s="193" t="s">
        <v>355</v>
      </c>
      <c r="H43">
        <v>40.53</v>
      </c>
      <c r="I43">
        <v>44</v>
      </c>
      <c r="J43">
        <v>5.7</v>
      </c>
      <c r="K43">
        <v>6</v>
      </c>
      <c r="L43">
        <v>46.23</v>
      </c>
      <c r="M43">
        <v>50</v>
      </c>
    </row>
    <row r="44" spans="1:13" ht="11.25" customHeight="1">
      <c r="B44" s="59"/>
      <c r="C44" s="24"/>
      <c r="D44" s="49"/>
      <c r="F44" s="177" t="s">
        <v>121</v>
      </c>
      <c r="G44" s="177" t="s">
        <v>79</v>
      </c>
      <c r="H44" s="178">
        <v>25978.27</v>
      </c>
      <c r="I44" s="177">
        <v>28117</v>
      </c>
      <c r="J44" s="178">
        <v>2309.4499999999998</v>
      </c>
      <c r="K44" s="177">
        <v>2509</v>
      </c>
      <c r="L44" s="178">
        <v>28287.72</v>
      </c>
      <c r="M44" s="177">
        <v>30626</v>
      </c>
    </row>
    <row r="45" spans="1:13" ht="11.25" customHeight="1">
      <c r="A45" s="36" t="s">
        <v>24</v>
      </c>
      <c r="B45" s="59">
        <f>+J44</f>
        <v>2309.4499999999998</v>
      </c>
      <c r="C45" s="24">
        <f>+K44</f>
        <v>2509</v>
      </c>
      <c r="D45" s="49">
        <f>C45/C$45</f>
        <v>1</v>
      </c>
      <c r="F45" s="177" t="s">
        <v>127</v>
      </c>
      <c r="G45" s="177" t="s">
        <v>123</v>
      </c>
      <c r="H45" s="178">
        <v>1601.67</v>
      </c>
      <c r="I45" s="177">
        <v>3166</v>
      </c>
      <c r="J45" s="177">
        <v>314.97000000000003</v>
      </c>
      <c r="K45" s="177">
        <v>694</v>
      </c>
      <c r="L45" s="178">
        <v>1916.63</v>
      </c>
      <c r="M45" s="177">
        <v>3860</v>
      </c>
    </row>
    <row r="46" spans="1:13" ht="11.25" customHeight="1">
      <c r="A46" t="s">
        <v>27</v>
      </c>
      <c r="B46" s="59">
        <f t="shared" ref="B46:C48" si="3">+J41</f>
        <v>721.1</v>
      </c>
      <c r="C46">
        <f t="shared" si="3"/>
        <v>816</v>
      </c>
      <c r="D46" s="49">
        <f>C46/C$45</f>
        <v>0.32522917497010762</v>
      </c>
      <c r="F46" s="177" t="s">
        <v>127</v>
      </c>
      <c r="G46" s="177" t="s">
        <v>122</v>
      </c>
      <c r="H46" s="178">
        <v>1522</v>
      </c>
      <c r="I46" s="177">
        <v>2984</v>
      </c>
      <c r="J46" s="177">
        <v>482.65</v>
      </c>
      <c r="K46" s="177">
        <v>1072</v>
      </c>
      <c r="L46" s="178">
        <v>2004.65</v>
      </c>
      <c r="M46" s="177">
        <v>4056</v>
      </c>
    </row>
    <row r="47" spans="1:13" ht="11.25" customHeight="1">
      <c r="A47" t="s">
        <v>28</v>
      </c>
      <c r="B47" s="59">
        <f t="shared" si="3"/>
        <v>1582.65</v>
      </c>
      <c r="C47">
        <f t="shared" si="3"/>
        <v>1687</v>
      </c>
      <c r="D47" s="49">
        <f>C47/C$45</f>
        <v>0.67237943403746514</v>
      </c>
      <c r="F47" s="193" t="s">
        <v>127</v>
      </c>
      <c r="G47" s="193" t="s">
        <v>355</v>
      </c>
      <c r="H47">
        <v>4.5999999999999996</v>
      </c>
      <c r="I47">
        <v>8</v>
      </c>
      <c r="J47">
        <v>0.5</v>
      </c>
      <c r="K47">
        <v>1</v>
      </c>
      <c r="L47">
        <v>5.0999999999999996</v>
      </c>
      <c r="M47">
        <v>9</v>
      </c>
    </row>
    <row r="48" spans="1:13" ht="11.25" customHeight="1">
      <c r="A48" t="s">
        <v>356</v>
      </c>
      <c r="B48" s="59">
        <f t="shared" si="3"/>
        <v>5.7</v>
      </c>
      <c r="C48">
        <f t="shared" si="3"/>
        <v>6</v>
      </c>
      <c r="D48" s="49">
        <f>C48/C$45</f>
        <v>2.3913909924272616E-3</v>
      </c>
      <c r="F48" s="177" t="s">
        <v>127</v>
      </c>
      <c r="G48" s="177" t="s">
        <v>79</v>
      </c>
      <c r="H48" s="178">
        <v>3128.27</v>
      </c>
      <c r="I48" s="177">
        <v>6158</v>
      </c>
      <c r="J48" s="177">
        <v>798.12</v>
      </c>
      <c r="K48" s="177">
        <v>1767</v>
      </c>
      <c r="L48" s="178">
        <v>3926.38</v>
      </c>
      <c r="M48" s="177">
        <v>7925</v>
      </c>
    </row>
    <row r="49" spans="1:20" ht="11.25" customHeight="1">
      <c r="B49" s="59"/>
      <c r="C49" s="24"/>
      <c r="D49" s="49"/>
    </row>
    <row r="50" spans="1:20" ht="11.25" customHeight="1">
      <c r="A50" s="23" t="s">
        <v>84</v>
      </c>
      <c r="B50" s="59"/>
      <c r="C50" s="24"/>
      <c r="D50" s="49"/>
    </row>
    <row r="51" spans="1:20" ht="11.25" customHeight="1">
      <c r="A51" s="36" t="s">
        <v>22</v>
      </c>
      <c r="B51" s="58">
        <f>+H48</f>
        <v>3128.27</v>
      </c>
      <c r="C51" s="44">
        <f>+I48</f>
        <v>6158</v>
      </c>
      <c r="D51" s="49">
        <f>C51/C$51</f>
        <v>1</v>
      </c>
      <c r="E51" t="s">
        <v>75</v>
      </c>
      <c r="J51" s="24"/>
      <c r="K51" s="59"/>
      <c r="L51" s="59"/>
    </row>
    <row r="52" spans="1:20" ht="11.25" customHeight="1">
      <c r="A52" t="s">
        <v>27</v>
      </c>
      <c r="B52" s="85">
        <f t="shared" ref="B52:C54" si="4">+H45</f>
        <v>1601.67</v>
      </c>
      <c r="C52" s="86">
        <f t="shared" si="4"/>
        <v>3166</v>
      </c>
      <c r="D52" s="49">
        <f>C52/C$51</f>
        <v>0.51412796362455337</v>
      </c>
      <c r="E52" t="s">
        <v>75</v>
      </c>
      <c r="K52" s="59"/>
      <c r="L52" s="59"/>
      <c r="M52" s="43"/>
    </row>
    <row r="53" spans="1:20" ht="11.25" customHeight="1">
      <c r="A53" t="s">
        <v>28</v>
      </c>
      <c r="B53" s="85">
        <f t="shared" si="4"/>
        <v>1522</v>
      </c>
      <c r="C53" s="86">
        <f t="shared" si="4"/>
        <v>2984</v>
      </c>
      <c r="D53" s="49">
        <f>C53/C$51</f>
        <v>0.48457291328353364</v>
      </c>
      <c r="I53" s="158">
        <v>2</v>
      </c>
      <c r="J53" s="153"/>
      <c r="K53" s="182" t="s">
        <v>157</v>
      </c>
      <c r="L53" s="182" t="s">
        <v>125</v>
      </c>
      <c r="M53" s="182" t="s">
        <v>77</v>
      </c>
    </row>
    <row r="54" spans="1:20" ht="11.25" customHeight="1">
      <c r="A54" t="s">
        <v>356</v>
      </c>
      <c r="B54" s="85">
        <f t="shared" si="4"/>
        <v>4.5999999999999996</v>
      </c>
      <c r="C54" s="86">
        <f t="shared" si="4"/>
        <v>8</v>
      </c>
      <c r="D54" s="49">
        <f>C54/C$51</f>
        <v>1.2991230919129587E-3</v>
      </c>
      <c r="F54" s="118"/>
      <c r="G54" s="128"/>
      <c r="J54" t="s">
        <v>128</v>
      </c>
      <c r="K54">
        <v>28.7</v>
      </c>
      <c r="L54">
        <v>37</v>
      </c>
      <c r="M54" s="118">
        <v>1E-3</v>
      </c>
      <c r="R54" s="118"/>
      <c r="T54" s="118"/>
    </row>
    <row r="55" spans="1:20" ht="11.25" customHeight="1">
      <c r="B55" s="59"/>
      <c r="C55" s="24"/>
      <c r="D55" s="49"/>
      <c r="G55" s="128"/>
      <c r="J55" t="s">
        <v>34</v>
      </c>
      <c r="K55" s="59">
        <v>2972.08</v>
      </c>
      <c r="L55">
        <v>3538</v>
      </c>
      <c r="M55" s="118">
        <v>9.1999999999999998E-2</v>
      </c>
      <c r="R55" s="118"/>
      <c r="T55" s="118"/>
    </row>
    <row r="56" spans="1:20" ht="11.25" customHeight="1">
      <c r="A56" s="36" t="s">
        <v>24</v>
      </c>
      <c r="B56" s="58">
        <f>+J48</f>
        <v>798.12</v>
      </c>
      <c r="C56" s="44">
        <f>+K48</f>
        <v>1767</v>
      </c>
      <c r="D56" s="49">
        <f>C56/C$56</f>
        <v>1</v>
      </c>
      <c r="E56" t="s">
        <v>75</v>
      </c>
      <c r="G56" s="128"/>
      <c r="J56" t="s">
        <v>32</v>
      </c>
      <c r="K56" s="59">
        <v>1485.93</v>
      </c>
      <c r="L56">
        <v>1766</v>
      </c>
      <c r="M56" s="118">
        <v>4.5999999999999999E-2</v>
      </c>
      <c r="P56" s="59"/>
      <c r="R56" s="118"/>
      <c r="T56" s="118"/>
    </row>
    <row r="57" spans="1:20" ht="11.25" customHeight="1">
      <c r="A57" t="s">
        <v>27</v>
      </c>
      <c r="B57" s="85">
        <f t="shared" ref="B57:C59" si="5">+J45</f>
        <v>314.97000000000003</v>
      </c>
      <c r="C57" s="219">
        <f t="shared" si="5"/>
        <v>694</v>
      </c>
      <c r="D57" s="49">
        <f>C57/C$56</f>
        <v>0.39275608375778154</v>
      </c>
      <c r="E57" t="s">
        <v>75</v>
      </c>
      <c r="G57" s="128"/>
      <c r="J57" t="s">
        <v>200</v>
      </c>
      <c r="K57" s="59">
        <v>17936.419999999998</v>
      </c>
      <c r="L57">
        <v>21263</v>
      </c>
      <c r="M57" s="118">
        <v>0.55200000000000005</v>
      </c>
      <c r="P57" s="59"/>
      <c r="R57" s="118"/>
      <c r="T57" s="118"/>
    </row>
    <row r="58" spans="1:20" ht="16.5" customHeight="1">
      <c r="A58" t="s">
        <v>28</v>
      </c>
      <c r="B58" s="85">
        <f t="shared" si="5"/>
        <v>482.65</v>
      </c>
      <c r="C58" s="219">
        <f t="shared" si="5"/>
        <v>1072</v>
      </c>
      <c r="D58" s="49">
        <f>C58/C$56</f>
        <v>0.60667798528579508</v>
      </c>
      <c r="J58" t="s">
        <v>201</v>
      </c>
      <c r="K58" s="59">
        <v>45.7</v>
      </c>
      <c r="L58">
        <v>52</v>
      </c>
      <c r="M58" s="118">
        <v>1E-3</v>
      </c>
      <c r="P58" s="59"/>
      <c r="R58" s="118"/>
      <c r="T58" s="118"/>
    </row>
    <row r="59" spans="1:20" ht="15.6">
      <c r="A59" t="s">
        <v>356</v>
      </c>
      <c r="B59" s="85">
        <f t="shared" si="5"/>
        <v>0.5</v>
      </c>
      <c r="C59" s="219">
        <f t="shared" si="5"/>
        <v>1</v>
      </c>
      <c r="D59" s="49">
        <f>C59/C$56</f>
        <v>5.6593095642331638E-4</v>
      </c>
      <c r="G59" s="128"/>
      <c r="J59" t="s">
        <v>129</v>
      </c>
      <c r="K59" s="59">
        <v>869.17</v>
      </c>
      <c r="L59">
        <v>1050</v>
      </c>
      <c r="M59" s="118">
        <v>2.7E-2</v>
      </c>
      <c r="P59" s="59"/>
      <c r="R59" s="118"/>
      <c r="T59" s="118"/>
    </row>
    <row r="60" spans="1:20" ht="15.6">
      <c r="D60" s="49"/>
      <c r="G60" s="128"/>
      <c r="J60" t="s">
        <v>130</v>
      </c>
      <c r="K60" s="59">
        <v>6817.6</v>
      </c>
      <c r="L60">
        <v>8307</v>
      </c>
      <c r="M60" s="118">
        <v>0.215</v>
      </c>
      <c r="P60" s="59"/>
      <c r="R60" s="118"/>
      <c r="T60" s="118"/>
    </row>
    <row r="61" spans="1:20">
      <c r="A61" t="s">
        <v>55</v>
      </c>
      <c r="C61" s="1" t="s">
        <v>85</v>
      </c>
      <c r="D61" s="1" t="s">
        <v>2</v>
      </c>
      <c r="G61" s="128"/>
      <c r="J61" t="s">
        <v>329</v>
      </c>
      <c r="K61" s="59">
        <v>977.83</v>
      </c>
      <c r="L61">
        <v>1158</v>
      </c>
      <c r="M61" s="118">
        <v>0.03</v>
      </c>
      <c r="P61" s="59"/>
      <c r="R61" s="118"/>
      <c r="T61" s="118"/>
    </row>
    <row r="62" spans="1:20" ht="18" customHeight="1">
      <c r="A62" s="139" t="s">
        <v>374</v>
      </c>
      <c r="C62" s="45">
        <f>+L54</f>
        <v>37</v>
      </c>
      <c r="D62" s="53">
        <f t="shared" ref="D62:D71" si="6">+C62/C$71</f>
        <v>9.5976758060750699E-4</v>
      </c>
      <c r="E62" t="s">
        <v>75</v>
      </c>
      <c r="F62" s="172"/>
      <c r="G62" s="128"/>
      <c r="J62" t="s">
        <v>330</v>
      </c>
      <c r="K62" s="59">
        <v>1080.67</v>
      </c>
      <c r="L62">
        <v>1380</v>
      </c>
      <c r="M62" s="118">
        <v>3.5999999999999997E-2</v>
      </c>
      <c r="P62" s="59"/>
      <c r="R62" s="118"/>
      <c r="T62" s="118"/>
    </row>
    <row r="63" spans="1:20">
      <c r="A63" s="139" t="s">
        <v>376</v>
      </c>
      <c r="C63" s="45">
        <f t="shared" ref="C63:C71" si="7">+L55</f>
        <v>3538</v>
      </c>
      <c r="D63" s="53">
        <f t="shared" si="6"/>
        <v>9.1774532437550252E-2</v>
      </c>
      <c r="E63" t="s">
        <v>75</v>
      </c>
      <c r="F63" s="172"/>
      <c r="G63" s="128"/>
      <c r="J63" t="s">
        <v>79</v>
      </c>
      <c r="K63" s="59">
        <v>32214.1</v>
      </c>
      <c r="L63">
        <v>38551</v>
      </c>
      <c r="M63" s="118">
        <v>1</v>
      </c>
      <c r="P63" s="59"/>
      <c r="R63" s="118"/>
      <c r="T63" s="118"/>
    </row>
    <row r="64" spans="1:20">
      <c r="A64" s="139" t="s">
        <v>375</v>
      </c>
      <c r="C64" s="45">
        <f t="shared" si="7"/>
        <v>1766</v>
      </c>
      <c r="D64" s="53">
        <f t="shared" si="6"/>
        <v>4.5809447225752899E-2</v>
      </c>
      <c r="E64" t="s">
        <v>75</v>
      </c>
      <c r="F64" s="172"/>
      <c r="G64" s="128"/>
      <c r="P64" s="59"/>
      <c r="R64" s="118"/>
      <c r="T64" s="118"/>
    </row>
    <row r="65" spans="1:18">
      <c r="A65" s="139" t="s">
        <v>377</v>
      </c>
      <c r="C65" s="45">
        <f t="shared" si="7"/>
        <v>21263</v>
      </c>
      <c r="D65" s="53">
        <f t="shared" si="6"/>
        <v>0.55155508287722754</v>
      </c>
      <c r="E65" t="s">
        <v>75</v>
      </c>
      <c r="F65" s="172"/>
      <c r="P65" s="59"/>
      <c r="R65" s="118"/>
    </row>
    <row r="66" spans="1:18">
      <c r="A66" s="139" t="s">
        <v>364</v>
      </c>
      <c r="C66" s="45">
        <f t="shared" si="7"/>
        <v>52</v>
      </c>
      <c r="D66" s="53">
        <f t="shared" si="6"/>
        <v>1.3488625457186583E-3</v>
      </c>
      <c r="E66" t="s">
        <v>75</v>
      </c>
      <c r="F66" s="227"/>
      <c r="G66" s="36"/>
      <c r="H66" s="36"/>
      <c r="K66" s="59"/>
      <c r="M66" s="118"/>
    </row>
    <row r="67" spans="1:18">
      <c r="A67" s="139" t="s">
        <v>378</v>
      </c>
      <c r="C67" s="45">
        <f t="shared" si="7"/>
        <v>1050</v>
      </c>
      <c r="D67" s="53">
        <f t="shared" si="6"/>
        <v>2.7236647557780602E-2</v>
      </c>
      <c r="E67" t="s">
        <v>75</v>
      </c>
      <c r="F67" s="227"/>
      <c r="H67" s="36"/>
    </row>
    <row r="68" spans="1:18" s="36" customFormat="1">
      <c r="A68" s="139" t="s">
        <v>379</v>
      </c>
      <c r="B68"/>
      <c r="C68" s="45">
        <f t="shared" si="7"/>
        <v>8307</v>
      </c>
      <c r="D68" s="53">
        <f t="shared" si="6"/>
        <v>0.21548079167855569</v>
      </c>
      <c r="E68" t="s">
        <v>75</v>
      </c>
      <c r="F68" s="227"/>
      <c r="M68"/>
    </row>
    <row r="69" spans="1:18" s="36" customFormat="1">
      <c r="A69" s="139" t="s">
        <v>380</v>
      </c>
      <c r="B69"/>
      <c r="C69" s="45">
        <f t="shared" si="7"/>
        <v>1158</v>
      </c>
      <c r="D69" s="53">
        <f t="shared" si="6"/>
        <v>3.0038131306580892E-2</v>
      </c>
      <c r="E69" t="s">
        <v>75</v>
      </c>
      <c r="F69" s="172"/>
      <c r="G69"/>
      <c r="H69"/>
      <c r="M69"/>
    </row>
    <row r="70" spans="1:18" s="36" customFormat="1">
      <c r="A70" s="139" t="s">
        <v>381</v>
      </c>
      <c r="B70"/>
      <c r="C70" s="45">
        <f t="shared" si="7"/>
        <v>1380</v>
      </c>
      <c r="D70" s="53">
        <f t="shared" si="6"/>
        <v>3.5796736790225936E-2</v>
      </c>
      <c r="E70" t="s">
        <v>75</v>
      </c>
      <c r="F70" s="227"/>
      <c r="M70"/>
    </row>
    <row r="71" spans="1:18" s="36" customFormat="1">
      <c r="A71" s="36" t="s">
        <v>79</v>
      </c>
      <c r="B71"/>
      <c r="C71" s="45">
        <f t="shared" si="7"/>
        <v>38551</v>
      </c>
      <c r="D71" s="53">
        <f t="shared" si="6"/>
        <v>1</v>
      </c>
      <c r="E71" t="s">
        <v>75</v>
      </c>
      <c r="G71"/>
      <c r="H71"/>
      <c r="I71" s="158">
        <v>6</v>
      </c>
      <c r="J71" s="162"/>
      <c r="K71" t="s">
        <v>81</v>
      </c>
      <c r="L71" s="36" t="s">
        <v>226</v>
      </c>
    </row>
    <row r="72" spans="1:18" s="36" customFormat="1">
      <c r="B72"/>
      <c r="D72" s="53"/>
      <c r="G72"/>
      <c r="H72"/>
      <c r="J72"/>
      <c r="K72" t="s">
        <v>77</v>
      </c>
      <c r="L72" s="36" t="s">
        <v>227</v>
      </c>
    </row>
    <row r="73" spans="1:18" s="36" customFormat="1">
      <c r="G73"/>
      <c r="H73"/>
      <c r="I73" s="36">
        <v>1</v>
      </c>
      <c r="J73" t="s">
        <v>140</v>
      </c>
      <c r="K73">
        <v>2984</v>
      </c>
      <c r="L73" s="36">
        <v>1</v>
      </c>
      <c r="M73"/>
      <c r="N73"/>
      <c r="O73"/>
      <c r="P73"/>
    </row>
    <row r="74" spans="1:18" s="36" customFormat="1">
      <c r="A74" s="23" t="s">
        <v>86</v>
      </c>
      <c r="G74"/>
      <c r="H74"/>
      <c r="I74" s="36">
        <v>2</v>
      </c>
      <c r="J74" t="s">
        <v>145</v>
      </c>
      <c r="K74">
        <v>1969</v>
      </c>
      <c r="L74" s="36">
        <v>2</v>
      </c>
      <c r="M74"/>
      <c r="N74"/>
      <c r="O74"/>
      <c r="P74"/>
    </row>
    <row r="75" spans="1:18" s="36" customFormat="1">
      <c r="A75" s="23" t="s">
        <v>373</v>
      </c>
      <c r="G75"/>
      <c r="H75"/>
      <c r="I75" s="36">
        <v>3</v>
      </c>
      <c r="J75" t="s">
        <v>351</v>
      </c>
      <c r="K75">
        <v>1643</v>
      </c>
      <c r="L75" s="36">
        <v>3</v>
      </c>
      <c r="M75"/>
      <c r="N75"/>
      <c r="O75"/>
      <c r="P75"/>
    </row>
    <row r="76" spans="1:18" s="36" customFormat="1">
      <c r="G76"/>
      <c r="H76"/>
      <c r="I76" s="36">
        <v>4</v>
      </c>
      <c r="J76" t="s">
        <v>141</v>
      </c>
      <c r="K76">
        <v>1541</v>
      </c>
      <c r="L76" s="36">
        <v>4</v>
      </c>
      <c r="M76"/>
      <c r="N76"/>
      <c r="O76"/>
      <c r="P76"/>
    </row>
    <row r="77" spans="1:18" s="36" customFormat="1">
      <c r="A77" s="23" t="s">
        <v>22</v>
      </c>
      <c r="G77"/>
      <c r="H77"/>
      <c r="I77" s="36">
        <v>5</v>
      </c>
      <c r="J77" t="s">
        <v>147</v>
      </c>
      <c r="K77">
        <v>1399</v>
      </c>
      <c r="L77" s="36">
        <v>5</v>
      </c>
      <c r="M77"/>
      <c r="N77"/>
      <c r="O77"/>
      <c r="P77"/>
    </row>
    <row r="78" spans="1:18" s="36" customFormat="1">
      <c r="A78" s="102" t="str">
        <f>PROPER(J73)</f>
        <v>General Psych</v>
      </c>
      <c r="B78" s="44">
        <f>+K73</f>
        <v>2984</v>
      </c>
      <c r="C78" s="52">
        <f>B78/B$89</f>
        <v>8.7060539752005839E-2</v>
      </c>
      <c r="D78" t="s">
        <v>75</v>
      </c>
      <c r="E78" s="36">
        <v>1</v>
      </c>
      <c r="F78" s="158" t="s">
        <v>218</v>
      </c>
      <c r="G78"/>
      <c r="H78"/>
      <c r="I78" s="36">
        <v>6</v>
      </c>
      <c r="J78" t="s">
        <v>243</v>
      </c>
      <c r="K78">
        <v>1388</v>
      </c>
      <c r="L78" s="36">
        <v>6</v>
      </c>
      <c r="M78"/>
      <c r="N78"/>
      <c r="O78"/>
      <c r="P78"/>
    </row>
    <row r="79" spans="1:18">
      <c r="A79" s="102" t="str">
        <f t="shared" ref="A79:A87" si="8">PROPER(J74)</f>
        <v>Radio/Tv/Brdcs</v>
      </c>
      <c r="B79" s="44">
        <f t="shared" ref="B79:B87" si="9">+K74</f>
        <v>1969</v>
      </c>
      <c r="C79" s="52">
        <f t="shared" ref="C79:C87" si="10">B79/B$89</f>
        <v>5.7447118891320204E-2</v>
      </c>
      <c r="D79" t="s">
        <v>75</v>
      </c>
      <c r="E79" s="36">
        <v>2</v>
      </c>
      <c r="I79" s="36">
        <v>7</v>
      </c>
      <c r="J79" t="s">
        <v>143</v>
      </c>
      <c r="K79">
        <v>1247</v>
      </c>
      <c r="L79" s="36">
        <v>7</v>
      </c>
    </row>
    <row r="80" spans="1:18">
      <c r="A80" s="102" t="str">
        <f t="shared" si="8"/>
        <v>Crim Justice</v>
      </c>
      <c r="B80" s="44">
        <f t="shared" si="9"/>
        <v>1643</v>
      </c>
      <c r="C80" s="52">
        <f t="shared" si="10"/>
        <v>4.7935813274981767E-2</v>
      </c>
      <c r="D80" t="s">
        <v>75</v>
      </c>
      <c r="E80" s="36">
        <v>3</v>
      </c>
      <c r="I80" s="36">
        <v>8</v>
      </c>
      <c r="J80" t="s">
        <v>135</v>
      </c>
      <c r="K80">
        <v>1243</v>
      </c>
      <c r="L80" s="36">
        <v>8</v>
      </c>
    </row>
    <row r="81" spans="1:12">
      <c r="A81" s="102" t="str">
        <f t="shared" si="8"/>
        <v>Kinesiology</v>
      </c>
      <c r="B81" s="44">
        <f t="shared" si="9"/>
        <v>1541</v>
      </c>
      <c r="C81" s="52">
        <f t="shared" si="10"/>
        <v>4.4959883296863602E-2</v>
      </c>
      <c r="D81" t="s">
        <v>75</v>
      </c>
      <c r="E81" s="36">
        <v>4</v>
      </c>
      <c r="I81" s="36">
        <v>9</v>
      </c>
      <c r="J81" t="s">
        <v>132</v>
      </c>
      <c r="K81">
        <v>1203</v>
      </c>
      <c r="L81" s="36">
        <v>9</v>
      </c>
    </row>
    <row r="82" spans="1:12">
      <c r="A82" s="102" t="str">
        <f t="shared" si="8"/>
        <v>Sociology</v>
      </c>
      <c r="B82" s="44">
        <f t="shared" si="9"/>
        <v>1399</v>
      </c>
      <c r="C82" s="52">
        <f t="shared" si="10"/>
        <v>4.0816921954777534E-2</v>
      </c>
      <c r="D82" t="s">
        <v>75</v>
      </c>
      <c r="E82" s="36">
        <v>5</v>
      </c>
      <c r="I82" s="36">
        <v>10</v>
      </c>
      <c r="J82" t="s">
        <v>144</v>
      </c>
      <c r="K82">
        <v>1198</v>
      </c>
      <c r="L82" s="36">
        <v>10</v>
      </c>
    </row>
    <row r="83" spans="1:12" ht="14.4">
      <c r="A83" s="102" t="str">
        <f t="shared" si="8"/>
        <v>Computer Sci</v>
      </c>
      <c r="B83" s="44">
        <f t="shared" si="9"/>
        <v>1388</v>
      </c>
      <c r="C83" s="52">
        <f t="shared" si="10"/>
        <v>4.0495988329686358E-2</v>
      </c>
      <c r="D83" t="s">
        <v>75</v>
      </c>
      <c r="E83" s="36">
        <v>6</v>
      </c>
      <c r="J83" s="163" t="s">
        <v>225</v>
      </c>
      <c r="K83">
        <v>763</v>
      </c>
    </row>
    <row r="84" spans="1:12" ht="14.4">
      <c r="A84" s="102" t="str">
        <f t="shared" si="8"/>
        <v>Marketing</v>
      </c>
      <c r="B84" s="44">
        <f t="shared" si="9"/>
        <v>1247</v>
      </c>
      <c r="C84" s="52">
        <f t="shared" si="10"/>
        <v>3.6382202771699491E-2</v>
      </c>
      <c r="D84" t="s">
        <v>75</v>
      </c>
      <c r="E84" s="36">
        <v>7</v>
      </c>
      <c r="J84" s="154"/>
      <c r="K84" s="154"/>
    </row>
    <row r="85" spans="1:12" ht="14.4">
      <c r="A85" s="102" t="str">
        <f t="shared" si="8"/>
        <v>Child Develop</v>
      </c>
      <c r="B85" s="44">
        <f t="shared" si="9"/>
        <v>1243</v>
      </c>
      <c r="C85" s="52">
        <f t="shared" si="10"/>
        <v>3.6265499635302699E-2</v>
      </c>
      <c r="D85" t="s">
        <v>75</v>
      </c>
      <c r="E85" s="36">
        <v>8</v>
      </c>
      <c r="J85" s="154"/>
      <c r="K85" s="155" t="s">
        <v>222</v>
      </c>
    </row>
    <row r="86" spans="1:12">
      <c r="A86" s="102" t="str">
        <f t="shared" si="8"/>
        <v>Art</v>
      </c>
      <c r="B86" s="44">
        <f t="shared" si="9"/>
        <v>1203</v>
      </c>
      <c r="C86" s="52">
        <f t="shared" si="10"/>
        <v>3.5098468271334789E-2</v>
      </c>
      <c r="D86" t="s">
        <v>75</v>
      </c>
      <c r="E86" s="36">
        <v>9</v>
      </c>
      <c r="K86" t="s">
        <v>77</v>
      </c>
    </row>
    <row r="87" spans="1:12">
      <c r="A87" s="102" t="str">
        <f t="shared" si="8"/>
        <v>Orgnzt Sy Mgmt</v>
      </c>
      <c r="B87" s="44">
        <f t="shared" si="9"/>
        <v>1198</v>
      </c>
      <c r="C87" s="52">
        <f t="shared" si="10"/>
        <v>3.4952589350838802E-2</v>
      </c>
      <c r="D87" t="s">
        <v>75</v>
      </c>
      <c r="H87" s="158">
        <v>7</v>
      </c>
      <c r="I87" s="162"/>
    </row>
    <row r="88" spans="1:12">
      <c r="A88" t="s">
        <v>39</v>
      </c>
      <c r="B88" s="24">
        <f>B89-SUM(B78:B87)</f>
        <v>18460</v>
      </c>
      <c r="C88" s="52">
        <f>B88/B$89</f>
        <v>0.53858497447118892</v>
      </c>
      <c r="E88" s="36"/>
      <c r="J88" t="s">
        <v>150</v>
      </c>
      <c r="K88">
        <v>292</v>
      </c>
      <c r="L88" s="36">
        <v>1</v>
      </c>
    </row>
    <row r="89" spans="1:12">
      <c r="A89" t="s">
        <v>79</v>
      </c>
      <c r="B89" s="24">
        <f>C9</f>
        <v>34275</v>
      </c>
      <c r="C89" s="52">
        <f>B89/B$89</f>
        <v>1</v>
      </c>
      <c r="J89" t="s">
        <v>146</v>
      </c>
      <c r="K89">
        <v>219</v>
      </c>
      <c r="L89" s="36">
        <v>2</v>
      </c>
    </row>
    <row r="90" spans="1:12">
      <c r="J90" t="s">
        <v>134</v>
      </c>
      <c r="K90">
        <v>186</v>
      </c>
      <c r="L90" s="36">
        <v>3</v>
      </c>
    </row>
    <row r="91" spans="1:12">
      <c r="A91" s="23" t="s">
        <v>24</v>
      </c>
      <c r="J91" t="s">
        <v>136</v>
      </c>
      <c r="K91">
        <v>143</v>
      </c>
      <c r="L91" s="36">
        <v>4</v>
      </c>
    </row>
    <row r="92" spans="1:12">
      <c r="A92" s="102" t="str">
        <f>+J88</f>
        <v>COUNSELING</v>
      </c>
      <c r="B92">
        <f>+K88</f>
        <v>292</v>
      </c>
      <c r="C92" s="52">
        <f t="shared" ref="C92:C103" si="11">B92/B$103</f>
        <v>6.8288119738072972E-2</v>
      </c>
      <c r="D92" t="s">
        <v>75</v>
      </c>
      <c r="E92">
        <v>1</v>
      </c>
      <c r="J92" t="s">
        <v>243</v>
      </c>
      <c r="K92">
        <v>131</v>
      </c>
      <c r="L92" s="36">
        <v>5</v>
      </c>
    </row>
    <row r="93" spans="1:12">
      <c r="A93" s="102" t="str">
        <f t="shared" ref="A93:A101" si="12">+J89</f>
        <v>SOC/WELFARE</v>
      </c>
      <c r="B93">
        <f t="shared" ref="B93:B100" si="13">+K89</f>
        <v>219</v>
      </c>
      <c r="C93" s="52">
        <f t="shared" si="11"/>
        <v>5.1216089803554722E-2</v>
      </c>
      <c r="D93" t="s">
        <v>75</v>
      </c>
      <c r="E93">
        <v>2</v>
      </c>
      <c r="J93" t="s">
        <v>151</v>
      </c>
      <c r="K93">
        <v>107</v>
      </c>
      <c r="L93" s="36">
        <v>6</v>
      </c>
    </row>
    <row r="94" spans="1:12">
      <c r="A94" s="102" t="str">
        <f t="shared" si="12"/>
        <v>BUSINESS ADMIN</v>
      </c>
      <c r="B94">
        <f t="shared" si="13"/>
        <v>186</v>
      </c>
      <c r="C94" s="52">
        <f t="shared" si="11"/>
        <v>4.349859681945744E-2</v>
      </c>
      <c r="D94" t="s">
        <v>75</v>
      </c>
      <c r="E94">
        <v>3</v>
      </c>
      <c r="J94" t="s">
        <v>149</v>
      </c>
      <c r="K94">
        <v>100</v>
      </c>
      <c r="L94" s="36">
        <v>7</v>
      </c>
    </row>
    <row r="95" spans="1:12">
      <c r="A95" s="102" t="str">
        <f t="shared" si="12"/>
        <v>COMMUN DISORDR</v>
      </c>
      <c r="B95">
        <f t="shared" si="13"/>
        <v>143</v>
      </c>
      <c r="C95" s="52">
        <f t="shared" si="11"/>
        <v>3.3442469597754911E-2</v>
      </c>
      <c r="D95" t="s">
        <v>75</v>
      </c>
      <c r="E95">
        <v>4</v>
      </c>
      <c r="J95" t="s">
        <v>328</v>
      </c>
      <c r="K95">
        <v>99</v>
      </c>
      <c r="L95" s="36">
        <v>8</v>
      </c>
    </row>
    <row r="96" spans="1:12">
      <c r="A96" s="102" t="str">
        <f t="shared" si="12"/>
        <v>COMPUTER SCI</v>
      </c>
      <c r="B96">
        <f t="shared" si="13"/>
        <v>131</v>
      </c>
      <c r="C96" s="52">
        <f t="shared" si="11"/>
        <v>3.0636108512628626E-2</v>
      </c>
      <c r="D96" t="s">
        <v>75</v>
      </c>
      <c r="E96">
        <v>5</v>
      </c>
      <c r="J96" t="s">
        <v>230</v>
      </c>
      <c r="K96">
        <v>92</v>
      </c>
      <c r="L96" s="36">
        <v>9</v>
      </c>
    </row>
    <row r="97" spans="1:12">
      <c r="A97" s="102" t="str">
        <f t="shared" si="12"/>
        <v>ENG MANAGEMENT</v>
      </c>
      <c r="B97">
        <f t="shared" si="13"/>
        <v>107</v>
      </c>
      <c r="C97" s="52">
        <f t="shared" si="11"/>
        <v>2.5023386342376053E-2</v>
      </c>
      <c r="D97" t="s">
        <v>75</v>
      </c>
      <c r="E97">
        <v>6</v>
      </c>
      <c r="J97" t="s">
        <v>138</v>
      </c>
      <c r="K97">
        <v>87</v>
      </c>
      <c r="L97" s="36">
        <v>10</v>
      </c>
    </row>
    <row r="98" spans="1:12" ht="14.4">
      <c r="A98" s="102" t="str">
        <f t="shared" si="12"/>
        <v>ADMIN/SUPER</v>
      </c>
      <c r="B98">
        <f t="shared" si="13"/>
        <v>100</v>
      </c>
      <c r="C98" s="52">
        <f t="shared" si="11"/>
        <v>2.3386342376052385E-2</v>
      </c>
      <c r="D98" t="s">
        <v>75</v>
      </c>
      <c r="E98">
        <v>7</v>
      </c>
      <c r="H98" s="164" t="s">
        <v>223</v>
      </c>
      <c r="J98" s="163" t="s">
        <v>225</v>
      </c>
      <c r="K98">
        <v>1134</v>
      </c>
    </row>
    <row r="99" spans="1:12" ht="14.4">
      <c r="A99" s="102" t="str">
        <f t="shared" si="12"/>
        <v>HEALTH ED</v>
      </c>
      <c r="B99">
        <f t="shared" si="13"/>
        <v>99</v>
      </c>
      <c r="C99" s="52">
        <f t="shared" si="11"/>
        <v>2.3152478952291861E-2</v>
      </c>
      <c r="D99" t="s">
        <v>75</v>
      </c>
      <c r="E99">
        <v>8</v>
      </c>
      <c r="J99" s="155"/>
      <c r="K99" s="155"/>
    </row>
    <row r="100" spans="1:12" ht="14.4">
      <c r="A100" s="102" t="str">
        <f t="shared" si="12"/>
        <v>PHYSICL THERPY</v>
      </c>
      <c r="B100">
        <f t="shared" si="13"/>
        <v>92</v>
      </c>
      <c r="C100" s="52">
        <f t="shared" si="11"/>
        <v>2.1515434985968196E-2</v>
      </c>
      <c r="D100" t="s">
        <v>75</v>
      </c>
      <c r="E100">
        <v>9</v>
      </c>
      <c r="J100" s="155"/>
      <c r="K100" s="155"/>
    </row>
    <row r="101" spans="1:12">
      <c r="A101" s="102" t="str">
        <f t="shared" si="12"/>
        <v>ENGLISH</v>
      </c>
      <c r="B101">
        <f>+K97</f>
        <v>87</v>
      </c>
      <c r="C101" s="52">
        <f t="shared" si="11"/>
        <v>2.0346117867165576E-2</v>
      </c>
      <c r="D101" s="36" t="s">
        <v>75</v>
      </c>
    </row>
    <row r="102" spans="1:12">
      <c r="A102" t="s">
        <v>39</v>
      </c>
      <c r="B102" s="24">
        <f>B103-SUM(B92:B100)</f>
        <v>2907</v>
      </c>
      <c r="C102" s="52">
        <f t="shared" si="11"/>
        <v>0.67984097287184286</v>
      </c>
      <c r="D102" t="s">
        <v>75</v>
      </c>
    </row>
    <row r="103" spans="1:12">
      <c r="A103" t="s">
        <v>79</v>
      </c>
      <c r="B103" s="24">
        <f>C10</f>
        <v>4276</v>
      </c>
      <c r="C103" s="52">
        <f t="shared" si="11"/>
        <v>1</v>
      </c>
      <c r="I103" t="s">
        <v>298</v>
      </c>
      <c r="J103" s="160"/>
      <c r="K103" t="s">
        <v>120</v>
      </c>
    </row>
    <row r="104" spans="1:12">
      <c r="A104" s="23" t="s">
        <v>87</v>
      </c>
      <c r="C104" s="52"/>
      <c r="J104" t="s">
        <v>158</v>
      </c>
      <c r="K104">
        <v>9148</v>
      </c>
    </row>
    <row r="105" spans="1:12">
      <c r="A105" s="23" t="s">
        <v>382</v>
      </c>
      <c r="C105" s="52"/>
      <c r="J105" t="s">
        <v>159</v>
      </c>
      <c r="K105">
        <v>1740</v>
      </c>
    </row>
    <row r="106" spans="1:12">
      <c r="A106" s="23" t="s">
        <v>64</v>
      </c>
      <c r="B106" s="44">
        <f>+B109</f>
        <v>10888</v>
      </c>
      <c r="C106" s="52">
        <f>B106/B$106</f>
        <v>1</v>
      </c>
      <c r="J106" t="s">
        <v>79</v>
      </c>
      <c r="K106">
        <v>10888</v>
      </c>
    </row>
    <row r="107" spans="1:12" ht="14.4">
      <c r="A107" t="s">
        <v>60</v>
      </c>
      <c r="B107" s="190">
        <f>+K104</f>
        <v>9148</v>
      </c>
      <c r="C107" s="52">
        <f>B107/B$106</f>
        <v>0.84019103600293898</v>
      </c>
    </row>
    <row r="108" spans="1:12" ht="14.4">
      <c r="A108" t="s">
        <v>62</v>
      </c>
      <c r="B108" s="191">
        <f>+K105</f>
        <v>1740</v>
      </c>
      <c r="C108" s="52">
        <f>B108/B$106</f>
        <v>0.15980896399706099</v>
      </c>
    </row>
    <row r="109" spans="1:12" ht="14.4">
      <c r="A109" s="23" t="s">
        <v>219</v>
      </c>
      <c r="B109" s="191">
        <f>+K106</f>
        <v>10888</v>
      </c>
      <c r="C109" s="52">
        <f>B109/B$106</f>
        <v>1</v>
      </c>
    </row>
    <row r="111" spans="1:12">
      <c r="A111" t="s">
        <v>64</v>
      </c>
      <c r="B111" s="157"/>
      <c r="C111" s="152" t="s">
        <v>399</v>
      </c>
      <c r="D111" s="152" t="s">
        <v>107</v>
      </c>
      <c r="E111" s="152" t="s">
        <v>400</v>
      </c>
      <c r="F111" s="152" t="s">
        <v>401</v>
      </c>
      <c r="G111" s="152" t="s">
        <v>362</v>
      </c>
      <c r="H111" s="230"/>
      <c r="I111" s="75"/>
      <c r="J111" s="75"/>
      <c r="K111" s="76"/>
    </row>
    <row r="112" spans="1:12">
      <c r="A112" t="s">
        <v>79</v>
      </c>
      <c r="C112">
        <v>4066</v>
      </c>
      <c r="D112">
        <v>4680</v>
      </c>
      <c r="E112">
        <v>4806</v>
      </c>
      <c r="F112">
        <v>8149</v>
      </c>
      <c r="G112">
        <v>10888</v>
      </c>
      <c r="I112" s="198" t="s">
        <v>319</v>
      </c>
      <c r="J112" s="192" t="s">
        <v>303</v>
      </c>
      <c r="K112" s="81"/>
      <c r="L112" s="81"/>
    </row>
    <row r="113" spans="1:22">
      <c r="B113" s="81"/>
      <c r="C113" s="81"/>
      <c r="D113" s="81"/>
      <c r="E113" s="81"/>
      <c r="F113" s="81"/>
      <c r="G113" s="81"/>
      <c r="H113" s="131" t="s">
        <v>202</v>
      </c>
      <c r="I113" s="81"/>
      <c r="J113" s="76"/>
    </row>
    <row r="114" spans="1:22">
      <c r="A114" s="23" t="s">
        <v>88</v>
      </c>
      <c r="C114" s="52"/>
      <c r="J114" s="81"/>
      <c r="K114" s="140" t="s">
        <v>75</v>
      </c>
      <c r="L114" s="133"/>
      <c r="M114" s="133" t="s">
        <v>77</v>
      </c>
    </row>
    <row r="115" spans="1:22">
      <c r="A115" s="44" t="str">
        <f>PROPER(L115)</f>
        <v>General Psych</v>
      </c>
      <c r="B115" s="44">
        <f>+M115</f>
        <v>815</v>
      </c>
      <c r="C115" s="52">
        <f t="shared" ref="C115:C126" si="14">B115/B$126</f>
        <v>8.9090511587232177E-2</v>
      </c>
      <c r="D115">
        <v>1</v>
      </c>
      <c r="E115" t="s">
        <v>75</v>
      </c>
      <c r="F115" s="228" t="s">
        <v>299</v>
      </c>
      <c r="G115" t="s">
        <v>153</v>
      </c>
      <c r="H115">
        <v>259</v>
      </c>
      <c r="J115" s="169" t="s">
        <v>300</v>
      </c>
      <c r="K115" s="133" t="s">
        <v>158</v>
      </c>
      <c r="L115" t="s">
        <v>140</v>
      </c>
      <c r="M115">
        <v>815</v>
      </c>
      <c r="O115">
        <v>1</v>
      </c>
    </row>
    <row r="116" spans="1:22">
      <c r="A116" s="44" t="str">
        <f t="shared" ref="A116:A124" si="15">PROPER(L116)</f>
        <v>Sociology</v>
      </c>
      <c r="B116" s="44">
        <f t="shared" ref="B116:B124" si="16">+M116</f>
        <v>531</v>
      </c>
      <c r="C116" s="52">
        <f t="shared" si="14"/>
        <v>5.8045474420638392E-2</v>
      </c>
      <c r="D116">
        <v>2</v>
      </c>
      <c r="E116" t="s">
        <v>75</v>
      </c>
      <c r="F116" s="107"/>
      <c r="G116" t="s">
        <v>146</v>
      </c>
      <c r="H116">
        <v>192</v>
      </c>
      <c r="J116" s="81"/>
      <c r="K116" s="133" t="s">
        <v>158</v>
      </c>
      <c r="L116" t="s">
        <v>147</v>
      </c>
      <c r="M116">
        <v>531</v>
      </c>
      <c r="O116">
        <v>2</v>
      </c>
    </row>
    <row r="117" spans="1:22">
      <c r="A117" s="44" t="str">
        <f t="shared" si="15"/>
        <v>Orgnzt Sy Mgmt</v>
      </c>
      <c r="B117" s="44">
        <f t="shared" si="16"/>
        <v>436</v>
      </c>
      <c r="C117" s="52">
        <f t="shared" si="14"/>
        <v>4.7660690861390465E-2</v>
      </c>
      <c r="D117">
        <v>3</v>
      </c>
      <c r="E117" t="s">
        <v>75</v>
      </c>
      <c r="F117" s="107"/>
      <c r="G117" t="s">
        <v>136</v>
      </c>
      <c r="H117">
        <v>104</v>
      </c>
      <c r="J117" s="76"/>
      <c r="K117" s="133" t="s">
        <v>158</v>
      </c>
      <c r="L117" t="s">
        <v>144</v>
      </c>
      <c r="M117">
        <v>436</v>
      </c>
      <c r="O117">
        <v>3</v>
      </c>
    </row>
    <row r="118" spans="1:22">
      <c r="A118" s="44" t="str">
        <f t="shared" si="15"/>
        <v>Kinesiology</v>
      </c>
      <c r="B118" s="44">
        <f t="shared" si="16"/>
        <v>430</v>
      </c>
      <c r="C118" s="52">
        <f t="shared" si="14"/>
        <v>4.70048097944906E-2</v>
      </c>
      <c r="D118">
        <v>4</v>
      </c>
      <c r="E118" t="s">
        <v>75</v>
      </c>
      <c r="F118" s="107"/>
      <c r="G118" t="s">
        <v>150</v>
      </c>
      <c r="H118">
        <v>94</v>
      </c>
      <c r="J118" s="81"/>
      <c r="K118" s="133" t="s">
        <v>158</v>
      </c>
      <c r="L118" t="s">
        <v>141</v>
      </c>
      <c r="M118">
        <v>430</v>
      </c>
      <c r="O118">
        <v>4</v>
      </c>
    </row>
    <row r="119" spans="1:22">
      <c r="A119" s="44" t="str">
        <f t="shared" si="15"/>
        <v>Radio/Tv/Brdcs</v>
      </c>
      <c r="B119" s="44">
        <f t="shared" si="16"/>
        <v>410</v>
      </c>
      <c r="C119" s="52">
        <f t="shared" si="14"/>
        <v>4.481853957149104E-2</v>
      </c>
      <c r="D119">
        <v>5</v>
      </c>
      <c r="E119" t="s">
        <v>75</v>
      </c>
      <c r="F119" s="107"/>
      <c r="G119" t="s">
        <v>149</v>
      </c>
      <c r="H119">
        <v>83</v>
      </c>
      <c r="J119" s="76"/>
      <c r="K119" s="133" t="s">
        <v>158</v>
      </c>
      <c r="L119" t="s">
        <v>145</v>
      </c>
      <c r="M119">
        <v>410</v>
      </c>
      <c r="O119">
        <v>5</v>
      </c>
    </row>
    <row r="120" spans="1:22">
      <c r="A120" s="44" t="str">
        <f t="shared" si="15"/>
        <v>Marketing</v>
      </c>
      <c r="B120" s="44">
        <f t="shared" si="16"/>
        <v>387</v>
      </c>
      <c r="C120" s="52">
        <f t="shared" si="14"/>
        <v>4.2304328815041536E-2</v>
      </c>
      <c r="D120">
        <v>6</v>
      </c>
      <c r="E120" t="s">
        <v>75</v>
      </c>
      <c r="F120" s="107"/>
      <c r="G120" t="s">
        <v>152</v>
      </c>
      <c r="H120">
        <v>72</v>
      </c>
      <c r="J120" s="81"/>
      <c r="K120" s="133" t="s">
        <v>158</v>
      </c>
      <c r="L120" t="s">
        <v>143</v>
      </c>
      <c r="M120">
        <v>387</v>
      </c>
      <c r="O120">
        <v>6</v>
      </c>
    </row>
    <row r="121" spans="1:22">
      <c r="A121" s="44" t="str">
        <f t="shared" si="15"/>
        <v>Finance</v>
      </c>
      <c r="B121" s="44">
        <f t="shared" si="16"/>
        <v>386</v>
      </c>
      <c r="C121" s="52">
        <f t="shared" si="14"/>
        <v>4.219501530389156E-2</v>
      </c>
      <c r="D121">
        <v>7</v>
      </c>
      <c r="E121" t="s">
        <v>75</v>
      </c>
      <c r="F121" s="107"/>
      <c r="G121" t="s">
        <v>151</v>
      </c>
      <c r="H121">
        <v>54</v>
      </c>
      <c r="J121" s="76"/>
      <c r="K121" s="133" t="s">
        <v>158</v>
      </c>
      <c r="L121" t="s">
        <v>186</v>
      </c>
      <c r="M121">
        <v>386</v>
      </c>
      <c r="N121" s="78"/>
      <c r="O121">
        <v>7</v>
      </c>
      <c r="P121" s="78"/>
      <c r="Q121" s="78"/>
      <c r="R121" s="78"/>
      <c r="S121" s="78"/>
      <c r="T121" s="78"/>
      <c r="U121" s="78"/>
      <c r="V121" s="79"/>
    </row>
    <row r="122" spans="1:22">
      <c r="A122" s="44" t="str">
        <f t="shared" si="15"/>
        <v>Speech Commun</v>
      </c>
      <c r="B122" s="44">
        <f t="shared" si="16"/>
        <v>364</v>
      </c>
      <c r="C122" s="52">
        <f t="shared" si="14"/>
        <v>3.979011805859204E-2</v>
      </c>
      <c r="D122">
        <v>8</v>
      </c>
      <c r="E122" t="s">
        <v>75</v>
      </c>
      <c r="F122" s="107"/>
      <c r="G122" t="s">
        <v>328</v>
      </c>
      <c r="H122">
        <v>50</v>
      </c>
      <c r="J122" s="81"/>
      <c r="K122" s="133" t="s">
        <v>158</v>
      </c>
      <c r="L122" t="s">
        <v>148</v>
      </c>
      <c r="M122">
        <v>364</v>
      </c>
      <c r="N122" s="77"/>
      <c r="O122">
        <v>8</v>
      </c>
      <c r="P122" s="77"/>
      <c r="Q122" s="77"/>
      <c r="R122" s="77"/>
      <c r="S122" s="77"/>
      <c r="T122" s="77"/>
      <c r="U122" s="77"/>
      <c r="V122" s="80"/>
    </row>
    <row r="123" spans="1:22">
      <c r="A123" s="44" t="str">
        <f t="shared" si="15"/>
        <v>Child Develop</v>
      </c>
      <c r="B123" s="44">
        <f t="shared" si="16"/>
        <v>347</v>
      </c>
      <c r="C123" s="52">
        <f t="shared" si="14"/>
        <v>3.7931788369042416E-2</v>
      </c>
      <c r="D123">
        <v>9</v>
      </c>
      <c r="E123" t="s">
        <v>75</v>
      </c>
      <c r="F123" s="107"/>
      <c r="G123" t="s">
        <v>383</v>
      </c>
      <c r="H123">
        <v>48</v>
      </c>
      <c r="J123" s="76"/>
      <c r="K123" s="133" t="s">
        <v>158</v>
      </c>
      <c r="L123" t="s">
        <v>135</v>
      </c>
      <c r="M123">
        <v>347</v>
      </c>
      <c r="N123" s="77"/>
      <c r="O123">
        <v>9</v>
      </c>
      <c r="P123" s="77"/>
      <c r="Q123" s="77"/>
      <c r="R123" s="77"/>
      <c r="S123" s="77"/>
      <c r="T123" s="77"/>
      <c r="U123" s="77"/>
      <c r="V123" s="80"/>
    </row>
    <row r="124" spans="1:22">
      <c r="A124" s="44" t="str">
        <f t="shared" si="15"/>
        <v>Crim Justice</v>
      </c>
      <c r="B124" s="44">
        <f t="shared" si="16"/>
        <v>343</v>
      </c>
      <c r="C124" s="52">
        <f t="shared" si="14"/>
        <v>3.7494534324442504E-2</v>
      </c>
      <c r="D124">
        <v>10</v>
      </c>
      <c r="E124" t="s">
        <v>75</v>
      </c>
      <c r="F124" s="107"/>
      <c r="G124" t="s">
        <v>134</v>
      </c>
      <c r="H124">
        <v>42</v>
      </c>
      <c r="J124" s="81"/>
      <c r="K124" s="133" t="s">
        <v>158</v>
      </c>
      <c r="L124" t="s">
        <v>351</v>
      </c>
      <c r="M124">
        <v>343</v>
      </c>
      <c r="N124" s="77"/>
      <c r="O124">
        <v>10</v>
      </c>
      <c r="P124" s="77"/>
      <c r="Q124" s="77"/>
      <c r="R124" s="77"/>
      <c r="S124" s="77"/>
      <c r="T124" s="77"/>
      <c r="U124" s="77"/>
      <c r="V124" s="80"/>
    </row>
    <row r="125" spans="1:22" ht="13.8">
      <c r="A125" s="44" t="s">
        <v>39</v>
      </c>
      <c r="B125">
        <f>B126-SUM(B115:B124)</f>
        <v>4699</v>
      </c>
      <c r="C125" s="52">
        <f t="shared" si="14"/>
        <v>0.51366418889374732</v>
      </c>
      <c r="D125">
        <v>11</v>
      </c>
      <c r="E125" t="s">
        <v>75</v>
      </c>
      <c r="F125" s="107"/>
      <c r="I125" s="41"/>
      <c r="J125" s="76"/>
      <c r="K125" s="133"/>
    </row>
    <row r="126" spans="1:22">
      <c r="A126" t="s">
        <v>79</v>
      </c>
      <c r="B126" s="103">
        <f>B107</f>
        <v>9148</v>
      </c>
      <c r="C126" s="52">
        <f t="shared" si="14"/>
        <v>1</v>
      </c>
      <c r="F126" s="107"/>
      <c r="G126" s="132"/>
      <c r="H126" s="132"/>
      <c r="I126" s="132"/>
      <c r="J126" s="81"/>
      <c r="K126" s="133"/>
      <c r="L126" s="133"/>
      <c r="M126" s="133"/>
    </row>
    <row r="127" spans="1:22">
      <c r="F127" s="107"/>
      <c r="G127" s="132"/>
      <c r="H127" s="132"/>
      <c r="I127" s="132"/>
      <c r="J127" s="76"/>
    </row>
    <row r="128" spans="1:22">
      <c r="A128" s="23" t="s">
        <v>89</v>
      </c>
    </row>
    <row r="129" spans="1:11">
      <c r="A129" s="44" t="str">
        <f>PROPER(G115)</f>
        <v>Public Admin</v>
      </c>
      <c r="B129" s="44">
        <f t="shared" ref="B129:B138" si="17">+H115</f>
        <v>259</v>
      </c>
      <c r="C129" s="52">
        <f t="shared" ref="C129:C140" si="18">B129/B$140</f>
        <v>0.14885057471264368</v>
      </c>
      <c r="D129">
        <v>1</v>
      </c>
      <c r="E129" t="s">
        <v>75</v>
      </c>
    </row>
    <row r="130" spans="1:11">
      <c r="A130" s="44" t="str">
        <f t="shared" ref="A130:A138" si="19">PROPER(G116)</f>
        <v>Soc/Welfare</v>
      </c>
      <c r="B130" s="44">
        <f t="shared" si="17"/>
        <v>192</v>
      </c>
      <c r="C130" s="52">
        <f t="shared" si="18"/>
        <v>0.1103448275862069</v>
      </c>
      <c r="D130">
        <v>2</v>
      </c>
      <c r="E130" t="s">
        <v>75</v>
      </c>
    </row>
    <row r="131" spans="1:11">
      <c r="A131" s="44" t="str">
        <f t="shared" si="19"/>
        <v>Commun Disordr</v>
      </c>
      <c r="B131" s="44">
        <f t="shared" si="17"/>
        <v>104</v>
      </c>
      <c r="C131" s="52">
        <f t="shared" si="18"/>
        <v>5.9770114942528735E-2</v>
      </c>
      <c r="D131">
        <v>3</v>
      </c>
      <c r="E131" t="s">
        <v>75</v>
      </c>
    </row>
    <row r="132" spans="1:11">
      <c r="A132" s="44" t="str">
        <f t="shared" si="19"/>
        <v>Counseling</v>
      </c>
      <c r="B132" s="44">
        <f t="shared" si="17"/>
        <v>94</v>
      </c>
      <c r="C132" s="52">
        <f t="shared" si="18"/>
        <v>5.4022988505747126E-2</v>
      </c>
      <c r="D132">
        <v>4</v>
      </c>
      <c r="E132" t="s">
        <v>75</v>
      </c>
    </row>
    <row r="133" spans="1:11">
      <c r="A133" s="44" t="str">
        <f t="shared" si="19"/>
        <v>Admin/Super</v>
      </c>
      <c r="B133" s="44">
        <f t="shared" si="17"/>
        <v>83</v>
      </c>
      <c r="C133" s="52">
        <f t="shared" si="18"/>
        <v>4.7701149425287359E-2</v>
      </c>
      <c r="D133">
        <v>5</v>
      </c>
      <c r="E133" t="s">
        <v>75</v>
      </c>
    </row>
    <row r="134" spans="1:11">
      <c r="A134" s="44" t="str">
        <f t="shared" si="19"/>
        <v>General Educ</v>
      </c>
      <c r="B134" s="44">
        <f t="shared" si="17"/>
        <v>72</v>
      </c>
      <c r="C134" s="52">
        <f t="shared" si="18"/>
        <v>4.1379310344827586E-2</v>
      </c>
      <c r="D134">
        <v>6</v>
      </c>
      <c r="E134" t="s">
        <v>75</v>
      </c>
    </row>
    <row r="135" spans="1:11">
      <c r="A135" s="44" t="str">
        <f t="shared" si="19"/>
        <v>Eng Management</v>
      </c>
      <c r="B135" s="44">
        <f t="shared" si="17"/>
        <v>54</v>
      </c>
      <c r="C135" s="52">
        <f t="shared" si="18"/>
        <v>3.1034482758620689E-2</v>
      </c>
      <c r="D135">
        <v>7</v>
      </c>
      <c r="E135" t="s">
        <v>75</v>
      </c>
      <c r="H135" s="107"/>
      <c r="I135" s="106"/>
      <c r="J135" s="76"/>
    </row>
    <row r="136" spans="1:11">
      <c r="A136" s="44" t="str">
        <f t="shared" si="19"/>
        <v>Health Ed</v>
      </c>
      <c r="B136" s="44">
        <f t="shared" si="17"/>
        <v>50</v>
      </c>
      <c r="C136" s="52">
        <f t="shared" si="18"/>
        <v>2.8735632183908046E-2</v>
      </c>
      <c r="D136">
        <v>8</v>
      </c>
      <c r="E136" t="s">
        <v>75</v>
      </c>
      <c r="H136" s="107"/>
      <c r="I136" s="106"/>
      <c r="J136" s="81"/>
    </row>
    <row r="137" spans="1:11">
      <c r="A137" s="44" t="str">
        <f t="shared" si="19"/>
        <v>Prof Acct</v>
      </c>
      <c r="B137" s="44">
        <f t="shared" si="17"/>
        <v>48</v>
      </c>
      <c r="C137" s="52">
        <f t="shared" si="18"/>
        <v>2.7586206896551724E-2</v>
      </c>
      <c r="D137">
        <v>9</v>
      </c>
      <c r="E137" t="s">
        <v>75</v>
      </c>
      <c r="H137" s="107"/>
      <c r="I137" s="106"/>
      <c r="J137" s="76"/>
    </row>
    <row r="138" spans="1:11">
      <c r="A138" s="44" t="str">
        <f t="shared" si="19"/>
        <v>Business Admin</v>
      </c>
      <c r="B138" s="44">
        <f t="shared" si="17"/>
        <v>42</v>
      </c>
      <c r="C138" s="52">
        <f t="shared" si="18"/>
        <v>2.4137931034482758E-2</v>
      </c>
      <c r="D138">
        <v>10</v>
      </c>
      <c r="E138" t="s">
        <v>75</v>
      </c>
      <c r="H138" s="107"/>
      <c r="I138" s="106"/>
      <c r="J138" s="81"/>
    </row>
    <row r="139" spans="1:11">
      <c r="A139" s="44" t="s">
        <v>39</v>
      </c>
      <c r="B139">
        <f>B140-SUM(B129:B138)</f>
        <v>742</v>
      </c>
      <c r="C139" s="52">
        <f t="shared" si="18"/>
        <v>0.4264367816091954</v>
      </c>
      <c r="D139">
        <v>11</v>
      </c>
      <c r="E139" t="s">
        <v>75</v>
      </c>
      <c r="I139" s="106"/>
      <c r="J139" s="76"/>
      <c r="K139" s="81"/>
    </row>
    <row r="140" spans="1:11" ht="13.8">
      <c r="A140" t="s">
        <v>79</v>
      </c>
      <c r="B140" s="103">
        <f>B108</f>
        <v>1740</v>
      </c>
      <c r="C140" s="52">
        <f t="shared" si="18"/>
        <v>1</v>
      </c>
      <c r="F140" s="151"/>
      <c r="G140" s="41"/>
      <c r="I140" s="106"/>
      <c r="J140" s="81"/>
    </row>
    <row r="141" spans="1:11">
      <c r="C141" s="52"/>
      <c r="I141" s="106"/>
      <c r="J141" s="76"/>
    </row>
    <row r="142" spans="1:11">
      <c r="C142" s="52"/>
      <c r="I142" s="106"/>
      <c r="J142" s="81"/>
    </row>
    <row r="143" spans="1:11">
      <c r="C143" s="52"/>
      <c r="G143" s="107"/>
      <c r="I143" s="106"/>
      <c r="J143" s="76"/>
    </row>
    <row r="144" spans="1:11">
      <c r="C144" s="52"/>
      <c r="J144" s="81"/>
    </row>
    <row r="145" spans="1:13">
      <c r="C145" s="52"/>
      <c r="J145" s="76"/>
      <c r="K145" s="81"/>
    </row>
    <row r="146" spans="1:13">
      <c r="C146" s="52"/>
      <c r="J146" s="81"/>
    </row>
    <row r="147" spans="1:13">
      <c r="C147" s="52"/>
      <c r="J147" s="76"/>
    </row>
    <row r="148" spans="1:13" ht="15.6">
      <c r="A148" s="17" t="s">
        <v>117</v>
      </c>
      <c r="B148" s="15"/>
      <c r="C148" s="49"/>
      <c r="D148" s="15"/>
      <c r="E148" s="15"/>
      <c r="J148" s="81"/>
    </row>
    <row r="149" spans="1:13" ht="33">
      <c r="A149" s="25"/>
      <c r="B149" s="25"/>
      <c r="C149" s="54"/>
      <c r="D149" s="25"/>
      <c r="E149" s="117"/>
      <c r="H149" t="s">
        <v>301</v>
      </c>
      <c r="I149" s="161"/>
      <c r="J149" s="1" t="s">
        <v>158</v>
      </c>
      <c r="K149" s="1" t="s">
        <v>159</v>
      </c>
      <c r="L149" s="36" t="s">
        <v>79</v>
      </c>
      <c r="M149" s="1" t="s">
        <v>79</v>
      </c>
    </row>
    <row r="150" spans="1:13" ht="15.6">
      <c r="A150" s="15"/>
      <c r="B150" s="26"/>
      <c r="C150" s="55"/>
      <c r="G150" s="107"/>
      <c r="I150" t="s">
        <v>32</v>
      </c>
      <c r="J150">
        <v>390</v>
      </c>
      <c r="K150">
        <v>83</v>
      </c>
      <c r="L150">
        <v>473</v>
      </c>
      <c r="M150">
        <f>+L150</f>
        <v>473</v>
      </c>
    </row>
    <row r="151" spans="1:13" ht="15.6">
      <c r="A151" s="15" t="s">
        <v>384</v>
      </c>
      <c r="B151" s="26"/>
      <c r="C151" s="55"/>
      <c r="D151" s="46">
        <f t="shared" ref="D151:D160" si="20">+M150</f>
        <v>473</v>
      </c>
      <c r="E151" s="49">
        <f t="shared" ref="E151:E160" si="21">D151/D$160</f>
        <v>4.3442321822189565E-2</v>
      </c>
      <c r="F151" t="s">
        <v>75</v>
      </c>
      <c r="G151" s="107"/>
      <c r="I151" t="s">
        <v>128</v>
      </c>
      <c r="J151">
        <v>12</v>
      </c>
      <c r="K151">
        <v>2</v>
      </c>
      <c r="L151">
        <v>14</v>
      </c>
      <c r="M151">
        <f t="shared" ref="M151:M159" si="22">+L151</f>
        <v>14</v>
      </c>
    </row>
    <row r="152" spans="1:13" ht="15.6">
      <c r="A152" s="15" t="s">
        <v>385</v>
      </c>
      <c r="B152" s="26"/>
      <c r="C152" s="55"/>
      <c r="D152" s="46">
        <f t="shared" si="20"/>
        <v>14</v>
      </c>
      <c r="E152" s="49">
        <f t="shared" si="21"/>
        <v>1.2858192505510655E-3</v>
      </c>
      <c r="F152" t="s">
        <v>75</v>
      </c>
      <c r="G152" s="107"/>
      <c r="I152" t="s">
        <v>34</v>
      </c>
      <c r="J152">
        <v>976</v>
      </c>
      <c r="K152">
        <v>159</v>
      </c>
      <c r="L152">
        <v>1135</v>
      </c>
      <c r="M152">
        <f t="shared" si="22"/>
        <v>1135</v>
      </c>
    </row>
    <row r="153" spans="1:13" ht="15.6">
      <c r="A153" s="15" t="s">
        <v>386</v>
      </c>
      <c r="B153" s="26"/>
      <c r="C153" s="55"/>
      <c r="D153" s="46">
        <f t="shared" si="20"/>
        <v>1135</v>
      </c>
      <c r="E153" s="49">
        <f t="shared" si="21"/>
        <v>0.10424320352681851</v>
      </c>
      <c r="F153" t="s">
        <v>75</v>
      </c>
      <c r="G153" s="107"/>
      <c r="I153" t="s">
        <v>129</v>
      </c>
      <c r="J153">
        <v>447</v>
      </c>
      <c r="K153">
        <v>84</v>
      </c>
      <c r="L153">
        <v>531</v>
      </c>
      <c r="M153">
        <f t="shared" si="22"/>
        <v>531</v>
      </c>
    </row>
    <row r="154" spans="1:13" ht="15.6">
      <c r="A154" s="15" t="s">
        <v>387</v>
      </c>
      <c r="B154" s="26"/>
      <c r="C154" s="55"/>
      <c r="D154" s="46">
        <f t="shared" si="20"/>
        <v>531</v>
      </c>
      <c r="E154" s="49">
        <f t="shared" si="21"/>
        <v>4.8769287288758269E-2</v>
      </c>
      <c r="F154" t="s">
        <v>75</v>
      </c>
      <c r="G154" s="107"/>
      <c r="I154" t="s">
        <v>200</v>
      </c>
      <c r="J154">
        <v>4469</v>
      </c>
      <c r="K154">
        <v>519</v>
      </c>
      <c r="L154">
        <v>4988</v>
      </c>
      <c r="M154">
        <f t="shared" si="22"/>
        <v>4988</v>
      </c>
    </row>
    <row r="155" spans="1:13" ht="15.6">
      <c r="A155" s="15" t="s">
        <v>388</v>
      </c>
      <c r="B155" s="26"/>
      <c r="C155" s="55"/>
      <c r="D155" s="46">
        <f t="shared" si="20"/>
        <v>4988</v>
      </c>
      <c r="E155" s="49">
        <f t="shared" si="21"/>
        <v>0.45811903012490818</v>
      </c>
      <c r="F155" t="s">
        <v>75</v>
      </c>
      <c r="G155" s="107"/>
      <c r="I155" t="s">
        <v>329</v>
      </c>
      <c r="J155">
        <v>306</v>
      </c>
      <c r="K155">
        <v>45</v>
      </c>
      <c r="L155">
        <v>351</v>
      </c>
      <c r="M155">
        <f t="shared" si="22"/>
        <v>351</v>
      </c>
    </row>
    <row r="156" spans="1:13" ht="15.6">
      <c r="A156" s="15" t="s">
        <v>389</v>
      </c>
      <c r="B156" s="26"/>
      <c r="C156" s="55"/>
      <c r="D156" s="46">
        <f t="shared" si="20"/>
        <v>351</v>
      </c>
      <c r="E156" s="49">
        <f t="shared" si="21"/>
        <v>3.2237325495958855E-2</v>
      </c>
      <c r="F156" t="s">
        <v>75</v>
      </c>
      <c r="G156" s="107"/>
      <c r="I156" t="s">
        <v>201</v>
      </c>
      <c r="J156">
        <v>5</v>
      </c>
      <c r="K156">
        <v>1</v>
      </c>
      <c r="L156">
        <v>6</v>
      </c>
      <c r="M156">
        <f t="shared" si="22"/>
        <v>6</v>
      </c>
    </row>
    <row r="157" spans="1:13" ht="15.6">
      <c r="A157" s="15" t="s">
        <v>390</v>
      </c>
      <c r="B157" s="26"/>
      <c r="C157" s="55"/>
      <c r="D157" s="46">
        <f t="shared" si="20"/>
        <v>6</v>
      </c>
      <c r="E157" s="49">
        <f t="shared" si="21"/>
        <v>5.5106539309331376E-4</v>
      </c>
      <c r="F157" t="s">
        <v>75</v>
      </c>
      <c r="G157" s="107"/>
      <c r="I157" t="s">
        <v>330</v>
      </c>
      <c r="J157">
        <v>419</v>
      </c>
      <c r="K157">
        <v>368</v>
      </c>
      <c r="L157">
        <v>787</v>
      </c>
      <c r="M157">
        <f t="shared" si="22"/>
        <v>787</v>
      </c>
    </row>
    <row r="158" spans="1:13" ht="15.6">
      <c r="A158" s="15" t="s">
        <v>391</v>
      </c>
      <c r="B158" s="26"/>
      <c r="C158" s="55"/>
      <c r="D158" s="46">
        <f t="shared" si="20"/>
        <v>787</v>
      </c>
      <c r="E158" s="49">
        <f t="shared" si="21"/>
        <v>7.228141072740632E-2</v>
      </c>
      <c r="F158" t="s">
        <v>75</v>
      </c>
      <c r="G158" s="107"/>
      <c r="I158" t="s">
        <v>130</v>
      </c>
      <c r="J158">
        <v>2124</v>
      </c>
      <c r="K158">
        <v>479</v>
      </c>
      <c r="L158">
        <v>2603</v>
      </c>
      <c r="M158">
        <f t="shared" si="22"/>
        <v>2603</v>
      </c>
    </row>
    <row r="159" spans="1:13" ht="15.6">
      <c r="A159" s="15" t="s">
        <v>392</v>
      </c>
      <c r="B159" s="26"/>
      <c r="C159" s="55"/>
      <c r="D159" s="46">
        <f t="shared" si="20"/>
        <v>2603</v>
      </c>
      <c r="E159" s="49">
        <f t="shared" si="21"/>
        <v>0.23907053637031594</v>
      </c>
      <c r="F159" t="s">
        <v>75</v>
      </c>
      <c r="G159" s="107"/>
      <c r="I159" s="106" t="s">
        <v>79</v>
      </c>
      <c r="J159" s="106">
        <v>9148</v>
      </c>
      <c r="K159">
        <v>1740</v>
      </c>
      <c r="L159">
        <v>10888</v>
      </c>
      <c r="M159">
        <f t="shared" si="22"/>
        <v>10888</v>
      </c>
    </row>
    <row r="160" spans="1:13" ht="15.6">
      <c r="A160" s="15" t="s">
        <v>79</v>
      </c>
      <c r="B160" s="26"/>
      <c r="C160" s="55"/>
      <c r="D160" s="46">
        <f t="shared" si="20"/>
        <v>10888</v>
      </c>
      <c r="E160" s="49">
        <f t="shared" si="21"/>
        <v>1</v>
      </c>
      <c r="G160" s="107"/>
      <c r="I160" s="106"/>
      <c r="J160" s="106"/>
    </row>
    <row r="161" spans="1:15" ht="15.6">
      <c r="A161" s="15"/>
      <c r="B161" s="26"/>
      <c r="C161" s="55"/>
      <c r="D161" s="55"/>
      <c r="E161" s="49"/>
    </row>
    <row r="162" spans="1:15" ht="15.6">
      <c r="A162" s="96"/>
      <c r="B162" s="15"/>
      <c r="C162" s="15"/>
      <c r="D162" s="15"/>
      <c r="E162" s="15"/>
    </row>
    <row r="163" spans="1:15" ht="15.6">
      <c r="A163" s="15"/>
      <c r="C163" s="15"/>
      <c r="D163" s="15"/>
      <c r="E163" s="15"/>
    </row>
    <row r="164" spans="1:15" ht="15.6">
      <c r="A164" s="25"/>
      <c r="C164" s="25"/>
      <c r="D164" s="25"/>
      <c r="E164" s="15"/>
    </row>
    <row r="165" spans="1:15" ht="15">
      <c r="A165" s="25"/>
      <c r="B165" s="25"/>
      <c r="C165" s="25"/>
      <c r="D165" s="25"/>
      <c r="E165" s="25"/>
      <c r="F165" s="158">
        <v>8</v>
      </c>
      <c r="G165" s="162"/>
      <c r="H165" t="s">
        <v>77</v>
      </c>
      <c r="J165" s="36" t="s">
        <v>220</v>
      </c>
      <c r="K165" t="s">
        <v>79</v>
      </c>
    </row>
    <row r="166" spans="1:15" ht="15">
      <c r="A166" s="25"/>
      <c r="B166" s="25"/>
      <c r="C166" s="25"/>
      <c r="D166" s="25"/>
      <c r="E166" s="25"/>
      <c r="G166" t="s">
        <v>160</v>
      </c>
      <c r="H166">
        <v>5074</v>
      </c>
      <c r="I166" s="229" t="s">
        <v>302</v>
      </c>
      <c r="J166" s="161" t="s">
        <v>160</v>
      </c>
      <c r="K166">
        <v>1508</v>
      </c>
    </row>
    <row r="167" spans="1:15" ht="15">
      <c r="A167" s="27"/>
      <c r="B167" s="27"/>
      <c r="C167" s="27"/>
      <c r="D167" s="27"/>
      <c r="E167" s="27"/>
      <c r="G167" t="s">
        <v>161</v>
      </c>
      <c r="H167">
        <v>6706</v>
      </c>
      <c r="I167" s="25"/>
      <c r="J167" t="s">
        <v>161</v>
      </c>
      <c r="K167">
        <v>1993</v>
      </c>
    </row>
    <row r="168" spans="1:15" ht="15.6">
      <c r="A168" s="16"/>
      <c r="B168" s="29" t="s">
        <v>90</v>
      </c>
      <c r="C168" s="29" t="s">
        <v>91</v>
      </c>
      <c r="G168" t="s">
        <v>164</v>
      </c>
      <c r="H168">
        <v>6097</v>
      </c>
      <c r="I168" s="25"/>
      <c r="J168" t="s">
        <v>164</v>
      </c>
      <c r="K168">
        <v>2099</v>
      </c>
    </row>
    <row r="169" spans="1:15" s="25" customFormat="1" ht="15.6">
      <c r="A169" s="15" t="s">
        <v>57</v>
      </c>
      <c r="B169" s="47">
        <f>+H166</f>
        <v>5074</v>
      </c>
      <c r="C169" s="47">
        <f t="shared" ref="C169:C177" si="23">+K166</f>
        <v>1508</v>
      </c>
      <c r="D169" s="15" t="s">
        <v>75</v>
      </c>
      <c r="E169" s="15"/>
      <c r="G169" t="s">
        <v>162</v>
      </c>
      <c r="H169">
        <v>1145</v>
      </c>
      <c r="J169" t="s">
        <v>162</v>
      </c>
      <c r="K169" s="25">
        <v>497</v>
      </c>
      <c r="L169"/>
      <c r="M169"/>
      <c r="N169"/>
      <c r="O169"/>
    </row>
    <row r="170" spans="1:15" s="25" customFormat="1" ht="15.6">
      <c r="A170" s="15" t="s">
        <v>58</v>
      </c>
      <c r="B170" s="47">
        <f t="shared" ref="B170:B176" si="24">+H167</f>
        <v>6706</v>
      </c>
      <c r="C170" s="47">
        <f t="shared" si="23"/>
        <v>1993</v>
      </c>
      <c r="D170" s="15" t="s">
        <v>75</v>
      </c>
      <c r="E170" s="15"/>
      <c r="G170" t="s">
        <v>163</v>
      </c>
      <c r="H170">
        <v>5016</v>
      </c>
      <c r="J170" t="s">
        <v>163</v>
      </c>
      <c r="K170" s="25">
        <v>936</v>
      </c>
      <c r="L170"/>
      <c r="N170"/>
    </row>
    <row r="171" spans="1:15" s="25" customFormat="1" ht="15.6">
      <c r="A171" s="15" t="s">
        <v>59</v>
      </c>
      <c r="B171" s="47">
        <f t="shared" si="24"/>
        <v>6097</v>
      </c>
      <c r="C171" s="47">
        <f t="shared" si="23"/>
        <v>2099</v>
      </c>
      <c r="D171" s="15" t="s">
        <v>75</v>
      </c>
      <c r="E171" s="15"/>
      <c r="G171" s="25" t="s">
        <v>165</v>
      </c>
      <c r="H171" s="25">
        <v>2121</v>
      </c>
      <c r="J171" t="s">
        <v>165</v>
      </c>
      <c r="K171" s="25">
        <v>706</v>
      </c>
      <c r="L171"/>
    </row>
    <row r="172" spans="1:15" s="25" customFormat="1" ht="15.6">
      <c r="A172" s="15" t="s">
        <v>61</v>
      </c>
      <c r="B172" s="47">
        <f t="shared" si="24"/>
        <v>1145</v>
      </c>
      <c r="C172" s="47">
        <f t="shared" si="23"/>
        <v>497</v>
      </c>
      <c r="D172" s="15" t="s">
        <v>75</v>
      </c>
      <c r="E172" s="15"/>
      <c r="G172" s="25" t="s">
        <v>166</v>
      </c>
      <c r="H172" s="25">
        <v>2524</v>
      </c>
      <c r="J172" s="25" t="s">
        <v>166</v>
      </c>
      <c r="K172" s="25">
        <v>499</v>
      </c>
      <c r="L172"/>
    </row>
    <row r="173" spans="1:15" s="25" customFormat="1" ht="15.6">
      <c r="A173" s="15" t="s">
        <v>63</v>
      </c>
      <c r="B173" s="47">
        <f t="shared" si="24"/>
        <v>5016</v>
      </c>
      <c r="C173" s="47">
        <f t="shared" si="23"/>
        <v>936</v>
      </c>
      <c r="D173" s="15" t="s">
        <v>75</v>
      </c>
      <c r="E173" s="15"/>
      <c r="G173" s="25" t="s">
        <v>167</v>
      </c>
      <c r="H173" s="25">
        <v>7968</v>
      </c>
      <c r="J173" s="25" t="s">
        <v>167</v>
      </c>
      <c r="K173" s="25">
        <v>2648</v>
      </c>
      <c r="L173"/>
    </row>
    <row r="174" spans="1:15" s="25" customFormat="1" ht="15.6">
      <c r="A174" s="15" t="s">
        <v>65</v>
      </c>
      <c r="B174" s="47">
        <f t="shared" si="24"/>
        <v>2121</v>
      </c>
      <c r="C174" s="47">
        <f t="shared" si="23"/>
        <v>706</v>
      </c>
      <c r="D174" s="15" t="s">
        <v>75</v>
      </c>
      <c r="E174" s="15"/>
      <c r="G174" s="25" t="s">
        <v>168</v>
      </c>
      <c r="H174" s="25">
        <v>1900</v>
      </c>
      <c r="J174" s="25" t="s">
        <v>168</v>
      </c>
      <c r="K174" s="25">
        <v>2</v>
      </c>
      <c r="L174"/>
    </row>
    <row r="175" spans="1:15" s="25" customFormat="1" ht="15.6">
      <c r="A175" s="15" t="s">
        <v>66</v>
      </c>
      <c r="B175" s="47">
        <f t="shared" si="24"/>
        <v>2524</v>
      </c>
      <c r="C175" s="47">
        <f t="shared" si="23"/>
        <v>499</v>
      </c>
      <c r="D175" s="15" t="s">
        <v>75</v>
      </c>
      <c r="E175" s="15"/>
      <c r="G175" s="25" t="s">
        <v>79</v>
      </c>
      <c r="H175" s="25">
        <v>38551</v>
      </c>
      <c r="J175" t="s">
        <v>79</v>
      </c>
      <c r="K175" s="25">
        <v>10888</v>
      </c>
      <c r="L175"/>
    </row>
    <row r="176" spans="1:15" s="25" customFormat="1" ht="15.6">
      <c r="A176" s="15" t="s">
        <v>67</v>
      </c>
      <c r="B176" s="47">
        <f t="shared" si="24"/>
        <v>7968</v>
      </c>
      <c r="C176" s="47">
        <f t="shared" si="23"/>
        <v>2648</v>
      </c>
      <c r="D176" s="15" t="s">
        <v>75</v>
      </c>
      <c r="E176" s="15"/>
      <c r="J176"/>
      <c r="L176"/>
    </row>
    <row r="177" spans="1:16" s="25" customFormat="1" ht="15.6">
      <c r="A177" s="15" t="s">
        <v>68</v>
      </c>
      <c r="B177" s="47">
        <f>+H174</f>
        <v>1900</v>
      </c>
      <c r="C177" s="47">
        <f t="shared" si="23"/>
        <v>2</v>
      </c>
      <c r="D177" s="15" t="s">
        <v>75</v>
      </c>
      <c r="E177" s="15"/>
      <c r="I177"/>
      <c r="L177"/>
    </row>
    <row r="178" spans="1:16" s="25" customFormat="1" ht="15.6">
      <c r="A178" s="28" t="s">
        <v>79</v>
      </c>
      <c r="B178" s="25">
        <f>SUM(B169:B177)</f>
        <v>38551</v>
      </c>
      <c r="C178" s="104">
        <f>SUM(C169:C177)</f>
        <v>10888</v>
      </c>
      <c r="D178" s="15"/>
      <c r="E178" s="15"/>
      <c r="I178"/>
      <c r="L178"/>
    </row>
    <row r="179" spans="1:16" ht="15">
      <c r="C179" s="25"/>
      <c r="D179" s="25"/>
      <c r="E179" s="25"/>
      <c r="F179" s="158">
        <v>9</v>
      </c>
      <c r="G179" s="162"/>
      <c r="H179" s="129" t="s">
        <v>190</v>
      </c>
    </row>
    <row r="180" spans="1:16" ht="14.4">
      <c r="G180" s="183" t="s">
        <v>92</v>
      </c>
      <c r="H180" s="183">
        <v>30406</v>
      </c>
      <c r="I180" t="s">
        <v>75</v>
      </c>
    </row>
    <row r="181" spans="1:16" ht="15.6">
      <c r="A181" s="120" t="s">
        <v>297</v>
      </c>
      <c r="B181" s="120" t="s">
        <v>85</v>
      </c>
      <c r="C181" s="120" t="s">
        <v>2</v>
      </c>
      <c r="D181" s="121"/>
      <c r="E181" s="121"/>
      <c r="G181" s="183" t="s">
        <v>93</v>
      </c>
      <c r="H181" s="183">
        <v>2443</v>
      </c>
      <c r="I181" s="107" t="s">
        <v>75</v>
      </c>
    </row>
    <row r="182" spans="1:16" ht="15.6">
      <c r="A182" s="122" t="s">
        <v>92</v>
      </c>
      <c r="B182" s="123">
        <f>+H180</f>
        <v>30406</v>
      </c>
      <c r="C182" s="124">
        <f>B182/B$186</f>
        <v>0.78872143394464478</v>
      </c>
      <c r="D182" s="15" t="s">
        <v>75</v>
      </c>
      <c r="E182" s="125"/>
      <c r="G182" s="183" t="s">
        <v>192</v>
      </c>
      <c r="H182" s="183">
        <v>1589</v>
      </c>
      <c r="I182" s="107" t="s">
        <v>75</v>
      </c>
    </row>
    <row r="183" spans="1:16" ht="15.6">
      <c r="A183" s="123" t="s">
        <v>93</v>
      </c>
      <c r="B183" s="123">
        <f>+H181</f>
        <v>2443</v>
      </c>
      <c r="C183" s="124">
        <f>B183/B$186</f>
        <v>6.3370599984436199E-2</v>
      </c>
      <c r="D183" s="15" t="s">
        <v>75</v>
      </c>
      <c r="E183" s="121"/>
      <c r="G183" s="183" t="s">
        <v>191</v>
      </c>
      <c r="H183" s="183">
        <v>1051</v>
      </c>
      <c r="I183" s="106" t="s">
        <v>75</v>
      </c>
      <c r="N183" t="s">
        <v>311</v>
      </c>
    </row>
    <row r="184" spans="1:16" ht="15.6">
      <c r="A184" s="123" t="s">
        <v>169</v>
      </c>
      <c r="B184" s="126">
        <f>+H185</f>
        <v>497</v>
      </c>
      <c r="C184" s="124">
        <f>B184/B$186</f>
        <v>1.2892013177349485E-2</v>
      </c>
      <c r="D184" s="15" t="s">
        <v>75</v>
      </c>
      <c r="E184" s="121"/>
      <c r="G184" s="183" t="s">
        <v>193</v>
      </c>
      <c r="H184" s="183">
        <v>751</v>
      </c>
      <c r="I184" s="106" t="s">
        <v>75</v>
      </c>
      <c r="N184" t="s">
        <v>312</v>
      </c>
    </row>
    <row r="185" spans="1:16" ht="15.6">
      <c r="A185" s="123" t="s">
        <v>39</v>
      </c>
      <c r="B185" s="127">
        <f>B186-SUM(B182:B184)</f>
        <v>5205</v>
      </c>
      <c r="C185" s="124">
        <f>B185/B$186</f>
        <v>0.13501595289356955</v>
      </c>
      <c r="D185" s="15" t="s">
        <v>75</v>
      </c>
      <c r="E185" s="121"/>
      <c r="G185" s="183" t="s">
        <v>195</v>
      </c>
      <c r="H185" s="183">
        <v>497</v>
      </c>
      <c r="I185" s="106" t="s">
        <v>75</v>
      </c>
      <c r="N185" t="s">
        <v>313</v>
      </c>
    </row>
    <row r="186" spans="1:16" ht="15.6">
      <c r="A186" s="123" t="s">
        <v>94</v>
      </c>
      <c r="B186" s="127">
        <f>C11</f>
        <v>38551</v>
      </c>
      <c r="C186" s="124">
        <f>B186/B$186</f>
        <v>1</v>
      </c>
      <c r="D186" s="15" t="s">
        <v>75</v>
      </c>
      <c r="E186" s="121"/>
      <c r="G186" s="183" t="s">
        <v>169</v>
      </c>
      <c r="H186" s="183">
        <v>467</v>
      </c>
      <c r="I186" s="106"/>
    </row>
    <row r="187" spans="1:16" ht="15.6">
      <c r="A187" s="27"/>
      <c r="B187" s="27"/>
      <c r="C187" s="49"/>
      <c r="D187" s="15"/>
      <c r="G187" s="183" t="s">
        <v>194</v>
      </c>
      <c r="H187" s="183">
        <v>436</v>
      </c>
      <c r="I187" s="271">
        <v>10</v>
      </c>
    </row>
    <row r="188" spans="1:16" ht="15.6">
      <c r="A188" s="16" t="s">
        <v>3</v>
      </c>
      <c r="B188" s="15"/>
      <c r="C188" s="49"/>
      <c r="D188" s="15"/>
      <c r="E188" s="15"/>
      <c r="G188" s="183" t="s">
        <v>196</v>
      </c>
      <c r="H188" s="183">
        <v>349</v>
      </c>
      <c r="K188" t="s">
        <v>77</v>
      </c>
      <c r="L188" t="s">
        <v>310</v>
      </c>
      <c r="P188" t="s">
        <v>77</v>
      </c>
    </row>
    <row r="189" spans="1:16" ht="15.6">
      <c r="A189" s="15" t="s">
        <v>4</v>
      </c>
      <c r="B189" s="47">
        <f>+K189</f>
        <v>4283</v>
      </c>
      <c r="C189" s="49">
        <f>B189/B$192</f>
        <v>0.90818490245971162</v>
      </c>
      <c r="D189" s="15" t="s">
        <v>75</v>
      </c>
      <c r="E189" s="15"/>
      <c r="G189" s="183" t="s">
        <v>197</v>
      </c>
      <c r="H189" s="183">
        <v>319</v>
      </c>
      <c r="I189" t="s">
        <v>203</v>
      </c>
      <c r="J189" t="s">
        <v>204</v>
      </c>
      <c r="K189">
        <f>+P189</f>
        <v>4283</v>
      </c>
      <c r="L189" s="172"/>
      <c r="N189" t="s">
        <v>203</v>
      </c>
      <c r="O189" t="s">
        <v>204</v>
      </c>
      <c r="P189">
        <v>4283</v>
      </c>
    </row>
    <row r="190" spans="1:16" ht="15.6">
      <c r="A190" s="15" t="s">
        <v>5</v>
      </c>
      <c r="B190" s="47">
        <f>+K190</f>
        <v>290</v>
      </c>
      <c r="C190" s="49">
        <f>B190/B$192</f>
        <v>6.149279050042409E-2</v>
      </c>
      <c r="D190" s="15" t="s">
        <v>75</v>
      </c>
      <c r="E190" s="15"/>
      <c r="G190" s="183" t="s">
        <v>198</v>
      </c>
      <c r="H190" s="183">
        <v>243</v>
      </c>
      <c r="I190" t="s">
        <v>203</v>
      </c>
      <c r="J190" t="s">
        <v>205</v>
      </c>
      <c r="K190">
        <f>+P190</f>
        <v>290</v>
      </c>
      <c r="L190" s="172"/>
      <c r="N190" t="s">
        <v>203</v>
      </c>
      <c r="O190" t="s">
        <v>205</v>
      </c>
      <c r="P190">
        <v>290</v>
      </c>
    </row>
    <row r="191" spans="1:16" ht="15.6">
      <c r="A191" s="15" t="s">
        <v>95</v>
      </c>
      <c r="B191" s="47">
        <f>+K191</f>
        <v>143</v>
      </c>
      <c r="C191" s="49">
        <f>B191/B$192</f>
        <v>3.0322307039864292E-2</v>
      </c>
      <c r="D191" s="15" t="s">
        <v>75</v>
      </c>
      <c r="E191" s="15"/>
      <c r="G191" s="183" t="s">
        <v>199</v>
      </c>
      <c r="H191" s="183">
        <v>38551</v>
      </c>
      <c r="I191" t="s">
        <v>203</v>
      </c>
      <c r="J191" t="s">
        <v>6</v>
      </c>
      <c r="K191">
        <f>+P191</f>
        <v>143</v>
      </c>
      <c r="L191" s="172"/>
      <c r="N191" t="s">
        <v>203</v>
      </c>
      <c r="O191" t="s">
        <v>6</v>
      </c>
      <c r="P191">
        <v>143</v>
      </c>
    </row>
    <row r="192" spans="1:16" ht="15.6">
      <c r="A192" s="15" t="s">
        <v>79</v>
      </c>
      <c r="B192" s="15">
        <f>SUM(B189:B191)</f>
        <v>4716</v>
      </c>
      <c r="C192" s="49">
        <f>B192/B$192</f>
        <v>1</v>
      </c>
      <c r="D192" s="15"/>
      <c r="E192" s="15"/>
      <c r="G192" s="107"/>
      <c r="H192" s="107"/>
      <c r="I192" t="s">
        <v>203</v>
      </c>
      <c r="J192" t="s">
        <v>79</v>
      </c>
      <c r="K192">
        <f>+P192</f>
        <v>4716</v>
      </c>
      <c r="L192" s="172"/>
      <c r="N192" t="s">
        <v>203</v>
      </c>
      <c r="O192" t="s">
        <v>79</v>
      </c>
      <c r="P192">
        <v>4716</v>
      </c>
    </row>
    <row r="193" spans="1:16" ht="15.6">
      <c r="A193" s="15"/>
      <c r="B193" s="15"/>
      <c r="C193" s="49"/>
      <c r="D193" s="15"/>
      <c r="E193" s="15"/>
      <c r="G193" s="107"/>
      <c r="H193" s="107"/>
      <c r="I193" t="s">
        <v>206</v>
      </c>
      <c r="J193" t="s">
        <v>207</v>
      </c>
      <c r="K193">
        <f>+P193</f>
        <v>5818</v>
      </c>
      <c r="L193" s="172"/>
      <c r="N193" t="s">
        <v>206</v>
      </c>
      <c r="O193" t="s">
        <v>207</v>
      </c>
      <c r="P193">
        <v>5818</v>
      </c>
    </row>
    <row r="194" spans="1:16" ht="15.6">
      <c r="A194" s="16" t="s">
        <v>96</v>
      </c>
      <c r="B194" s="16"/>
      <c r="C194" s="49"/>
      <c r="D194" s="15"/>
      <c r="G194" s="107"/>
      <c r="H194" s="107"/>
      <c r="I194" t="s">
        <v>206</v>
      </c>
      <c r="J194" t="s">
        <v>208</v>
      </c>
      <c r="K194">
        <f>+P197</f>
        <v>53</v>
      </c>
      <c r="L194" s="172"/>
      <c r="N194" t="s">
        <v>206</v>
      </c>
      <c r="O194" t="s">
        <v>209</v>
      </c>
      <c r="P194">
        <v>17</v>
      </c>
    </row>
    <row r="195" spans="1:16" ht="15.6">
      <c r="A195" s="15" t="s">
        <v>8</v>
      </c>
      <c r="B195" s="47">
        <f>+K193</f>
        <v>5818</v>
      </c>
      <c r="C195" s="49">
        <f t="shared" ref="C195:C200" si="25">B195/B$200</f>
        <v>0.96308558185730841</v>
      </c>
      <c r="D195" s="27" t="s">
        <v>75</v>
      </c>
      <c r="G195" s="107"/>
      <c r="H195" s="107"/>
      <c r="I195" t="s">
        <v>206</v>
      </c>
      <c r="J195" t="s">
        <v>209</v>
      </c>
      <c r="K195">
        <f>+P194</f>
        <v>17</v>
      </c>
      <c r="L195" s="172"/>
      <c r="N195" t="s">
        <v>206</v>
      </c>
      <c r="O195" t="s">
        <v>155</v>
      </c>
      <c r="P195">
        <v>15</v>
      </c>
    </row>
    <row r="196" spans="1:16" ht="15.6">
      <c r="A196" s="15" t="s">
        <v>9</v>
      </c>
      <c r="B196" s="47">
        <f>+K194</f>
        <v>53</v>
      </c>
      <c r="C196" s="49">
        <f t="shared" si="25"/>
        <v>8.7733818904154933E-3</v>
      </c>
      <c r="D196" s="27" t="s">
        <v>75</v>
      </c>
      <c r="G196" s="107"/>
      <c r="H196" s="107"/>
      <c r="I196" t="s">
        <v>206</v>
      </c>
      <c r="J196" t="s">
        <v>155</v>
      </c>
      <c r="K196">
        <f>+P195</f>
        <v>15</v>
      </c>
      <c r="L196" s="172"/>
      <c r="N196" t="s">
        <v>206</v>
      </c>
      <c r="O196" t="s">
        <v>6</v>
      </c>
      <c r="P196">
        <v>138</v>
      </c>
    </row>
    <row r="197" spans="1:16" ht="15.6">
      <c r="A197" s="15" t="s">
        <v>10</v>
      </c>
      <c r="B197" s="47">
        <f>+K195</f>
        <v>17</v>
      </c>
      <c r="C197" s="49">
        <f t="shared" si="25"/>
        <v>2.8141036252276115E-3</v>
      </c>
      <c r="D197" s="27" t="s">
        <v>75</v>
      </c>
      <c r="G197" s="107"/>
      <c r="H197" s="107"/>
      <c r="I197" t="s">
        <v>206</v>
      </c>
      <c r="J197" t="s">
        <v>6</v>
      </c>
      <c r="K197">
        <f>+P196</f>
        <v>138</v>
      </c>
      <c r="L197" s="172"/>
      <c r="N197" t="s">
        <v>206</v>
      </c>
      <c r="O197" t="s">
        <v>208</v>
      </c>
      <c r="P197">
        <v>53</v>
      </c>
    </row>
    <row r="198" spans="1:16" ht="15.6">
      <c r="A198" s="15" t="s">
        <v>11</v>
      </c>
      <c r="B198" s="47">
        <f>+K196</f>
        <v>15</v>
      </c>
      <c r="C198" s="49">
        <f t="shared" si="25"/>
        <v>2.4830326104949511E-3</v>
      </c>
      <c r="D198" s="27" t="s">
        <v>75</v>
      </c>
      <c r="G198" s="107"/>
      <c r="H198" s="107"/>
      <c r="I198" t="s">
        <v>206</v>
      </c>
      <c r="J198" t="s">
        <v>79</v>
      </c>
      <c r="K198">
        <f>+P198</f>
        <v>6041</v>
      </c>
      <c r="L198" s="172"/>
      <c r="N198" t="s">
        <v>206</v>
      </c>
      <c r="O198" t="s">
        <v>79</v>
      </c>
      <c r="P198">
        <v>6041</v>
      </c>
    </row>
    <row r="199" spans="1:16" ht="15.6">
      <c r="A199" s="15" t="s">
        <v>95</v>
      </c>
      <c r="B199" s="47">
        <f>+K197</f>
        <v>138</v>
      </c>
      <c r="C199" s="49">
        <f t="shared" si="25"/>
        <v>2.2843900016553551E-2</v>
      </c>
      <c r="D199" s="27" t="s">
        <v>75</v>
      </c>
      <c r="E199" s="159" t="s">
        <v>217</v>
      </c>
      <c r="H199" s="107"/>
      <c r="I199" t="s">
        <v>210</v>
      </c>
      <c r="J199" t="s">
        <v>208</v>
      </c>
      <c r="K199">
        <f>+P202</f>
        <v>938</v>
      </c>
      <c r="L199" s="172"/>
      <c r="N199" t="s">
        <v>210</v>
      </c>
      <c r="O199" t="s">
        <v>209</v>
      </c>
      <c r="P199">
        <v>212</v>
      </c>
    </row>
    <row r="200" spans="1:16" ht="15.6">
      <c r="A200" s="15" t="s">
        <v>79</v>
      </c>
      <c r="B200" s="15">
        <f>SUM(B195:B199)</f>
        <v>6041</v>
      </c>
      <c r="C200" s="49">
        <f t="shared" si="25"/>
        <v>1</v>
      </c>
      <c r="D200" s="27"/>
      <c r="H200" s="107"/>
      <c r="I200" t="s">
        <v>210</v>
      </c>
      <c r="J200" t="s">
        <v>209</v>
      </c>
      <c r="K200">
        <f>+P199</f>
        <v>212</v>
      </c>
      <c r="L200" s="172"/>
      <c r="N200" t="s">
        <v>210</v>
      </c>
      <c r="O200" t="s">
        <v>155</v>
      </c>
      <c r="P200">
        <v>104</v>
      </c>
    </row>
    <row r="201" spans="1:16" ht="15.6">
      <c r="A201" s="15"/>
      <c r="B201" s="15"/>
      <c r="C201" s="63"/>
      <c r="D201" s="27"/>
      <c r="E201" s="27"/>
      <c r="I201" t="s">
        <v>210</v>
      </c>
      <c r="J201" t="s">
        <v>155</v>
      </c>
      <c r="K201">
        <f>+P200</f>
        <v>104</v>
      </c>
      <c r="L201" s="172"/>
      <c r="N201" t="s">
        <v>210</v>
      </c>
      <c r="O201" t="s">
        <v>6</v>
      </c>
      <c r="P201">
        <v>339</v>
      </c>
    </row>
    <row r="202" spans="1:16" ht="15.6">
      <c r="A202" s="16" t="s">
        <v>14</v>
      </c>
      <c r="B202" s="15"/>
      <c r="C202" s="63"/>
      <c r="D202" s="27"/>
      <c r="E202" s="27"/>
      <c r="I202" t="s">
        <v>210</v>
      </c>
      <c r="J202" t="s">
        <v>6</v>
      </c>
      <c r="K202">
        <f>+P201</f>
        <v>339</v>
      </c>
      <c r="L202" s="172"/>
      <c r="N202" t="s">
        <v>210</v>
      </c>
      <c r="O202" t="s">
        <v>208</v>
      </c>
      <c r="P202">
        <v>938</v>
      </c>
    </row>
    <row r="203" spans="1:16" ht="15.6">
      <c r="A203" s="15" t="s">
        <v>9</v>
      </c>
      <c r="B203" s="47">
        <f>+K199</f>
        <v>938</v>
      </c>
      <c r="C203" s="49">
        <f>B203/B$207</f>
        <v>0.5888261142498431</v>
      </c>
      <c r="D203" s="27" t="s">
        <v>75</v>
      </c>
      <c r="E203" s="31"/>
      <c r="I203" t="s">
        <v>210</v>
      </c>
      <c r="J203" t="s">
        <v>79</v>
      </c>
      <c r="K203">
        <f>+P203</f>
        <v>1593</v>
      </c>
      <c r="L203" s="172"/>
      <c r="N203" t="s">
        <v>210</v>
      </c>
      <c r="O203" t="s">
        <v>79</v>
      </c>
      <c r="P203">
        <v>1593</v>
      </c>
    </row>
    <row r="204" spans="1:16" ht="15.6">
      <c r="A204" s="15" t="s">
        <v>10</v>
      </c>
      <c r="B204" s="47">
        <f>+K200</f>
        <v>212</v>
      </c>
      <c r="C204" s="49">
        <f>B204/B$207</f>
        <v>0.13308223477715003</v>
      </c>
      <c r="D204" s="27" t="s">
        <v>75</v>
      </c>
      <c r="E204" s="27"/>
      <c r="J204" s="187"/>
      <c r="K204" s="187"/>
      <c r="N204" t="s">
        <v>368</v>
      </c>
      <c r="O204" t="s">
        <v>207</v>
      </c>
      <c r="P204">
        <v>9423</v>
      </c>
    </row>
    <row r="205" spans="1:16" ht="15.6">
      <c r="A205" s="15" t="s">
        <v>11</v>
      </c>
      <c r="B205" s="47">
        <f>+K201</f>
        <v>104</v>
      </c>
      <c r="C205" s="49">
        <f>B205/B$207</f>
        <v>6.5285624607658507E-2</v>
      </c>
      <c r="D205" s="27" t="s">
        <v>75</v>
      </c>
      <c r="E205" s="27"/>
      <c r="J205" s="187"/>
      <c r="K205" s="187"/>
      <c r="N205" t="s">
        <v>368</v>
      </c>
      <c r="O205" t="s">
        <v>204</v>
      </c>
      <c r="P205">
        <v>11841</v>
      </c>
    </row>
    <row r="206" spans="1:16" ht="15.6">
      <c r="A206" s="15" t="s">
        <v>95</v>
      </c>
      <c r="B206" s="47">
        <f>+K202</f>
        <v>339</v>
      </c>
      <c r="C206" s="49">
        <f>B206/B$207</f>
        <v>0.2128060263653484</v>
      </c>
      <c r="D206" s="27" t="s">
        <v>75</v>
      </c>
      <c r="E206" s="27"/>
      <c r="J206" s="187"/>
      <c r="K206" s="187"/>
      <c r="N206" t="s">
        <v>368</v>
      </c>
      <c r="O206" t="s">
        <v>205</v>
      </c>
      <c r="P206">
        <v>1086</v>
      </c>
    </row>
    <row r="207" spans="1:16" ht="15.6">
      <c r="A207" t="s">
        <v>79</v>
      </c>
      <c r="B207">
        <f>SUM(B203:B206)</f>
        <v>1593</v>
      </c>
      <c r="C207" s="49">
        <f>B207/B$207</f>
        <v>1</v>
      </c>
      <c r="J207" s="187"/>
      <c r="K207" s="187"/>
      <c r="N207" t="s">
        <v>368</v>
      </c>
      <c r="O207" t="s">
        <v>209</v>
      </c>
      <c r="P207">
        <v>431</v>
      </c>
    </row>
    <row r="208" spans="1:16" ht="14.4">
      <c r="J208" s="187"/>
      <c r="K208" s="187"/>
      <c r="N208" t="s">
        <v>368</v>
      </c>
      <c r="O208" t="s">
        <v>155</v>
      </c>
      <c r="P208">
        <v>215</v>
      </c>
    </row>
    <row r="209" spans="1:22" ht="21.6">
      <c r="A209" s="2"/>
      <c r="B209" s="2"/>
      <c r="C209" s="19"/>
      <c r="D209" s="6"/>
      <c r="J209" s="187"/>
      <c r="K209" s="187"/>
      <c r="N209" t="s">
        <v>368</v>
      </c>
      <c r="O209" t="s">
        <v>6</v>
      </c>
      <c r="P209">
        <v>1182</v>
      </c>
    </row>
    <row r="210" spans="1:22" ht="21.6">
      <c r="A210" s="2"/>
      <c r="B210" s="2"/>
      <c r="C210" s="19"/>
      <c r="D210" s="6"/>
      <c r="J210" s="187"/>
      <c r="K210" s="187"/>
      <c r="N210" t="s">
        <v>368</v>
      </c>
      <c r="O210" t="s">
        <v>208</v>
      </c>
      <c r="P210">
        <v>2023</v>
      </c>
    </row>
    <row r="211" spans="1:22" ht="21.6">
      <c r="A211" s="2"/>
      <c r="B211" s="2"/>
      <c r="C211" s="19"/>
      <c r="D211" s="6"/>
      <c r="J211" s="187"/>
      <c r="K211" s="187"/>
      <c r="N211" t="s">
        <v>368</v>
      </c>
      <c r="O211" t="s">
        <v>79</v>
      </c>
      <c r="P211">
        <v>26201</v>
      </c>
    </row>
    <row r="212" spans="1:22" ht="21.6">
      <c r="A212" s="2"/>
      <c r="B212" s="2"/>
      <c r="C212" s="19"/>
      <c r="D212" s="6"/>
      <c r="E212" s="3"/>
      <c r="J212" s="187"/>
      <c r="K212" s="187"/>
      <c r="N212" t="s">
        <v>79</v>
      </c>
      <c r="O212" t="s">
        <v>79</v>
      </c>
      <c r="P212">
        <v>38551</v>
      </c>
    </row>
    <row r="213" spans="1:22" ht="21.6">
      <c r="A213" s="3"/>
      <c r="B213" s="3"/>
      <c r="C213" s="3"/>
      <c r="D213" s="3"/>
      <c r="E213" s="2"/>
      <c r="J213" s="187"/>
      <c r="K213" s="187"/>
    </row>
    <row r="214" spans="1:22" ht="14.4">
      <c r="A214" s="3"/>
      <c r="B214" s="3"/>
      <c r="C214" s="3"/>
      <c r="D214" s="3"/>
      <c r="E214" s="3"/>
      <c r="J214" s="187"/>
      <c r="K214" s="187"/>
    </row>
    <row r="215" spans="1:22" ht="21">
      <c r="C215" s="7"/>
      <c r="D215" s="13"/>
      <c r="E215" s="3"/>
    </row>
    <row r="216" spans="1:22" ht="28.2">
      <c r="A216" s="12"/>
      <c r="B216" s="2"/>
      <c r="C216" s="5"/>
      <c r="D216" s="5"/>
      <c r="E216" s="10"/>
    </row>
    <row r="217" spans="1:22" ht="28.2">
      <c r="B217" s="2"/>
      <c r="C217" s="5"/>
      <c r="D217" s="5"/>
      <c r="E217" s="10"/>
    </row>
    <row r="218" spans="1:22" ht="27.6">
      <c r="A218" s="17" t="s">
        <v>97</v>
      </c>
      <c r="B218" s="12">
        <f>+B220+B221</f>
        <v>1805</v>
      </c>
      <c r="C218" s="42"/>
      <c r="D218" s="5"/>
      <c r="E218" s="14"/>
    </row>
    <row r="219" spans="1:22" ht="13.65" customHeight="1">
      <c r="A219" s="17" t="s">
        <v>156</v>
      </c>
      <c r="B219" s="12"/>
      <c r="C219" s="42"/>
      <c r="D219" s="5"/>
      <c r="E219" s="14"/>
      <c r="V219" t="s">
        <v>363</v>
      </c>
    </row>
    <row r="220" spans="1:22" ht="13.65" customHeight="1">
      <c r="A220" s="15" t="s">
        <v>21</v>
      </c>
      <c r="B220">
        <v>1510</v>
      </c>
      <c r="C220" s="64">
        <f>+B220/B218</f>
        <v>0.83656509695290859</v>
      </c>
      <c r="D220" s="108"/>
      <c r="E220" s="3"/>
      <c r="N220" t="s">
        <v>368</v>
      </c>
      <c r="O220" t="s">
        <v>79</v>
      </c>
      <c r="P220">
        <v>26205</v>
      </c>
    </row>
    <row r="221" spans="1:22" ht="13.65" customHeight="1">
      <c r="A221" s="15" t="s">
        <v>23</v>
      </c>
      <c r="B221">
        <v>295</v>
      </c>
      <c r="C221" s="64">
        <f>+B221/B218</f>
        <v>0.16343490304709141</v>
      </c>
      <c r="D221" s="5"/>
      <c r="E221" s="3"/>
      <c r="N221" t="s">
        <v>79</v>
      </c>
      <c r="O221" t="s">
        <v>79</v>
      </c>
      <c r="P221">
        <v>38551</v>
      </c>
    </row>
    <row r="222" spans="1:22" ht="13.65" customHeight="1">
      <c r="A222" s="15"/>
      <c r="B222" s="105"/>
      <c r="C222" s="64"/>
      <c r="D222" s="5"/>
      <c r="E222" s="12"/>
    </row>
    <row r="223" spans="1:22" ht="13.65" customHeight="1">
      <c r="A223" s="15" t="s">
        <v>29</v>
      </c>
      <c r="B223" s="156">
        <f>+B225+B224+B226</f>
        <v>2187</v>
      </c>
      <c r="C223" s="64"/>
      <c r="D223" s="5"/>
      <c r="E223" s="2"/>
    </row>
    <row r="224" spans="1:22" ht="13.65" customHeight="1">
      <c r="A224" s="15" t="s">
        <v>21</v>
      </c>
      <c r="B224" s="92">
        <v>794</v>
      </c>
      <c r="C224" s="64">
        <f>B224/B$223</f>
        <v>0.36305441243712849</v>
      </c>
      <c r="D224" s="5"/>
      <c r="E224" s="2"/>
      <c r="F224" s="28"/>
    </row>
    <row r="225" spans="1:12" ht="13.65" customHeight="1">
      <c r="A225" s="15" t="s">
        <v>23</v>
      </c>
      <c r="B225" s="93">
        <v>1304</v>
      </c>
      <c r="C225" s="64">
        <f>B225/B$223</f>
        <v>0.59625057155921357</v>
      </c>
      <c r="D225" s="3"/>
      <c r="E225" s="2">
        <v>1101</v>
      </c>
      <c r="F225" s="28"/>
      <c r="L225" t="s">
        <v>75</v>
      </c>
    </row>
    <row r="226" spans="1:12" ht="13.65" customHeight="1">
      <c r="A226" s="15" t="s">
        <v>354</v>
      </c>
      <c r="B226" s="93">
        <v>89</v>
      </c>
      <c r="C226" s="64">
        <f>B226/B$223</f>
        <v>4.0695016003657977E-2</v>
      </c>
      <c r="D226" s="5"/>
      <c r="E226" s="3"/>
    </row>
    <row r="227" spans="1:12" ht="13.65" customHeight="1">
      <c r="C227" s="52"/>
      <c r="D227" s="119"/>
    </row>
    <row r="228" spans="1:12" ht="13.65" customHeight="1">
      <c r="A228" s="16" t="s">
        <v>98</v>
      </c>
      <c r="B228" s="32" t="s">
        <v>85</v>
      </c>
      <c r="C228" s="66" t="s">
        <v>2</v>
      </c>
      <c r="D228" s="15"/>
    </row>
    <row r="229" spans="1:12" ht="13.65" customHeight="1">
      <c r="A229" t="s">
        <v>32</v>
      </c>
      <c r="B229">
        <v>45</v>
      </c>
      <c r="C229" s="49">
        <f t="shared" ref="C229:C236" si="26">B229/B$236</f>
        <v>5.6675062972292189E-2</v>
      </c>
      <c r="D229" s="15"/>
      <c r="L229" t="s">
        <v>75</v>
      </c>
    </row>
    <row r="230" spans="1:12" ht="13.65" customHeight="1">
      <c r="A230" t="s">
        <v>305</v>
      </c>
      <c r="B230">
        <v>5</v>
      </c>
      <c r="C230" s="49">
        <f t="shared" si="26"/>
        <v>6.2972292191435771E-3</v>
      </c>
      <c r="D230" s="15"/>
    </row>
    <row r="231" spans="1:12" ht="13.65" customHeight="1">
      <c r="A231" t="s">
        <v>306</v>
      </c>
      <c r="B231">
        <v>165</v>
      </c>
      <c r="C231" s="49">
        <f t="shared" si="26"/>
        <v>0.20780856423173805</v>
      </c>
      <c r="D231" s="15"/>
    </row>
    <row r="232" spans="1:12" ht="13.65" customHeight="1">
      <c r="A232" t="s">
        <v>307</v>
      </c>
      <c r="B232">
        <v>0</v>
      </c>
      <c r="C232" s="49">
        <f t="shared" si="26"/>
        <v>0</v>
      </c>
      <c r="D232" s="15"/>
    </row>
    <row r="233" spans="1:12" ht="13.65" customHeight="1">
      <c r="A233" t="s">
        <v>308</v>
      </c>
      <c r="B233">
        <v>91</v>
      </c>
      <c r="C233" s="49">
        <f t="shared" si="26"/>
        <v>0.11460957178841309</v>
      </c>
      <c r="D233" s="15"/>
    </row>
    <row r="234" spans="1:12" ht="13.65" customHeight="1">
      <c r="A234" t="s">
        <v>130</v>
      </c>
      <c r="B234">
        <v>447</v>
      </c>
      <c r="C234" s="49">
        <f t="shared" si="26"/>
        <v>0.56297229219143574</v>
      </c>
      <c r="D234" s="15"/>
    </row>
    <row r="235" spans="1:12" ht="13.65" customHeight="1">
      <c r="A235" t="s">
        <v>39</v>
      </c>
      <c r="B235">
        <v>41</v>
      </c>
      <c r="C235" s="49">
        <f t="shared" si="26"/>
        <v>5.163727959697733E-2</v>
      </c>
      <c r="D235" s="15"/>
    </row>
    <row r="236" spans="1:12" ht="13.65" customHeight="1">
      <c r="A236" t="s">
        <v>79</v>
      </c>
      <c r="B236">
        <v>794</v>
      </c>
      <c r="C236" s="49">
        <f t="shared" si="26"/>
        <v>1</v>
      </c>
      <c r="D236" s="15"/>
      <c r="E236" t="s">
        <v>75</v>
      </c>
      <c r="L236" s="24"/>
    </row>
    <row r="237" spans="1:12" ht="13.65" customHeight="1">
      <c r="A237" s="25"/>
      <c r="B237" s="15"/>
      <c r="C237" s="15"/>
      <c r="D237" s="15"/>
    </row>
    <row r="238" spans="1:12" ht="13.65" customHeight="1">
      <c r="A238" s="16" t="s">
        <v>99</v>
      </c>
      <c r="B238" s="15"/>
      <c r="C238" s="15"/>
      <c r="D238" s="15"/>
      <c r="L238" t="s">
        <v>75</v>
      </c>
    </row>
    <row r="239" spans="1:12" ht="13.65" customHeight="1">
      <c r="A239" s="15" t="s">
        <v>44</v>
      </c>
      <c r="B239">
        <f>429+8</f>
        <v>437</v>
      </c>
      <c r="C239" s="52">
        <f>B239/B$243</f>
        <v>0.55037783375314864</v>
      </c>
      <c r="D239" s="15"/>
      <c r="E239" t="s">
        <v>75</v>
      </c>
      <c r="L239" s="24"/>
    </row>
    <row r="240" spans="1:12" ht="13.65" customHeight="1">
      <c r="A240" s="15" t="s">
        <v>45</v>
      </c>
      <c r="B240">
        <v>210</v>
      </c>
      <c r="C240" s="52">
        <f>B240/B$243</f>
        <v>0.26448362720403024</v>
      </c>
      <c r="D240" s="15"/>
    </row>
    <row r="241" spans="1:21" ht="13.65" customHeight="1">
      <c r="A241" s="15" t="s">
        <v>47</v>
      </c>
      <c r="B241">
        <v>147</v>
      </c>
      <c r="C241" s="52">
        <f>B241/B$243</f>
        <v>0.18513853904282115</v>
      </c>
      <c r="D241" s="15"/>
      <c r="L241" s="24"/>
    </row>
    <row r="242" spans="1:21" ht="15.6">
      <c r="A242" s="15" t="s">
        <v>48</v>
      </c>
      <c r="C242" s="52">
        <f>B242/B$243</f>
        <v>0</v>
      </c>
      <c r="D242" s="15"/>
    </row>
    <row r="243" spans="1:21">
      <c r="A243" t="s">
        <v>79</v>
      </c>
      <c r="B243">
        <f>SUM(B239:B242)</f>
        <v>794</v>
      </c>
      <c r="C243" s="52">
        <f>B243/B$243</f>
        <v>1</v>
      </c>
    </row>
    <row r="244" spans="1:21">
      <c r="H244" s="110"/>
      <c r="L244" s="24"/>
      <c r="M244" s="115"/>
    </row>
    <row r="245" spans="1:21" ht="15.6">
      <c r="A245" s="17" t="s">
        <v>118</v>
      </c>
      <c r="B245" s="25"/>
      <c r="C245" s="25"/>
      <c r="D245" s="25"/>
      <c r="E245" s="25"/>
      <c r="F245" s="25"/>
      <c r="H245" s="110"/>
      <c r="L245" s="24"/>
    </row>
    <row r="246" spans="1:21" ht="15.6">
      <c r="A246" s="33"/>
      <c r="B246" s="33"/>
      <c r="C246" s="33"/>
      <c r="D246" s="33"/>
      <c r="E246" s="33"/>
      <c r="F246" s="33"/>
      <c r="G246">
        <v>1586</v>
      </c>
      <c r="H246" s="110">
        <v>1706</v>
      </c>
      <c r="I246">
        <v>2444</v>
      </c>
      <c r="L246" s="24"/>
    </row>
    <row r="247" spans="1:21" ht="15.6">
      <c r="A247" s="15"/>
      <c r="B247" s="15" t="s">
        <v>12</v>
      </c>
      <c r="C247" s="15" t="s">
        <v>13</v>
      </c>
      <c r="D247" s="33"/>
      <c r="L247" s="24"/>
    </row>
    <row r="248" spans="1:21" ht="15.6">
      <c r="A248" s="15" t="s">
        <v>22</v>
      </c>
      <c r="B248" s="15"/>
      <c r="C248" s="15"/>
      <c r="D248" s="15"/>
      <c r="E248" s="15"/>
      <c r="F248" s="15"/>
      <c r="G248" s="15"/>
      <c r="H248" s="110"/>
      <c r="L248" s="24"/>
    </row>
    <row r="249" spans="1:21" ht="15.6">
      <c r="A249" s="15" t="s">
        <v>24</v>
      </c>
      <c r="B249" s="15"/>
      <c r="C249" s="15"/>
      <c r="D249" s="15"/>
      <c r="E249" s="15"/>
      <c r="F249" s="15"/>
      <c r="G249" s="1" t="s">
        <v>75</v>
      </c>
      <c r="H249" s="165" t="s">
        <v>224</v>
      </c>
    </row>
    <row r="250" spans="1:21" ht="15.6">
      <c r="F250" s="15"/>
      <c r="I250" s="36" t="s">
        <v>315</v>
      </c>
    </row>
    <row r="251" spans="1:21" s="1" customFormat="1" ht="15.6">
      <c r="A251"/>
      <c r="B251" s="43"/>
      <c r="C251" s="43"/>
      <c r="D251" s="43"/>
      <c r="E251" s="43"/>
      <c r="F251" s="15"/>
      <c r="G251"/>
      <c r="H251" s="43"/>
      <c r="I251"/>
      <c r="M251" s="116"/>
      <c r="Q251"/>
      <c r="S251"/>
      <c r="T251"/>
      <c r="U251"/>
    </row>
    <row r="252" spans="1:21">
      <c r="A252" s="134" t="s">
        <v>326</v>
      </c>
      <c r="B252" s="275" t="s">
        <v>402</v>
      </c>
      <c r="C252" s="275" t="s">
        <v>403</v>
      </c>
      <c r="D252" s="274" t="s">
        <v>404</v>
      </c>
      <c r="E252" s="274" t="s">
        <v>405</v>
      </c>
      <c r="F252" s="274" t="s">
        <v>393</v>
      </c>
      <c r="G252" s="152" t="s">
        <v>394</v>
      </c>
      <c r="H252" s="43"/>
      <c r="I252" s="43"/>
      <c r="S252" s="1"/>
      <c r="T252" s="1"/>
      <c r="U252" s="1"/>
    </row>
    <row r="253" spans="1:21">
      <c r="A253" t="s">
        <v>100</v>
      </c>
      <c r="B253" s="276">
        <v>588</v>
      </c>
      <c r="C253" s="276">
        <v>1304</v>
      </c>
      <c r="D253" s="45">
        <v>1800</v>
      </c>
      <c r="E253" s="45">
        <v>2247</v>
      </c>
      <c r="F253" s="273">
        <v>2300</v>
      </c>
      <c r="G253" s="86">
        <v>2313</v>
      </c>
      <c r="H253" s="43"/>
      <c r="I253" s="194" t="s">
        <v>367</v>
      </c>
      <c r="J253" s="232"/>
      <c r="K253" s="196"/>
    </row>
    <row r="254" spans="1:21">
      <c r="A254" t="s">
        <v>101</v>
      </c>
      <c r="B254" s="276">
        <v>876</v>
      </c>
      <c r="C254" s="276">
        <v>1970</v>
      </c>
      <c r="D254" s="45">
        <v>2778</v>
      </c>
      <c r="E254" s="45">
        <v>3501</v>
      </c>
      <c r="F254" s="273">
        <v>3506</v>
      </c>
      <c r="G254" s="86">
        <v>3519</v>
      </c>
      <c r="H254" s="43"/>
      <c r="I254" s="194" t="s">
        <v>395</v>
      </c>
      <c r="J254" s="195"/>
      <c r="K254" s="197"/>
    </row>
    <row r="255" spans="1:21">
      <c r="H255" s="43"/>
      <c r="I255" s="194" t="s">
        <v>396</v>
      </c>
    </row>
    <row r="256" spans="1:21">
      <c r="D256" t="s">
        <v>115</v>
      </c>
      <c r="E256" t="s">
        <v>116</v>
      </c>
      <c r="J256" s="109"/>
      <c r="L256" s="24"/>
      <c r="M256" s="109"/>
      <c r="N256" s="109"/>
      <c r="O256" s="109"/>
      <c r="P256" s="20"/>
      <c r="R256" s="20"/>
    </row>
    <row r="257" spans="1:19" ht="13.8">
      <c r="A257" s="41" t="s">
        <v>102</v>
      </c>
      <c r="B257" s="41"/>
      <c r="C257" s="88"/>
      <c r="D257" s="94">
        <f>+L267</f>
        <v>25730</v>
      </c>
      <c r="E257" s="94">
        <f>+M267</f>
        <v>254801908.59999999</v>
      </c>
      <c r="F257" t="s">
        <v>75</v>
      </c>
      <c r="G257" s="114">
        <f t="shared" ref="G257:G262" si="27">+E257/E$262</f>
        <v>0.69372477393661491</v>
      </c>
      <c r="I257" s="172" t="s">
        <v>304</v>
      </c>
      <c r="J257" s="172"/>
      <c r="K257" s="172"/>
      <c r="L257" s="173"/>
      <c r="M257" s="172"/>
    </row>
    <row r="258" spans="1:19" ht="13.8">
      <c r="A258" s="41" t="s">
        <v>103</v>
      </c>
      <c r="B258" s="41"/>
      <c r="C258" s="88"/>
      <c r="D258" s="94">
        <f t="shared" ref="D258:E262" si="28">+L268</f>
        <v>5623</v>
      </c>
      <c r="E258" s="94">
        <f t="shared" si="28"/>
        <v>11030130.07</v>
      </c>
      <c r="F258" t="s">
        <v>75</v>
      </c>
      <c r="G258" s="114">
        <f t="shared" si="27"/>
        <v>3.0030679641864382E-2</v>
      </c>
      <c r="J258" s="1"/>
      <c r="L258" s="24"/>
      <c r="O258" s="24"/>
      <c r="P258" s="24"/>
      <c r="R258" s="24"/>
    </row>
    <row r="259" spans="1:19" ht="13.8">
      <c r="A259" s="41" t="s">
        <v>104</v>
      </c>
      <c r="B259" s="41"/>
      <c r="C259" s="88"/>
      <c r="D259" s="94">
        <f t="shared" si="28"/>
        <v>10354</v>
      </c>
      <c r="E259" s="94">
        <f t="shared" si="28"/>
        <v>97584040</v>
      </c>
      <c r="F259" t="s">
        <v>75</v>
      </c>
      <c r="G259" s="114">
        <f t="shared" si="27"/>
        <v>0.2656827276560737</v>
      </c>
      <c r="J259" s="109"/>
      <c r="M259" s="24"/>
      <c r="N259" s="24"/>
      <c r="O259" s="24"/>
      <c r="P259" s="24"/>
      <c r="R259" s="24"/>
    </row>
    <row r="260" spans="1:19" ht="13.8">
      <c r="A260" s="41" t="s">
        <v>105</v>
      </c>
      <c r="B260" s="41"/>
      <c r="C260" s="88"/>
      <c r="D260" s="94">
        <f t="shared" si="28"/>
        <v>207</v>
      </c>
      <c r="E260" s="94">
        <f t="shared" si="28"/>
        <v>893138</v>
      </c>
      <c r="F260" t="s">
        <v>75</v>
      </c>
      <c r="G260" s="114">
        <f t="shared" si="27"/>
        <v>2.4316613660726729E-3</v>
      </c>
      <c r="H260" s="43"/>
      <c r="J260" s="109"/>
      <c r="M260" s="24"/>
      <c r="N260" s="24"/>
      <c r="O260" s="24"/>
      <c r="P260" s="24"/>
      <c r="R260" s="24"/>
    </row>
    <row r="261" spans="1:19" ht="13.8">
      <c r="A261" s="41" t="s">
        <v>106</v>
      </c>
      <c r="B261" s="41"/>
      <c r="C261" s="88"/>
      <c r="D261" s="94">
        <f t="shared" si="28"/>
        <v>230</v>
      </c>
      <c r="E261" s="94">
        <f t="shared" si="28"/>
        <v>2986169.3</v>
      </c>
      <c r="F261" t="s">
        <v>75</v>
      </c>
      <c r="G261" s="114">
        <f t="shared" si="27"/>
        <v>8.1301573993742045E-3</v>
      </c>
      <c r="H261" s="43"/>
      <c r="J261" s="109"/>
      <c r="L261" s="24"/>
    </row>
    <row r="262" spans="1:19" ht="13.8">
      <c r="A262" s="41" t="s">
        <v>79</v>
      </c>
      <c r="B262" s="41"/>
      <c r="C262" s="88"/>
      <c r="D262" s="94">
        <f>+J276</f>
        <v>31749</v>
      </c>
      <c r="E262" s="94">
        <f t="shared" si="28"/>
        <v>367295385.97000003</v>
      </c>
      <c r="F262" t="s">
        <v>75</v>
      </c>
      <c r="G262" s="114">
        <f t="shared" si="27"/>
        <v>1</v>
      </c>
      <c r="H262" s="43"/>
      <c r="J262" s="109"/>
    </row>
    <row r="263" spans="1:19">
      <c r="H263" s="43"/>
      <c r="J263" s="109"/>
    </row>
    <row r="264" spans="1:19">
      <c r="D264" s="24"/>
      <c r="H264" s="43"/>
      <c r="J264" s="109"/>
    </row>
    <row r="265" spans="1:19">
      <c r="H265" s="43"/>
      <c r="I265" s="138"/>
      <c r="K265" t="s">
        <v>170</v>
      </c>
      <c r="L265" t="s">
        <v>171</v>
      </c>
      <c r="M265" t="s">
        <v>171</v>
      </c>
    </row>
    <row r="266" spans="1:19" ht="13.8">
      <c r="A266" s="41" t="s">
        <v>102</v>
      </c>
      <c r="B266" s="95">
        <f t="shared" ref="B266:B271" si="29">+M267</f>
        <v>254801908.59999999</v>
      </c>
      <c r="C266" t="s">
        <v>75</v>
      </c>
      <c r="H266" s="43"/>
      <c r="I266" t="s">
        <v>172</v>
      </c>
      <c r="J266" t="s">
        <v>173</v>
      </c>
      <c r="K266" t="s">
        <v>321</v>
      </c>
      <c r="L266" t="s">
        <v>174</v>
      </c>
      <c r="M266" t="s">
        <v>175</v>
      </c>
      <c r="N266" s="36" t="s">
        <v>228</v>
      </c>
      <c r="O266" s="36" t="s">
        <v>229</v>
      </c>
    </row>
    <row r="267" spans="1:19" ht="13.8">
      <c r="A267" s="41" t="s">
        <v>103</v>
      </c>
      <c r="B267" s="95">
        <f t="shared" si="29"/>
        <v>11030130.07</v>
      </c>
      <c r="C267" t="s">
        <v>75</v>
      </c>
      <c r="H267" s="43"/>
      <c r="I267">
        <v>2021</v>
      </c>
      <c r="J267" t="s">
        <v>177</v>
      </c>
      <c r="K267" t="s">
        <v>322</v>
      </c>
      <c r="L267">
        <v>25730</v>
      </c>
      <c r="M267" s="59">
        <v>254801908.59999999</v>
      </c>
      <c r="N267" s="52">
        <f t="shared" ref="N267:N272" si="30">+M267/M$272</f>
        <v>0.69372477393661491</v>
      </c>
      <c r="O267" s="114">
        <f t="shared" ref="O267:O272" si="31">+L267/L$272</f>
        <v>0.61052581624905089</v>
      </c>
    </row>
    <row r="268" spans="1:19" ht="13.8">
      <c r="A268" s="41" t="s">
        <v>104</v>
      </c>
      <c r="B268" s="95">
        <f t="shared" si="29"/>
        <v>97584040</v>
      </c>
      <c r="C268" t="s">
        <v>75</v>
      </c>
      <c r="H268" s="43"/>
      <c r="I268">
        <v>2021</v>
      </c>
      <c r="J268" t="s">
        <v>178</v>
      </c>
      <c r="K268" t="s">
        <v>323</v>
      </c>
      <c r="L268">
        <v>5623</v>
      </c>
      <c r="M268" s="59">
        <v>11030130.07</v>
      </c>
      <c r="N268" s="52">
        <f t="shared" si="30"/>
        <v>3.0030679641864382E-2</v>
      </c>
      <c r="O268" s="114">
        <f t="shared" si="31"/>
        <v>0.13342350037965073</v>
      </c>
      <c r="S268" s="59"/>
    </row>
    <row r="269" spans="1:19" ht="13.8">
      <c r="A269" s="41" t="s">
        <v>105</v>
      </c>
      <c r="B269" s="95">
        <f t="shared" si="29"/>
        <v>893138</v>
      </c>
      <c r="C269" t="s">
        <v>75</v>
      </c>
      <c r="H269" s="43"/>
      <c r="I269">
        <v>2021</v>
      </c>
      <c r="J269" t="s">
        <v>176</v>
      </c>
      <c r="K269" t="s">
        <v>324</v>
      </c>
      <c r="L269">
        <v>10354</v>
      </c>
      <c r="M269" s="24">
        <v>97584040</v>
      </c>
      <c r="N269" s="52">
        <f t="shared" si="30"/>
        <v>0.2656827276560737</v>
      </c>
      <c r="O269" s="114">
        <f t="shared" si="31"/>
        <v>0.24568147304479879</v>
      </c>
      <c r="S269" s="59"/>
    </row>
    <row r="270" spans="1:19" ht="13.8">
      <c r="A270" s="41" t="s">
        <v>106</v>
      </c>
      <c r="B270" s="95">
        <f t="shared" si="29"/>
        <v>2986169.3</v>
      </c>
      <c r="C270" t="s">
        <v>75</v>
      </c>
      <c r="F270" s="170" t="s">
        <v>231</v>
      </c>
      <c r="H270" s="43"/>
      <c r="I270">
        <v>2021</v>
      </c>
      <c r="J270" t="s">
        <v>179</v>
      </c>
      <c r="K270" t="s">
        <v>325</v>
      </c>
      <c r="L270">
        <v>207</v>
      </c>
      <c r="M270" s="24">
        <v>893138</v>
      </c>
      <c r="N270" s="52">
        <f t="shared" si="30"/>
        <v>2.4316613660726729E-3</v>
      </c>
      <c r="O270" s="114">
        <f t="shared" si="31"/>
        <v>4.9117312072892941E-3</v>
      </c>
      <c r="S270" s="24"/>
    </row>
    <row r="271" spans="1:19" ht="13.8">
      <c r="A271" s="41" t="s">
        <v>79</v>
      </c>
      <c r="B271" s="95">
        <f t="shared" si="29"/>
        <v>367295385.97000003</v>
      </c>
      <c r="C271" t="s">
        <v>75</v>
      </c>
      <c r="H271" s="43"/>
      <c r="I271">
        <v>2021</v>
      </c>
      <c r="J271" t="s">
        <v>39</v>
      </c>
      <c r="K271" t="s">
        <v>171</v>
      </c>
      <c r="L271">
        <v>230</v>
      </c>
      <c r="M271" s="59">
        <v>2986169.3</v>
      </c>
      <c r="N271" s="52">
        <f t="shared" si="30"/>
        <v>8.1301573993742045E-3</v>
      </c>
      <c r="O271" s="114">
        <f t="shared" si="31"/>
        <v>5.4574791192103268E-3</v>
      </c>
      <c r="S271" s="24"/>
    </row>
    <row r="272" spans="1:19">
      <c r="E272" t="s">
        <v>232</v>
      </c>
      <c r="F272" s="272" t="s">
        <v>393</v>
      </c>
      <c r="G272" s="272" t="s">
        <v>394</v>
      </c>
      <c r="H272" s="272"/>
      <c r="I272">
        <v>2021</v>
      </c>
      <c r="J272" t="s">
        <v>180</v>
      </c>
      <c r="K272" t="s">
        <v>180</v>
      </c>
      <c r="L272">
        <v>42144</v>
      </c>
      <c r="M272" s="59">
        <v>367295385.97000003</v>
      </c>
      <c r="N272" s="52">
        <f t="shared" si="30"/>
        <v>1</v>
      </c>
      <c r="O272" s="114">
        <f t="shared" si="31"/>
        <v>1</v>
      </c>
    </row>
    <row r="273" spans="2:19">
      <c r="D273" s="24"/>
      <c r="E273" t="s">
        <v>353</v>
      </c>
      <c r="F273">
        <v>7017</v>
      </c>
      <c r="G273" s="43">
        <v>7043</v>
      </c>
      <c r="H273" s="43"/>
      <c r="S273" s="59"/>
    </row>
    <row r="274" spans="2:19">
      <c r="B274" s="24"/>
      <c r="E274" t="s">
        <v>318</v>
      </c>
      <c r="G274" s="43"/>
      <c r="H274" s="43"/>
      <c r="I274" s="138" t="s">
        <v>170</v>
      </c>
      <c r="J274" t="s">
        <v>171</v>
      </c>
      <c r="K274" t="s">
        <v>171</v>
      </c>
    </row>
    <row r="275" spans="2:19">
      <c r="E275" t="s">
        <v>352</v>
      </c>
      <c r="F275">
        <v>18897</v>
      </c>
      <c r="G275" s="43">
        <v>18923</v>
      </c>
      <c r="H275" s="43"/>
      <c r="I275" t="s">
        <v>172</v>
      </c>
      <c r="J275" t="s">
        <v>174</v>
      </c>
      <c r="K275" t="s">
        <v>175</v>
      </c>
    </row>
    <row r="276" spans="2:19">
      <c r="F276" s="171"/>
      <c r="H276" s="43"/>
      <c r="I276">
        <v>2021</v>
      </c>
      <c r="J276">
        <v>31749</v>
      </c>
      <c r="K276" s="59">
        <v>367295385.97000003</v>
      </c>
    </row>
    <row r="277" spans="2:19">
      <c r="F277" s="171" t="s">
        <v>316</v>
      </c>
      <c r="G277" s="171"/>
      <c r="H277" s="43"/>
      <c r="I277" t="s">
        <v>79</v>
      </c>
      <c r="J277">
        <v>31749</v>
      </c>
      <c r="K277" s="59">
        <v>367295385.97000003</v>
      </c>
    </row>
    <row r="278" spans="2:19">
      <c r="H278" s="43"/>
      <c r="K278" s="59"/>
      <c r="O278" s="59"/>
    </row>
    <row r="279" spans="2:19">
      <c r="H279" s="43"/>
      <c r="O279" s="59"/>
    </row>
    <row r="280" spans="2:19">
      <c r="H280" s="43"/>
      <c r="M280" s="59"/>
    </row>
    <row r="281" spans="2:19">
      <c r="H281" s="43"/>
      <c r="M281" s="59"/>
    </row>
    <row r="282" spans="2:19">
      <c r="H282" t="s">
        <v>406</v>
      </c>
      <c r="M282" s="59"/>
    </row>
    <row r="285" spans="2:19">
      <c r="M285" s="59"/>
    </row>
    <row r="286" spans="2:19">
      <c r="M286" s="59"/>
    </row>
    <row r="287" spans="2:19">
      <c r="M287" s="24"/>
    </row>
    <row r="288" spans="2:19">
      <c r="M288" s="24"/>
    </row>
    <row r="289" spans="13:13">
      <c r="M289" s="59"/>
    </row>
    <row r="290" spans="13:13">
      <c r="M290" s="59"/>
    </row>
    <row r="291" spans="13:13">
      <c r="M291" s="59"/>
    </row>
    <row r="292" spans="13:13">
      <c r="M292" s="59"/>
    </row>
    <row r="317" spans="5:5">
      <c r="E317" s="170" t="s">
        <v>309</v>
      </c>
    </row>
    <row r="319" spans="5:5">
      <c r="E319" s="23"/>
    </row>
    <row r="320" spans="5:5">
      <c r="E320" s="23"/>
    </row>
    <row r="321" spans="5:10">
      <c r="E321" s="23"/>
    </row>
    <row r="322" spans="5:10">
      <c r="E322" s="23"/>
    </row>
    <row r="323" spans="5:10">
      <c r="E323" s="23"/>
    </row>
    <row r="324" spans="5:10">
      <c r="E324" s="23"/>
    </row>
    <row r="325" spans="5:10">
      <c r="E325" s="23"/>
    </row>
    <row r="326" spans="5:10">
      <c r="E326" s="23"/>
    </row>
    <row r="327" spans="5:10">
      <c r="E327" s="23"/>
    </row>
    <row r="328" spans="5:10">
      <c r="E328" s="23"/>
    </row>
    <row r="329" spans="5:10">
      <c r="E329" s="23"/>
    </row>
    <row r="330" spans="5:10">
      <c r="E330" s="23"/>
    </row>
    <row r="331" spans="5:10">
      <c r="E331" s="23"/>
      <c r="J331" s="23" t="s">
        <v>366</v>
      </c>
    </row>
    <row r="332" spans="5:10">
      <c r="E332" s="23"/>
    </row>
    <row r="333" spans="5:10">
      <c r="E333" s="23"/>
    </row>
    <row r="334" spans="5:10">
      <c r="E334" s="23"/>
    </row>
    <row r="335" spans="5:10">
      <c r="E335" s="23"/>
    </row>
    <row r="336" spans="5:10">
      <c r="E336" s="23"/>
    </row>
    <row r="337" spans="5:5">
      <c r="E337" s="23"/>
    </row>
    <row r="338" spans="5:5">
      <c r="E338" s="23"/>
    </row>
    <row r="339" spans="5:5">
      <c r="E339" s="23"/>
    </row>
    <row r="340" spans="5:5">
      <c r="E340" s="23"/>
    </row>
    <row r="341" spans="5:5">
      <c r="E341" s="23"/>
    </row>
    <row r="342" spans="5:5">
      <c r="E342" s="23"/>
    </row>
    <row r="343" spans="5:5">
      <c r="E343" s="23"/>
    </row>
    <row r="344" spans="5:5">
      <c r="E344" s="23"/>
    </row>
    <row r="345" spans="5:5">
      <c r="E345" s="23"/>
    </row>
    <row r="346" spans="5:5">
      <c r="E346" s="23"/>
    </row>
    <row r="347" spans="5:5">
      <c r="E347" s="23"/>
    </row>
    <row r="348" spans="5:5">
      <c r="E348" s="23"/>
    </row>
    <row r="349" spans="5:5">
      <c r="E349" s="23"/>
    </row>
    <row r="350" spans="5:5">
      <c r="E350" s="23"/>
    </row>
    <row r="351" spans="5:5">
      <c r="E351" s="23"/>
    </row>
    <row r="352" spans="5:5">
      <c r="E352" s="23"/>
    </row>
    <row r="353" spans="5:5">
      <c r="E353" s="23"/>
    </row>
    <row r="354" spans="5:5">
      <c r="E354" s="23"/>
    </row>
    <row r="355" spans="5:5">
      <c r="E355" s="23"/>
    </row>
    <row r="356" spans="5:5">
      <c r="E356" s="23"/>
    </row>
    <row r="357" spans="5:5">
      <c r="E357" s="23"/>
    </row>
    <row r="358" spans="5:5">
      <c r="E358" s="23"/>
    </row>
    <row r="359" spans="5:5">
      <c r="E359" s="23"/>
    </row>
    <row r="360" spans="5:5">
      <c r="E360" s="23"/>
    </row>
    <row r="361" spans="5:5">
      <c r="E361" s="23"/>
    </row>
    <row r="362" spans="5:5">
      <c r="E362" s="23"/>
    </row>
    <row r="363" spans="5:5">
      <c r="E363" s="23"/>
    </row>
    <row r="364" spans="5:5">
      <c r="E364" s="23"/>
    </row>
    <row r="365" spans="5:5">
      <c r="E365" s="23"/>
    </row>
    <row r="366" spans="5:5">
      <c r="E366" s="23"/>
    </row>
    <row r="367" spans="5:5">
      <c r="E367" s="23"/>
    </row>
    <row r="368" spans="5:5">
      <c r="E368" s="23"/>
    </row>
    <row r="369" spans="1:5">
      <c r="E369" s="23"/>
    </row>
    <row r="370" spans="1:5">
      <c r="E370" s="23"/>
    </row>
    <row r="371" spans="1:5">
      <c r="E371" s="23"/>
    </row>
    <row r="372" spans="1:5">
      <c r="A372" s="23" t="s">
        <v>317</v>
      </c>
      <c r="E372" s="23"/>
    </row>
    <row r="373" spans="1:5">
      <c r="E373" s="23"/>
    </row>
    <row r="374" spans="1:5">
      <c r="E374" s="23"/>
    </row>
    <row r="375" spans="1:5">
      <c r="E375" s="23"/>
    </row>
    <row r="376" spans="1:5">
      <c r="E376" s="23"/>
    </row>
    <row r="377" spans="1:5">
      <c r="E377" s="23"/>
    </row>
    <row r="378" spans="1:5">
      <c r="E378" s="23"/>
    </row>
    <row r="379" spans="1:5">
      <c r="E379" s="23"/>
    </row>
    <row r="380" spans="1:5">
      <c r="E380" s="23"/>
    </row>
    <row r="381" spans="1:5">
      <c r="E381" s="23"/>
    </row>
    <row r="382" spans="1:5">
      <c r="E382" s="23"/>
    </row>
    <row r="383" spans="1:5">
      <c r="E383" s="23"/>
    </row>
    <row r="384" spans="1:5">
      <c r="E384" s="23"/>
    </row>
    <row r="385" spans="5:5">
      <c r="E385" s="23"/>
    </row>
    <row r="386" spans="5:5">
      <c r="E386" s="23"/>
    </row>
    <row r="387" spans="5:5">
      <c r="E387" s="23"/>
    </row>
    <row r="388" spans="5:5">
      <c r="E388" s="23"/>
    </row>
    <row r="389" spans="5:5">
      <c r="E389" s="23"/>
    </row>
    <row r="390" spans="5:5">
      <c r="E390" s="23"/>
    </row>
    <row r="391" spans="5:5">
      <c r="E391" s="23"/>
    </row>
    <row r="392" spans="5:5">
      <c r="E392" s="23"/>
    </row>
    <row r="393" spans="5:5">
      <c r="E393" s="23"/>
    </row>
    <row r="394" spans="5:5">
      <c r="E394" s="23"/>
    </row>
    <row r="395" spans="5:5">
      <c r="E395" s="23"/>
    </row>
    <row r="396" spans="5:5">
      <c r="E396" s="23"/>
    </row>
    <row r="397" spans="5:5">
      <c r="E397" s="23"/>
    </row>
    <row r="398" spans="5:5">
      <c r="E398" s="23"/>
    </row>
    <row r="399" spans="5:5">
      <c r="E399" s="23"/>
    </row>
    <row r="400" spans="5:5">
      <c r="E400" s="23"/>
    </row>
    <row r="401" spans="1:5">
      <c r="E401" s="23"/>
    </row>
    <row r="402" spans="1:5">
      <c r="E402" s="23"/>
    </row>
    <row r="403" spans="1:5">
      <c r="E403" s="23"/>
    </row>
    <row r="404" spans="1:5">
      <c r="E404" s="23"/>
    </row>
    <row r="405" spans="1:5">
      <c r="E405" s="23"/>
    </row>
    <row r="406" spans="1:5">
      <c r="E406" s="23"/>
    </row>
    <row r="407" spans="1:5">
      <c r="E407" s="23"/>
    </row>
    <row r="408" spans="1:5">
      <c r="E408" s="23"/>
    </row>
    <row r="409" spans="1:5">
      <c r="E409" s="23"/>
    </row>
    <row r="410" spans="1:5">
      <c r="E410" s="23"/>
    </row>
    <row r="416" spans="1:5">
      <c r="A416" s="23" t="s">
        <v>365</v>
      </c>
    </row>
    <row r="456" spans="1:1">
      <c r="A456" s="23" t="s">
        <v>397</v>
      </c>
    </row>
    <row r="497" spans="1:1">
      <c r="A497" s="23" t="s">
        <v>398</v>
      </c>
    </row>
  </sheetData>
  <phoneticPr fontId="3" type="noConversion"/>
  <hyperlinks>
    <hyperlink ref="F270" r:id="rId1"/>
    <hyperlink ref="E317" r:id="rId2" display="http://www.csun.edu/node/40036/"/>
  </hyperlinks>
  <printOptions gridLines="1" gridLinesSet="0"/>
  <pageMargins left="0.75" right="0.75" top="1" bottom="1" header="0.5" footer="0.5"/>
  <pageSetup orientation="portrait" r:id="rId3"/>
  <headerFooter alignWithMargins="0">
    <oddHeader>&amp;A</oddHeader>
    <oddFooter>Page &amp;P</oddFooter>
  </headerFooter>
  <rowBreaks count="2" manualBreakCount="2">
    <brk id="44" max="65535" man="1"/>
    <brk id="45" max="6553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Faculty</vt:lpstr>
      <vt:lpstr>Origin</vt:lpstr>
      <vt:lpstr>Financial</vt:lpstr>
      <vt:lpstr>Top Majors</vt:lpstr>
      <vt:lpstr>Enrollment</vt:lpstr>
      <vt:lpstr>Degree</vt:lpstr>
      <vt:lpstr>Web General</vt:lpstr>
      <vt:lpstr>Sheet2</vt:lpstr>
      <vt:lpstr>Data</vt:lpstr>
      <vt:lpstr>Sheet3</vt:lpstr>
      <vt:lpstr>Graph</vt:lpstr>
      <vt:lpstr>Sheet1</vt:lpstr>
      <vt:lpstr>Degree!Print_Area</vt:lpstr>
      <vt:lpstr>Enrollment!Print_Area</vt:lpstr>
      <vt:lpstr>Graph!Print_Area</vt:lpstr>
      <vt:lpstr>'Top Majors'!Print_Area</vt:lpstr>
      <vt:lpstr>'Web General'!Print_Area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IR-WS1</dc:creator>
  <cp:lastModifiedBy>Chambers, Jeff M</cp:lastModifiedBy>
  <cp:lastPrinted>2021-10-18T21:33:01Z</cp:lastPrinted>
  <dcterms:created xsi:type="dcterms:W3CDTF">1998-11-04T20:37:20Z</dcterms:created>
  <dcterms:modified xsi:type="dcterms:W3CDTF">2021-11-01T20:46:05Z</dcterms:modified>
</cp:coreProperties>
</file>