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'Sheet1'!$A$1:$L$35</definedName>
  </definedNames>
  <calcPr fullCalcOnLoad="1"/>
</workbook>
</file>

<file path=xl/comments1.xml><?xml version="1.0" encoding="utf-8"?>
<comments xmlns="http://schemas.openxmlformats.org/spreadsheetml/2006/main">
  <authors>
    <author>mkabo</author>
  </authors>
  <commentList>
    <comment ref="B4" authorId="0">
      <text>
        <r>
          <rPr>
            <b/>
            <sz val="8"/>
            <rFont val="Tahoma"/>
            <family val="0"/>
          </rPr>
          <t xml:space="preserve">Use either CSUN or TOTAL units attempted
</t>
        </r>
      </text>
    </comment>
    <comment ref="F4" authorId="0">
      <text>
        <r>
          <rPr>
            <b/>
            <sz val="8"/>
            <rFont val="Tahoma"/>
            <family val="0"/>
          </rPr>
          <t>Your current academic standing</t>
        </r>
      </text>
    </comment>
    <comment ref="B6" authorId="0">
      <text>
        <r>
          <rPr>
            <b/>
            <sz val="8"/>
            <rFont val="Tahoma"/>
            <family val="0"/>
          </rPr>
          <t xml:space="preserve">Use either CSUN or TOTAL (from same line as above)
</t>
        </r>
      </text>
    </comment>
    <comment ref="B8" authorId="0">
      <text>
        <r>
          <rPr>
            <b/>
            <sz val="8"/>
            <rFont val="Tahoma"/>
            <family val="0"/>
          </rPr>
          <t>Enter course abbreviation here</t>
        </r>
      </text>
    </comment>
    <comment ref="D8" authorId="0">
      <text>
        <r>
          <rPr>
            <b/>
            <sz val="8"/>
            <rFont val="Tahoma"/>
            <family val="0"/>
          </rPr>
          <t>Enter # units</t>
        </r>
      </text>
    </comment>
    <comment ref="F8" authorId="0">
      <text>
        <r>
          <rPr>
            <b/>
            <sz val="8"/>
            <rFont val="Tahoma"/>
            <family val="0"/>
          </rPr>
          <t>Enter the grade you anticipate receiving in this course when next enrolled</t>
        </r>
      </text>
    </comment>
    <comment ref="H8" authorId="0">
      <text>
        <r>
          <rPr>
            <b/>
            <sz val="8"/>
            <rFont val="Tahoma"/>
            <family val="0"/>
          </rPr>
          <t>Check this box if this is the first repeat of this course at CSUN and you have grade forgiveness units to apply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Enter the grade received the first time you took this course.  If left blank and the box to the left is checked a grade of F will be used for the calculation.  Only valid for grades of C- or lower.</t>
        </r>
      </text>
    </comment>
    <comment ref="D25" authorId="0">
      <text>
        <r>
          <rPr>
            <b/>
            <sz val="8"/>
            <rFont val="Tahoma"/>
            <family val="0"/>
          </rPr>
          <t xml:space="preserve">Your anticipated  semester grade point average if all grades are achieved in all courses </t>
        </r>
      </text>
    </comment>
    <comment ref="D27" authorId="0">
      <text>
        <r>
          <rPr>
            <b/>
            <sz val="8"/>
            <rFont val="Tahoma"/>
            <family val="0"/>
          </rPr>
          <t>Anticipated GPA prior to any grade forgiveness adjustments</t>
        </r>
      </text>
    </comment>
    <comment ref="H27" authorId="0">
      <text>
        <r>
          <rPr>
            <b/>
            <sz val="8"/>
            <rFont val="Tahoma"/>
            <family val="0"/>
          </rPr>
          <t>Anticipated GPA after any grade forgiveness adjustments</t>
        </r>
      </text>
    </comment>
    <comment ref="D29" authorId="0">
      <text>
        <r>
          <rPr>
            <b/>
            <sz val="8"/>
            <rFont val="Tahoma"/>
            <family val="0"/>
          </rPr>
          <t>Anticipated academic standing prior to any grade forgiveness adjustments</t>
        </r>
      </text>
    </comment>
    <comment ref="H29" authorId="0">
      <text>
        <r>
          <rPr>
            <b/>
            <sz val="8"/>
            <rFont val="Tahoma"/>
            <family val="0"/>
          </rPr>
          <t>This is what your academic status would be if grade forgiveness units apply</t>
        </r>
      </text>
    </comment>
    <comment ref="H31" authorId="0">
      <text>
        <r>
          <rPr>
            <b/>
            <sz val="8"/>
            <rFont val="Tahoma"/>
            <family val="0"/>
          </rPr>
          <t>Today's date</t>
        </r>
      </text>
    </comment>
  </commentList>
</comments>
</file>

<file path=xl/sharedStrings.xml><?xml version="1.0" encoding="utf-8"?>
<sst xmlns="http://schemas.openxmlformats.org/spreadsheetml/2006/main" count="71" uniqueCount="47">
  <si>
    <t>GPA Calculator</t>
  </si>
  <si>
    <r>
      <t xml:space="preserve">This page enables a student to calculate their GPA using the grades they expect to receive (Exp Grade) in the current semester. This calculator is for informational purposes only and its accuracy with a student's actual GPA is not guaranteed. Students are encouraged to review their records periodically with their adviser. To use this calculator, you will need a set of current unofficial transcripts showing your current Units Attempted (UA), current Grade Points Earned (Gpts), and current course enrollment information (course name, number, and units).  </t>
    </r>
    <r>
      <rPr>
        <b/>
        <sz val="8"/>
        <color indexed="8"/>
        <rFont val="Tahoma"/>
        <family val="2"/>
      </rPr>
      <t>NOTE: These calculations are only intended to estimate your future academic progress.</t>
    </r>
  </si>
  <si>
    <t>Current UA</t>
  </si>
  <si>
    <t>Status:</t>
  </si>
  <si>
    <t>Current grade points</t>
  </si>
  <si>
    <t>Current GPA</t>
  </si>
  <si>
    <t>Course Name &amp; Number (e.g. Jour 100)</t>
  </si>
  <si>
    <t>Units</t>
  </si>
  <si>
    <t>Exp Grade</t>
  </si>
  <si>
    <t>Grade Forgiveness</t>
  </si>
  <si>
    <t>Previous grade</t>
  </si>
  <si>
    <t>check value</t>
  </si>
  <si>
    <t>GP working</t>
  </si>
  <si>
    <t>Old GP</t>
  </si>
  <si>
    <t>adjust units</t>
  </si>
  <si>
    <t>adjust gp</t>
  </si>
  <si>
    <t/>
  </si>
  <si>
    <t>Semester GPA</t>
  </si>
  <si>
    <t>sum</t>
  </si>
  <si>
    <t>New GPA</t>
  </si>
  <si>
    <t>Adjusted GPA</t>
  </si>
  <si>
    <t>New Status</t>
  </si>
  <si>
    <t>Adjusted Status</t>
  </si>
  <si>
    <t>Date:</t>
  </si>
  <si>
    <t>Current Status</t>
  </si>
  <si>
    <t>Good Standing</t>
  </si>
  <si>
    <t>On Probation</t>
  </si>
  <si>
    <t>Last reviewed:</t>
  </si>
  <si>
    <t>New adjusted status</t>
  </si>
  <si>
    <t>Disqualified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</si>
  <si>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</si>
  <si>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</si>
  <si>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</si>
  <si>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</si>
  <si>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</si>
  <si>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</si>
  <si>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</si>
  <si>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</si>
  <si>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</si>
  <si>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</si>
  <si>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</si>
  <si>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</si>
  <si>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NC</t>
  </si>
  <si>
    <t>CR</t>
  </si>
  <si>
    <t>WU</t>
  </si>
  <si>
    <t>Enter Name</t>
  </si>
  <si>
    <t>Enter 9-digit CSUN 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</si>
</sst>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[$-409]d\-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.5"/>
      <color indexed="8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2"/>
      <name val="Arial"/>
      <family val="0"/>
    </font>
    <font>
      <sz val="6"/>
      <name val="Arial"/>
      <family val="0"/>
    </font>
    <font>
      <b/>
      <sz val="10"/>
      <color indexed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34" borderId="1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wrapText="1"/>
    </xf>
    <xf numFmtId="164" fontId="6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6" fillId="0" borderId="0" xfId="0" applyFont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0" fillId="34" borderId="1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167" fontId="12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2" xfId="0" applyBorder="1" applyAlignment="1" applyProtection="1" quotePrefix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53"/>
  <sheetViews>
    <sheetView showGridLines="0" showRowColHeaders="0" tabSelected="1" zoomScalePageLayoutView="0" workbookViewId="0" topLeftCell="A2">
      <selection activeCell="B32" sqref="B32:D32"/>
    </sheetView>
  </sheetViews>
  <sheetFormatPr defaultColWidth="6.8515625" defaultRowHeight="12.75" zeroHeight="1"/>
  <cols>
    <col min="1" max="1" width="2.7109375" style="0" customWidth="1"/>
    <col min="2" max="2" width="25.57421875" style="0" customWidth="1"/>
    <col min="3" max="3" width="2.7109375" style="0" customWidth="1"/>
    <col min="4" max="4" width="9.140625" style="0" customWidth="1"/>
    <col min="5" max="5" width="2.7109375" style="0" customWidth="1"/>
    <col min="6" max="6" width="10.28125" style="0" customWidth="1"/>
    <col min="7" max="7" width="2.7109375" style="0" customWidth="1"/>
    <col min="8" max="8" width="12.421875" style="0" customWidth="1"/>
    <col min="9" max="9" width="2.7109375" style="0" customWidth="1"/>
    <col min="10" max="10" width="10.57421875" style="0" customWidth="1"/>
    <col min="11" max="12" width="6.8515625" style="0" customWidth="1"/>
    <col min="13" max="19" width="9.140625" style="0" hidden="1" customWidth="1"/>
    <col min="20" max="20" width="11.8515625" style="0" hidden="1" customWidth="1"/>
    <col min="21" max="253" width="9.140625" style="0" hidden="1" customWidth="1"/>
    <col min="254" max="254" width="9.140625" style="0" customWidth="1"/>
  </cols>
  <sheetData>
    <row r="1" spans="1:252" ht="18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IO1" s="1"/>
      <c r="IP1" s="1"/>
      <c r="IQ1" s="1"/>
      <c r="IR1" s="1"/>
    </row>
    <row r="2" spans="1:252" ht="54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IO2" s="1"/>
      <c r="IP2" s="1"/>
      <c r="IQ2" s="1"/>
      <c r="IR2" s="1"/>
    </row>
    <row r="3" spans="1:252" ht="12.75">
      <c r="A3" s="2"/>
      <c r="B3" s="2"/>
      <c r="C3" s="3"/>
      <c r="D3" s="2"/>
      <c r="E3" s="3"/>
      <c r="F3" s="2"/>
      <c r="G3" s="2"/>
      <c r="H3" s="2"/>
      <c r="I3" s="2"/>
      <c r="J3" s="4"/>
      <c r="K3" s="5"/>
      <c r="IO3" s="1"/>
      <c r="IP3" s="1"/>
      <c r="IQ3" s="1"/>
      <c r="IR3" s="1"/>
    </row>
    <row r="4" spans="1:252" ht="12.75" customHeight="1">
      <c r="A4" s="2"/>
      <c r="B4" s="6" t="s">
        <v>2</v>
      </c>
      <c r="C4" s="7"/>
      <c r="D4" s="8"/>
      <c r="E4" s="3"/>
      <c r="F4" s="9" t="s">
        <v>3</v>
      </c>
      <c r="G4" s="10"/>
      <c r="H4" s="11">
        <f>IF(T31="Good Standing",U31,IF(T31="On Probation",U32,IF(T31="Disqualified",U33,"")))</f>
      </c>
      <c r="I4" s="10"/>
      <c r="J4" s="10"/>
      <c r="K4" s="5"/>
      <c r="IO4" s="1"/>
      <c r="IP4" s="1"/>
      <c r="IQ4" s="1"/>
      <c r="IR4" s="1"/>
    </row>
    <row r="5" spans="1:252" ht="4.5" customHeight="1">
      <c r="A5" s="2"/>
      <c r="B5" s="2"/>
      <c r="C5" s="3"/>
      <c r="D5" s="2"/>
      <c r="E5" s="3"/>
      <c r="F5" s="2"/>
      <c r="G5" s="2"/>
      <c r="H5" s="2"/>
      <c r="I5" s="2"/>
      <c r="J5" s="4"/>
      <c r="K5" s="5"/>
      <c r="IO5" s="1"/>
      <c r="IP5" s="1"/>
      <c r="IQ5" s="1"/>
      <c r="IR5" s="1"/>
    </row>
    <row r="6" spans="1:252" ht="12.75">
      <c r="A6" s="2"/>
      <c r="B6" s="6" t="s">
        <v>4</v>
      </c>
      <c r="C6" s="7"/>
      <c r="D6" s="8"/>
      <c r="E6" s="3"/>
      <c r="F6" s="2"/>
      <c r="G6" s="2"/>
      <c r="H6" s="12" t="s">
        <v>5</v>
      </c>
      <c r="I6" s="2"/>
      <c r="J6" s="13">
        <f>IF(ISERROR(D6/D4),"",D6/D4)</f>
      </c>
      <c r="K6" s="5"/>
      <c r="IO6" s="1"/>
      <c r="IP6" s="1"/>
      <c r="IQ6" s="1"/>
      <c r="IR6" s="1"/>
    </row>
    <row r="7" spans="1:252" ht="4.5" customHeight="1">
      <c r="A7" s="2"/>
      <c r="B7" s="2"/>
      <c r="C7" s="3"/>
      <c r="D7" s="2"/>
      <c r="E7" s="3"/>
      <c r="F7" s="2"/>
      <c r="G7" s="2"/>
      <c r="H7" s="2"/>
      <c r="I7" s="2"/>
      <c r="J7" s="4"/>
      <c r="K7" s="5"/>
      <c r="IO7" s="1"/>
      <c r="IP7" s="1"/>
      <c r="IQ7" s="1"/>
      <c r="IR7" s="1"/>
    </row>
    <row r="8" spans="1:251" ht="25.5" customHeight="1">
      <c r="A8" s="14"/>
      <c r="B8" s="15" t="s">
        <v>6</v>
      </c>
      <c r="C8" s="16"/>
      <c r="D8" s="14" t="s">
        <v>7</v>
      </c>
      <c r="E8" s="16"/>
      <c r="F8" s="14" t="s">
        <v>8</v>
      </c>
      <c r="G8" s="14"/>
      <c r="H8" s="14" t="s">
        <v>9</v>
      </c>
      <c r="I8" s="14"/>
      <c r="J8" s="14" t="s">
        <v>10</v>
      </c>
      <c r="K8" s="16"/>
      <c r="L8" s="17"/>
      <c r="M8" s="14" t="s">
        <v>11</v>
      </c>
      <c r="N8" s="14" t="s">
        <v>12</v>
      </c>
      <c r="O8" s="14" t="s">
        <v>13</v>
      </c>
      <c r="P8" s="14" t="s">
        <v>14</v>
      </c>
      <c r="Q8" s="14" t="s">
        <v>15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"/>
      <c r="IO8" s="1"/>
      <c r="IP8" s="1"/>
      <c r="IQ8" s="1"/>
    </row>
    <row r="9" spans="1:251" ht="12.75">
      <c r="A9" s="4"/>
      <c r="B9" s="18"/>
      <c r="C9" s="19"/>
      <c r="D9" s="18"/>
      <c r="E9" s="5"/>
      <c r="F9" s="18"/>
      <c r="G9" s="20"/>
      <c r="H9" s="18"/>
      <c r="I9" s="21"/>
      <c r="J9" s="18"/>
      <c r="K9" s="19"/>
      <c r="M9" s="22" t="b">
        <v>0</v>
      </c>
      <c r="N9" s="22">
        <f>IF(ISERROR(D9*LOOKUP(F9,$O$39:$P$54)),"",D9*LOOKUP(F9,$O$39:$P$54))</f>
      </c>
      <c r="O9" s="22">
        <f>IF(ISBLANK(J9),0,-1*(D9*LOOKUP(IF(LOOKUP(J9,$O$39:$P$54)&lt;2,J9,0),$O$39:$P$54)))</f>
        <v>0</v>
      </c>
      <c r="P9">
        <f>IF(M9=TRUE,-D9,0)</f>
        <v>0</v>
      </c>
      <c r="Q9">
        <f>IF(M9=TRUE,IF(ISBLANK(J9),0,O9),0)</f>
        <v>0</v>
      </c>
      <c r="IN9" s="1"/>
      <c r="IO9" s="1"/>
      <c r="IP9" s="1"/>
      <c r="IQ9" s="1"/>
    </row>
    <row r="10" spans="1:252" ht="4.5" customHeight="1">
      <c r="A10" s="2"/>
      <c r="B10" s="2"/>
      <c r="C10" s="3"/>
      <c r="D10" s="2"/>
      <c r="E10" s="3"/>
      <c r="F10" s="2"/>
      <c r="G10" s="2"/>
      <c r="H10" s="2"/>
      <c r="I10" s="2"/>
      <c r="J10" s="4"/>
      <c r="K10" s="5"/>
      <c r="S10">
        <v>1</v>
      </c>
      <c r="IO10" s="1"/>
      <c r="IP10" s="1"/>
      <c r="IQ10" s="1"/>
      <c r="IR10" s="1"/>
    </row>
    <row r="11" spans="1:251" ht="12.75">
      <c r="A11" s="4"/>
      <c r="B11" s="18"/>
      <c r="C11" s="19"/>
      <c r="D11" s="18"/>
      <c r="E11" s="5"/>
      <c r="F11" s="18"/>
      <c r="G11" s="20"/>
      <c r="H11" s="18"/>
      <c r="I11" s="21"/>
      <c r="J11" s="18"/>
      <c r="K11" s="19"/>
      <c r="M11" s="22" t="b">
        <v>0</v>
      </c>
      <c r="N11" s="22">
        <f>IF(ISERROR(D11*LOOKUP(F11,$O$39:$P$54)),"",D11*LOOKUP(F11,$O$39:$P$54))</f>
      </c>
      <c r="O11" s="22">
        <f>IF(ISBLANK(J11),0,-1*(D11*LOOKUP(IF(LOOKUP(J11,$O$39:$P$54)&lt;2,J11,0),$O$39:$P$54)))</f>
        <v>0</v>
      </c>
      <c r="P11">
        <f>IF(M11=TRUE,-D11,0)</f>
        <v>0</v>
      </c>
      <c r="Q11">
        <f>IF(M11=TRUE,IF(ISBLANK(J11),0,O11),0)</f>
        <v>0</v>
      </c>
      <c r="S11">
        <v>2</v>
      </c>
      <c r="IN11" s="1"/>
      <c r="IO11" s="1"/>
      <c r="IP11" s="1"/>
      <c r="IQ11" s="1"/>
    </row>
    <row r="12" spans="1:252" ht="4.5" customHeight="1">
      <c r="A12" s="2"/>
      <c r="B12" s="2"/>
      <c r="C12" s="3"/>
      <c r="D12" s="2"/>
      <c r="E12" s="3"/>
      <c r="F12" s="2"/>
      <c r="G12" s="2"/>
      <c r="H12" s="2"/>
      <c r="I12" s="2"/>
      <c r="J12" s="4"/>
      <c r="K12" s="5"/>
      <c r="S12">
        <v>3</v>
      </c>
      <c r="IO12" s="1"/>
      <c r="IP12" s="1"/>
      <c r="IQ12" s="1"/>
      <c r="IR12" s="1"/>
    </row>
    <row r="13" spans="1:251" ht="12.75">
      <c r="A13" s="4"/>
      <c r="B13" s="18"/>
      <c r="C13" s="19"/>
      <c r="D13" s="18"/>
      <c r="E13" s="5"/>
      <c r="F13" s="18"/>
      <c r="G13" s="20"/>
      <c r="H13" s="18"/>
      <c r="I13" s="21"/>
      <c r="J13" s="18"/>
      <c r="K13" s="19"/>
      <c r="M13" s="22" t="b">
        <v>0</v>
      </c>
      <c r="N13" s="22">
        <f>IF(ISERROR(D13*LOOKUP(F13,$O$39:$P$54)),"",D13*LOOKUP(F13,$O$39:$P$54))</f>
      </c>
      <c r="O13" s="22">
        <f>IF(ISBLANK(J13),0,-1*(D13*LOOKUP(IF(LOOKUP(J13,$O$39:$P$54)&lt;2,J13,0),$O$39:$P$54)))</f>
        <v>0</v>
      </c>
      <c r="P13">
        <f>IF(M13=TRUE,-D13,0)</f>
        <v>0</v>
      </c>
      <c r="Q13">
        <f>IF(M13=TRUE,IF(ISBLANK(J13),0,O13),0)</f>
        <v>0</v>
      </c>
      <c r="S13">
        <v>4</v>
      </c>
      <c r="IN13" s="1"/>
      <c r="IO13" s="1"/>
      <c r="IP13" s="1"/>
      <c r="IQ13" s="1"/>
    </row>
    <row r="14" spans="1:252" ht="4.5" customHeight="1">
      <c r="A14" s="2"/>
      <c r="B14" s="2"/>
      <c r="C14" s="3"/>
      <c r="D14" s="2"/>
      <c r="E14" s="3"/>
      <c r="F14" s="2"/>
      <c r="G14" s="2"/>
      <c r="H14" s="2"/>
      <c r="I14" s="2"/>
      <c r="J14" s="4"/>
      <c r="K14" s="5"/>
      <c r="S14">
        <v>5</v>
      </c>
      <c r="IO14" s="1"/>
      <c r="IP14" s="1"/>
      <c r="IQ14" s="1"/>
      <c r="IR14" s="1"/>
    </row>
    <row r="15" spans="1:251" ht="12.75">
      <c r="A15" s="4"/>
      <c r="B15" s="18"/>
      <c r="C15" s="19"/>
      <c r="D15" s="18"/>
      <c r="E15" s="5"/>
      <c r="F15" s="18"/>
      <c r="G15" s="20"/>
      <c r="H15" s="18"/>
      <c r="I15" s="21"/>
      <c r="J15" s="18"/>
      <c r="K15" s="19"/>
      <c r="M15" s="22" t="b">
        <v>0</v>
      </c>
      <c r="N15" s="22">
        <f>IF(ISERROR(D15*LOOKUP(F15,$O$39:$P$54)),"",D15*LOOKUP(F15,$O$39:$P$54))</f>
      </c>
      <c r="O15" s="22">
        <f>IF(ISBLANK(J15),0,-1*(D15*LOOKUP(IF(LOOKUP(J15,$O$39:$P$54)&lt;2,J15,0),$O$39:$P$54)))</f>
        <v>0</v>
      </c>
      <c r="P15">
        <f>IF(M15=TRUE,-D15,0)</f>
        <v>0</v>
      </c>
      <c r="Q15">
        <f>IF(M15=TRUE,IF(ISBLANK(J15),0,O15),0)</f>
        <v>0</v>
      </c>
      <c r="S15">
        <v>6</v>
      </c>
      <c r="IN15" s="1"/>
      <c r="IO15" s="1"/>
      <c r="IP15" s="1"/>
      <c r="IQ15" s="1"/>
    </row>
    <row r="16" spans="1:252" ht="4.5" customHeight="1">
      <c r="A16" s="2"/>
      <c r="B16" s="2"/>
      <c r="C16" s="3"/>
      <c r="D16" s="2"/>
      <c r="E16" s="3"/>
      <c r="F16" s="2"/>
      <c r="G16" s="2"/>
      <c r="H16" s="2"/>
      <c r="I16" s="2"/>
      <c r="J16" s="4"/>
      <c r="K16" s="5"/>
      <c r="IO16" s="1"/>
      <c r="IP16" s="1"/>
      <c r="IQ16" s="1"/>
      <c r="IR16" s="1"/>
    </row>
    <row r="17" spans="1:251" ht="12.75">
      <c r="A17" s="4"/>
      <c r="B17" s="18"/>
      <c r="C17" s="19"/>
      <c r="D17" s="18"/>
      <c r="E17" s="5"/>
      <c r="F17" s="18"/>
      <c r="G17" s="20"/>
      <c r="H17" s="18"/>
      <c r="I17" s="21"/>
      <c r="J17" s="18"/>
      <c r="K17" s="19"/>
      <c r="M17" s="22" t="b">
        <v>0</v>
      </c>
      <c r="N17" s="22">
        <f>IF(ISERROR(D17*LOOKUP(F17,$O$39:$P$54)),"",D17*LOOKUP(F17,$O$39:$P$54))</f>
      </c>
      <c r="O17" s="22">
        <f>IF(ISBLANK(J17),0,-1*(D17*LOOKUP(IF(LOOKUP(J17,$O$39:$P$54)&lt;2,J17,0),$O$39:$P$54)))</f>
        <v>0</v>
      </c>
      <c r="P17">
        <f>IF(M17=TRUE,-D17,0)</f>
        <v>0</v>
      </c>
      <c r="Q17">
        <f>IF(M17=TRUE,IF(ISBLANK(J17),0,O17),0)</f>
        <v>0</v>
      </c>
      <c r="R17" s="23"/>
      <c r="S17" s="24"/>
      <c r="IN17" s="1"/>
      <c r="IO17" s="1"/>
      <c r="IP17" s="1"/>
      <c r="IQ17" s="1"/>
    </row>
    <row r="18" spans="1:252" ht="4.5" customHeight="1">
      <c r="A18" s="2"/>
      <c r="B18" s="2"/>
      <c r="C18" s="3"/>
      <c r="D18" s="2"/>
      <c r="E18" s="3"/>
      <c r="F18" s="2"/>
      <c r="G18" s="2"/>
      <c r="H18" s="2"/>
      <c r="I18" s="2"/>
      <c r="J18" s="4"/>
      <c r="K18" s="5"/>
      <c r="IO18" s="1"/>
      <c r="IP18" s="1"/>
      <c r="IQ18" s="1"/>
      <c r="IR18" s="1"/>
    </row>
    <row r="19" spans="1:251" ht="12.75">
      <c r="A19" s="4"/>
      <c r="B19" s="18"/>
      <c r="C19" s="19"/>
      <c r="D19" s="18"/>
      <c r="E19" s="5"/>
      <c r="F19" s="18"/>
      <c r="G19" s="20"/>
      <c r="H19" s="18"/>
      <c r="I19" s="21"/>
      <c r="J19" s="18"/>
      <c r="K19" s="19"/>
      <c r="M19" s="22" t="b">
        <v>0</v>
      </c>
      <c r="N19" s="22">
        <f>IF(ISERROR(D19*LOOKUP(F19,$O$39:$P$54)),"",D19*LOOKUP(F19,$O$39:$P$54))</f>
      </c>
      <c r="O19" s="22">
        <f>IF(ISBLANK(J19),0,-1*(D19*LOOKUP(IF(LOOKUP(J19,$O$39:$P$54)&lt;2,J19,0),$O$39:$P$54)))</f>
        <v>0</v>
      </c>
      <c r="P19">
        <f>IF(M19=TRUE,-D19,0)</f>
        <v>0</v>
      </c>
      <c r="Q19">
        <f>IF(M19=TRUE,IF(ISBLANK(J19),0,O19),0)</f>
        <v>0</v>
      </c>
      <c r="R19" s="23"/>
      <c r="S19" s="24"/>
      <c r="IN19" s="1"/>
      <c r="IO19" s="1"/>
      <c r="IP19" s="1"/>
      <c r="IQ19" s="1"/>
    </row>
    <row r="20" spans="1:252" ht="4.5" customHeight="1">
      <c r="A20" s="2"/>
      <c r="B20" s="2"/>
      <c r="C20" s="3"/>
      <c r="D20" s="2"/>
      <c r="E20" s="3"/>
      <c r="F20" s="2"/>
      <c r="G20" s="2"/>
      <c r="H20" s="2"/>
      <c r="I20" s="2"/>
      <c r="J20" s="4"/>
      <c r="K20" s="5"/>
      <c r="IO20" s="1"/>
      <c r="IP20" s="1"/>
      <c r="IQ20" s="1"/>
      <c r="IR20" s="1"/>
    </row>
    <row r="21" spans="1:251" ht="12.75">
      <c r="A21" s="4"/>
      <c r="B21" s="18"/>
      <c r="C21" s="19"/>
      <c r="D21" s="18"/>
      <c r="E21" s="5"/>
      <c r="F21" s="18"/>
      <c r="G21" s="20"/>
      <c r="H21" s="18"/>
      <c r="I21" s="21"/>
      <c r="J21" s="18"/>
      <c r="K21" s="19"/>
      <c r="M21" s="22" t="b">
        <v>0</v>
      </c>
      <c r="N21" s="22">
        <f>IF(ISERROR(D21*LOOKUP(F21,$O$39:$P$54)),"",D21*LOOKUP(F21,$O$39:$P$54))</f>
      </c>
      <c r="O21" s="22">
        <f>IF(ISBLANK(J21),0,-1*(D21*LOOKUP(IF(LOOKUP(J21,$O$39:$P$54)&lt;2,J21,0),$O$39:$P$54)))</f>
        <v>0</v>
      </c>
      <c r="P21">
        <f>IF(M21=TRUE,-D21,0)</f>
        <v>0</v>
      </c>
      <c r="Q21">
        <f>IF(M21=TRUE,IF(ISBLANK(J21),0,O21),0)</f>
        <v>0</v>
      </c>
      <c r="R21" s="23"/>
      <c r="S21" s="24"/>
      <c r="IN21" s="1"/>
      <c r="IO21" s="1"/>
      <c r="IP21" s="1"/>
      <c r="IQ21" s="1"/>
    </row>
    <row r="22" spans="1:252" ht="4.5" customHeight="1">
      <c r="A22" s="2"/>
      <c r="B22" s="2"/>
      <c r="C22" s="3"/>
      <c r="D22" s="2"/>
      <c r="E22" s="3"/>
      <c r="F22" s="2"/>
      <c r="G22" s="2"/>
      <c r="H22" s="2"/>
      <c r="I22" s="2"/>
      <c r="J22" s="4"/>
      <c r="K22" s="5"/>
      <c r="IO22" s="1"/>
      <c r="IP22" s="1"/>
      <c r="IQ22" s="1"/>
      <c r="IR22" s="1"/>
    </row>
    <row r="23" spans="1:251" ht="12.75">
      <c r="A23" s="4"/>
      <c r="B23" s="18"/>
      <c r="C23" s="19"/>
      <c r="D23" s="18"/>
      <c r="E23" s="5"/>
      <c r="F23" s="18"/>
      <c r="G23" s="20"/>
      <c r="H23" s="18"/>
      <c r="I23" s="21"/>
      <c r="J23" s="18"/>
      <c r="K23" s="19"/>
      <c r="M23" s="22" t="b">
        <v>0</v>
      </c>
      <c r="N23" s="22">
        <f>IF(ISERROR(D23*LOOKUP(F23,$O$39:$P$54)),"",D23*LOOKUP(F23,$O$39:$P$54))</f>
      </c>
      <c r="O23" s="22">
        <f>IF(ISBLANK(J23),0,-1*(D23*LOOKUP(IF(LOOKUP(J23,$O$39:$P$54)&lt;2,J23,0),$O$39:$P$54)))</f>
        <v>0</v>
      </c>
      <c r="P23">
        <f>IF(M23=TRUE,-D23,0)</f>
        <v>0</v>
      </c>
      <c r="Q23">
        <f>IF(M23=TRUE,IF(ISBLANK(J23),0,O23),0)</f>
        <v>0</v>
      </c>
      <c r="R23" s="23"/>
      <c r="S23" s="24"/>
      <c r="IN23" s="1"/>
      <c r="IO23" s="1"/>
      <c r="IP23" s="1"/>
      <c r="IQ23" s="1"/>
    </row>
    <row r="24" spans="1:251" ht="12.75">
      <c r="A24" s="4"/>
      <c r="B24" s="4"/>
      <c r="C24" s="5"/>
      <c r="D24" s="4"/>
      <c r="E24" s="5"/>
      <c r="F24" s="4"/>
      <c r="G24" s="4"/>
      <c r="H24" s="4"/>
      <c r="I24" s="4"/>
      <c r="K24" s="25"/>
      <c r="P24" s="24"/>
      <c r="Q24" s="23"/>
      <c r="R24" s="23"/>
      <c r="S24" s="24"/>
      <c r="IN24" s="1"/>
      <c r="IO24" s="1"/>
      <c r="IP24" s="1"/>
      <c r="IQ24" s="1"/>
    </row>
    <row r="25" spans="1:251" ht="12.75">
      <c r="A25" s="4"/>
      <c r="C25" s="5"/>
      <c r="D25" s="26" t="s">
        <v>17</v>
      </c>
      <c r="E25" s="5"/>
      <c r="F25" s="27">
        <f>IF(ISERROR(N25/SUM(D9:D24)),"",N25/SUM(D9:D24))</f>
      </c>
      <c r="G25" s="4"/>
      <c r="I25" s="4"/>
      <c r="K25" s="25"/>
      <c r="L25" s="28"/>
      <c r="M25" t="s">
        <v>18</v>
      </c>
      <c r="N25">
        <f>SUM(N9:N24)</f>
        <v>0</v>
      </c>
      <c r="P25" s="24">
        <f>SUM(P9:P24)</f>
        <v>0</v>
      </c>
      <c r="Q25" s="23">
        <f>SUM(Q9:Q24)</f>
        <v>0</v>
      </c>
      <c r="R25" s="23"/>
      <c r="S25" s="24"/>
      <c r="IN25" s="1"/>
      <c r="IO25" s="1"/>
      <c r="IP25" s="1"/>
      <c r="IQ25" s="1"/>
    </row>
    <row r="26" spans="1:252" ht="4.5" customHeight="1">
      <c r="A26" s="2"/>
      <c r="B26" s="2"/>
      <c r="C26" s="3"/>
      <c r="D26" s="2"/>
      <c r="E26" s="3"/>
      <c r="F26" s="2"/>
      <c r="G26" s="2"/>
      <c r="H26" s="2"/>
      <c r="I26" s="2"/>
      <c r="J26" s="4"/>
      <c r="K26" s="5"/>
      <c r="IO26" s="1"/>
      <c r="IP26" s="1"/>
      <c r="IQ26" s="1"/>
      <c r="IR26" s="1"/>
    </row>
    <row r="27" spans="1:252" ht="12.75">
      <c r="A27" s="29"/>
      <c r="C27" s="5"/>
      <c r="D27" s="26" t="s">
        <v>19</v>
      </c>
      <c r="E27" s="5"/>
      <c r="F27" s="27">
        <f>IF(ISERROR(((D6+N25)/(D4+SUM(D9:D24)))),"",((D6+N25)/(D4+SUM(D9:D24))))</f>
      </c>
      <c r="G27" s="4"/>
      <c r="H27" s="30" t="s">
        <v>20</v>
      </c>
      <c r="J27" s="31">
        <f>IF(ISERROR((D6+N25+Q25)/(D4+SUM(D9:D24)+P25)),"",(D6+N25+Q25)/(D4+SUM(D9:D24)+P25))</f>
      </c>
      <c r="K27" s="25"/>
      <c r="Q27" s="24"/>
      <c r="R27" s="23"/>
      <c r="S27" s="23"/>
      <c r="T27" s="24"/>
      <c r="IO27" s="1"/>
      <c r="IP27" s="1"/>
      <c r="IQ27" s="1"/>
      <c r="IR27" s="1"/>
    </row>
    <row r="28" spans="1:252" ht="4.5" customHeight="1">
      <c r="A28" s="2"/>
      <c r="B28" s="2"/>
      <c r="C28" s="3"/>
      <c r="D28" s="2"/>
      <c r="E28" s="3"/>
      <c r="F28" s="2"/>
      <c r="G28" s="2"/>
      <c r="H28" s="2"/>
      <c r="I28" s="2"/>
      <c r="J28" s="4"/>
      <c r="K28" s="5"/>
      <c r="IO28" s="1"/>
      <c r="IP28" s="1"/>
      <c r="IQ28" s="1"/>
      <c r="IR28" s="1"/>
    </row>
    <row r="29" spans="2:10" ht="25.5">
      <c r="B29" t="s">
        <v>45</v>
      </c>
      <c r="D29" s="32" t="s">
        <v>21</v>
      </c>
      <c r="F29" s="33">
        <f>IF(N25=0,"",T32)</f>
      </c>
      <c r="H29" s="14" t="s">
        <v>22</v>
      </c>
      <c r="J29" s="33">
        <f>IF(N25=0,"",T33)</f>
      </c>
    </row>
    <row r="30" spans="2:4" ht="12.75">
      <c r="B30" s="42"/>
      <c r="C30" s="43"/>
      <c r="D30" s="44"/>
    </row>
    <row r="31" spans="2:22" ht="24">
      <c r="B31" t="s">
        <v>46</v>
      </c>
      <c r="H31" s="26" t="s">
        <v>23</v>
      </c>
      <c r="I31" s="4"/>
      <c r="J31" s="34">
        <f ca="1">TODAY()</f>
        <v>40353</v>
      </c>
      <c r="S31" s="29" t="s">
        <v>24</v>
      </c>
      <c r="T31" s="12">
        <f>IF((ISBLANK(D6)),"",IF(J6&lt;2,"On Probation","Good Standing"))</f>
      </c>
      <c r="U31" s="10" t="s">
        <v>25</v>
      </c>
      <c r="V31" s="10"/>
    </row>
    <row r="32" spans="2:21" ht="12" customHeight="1">
      <c r="B32" s="45"/>
      <c r="C32" s="43"/>
      <c r="D32" s="44"/>
      <c r="S32" s="29" t="s">
        <v>21</v>
      </c>
      <c r="T32" s="35" t="str">
        <f>IF($J$6&lt;2,IF(F27&lt;LOOKUP((SUM(D9:D24)+$D$4),$S$39:$T$44),"Disqualified",IF(F27&lt;2,"On Probation","Good Standing")),IF(F27&lt;2,"On Probation","Good Standing"))</f>
        <v>Good Standing</v>
      </c>
      <c r="U32" s="36" t="s">
        <v>26</v>
      </c>
    </row>
    <row r="33" spans="2:21" ht="24">
      <c r="B33" s="38" t="s">
        <v>27</v>
      </c>
      <c r="C33" s="39">
        <v>39020</v>
      </c>
      <c r="D33" s="39"/>
      <c r="S33" s="29" t="s">
        <v>28</v>
      </c>
      <c r="T33" s="35" t="str">
        <f>IF($J$6&lt;2,IF(J27&lt;LOOKUP((SUM(D9:D24)+$D$4),$S$39:$T$44),"Disqualified",IF(J27&lt;2,"On Probation","Good Standing")),IF(J27&lt;2,"On Probation","Good Standing"))</f>
        <v>Good Standing</v>
      </c>
      <c r="U33" s="37" t="s">
        <v>29</v>
      </c>
    </row>
    <row r="34" ht="12.75">
      <c r="S34" s="29"/>
    </row>
    <row r="35" ht="12.75"/>
    <row r="36" ht="12.75" hidden="1"/>
    <row r="37" ht="12.75" hidden="1"/>
    <row r="38" spans="13:14" ht="12.75" hidden="1">
      <c r="M38" t="s">
        <v>30</v>
      </c>
      <c r="N38">
        <v>1</v>
      </c>
    </row>
    <row r="39" spans="13:20" ht="12.75" hidden="1">
      <c r="M39" t="s">
        <v>31</v>
      </c>
      <c r="N39">
        <v>2</v>
      </c>
      <c r="O39" t="s">
        <v>30</v>
      </c>
      <c r="P39">
        <v>4</v>
      </c>
      <c r="S39">
        <v>0</v>
      </c>
      <c r="T39">
        <v>0</v>
      </c>
    </row>
    <row r="40" spans="13:20" ht="12.75" hidden="1">
      <c r="M40" t="s">
        <v>32</v>
      </c>
      <c r="N40">
        <v>3</v>
      </c>
      <c r="O40" t="s">
        <v>31</v>
      </c>
      <c r="P40">
        <v>3.7</v>
      </c>
      <c r="S40">
        <v>0</v>
      </c>
      <c r="T40">
        <v>1.5</v>
      </c>
    </row>
    <row r="41" spans="13:20" ht="12.75" hidden="1">
      <c r="M41" t="s">
        <v>33</v>
      </c>
      <c r="N41">
        <v>4</v>
      </c>
      <c r="O41" t="s">
        <v>33</v>
      </c>
      <c r="P41">
        <v>3</v>
      </c>
      <c r="S41">
        <v>30</v>
      </c>
      <c r="T41">
        <v>1.7</v>
      </c>
    </row>
    <row r="42" spans="13:20" ht="12.75" hidden="1">
      <c r="M42" t="s">
        <v>34</v>
      </c>
      <c r="N42">
        <v>5</v>
      </c>
      <c r="O42" t="s">
        <v>34</v>
      </c>
      <c r="P42">
        <v>2.7</v>
      </c>
      <c r="S42">
        <v>60</v>
      </c>
      <c r="T42">
        <v>1.85</v>
      </c>
    </row>
    <row r="43" spans="13:20" ht="12.75" hidden="1">
      <c r="M43" t="s">
        <v>36</v>
      </c>
      <c r="N43">
        <v>6</v>
      </c>
      <c r="O43" t="s">
        <v>32</v>
      </c>
      <c r="P43">
        <v>3.3</v>
      </c>
      <c r="S43">
        <v>90</v>
      </c>
      <c r="T43">
        <v>1.95</v>
      </c>
    </row>
    <row r="44" spans="13:20" ht="12.75" hidden="1">
      <c r="M44" t="s">
        <v>35</v>
      </c>
      <c r="O44" t="s">
        <v>36</v>
      </c>
      <c r="P44">
        <v>2</v>
      </c>
      <c r="S44">
        <v>120</v>
      </c>
      <c r="T44">
        <v>2</v>
      </c>
    </row>
    <row r="45" spans="13:16" ht="12.75" hidden="1">
      <c r="M45" t="s">
        <v>36</v>
      </c>
      <c r="O45" t="s">
        <v>37</v>
      </c>
      <c r="P45">
        <v>1.7</v>
      </c>
    </row>
    <row r="46" spans="13:16" ht="12.75" hidden="1">
      <c r="M46" t="s">
        <v>37</v>
      </c>
      <c r="O46" t="s">
        <v>35</v>
      </c>
      <c r="P46">
        <v>2.3</v>
      </c>
    </row>
    <row r="47" spans="13:16" ht="12.75" hidden="1">
      <c r="M47" t="s">
        <v>38</v>
      </c>
      <c r="O47" t="s">
        <v>43</v>
      </c>
      <c r="P47">
        <v>0</v>
      </c>
    </row>
    <row r="48" spans="13:16" ht="12.75" hidden="1">
      <c r="M48" t="s">
        <v>39</v>
      </c>
      <c r="O48" t="s">
        <v>39</v>
      </c>
      <c r="P48">
        <v>1</v>
      </c>
    </row>
    <row r="49" spans="13:16" ht="12.75" hidden="1">
      <c r="M49" t="s">
        <v>40</v>
      </c>
      <c r="O49" t="s">
        <v>40</v>
      </c>
      <c r="P49">
        <v>0.7</v>
      </c>
    </row>
    <row r="50" spans="13:16" ht="12.75" hidden="1">
      <c r="M50" t="s">
        <v>41</v>
      </c>
      <c r="O50" t="s">
        <v>38</v>
      </c>
      <c r="P50">
        <v>1.3</v>
      </c>
    </row>
    <row r="51" spans="13:16" ht="12.75" hidden="1">
      <c r="M51" t="s">
        <v>43</v>
      </c>
      <c r="O51" t="s">
        <v>41</v>
      </c>
      <c r="P51">
        <v>0</v>
      </c>
    </row>
    <row r="52" spans="13:16" ht="12.75" hidden="1">
      <c r="M52" t="s">
        <v>42</v>
      </c>
      <c r="O52" t="s">
        <v>42</v>
      </c>
      <c r="P52">
        <v>0</v>
      </c>
    </row>
    <row r="53" spans="13:16" ht="12.75" hidden="1">
      <c r="M53" t="s">
        <v>44</v>
      </c>
      <c r="O53" t="s">
        <v>44</v>
      </c>
      <c r="P53">
        <v>0</v>
      </c>
    </row>
  </sheetData>
  <sheetProtection password="A754" sheet="1" objects="1" scenarios="1" selectLockedCells="1"/>
  <mergeCells count="5">
    <mergeCell ref="C33:D33"/>
    <mergeCell ref="A2:L2"/>
    <mergeCell ref="A1:L1"/>
    <mergeCell ref="B30:D30"/>
    <mergeCell ref="B32:D32"/>
  </mergeCells>
  <dataValidations count="2">
    <dataValidation type="list" allowBlank="1" showInputMessage="1" showErrorMessage="1" sqref="D9 D11 D13 D15 D17 D19 D21 D23">
      <formula1>$N$38:$N$44</formula1>
    </dataValidation>
    <dataValidation type="list" allowBlank="1" showInputMessage="1" showErrorMessage="1" sqref="F9 F11 F13 F15 F17 F19 F21 F23 J9 J11 J13 J15 J17 J19 J21 J23">
      <formula1>$M$38:$M$53</formula1>
    </dataValidation>
  </dataValidations>
  <printOptions horizontalCentered="1" verticalCentered="1"/>
  <pageMargins left="0.75" right="0.75" top="1" bottom="1" header="0.5" footer="0.5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mkabo</dc:creator>
  <cp:keywords/>
  <dc:description/>
  <cp:lastModifiedBy>rama</cp:lastModifiedBy>
  <cp:lastPrinted>2010-06-02T19:57:31Z</cp:lastPrinted>
  <dcterms:created xsi:type="dcterms:W3CDTF">2006-10-13T21:41:35Z</dcterms:created>
  <dcterms:modified xsi:type="dcterms:W3CDTF">2010-06-24T17:33:09Z</dcterms:modified>
  <cp:category/>
  <cp:version/>
  <cp:contentType/>
  <cp:contentStatus/>
</cp:coreProperties>
</file>