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2260" yWindow="520" windowWidth="18920" windowHeight="19200" tabRatio="738" activeTab="7"/>
  </bookViews>
  <sheets>
    <sheet name="remapped" sheetId="12" r:id="rId1"/>
    <sheet name="2012-13" sheetId="13" r:id="rId2"/>
    <sheet name="2013-14" sheetId="14" r:id="rId3"/>
    <sheet name="2014-15" sheetId="15" r:id="rId4"/>
    <sheet name="2015-16" sheetId="16" r:id="rId5"/>
    <sheet name="2016-17" sheetId="17" r:id="rId6"/>
    <sheet name="2016-17 rev" sheetId="18" r:id="rId7"/>
    <sheet name="2017-18" sheetId="19" r:id="rId8"/>
  </sheets>
  <definedNames>
    <definedName name="_xlnm.Print_Area" localSheetId="0">remapped!$A$1:$J$64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9" l="1"/>
  <c r="D50" i="19"/>
  <c r="D36" i="19"/>
  <c r="D29" i="19"/>
  <c r="H61" i="19"/>
  <c r="H60" i="19"/>
  <c r="J56" i="19"/>
  <c r="H56" i="19"/>
  <c r="G54" i="19"/>
  <c r="G52" i="19"/>
  <c r="G48" i="19"/>
  <c r="F46" i="19"/>
  <c r="F50" i="19"/>
  <c r="E46" i="19"/>
  <c r="E50" i="19"/>
  <c r="G45" i="19"/>
  <c r="G44" i="19"/>
  <c r="G43" i="19"/>
  <c r="G42" i="19"/>
  <c r="G38" i="19"/>
  <c r="F36" i="19"/>
  <c r="G36" i="19"/>
  <c r="E36" i="19"/>
  <c r="G35" i="19"/>
  <c r="G34" i="19"/>
  <c r="G33" i="19"/>
  <c r="G32" i="19"/>
  <c r="F29" i="19"/>
  <c r="G29" i="19"/>
  <c r="E29" i="19"/>
  <c r="G28" i="19"/>
  <c r="G27" i="19"/>
  <c r="G26" i="19"/>
  <c r="F19" i="19"/>
  <c r="E19" i="19"/>
  <c r="D19" i="19"/>
  <c r="G18" i="19"/>
  <c r="G17" i="19"/>
  <c r="G16" i="19"/>
  <c r="G15" i="19"/>
  <c r="G14" i="19"/>
  <c r="G13" i="19"/>
  <c r="G12" i="19"/>
  <c r="G11" i="19"/>
  <c r="G10" i="19"/>
  <c r="F8" i="19"/>
  <c r="E8" i="19"/>
  <c r="D8" i="19"/>
  <c r="G7" i="19"/>
  <c r="G6" i="19"/>
  <c r="G5" i="19"/>
  <c r="H62" i="19"/>
  <c r="E56" i="19"/>
  <c r="D56" i="19"/>
  <c r="G19" i="19"/>
  <c r="E21" i="19"/>
  <c r="G8" i="19"/>
  <c r="D21" i="19"/>
  <c r="F56" i="19"/>
  <c r="J60" i="19"/>
  <c r="J62" i="19"/>
  <c r="G50" i="19"/>
  <c r="G56" i="19"/>
  <c r="F21" i="19"/>
  <c r="G46" i="19"/>
  <c r="H62" i="18"/>
  <c r="H61" i="18"/>
  <c r="J57" i="18"/>
  <c r="H57" i="18"/>
  <c r="G55" i="18"/>
  <c r="G53" i="18"/>
  <c r="G49" i="18"/>
  <c r="F47" i="18"/>
  <c r="F51" i="18"/>
  <c r="E47" i="18"/>
  <c r="E51" i="18"/>
  <c r="E37" i="18"/>
  <c r="E30" i="18"/>
  <c r="E57" i="18"/>
  <c r="D47" i="18"/>
  <c r="D51" i="18"/>
  <c r="G46" i="18"/>
  <c r="G45" i="18"/>
  <c r="G44" i="18"/>
  <c r="G43" i="18"/>
  <c r="G39" i="18"/>
  <c r="F37" i="18"/>
  <c r="D37" i="18"/>
  <c r="G37" i="18"/>
  <c r="G36" i="18"/>
  <c r="G35" i="18"/>
  <c r="G34" i="18"/>
  <c r="G33" i="18"/>
  <c r="F30" i="18"/>
  <c r="D30" i="18"/>
  <c r="G30" i="18"/>
  <c r="G29" i="18"/>
  <c r="G28" i="18"/>
  <c r="G27" i="18"/>
  <c r="F20" i="18"/>
  <c r="E20" i="18"/>
  <c r="D20" i="18"/>
  <c r="D8" i="18"/>
  <c r="D22" i="18"/>
  <c r="G19" i="18"/>
  <c r="G18" i="18"/>
  <c r="G17" i="18"/>
  <c r="G16" i="18"/>
  <c r="G15" i="18"/>
  <c r="G14" i="18"/>
  <c r="G13" i="18"/>
  <c r="G12" i="18"/>
  <c r="G11" i="18"/>
  <c r="G10" i="18"/>
  <c r="F8" i="18"/>
  <c r="G8" i="18"/>
  <c r="E8" i="18"/>
  <c r="G7" i="18"/>
  <c r="G6" i="18"/>
  <c r="G5" i="18"/>
  <c r="G21" i="19"/>
  <c r="E22" i="18"/>
  <c r="G20" i="18"/>
  <c r="D57" i="18"/>
  <c r="H63" i="18"/>
  <c r="F57" i="18"/>
  <c r="J61" i="18"/>
  <c r="J63" i="18"/>
  <c r="G51" i="18"/>
  <c r="G57" i="18"/>
  <c r="F22" i="18"/>
  <c r="G22" i="18"/>
  <c r="G47" i="18"/>
  <c r="H57" i="17"/>
  <c r="G55" i="17"/>
  <c r="D47" i="17"/>
  <c r="D51" i="17"/>
  <c r="D37" i="17"/>
  <c r="D30" i="17"/>
  <c r="D57" i="17"/>
  <c r="H62" i="17"/>
  <c r="H61" i="17"/>
  <c r="H63" i="17"/>
  <c r="J57" i="17"/>
  <c r="G53" i="17"/>
  <c r="G49" i="17"/>
  <c r="F47" i="17"/>
  <c r="F51" i="17"/>
  <c r="E47" i="17"/>
  <c r="E51" i="17"/>
  <c r="G46" i="17"/>
  <c r="G45" i="17"/>
  <c r="G44" i="17"/>
  <c r="G43" i="17"/>
  <c r="G39" i="17"/>
  <c r="F37" i="17"/>
  <c r="G37" i="17"/>
  <c r="E37" i="17"/>
  <c r="G36" i="17"/>
  <c r="G35" i="17"/>
  <c r="G34" i="17"/>
  <c r="G33" i="17"/>
  <c r="F30" i="17"/>
  <c r="E30" i="17"/>
  <c r="G29" i="17"/>
  <c r="G28" i="17"/>
  <c r="G27" i="17"/>
  <c r="F20" i="17"/>
  <c r="E20" i="17"/>
  <c r="D20" i="17"/>
  <c r="G19" i="17"/>
  <c r="G18" i="17"/>
  <c r="G17" i="17"/>
  <c r="G16" i="17"/>
  <c r="G15" i="17"/>
  <c r="G14" i="17"/>
  <c r="G13" i="17"/>
  <c r="G12" i="17"/>
  <c r="G11" i="17"/>
  <c r="G10" i="17"/>
  <c r="F8" i="17"/>
  <c r="E8" i="17"/>
  <c r="D8" i="17"/>
  <c r="G7" i="17"/>
  <c r="G6" i="17"/>
  <c r="G5" i="17"/>
  <c r="E20" i="16"/>
  <c r="E8" i="16"/>
  <c r="E22" i="16"/>
  <c r="E37" i="16"/>
  <c r="E30" i="16"/>
  <c r="E57" i="16"/>
  <c r="E47" i="16"/>
  <c r="G11" i="16"/>
  <c r="D47" i="16"/>
  <c r="D51" i="16"/>
  <c r="D37" i="16"/>
  <c r="D30" i="16"/>
  <c r="D57" i="16"/>
  <c r="F37" i="16"/>
  <c r="G37" i="16"/>
  <c r="D20" i="16"/>
  <c r="D8" i="16"/>
  <c r="D22" i="16"/>
  <c r="H62" i="16"/>
  <c r="H61" i="16"/>
  <c r="H57" i="16"/>
  <c r="H63" i="16"/>
  <c r="J57" i="16"/>
  <c r="G53" i="16"/>
  <c r="G49" i="16"/>
  <c r="F47" i="16"/>
  <c r="G47" i="16"/>
  <c r="G46" i="16"/>
  <c r="G45" i="16"/>
  <c r="G44" i="16"/>
  <c r="G43" i="16"/>
  <c r="G39" i="16"/>
  <c r="G36" i="16"/>
  <c r="G35" i="16"/>
  <c r="G34" i="16"/>
  <c r="G33" i="16"/>
  <c r="F30" i="16"/>
  <c r="G29" i="16"/>
  <c r="G28" i="16"/>
  <c r="G27" i="16"/>
  <c r="F20" i="16"/>
  <c r="F8" i="16"/>
  <c r="F22" i="16"/>
  <c r="G19" i="16"/>
  <c r="G18" i="16"/>
  <c r="G17" i="16"/>
  <c r="G16" i="16"/>
  <c r="G15" i="16"/>
  <c r="G14" i="16"/>
  <c r="G13" i="16"/>
  <c r="G12" i="16"/>
  <c r="G10" i="16"/>
  <c r="G8" i="16"/>
  <c r="G7" i="16"/>
  <c r="G6" i="16"/>
  <c r="G5" i="16"/>
  <c r="G61" i="15"/>
  <c r="G60" i="15"/>
  <c r="G56" i="15"/>
  <c r="G62" i="15"/>
  <c r="I56" i="15"/>
  <c r="F54" i="15"/>
  <c r="F50" i="15"/>
  <c r="E48" i="15"/>
  <c r="D48" i="15"/>
  <c r="F48" i="15"/>
  <c r="E52" i="15"/>
  <c r="D52" i="15"/>
  <c r="D38" i="15"/>
  <c r="D30" i="15"/>
  <c r="D56" i="15"/>
  <c r="F47" i="15"/>
  <c r="F46" i="15"/>
  <c r="F45" i="15"/>
  <c r="F44" i="15"/>
  <c r="F40" i="15"/>
  <c r="E38" i="15"/>
  <c r="F38" i="15"/>
  <c r="F37" i="15"/>
  <c r="F36" i="15"/>
  <c r="F35" i="15"/>
  <c r="F34" i="15"/>
  <c r="F33" i="15"/>
  <c r="E30" i="15"/>
  <c r="F30" i="15"/>
  <c r="F29" i="15"/>
  <c r="F28" i="15"/>
  <c r="F27" i="15"/>
  <c r="E20" i="15"/>
  <c r="D20" i="15"/>
  <c r="F20" i="15"/>
  <c r="F19" i="15"/>
  <c r="F18" i="15"/>
  <c r="F17" i="15"/>
  <c r="F16" i="15"/>
  <c r="F15" i="15"/>
  <c r="F14" i="15"/>
  <c r="F13" i="15"/>
  <c r="F12" i="15"/>
  <c r="F11" i="15"/>
  <c r="F10" i="15"/>
  <c r="E8" i="15"/>
  <c r="D8" i="15"/>
  <c r="F8" i="15"/>
  <c r="D22" i="15"/>
  <c r="F7" i="15"/>
  <c r="F6" i="15"/>
  <c r="F5" i="15"/>
  <c r="G61" i="12"/>
  <c r="G60" i="12"/>
  <c r="G56" i="12"/>
  <c r="G62" i="12"/>
  <c r="E48" i="12"/>
  <c r="E52" i="12"/>
  <c r="D48" i="12"/>
  <c r="D52" i="12"/>
  <c r="D38" i="12"/>
  <c r="D30" i="12"/>
  <c r="D56" i="12"/>
  <c r="G61" i="14"/>
  <c r="G60" i="14"/>
  <c r="G56" i="14"/>
  <c r="G62" i="14"/>
  <c r="I56" i="14"/>
  <c r="F54" i="14"/>
  <c r="E52" i="14"/>
  <c r="E38" i="14"/>
  <c r="E30" i="14"/>
  <c r="E56" i="14"/>
  <c r="I60" i="14"/>
  <c r="I62" i="14"/>
  <c r="D48" i="14"/>
  <c r="D52" i="14"/>
  <c r="F50" i="14"/>
  <c r="D38" i="14"/>
  <c r="D30" i="14"/>
  <c r="D56" i="14"/>
  <c r="F47" i="14"/>
  <c r="F46" i="14"/>
  <c r="F45" i="14"/>
  <c r="F44" i="14"/>
  <c r="F40" i="14"/>
  <c r="F38" i="14"/>
  <c r="F37" i="14"/>
  <c r="F36" i="14"/>
  <c r="F35" i="14"/>
  <c r="F34" i="14"/>
  <c r="F33" i="14"/>
  <c r="F30" i="14"/>
  <c r="F29" i="14"/>
  <c r="F28" i="14"/>
  <c r="F27" i="14"/>
  <c r="E20" i="14"/>
  <c r="D20" i="14"/>
  <c r="F19" i="14"/>
  <c r="F18" i="14"/>
  <c r="F17" i="14"/>
  <c r="F16" i="14"/>
  <c r="F15" i="14"/>
  <c r="F14" i="14"/>
  <c r="F13" i="14"/>
  <c r="F12" i="14"/>
  <c r="F11" i="14"/>
  <c r="F10" i="14"/>
  <c r="E8" i="14"/>
  <c r="D8" i="14"/>
  <c r="F8" i="14"/>
  <c r="D22" i="14"/>
  <c r="F7" i="14"/>
  <c r="F6" i="14"/>
  <c r="F5" i="14"/>
  <c r="F54" i="12"/>
  <c r="F50" i="12"/>
  <c r="F47" i="12"/>
  <c r="F46" i="12"/>
  <c r="F45" i="12"/>
  <c r="F44" i="12"/>
  <c r="F40" i="12"/>
  <c r="F37" i="12"/>
  <c r="F36" i="12"/>
  <c r="F35" i="12"/>
  <c r="F34" i="12"/>
  <c r="F33" i="12"/>
  <c r="F29" i="12"/>
  <c r="F28" i="12"/>
  <c r="F27" i="12"/>
  <c r="F19" i="12"/>
  <c r="F18" i="12"/>
  <c r="F17" i="12"/>
  <c r="F16" i="12"/>
  <c r="F15" i="12"/>
  <c r="F14" i="12"/>
  <c r="F13" i="12"/>
  <c r="F12" i="12"/>
  <c r="F11" i="12"/>
  <c r="F10" i="12"/>
  <c r="F7" i="12"/>
  <c r="F6" i="12"/>
  <c r="F5" i="12"/>
  <c r="D20" i="12"/>
  <c r="D8" i="12"/>
  <c r="I56" i="12"/>
  <c r="E38" i="12"/>
  <c r="F38" i="12"/>
  <c r="E30" i="12"/>
  <c r="F30" i="12"/>
  <c r="E20" i="12"/>
  <c r="E8" i="12"/>
  <c r="E22" i="12"/>
  <c r="F8" i="12"/>
  <c r="K44" i="13"/>
  <c r="H44" i="13"/>
  <c r="I44" i="13"/>
  <c r="G44" i="13"/>
  <c r="E44" i="13"/>
  <c r="D41" i="13"/>
  <c r="C44" i="13"/>
  <c r="I18" i="13"/>
  <c r="E8" i="13"/>
  <c r="E18" i="13"/>
  <c r="G18" i="13"/>
  <c r="C8" i="13"/>
  <c r="C18" i="13"/>
  <c r="D22" i="12"/>
  <c r="F22" i="12"/>
  <c r="F20" i="12"/>
  <c r="F48" i="12"/>
  <c r="F51" i="16"/>
  <c r="F20" i="14"/>
  <c r="G20" i="16"/>
  <c r="G22" i="16"/>
  <c r="F57" i="16"/>
  <c r="J61" i="16"/>
  <c r="J63" i="16"/>
  <c r="G30" i="16"/>
  <c r="G51" i="16"/>
  <c r="G57" i="16"/>
  <c r="F52" i="15"/>
  <c r="F56" i="15"/>
  <c r="E22" i="14"/>
  <c r="F22" i="14"/>
  <c r="F52" i="14"/>
  <c r="F56" i="14"/>
  <c r="E56" i="15"/>
  <c r="I60" i="15"/>
  <c r="I62" i="15"/>
  <c r="E22" i="15"/>
  <c r="F22" i="15"/>
  <c r="F57" i="17"/>
  <c r="E56" i="12"/>
  <c r="I60" i="12"/>
  <c r="I62" i="12"/>
  <c r="F52" i="12"/>
  <c r="F56" i="12"/>
  <c r="F48" i="14"/>
  <c r="G8" i="17"/>
  <c r="G20" i="17"/>
  <c r="E22" i="17"/>
  <c r="G30" i="17"/>
  <c r="G47" i="17"/>
  <c r="F22" i="17"/>
  <c r="E57" i="17"/>
  <c r="D22" i="17"/>
  <c r="J61" i="17"/>
  <c r="J63" i="17"/>
  <c r="G51" i="17"/>
  <c r="G57" i="17"/>
  <c r="G22" i="17"/>
</calcChain>
</file>

<file path=xl/sharedStrings.xml><?xml version="1.0" encoding="utf-8"?>
<sst xmlns="http://schemas.openxmlformats.org/spreadsheetml/2006/main" count="649" uniqueCount="131">
  <si>
    <t>University Scholarships</t>
  </si>
  <si>
    <t>Sources of Revenue</t>
  </si>
  <si>
    <t>Projected A. S. Fee Revenue</t>
  </si>
  <si>
    <t>Non-Fee Revenue</t>
  </si>
  <si>
    <t>Accounting Office</t>
  </si>
  <si>
    <t>Interest Income</t>
  </si>
  <si>
    <t>Children's Center</t>
  </si>
  <si>
    <t>Recycling</t>
  </si>
  <si>
    <t>Ticket Office</t>
  </si>
  <si>
    <t>Total Revenue</t>
  </si>
  <si>
    <t>Programs and Reserves</t>
  </si>
  <si>
    <t>Total Budget</t>
  </si>
  <si>
    <t>Revenue</t>
  </si>
  <si>
    <t>Net Allocation</t>
  </si>
  <si>
    <t>Student Organizations</t>
  </si>
  <si>
    <t>Other Clubs and Organizations</t>
  </si>
  <si>
    <t>MIC Funding</t>
  </si>
  <si>
    <t>Athletics Scholarships</t>
  </si>
  <si>
    <t>Academic Related Reserves</t>
  </si>
  <si>
    <t>Instructionally Related Activities</t>
  </si>
  <si>
    <t xml:space="preserve">Other  </t>
  </si>
  <si>
    <t>A.S. Government</t>
  </si>
  <si>
    <t>A.S Programs and Services</t>
  </si>
  <si>
    <t>Transportation Subsidy</t>
  </si>
  <si>
    <t>A.S. Support</t>
  </si>
  <si>
    <t>Total Programs and Reserves:</t>
  </si>
  <si>
    <t>Big Show</t>
  </si>
  <si>
    <t>A.S. Spirit Funds</t>
  </si>
  <si>
    <t>Community Action Funding</t>
  </si>
  <si>
    <t>Rec Sports -- Outdoors</t>
  </si>
  <si>
    <t>11-12</t>
  </si>
  <si>
    <t>Net Fee</t>
  </si>
  <si>
    <t>Rec Sports -- Sports Clubs</t>
  </si>
  <si>
    <t>Recycling/Sustainability Center</t>
  </si>
  <si>
    <t>Ongoing A.S. Programs and Services</t>
  </si>
  <si>
    <t>University Programs</t>
  </si>
  <si>
    <t>2011-12 vs 2012-13 CSUN ASSOCIATED STUDENTS ANNUAL BUDGET OVERVIEW</t>
  </si>
  <si>
    <t>2011-2012</t>
  </si>
  <si>
    <t>12-13</t>
  </si>
  <si>
    <t xml:space="preserve">Summer 2011 </t>
  </si>
  <si>
    <t>Fall 2011  = 33000 x $82</t>
  </si>
  <si>
    <t>Spring 2012 = 33000 x $82</t>
  </si>
  <si>
    <t>Student Health Insurance</t>
  </si>
  <si>
    <t>Details</t>
  </si>
  <si>
    <t>To President Hellenbrand April 26, 2012</t>
  </si>
  <si>
    <t>Total</t>
  </si>
  <si>
    <t>Sub total</t>
  </si>
  <si>
    <t>A.S. Government net allocation</t>
  </si>
  <si>
    <t>AS programs &amp; services</t>
  </si>
  <si>
    <t>AS support</t>
  </si>
  <si>
    <t>Total Check</t>
  </si>
  <si>
    <t>Delta</t>
  </si>
  <si>
    <t>Notes:</t>
  </si>
  <si>
    <t>Variance in Children's Center due to change in reporting procedures</t>
  </si>
  <si>
    <t>parent fees.</t>
  </si>
  <si>
    <t>and availability of additional financial data such as grants,</t>
  </si>
  <si>
    <t>AS fee revenue is isolated due to emphasis on this revenue stream in</t>
  </si>
  <si>
    <t>funding operations and clubs.</t>
  </si>
  <si>
    <t>13-14</t>
  </si>
  <si>
    <t>Fall 2013  = 34000 x $86</t>
  </si>
  <si>
    <t>Spring 2014 = 34000 x $86</t>
  </si>
  <si>
    <t>Summer 2013 = 5,500 x $50</t>
  </si>
  <si>
    <t>revenue)</t>
  </si>
  <si>
    <t xml:space="preserve">(excluding non-fee </t>
  </si>
  <si>
    <t>Fall 2014  = 36000 x $88</t>
  </si>
  <si>
    <t>Spring 2015 = 34000 x $88</t>
  </si>
  <si>
    <t>14-15</t>
  </si>
  <si>
    <t>2013-14 vs 2014-15 CSUN ASSOCIATED STUDENTS ANNUAL BUDGET OVERVIEW</t>
  </si>
  <si>
    <t>Summer 2014 = 5,500 x $52</t>
  </si>
  <si>
    <t>2012-13 vs 2013-14 CSUN ASSOCIATED STUDENTS ANNUAL BUDGET OVERVIEW</t>
  </si>
  <si>
    <t>Summer 2012 = 4,000 X $49</t>
  </si>
  <si>
    <t>Fall 2012  = 34000 x $84</t>
  </si>
  <si>
    <t>Spring 2013 = 34000 x $84</t>
  </si>
  <si>
    <t>Carryforward Revenue 12-13</t>
  </si>
  <si>
    <t>in funding operations and clubs.</t>
  </si>
  <si>
    <t xml:space="preserve">AS fee revenue is isolated due to emphasis on this revenue stream </t>
  </si>
  <si>
    <t>(excluding non-</t>
  </si>
  <si>
    <t>fee revenue)</t>
  </si>
  <si>
    <t>Variance in Children's Center due to expiration of CCAMPIS grant.</t>
  </si>
  <si>
    <t>Balanced budget this year - no carryforward of revenue required</t>
  </si>
  <si>
    <t>Fall enrollment projected at 36,000 for Fall 2014, a 2000 student change.</t>
  </si>
  <si>
    <t>allocation of costs.</t>
  </si>
  <si>
    <t xml:space="preserve">A.S. Support cost is shown within the other groupings to show proper </t>
  </si>
  <si>
    <t>2014-15 vs 2015-16 CSUN ASSOCIATED STUDENTS ANNUAL BUDGET OVERVIEW</t>
  </si>
  <si>
    <t>15-16</t>
  </si>
  <si>
    <t>Summer 2015 = 6,500 x $53</t>
  </si>
  <si>
    <t>Unassigned Contingency</t>
  </si>
  <si>
    <t>Variance in Children's Center due to reductions in CDE grants.</t>
  </si>
  <si>
    <t>Spring enrollment projected at 38,250 for Spring 2016, a 4,250 student change.</t>
  </si>
  <si>
    <t>Due to the substantial increase in budgeted student enrollment for 2015-16,</t>
  </si>
  <si>
    <t>a reserve was set aside for unanticipated budgetary needs, called Unassigned Contingency.</t>
  </si>
  <si>
    <t>Sub-total</t>
  </si>
  <si>
    <t>Fall 2015  = 38,250 x $90</t>
  </si>
  <si>
    <t>Spring 2016 = 38,250 x $90</t>
  </si>
  <si>
    <t>Spring 2015 = 34,000 x $88</t>
  </si>
  <si>
    <t>Fall 2014  = 36,000 x $88</t>
  </si>
  <si>
    <t>Sustainability Center</t>
  </si>
  <si>
    <t>Spirit Fund</t>
  </si>
  <si>
    <t>Productions</t>
  </si>
  <si>
    <t>Student Travel and Academic Research</t>
  </si>
  <si>
    <t>not budgeted</t>
  </si>
  <si>
    <t>Fall enrollment projected at 38,250 for Fall 2015, a 2,250 student change.</t>
  </si>
  <si>
    <t>14-15 Actuals</t>
  </si>
  <si>
    <t>(projected)</t>
  </si>
  <si>
    <t>Budget Change</t>
  </si>
  <si>
    <t>Summer 2016 = 6,500 x $54</t>
  </si>
  <si>
    <t>15-16 Actuals</t>
  </si>
  <si>
    <t>16-17</t>
  </si>
  <si>
    <t>2015-16 vs 2016-17 CSUN ASSOCIATED STUDENTS ANNUAL BUDGET OVERVIEW</t>
  </si>
  <si>
    <t>Fall 2016  = 38,000 x $92</t>
  </si>
  <si>
    <t>Spring 2017 = 38,000 x $92</t>
  </si>
  <si>
    <t>Spring enrollment also projected at 38,000 for Spring 2017, a -250 student change.</t>
  </si>
  <si>
    <t>Fall enrollment projected at 38,000 for Fall 2016, a -250 student change.</t>
  </si>
  <si>
    <t>Variance in Children's Center is due to reductions in CDE grants. We are discontinuing our Family Home Network for 2016-17.</t>
  </si>
  <si>
    <t>A.S. Support cost is shown within the other groupings to show proper allocation of costs.</t>
  </si>
  <si>
    <t>Due to the continued increase in budgeted student enrollment in the annual process for 2016-17, we are continuing our</t>
  </si>
  <si>
    <t>practice of setting aside a reserve for unanticipated budgetary needs, called Unassigned Contingency, but at a reduced level.</t>
  </si>
  <si>
    <t>Program Revenue</t>
  </si>
  <si>
    <t>2016-17 vs 2017-18 CSUN ASSOCIATED STUDENTS ANNUAL BUDGET OVERVIEW</t>
  </si>
  <si>
    <t>Fall 2017  = 38,000 x $94</t>
  </si>
  <si>
    <t>Spring 2018 = 38,000 x $94</t>
  </si>
  <si>
    <t>Summer 2017 = 6,500 x $55</t>
  </si>
  <si>
    <t>16-17 Actuals</t>
  </si>
  <si>
    <t>17-18</t>
  </si>
  <si>
    <t>Due to the continued increase in budgeted student enrollment in the annual process for 2017-18, we are continuing our</t>
  </si>
  <si>
    <t>in funding operations and clubs. (D8 - G8)</t>
  </si>
  <si>
    <t xml:space="preserve">Variance in Outdoor Adventures and Sports Clubs revenue is due to attempt to offset increased staffing costs due to minimum wage </t>
  </si>
  <si>
    <t>increase in 2017.  (G14-15)</t>
  </si>
  <si>
    <t>Fall enrollment projected at 38,000 for Fall 2017, same as 2016. (C6)</t>
  </si>
  <si>
    <t>Spring enrollment also projected at 38,000 for Spring 2018, same as 2017. (C7)</t>
  </si>
  <si>
    <t>practice of setting aside a reserve for unanticipated budgetary needs, called Unassigned Contingency, but at a reduced level. (F54)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</si>
</sst>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h:mm\ AM/PM;@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6"/>
      <color indexed="8"/>
      <name val="Arial"/>
      <family val="2"/>
    </font>
    <font>
      <sz val="9"/>
      <color indexed="55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9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6" applyNumberFormat="0" applyAlignment="0" applyProtection="0"/>
    <xf numFmtId="0" fontId="30" fillId="29" borderId="17" applyNumberFormat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6" applyNumberFormat="0" applyAlignment="0" applyProtection="0"/>
    <xf numFmtId="0" fontId="37" fillId="0" borderId="21" applyNumberFormat="0" applyFill="0" applyAlignment="0" applyProtection="0"/>
    <xf numFmtId="0" fontId="38" fillId="32" borderId="0" applyNumberFormat="0" applyBorder="0" applyAlignment="0" applyProtection="0"/>
    <xf numFmtId="0" fontId="3" fillId="0" borderId="0"/>
    <xf numFmtId="0" fontId="2" fillId="33" borderId="22" applyNumberFormat="0" applyFont="0" applyAlignment="0" applyProtection="0"/>
    <xf numFmtId="0" fontId="1" fillId="33" borderId="22" applyNumberFormat="0" applyFont="0" applyAlignment="0" applyProtection="0"/>
    <xf numFmtId="0" fontId="39" fillId="28" borderId="23" applyNumberFormat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0" borderId="0" applyNumberFormat="0" applyFill="0" applyBorder="0" applyAlignment="0" applyProtection="0"/>
    <xf numFmtId="165" fontId="46" fillId="0" borderId="0"/>
  </cellStyleXfs>
  <cellXfs count="303">
    <xf numFmtId="0" fontId="0" fillId="0" borderId="0" xfId="0"/>
    <xf numFmtId="0" fontId="0" fillId="0" borderId="0" xfId="0" applyFill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" fontId="8" fillId="0" borderId="3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3" fontId="6" fillId="0" borderId="6" xfId="28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Alignment="1">
      <alignment horizontal="center"/>
    </xf>
    <xf numFmtId="3" fontId="11" fillId="0" borderId="4" xfId="0" applyNumberFormat="1" applyFont="1" applyBorder="1"/>
    <xf numFmtId="3" fontId="10" fillId="0" borderId="5" xfId="0" applyNumberFormat="1" applyFont="1" applyBorder="1"/>
    <xf numFmtId="3" fontId="10" fillId="0" borderId="7" xfId="0" applyNumberFormat="1" applyFont="1" applyBorder="1"/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10" fillId="0" borderId="8" xfId="0" applyFont="1" applyBorder="1"/>
    <xf numFmtId="0" fontId="10" fillId="0" borderId="3" xfId="0" applyFont="1" applyBorder="1"/>
    <xf numFmtId="0" fontId="9" fillId="0" borderId="3" xfId="0" applyFont="1" applyBorder="1"/>
    <xf numFmtId="0" fontId="12" fillId="0" borderId="8" xfId="0" quotePrefix="1" applyFont="1" applyFill="1" applyBorder="1"/>
    <xf numFmtId="3" fontId="10" fillId="0" borderId="8" xfId="0" applyNumberFormat="1" applyFont="1" applyBorder="1"/>
    <xf numFmtId="3" fontId="10" fillId="0" borderId="3" xfId="0" applyNumberFormat="1" applyFont="1" applyBorder="1"/>
    <xf numFmtId="0" fontId="8" fillId="2" borderId="0" xfId="0" applyFont="1" applyFill="1" applyBorder="1" applyAlignment="1">
      <alignment horizontal="right"/>
    </xf>
    <xf numFmtId="164" fontId="8" fillId="0" borderId="0" xfId="28" applyNumberFormat="1" applyFont="1" applyFill="1" applyBorder="1" applyAlignment="1">
      <alignment horizontal="right" indent="1"/>
    </xf>
    <xf numFmtId="0" fontId="8" fillId="0" borderId="3" xfId="0" applyFont="1" applyBorder="1"/>
    <xf numFmtId="164" fontId="8" fillId="0" borderId="3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3" fontId="11" fillId="0" borderId="1" xfId="0" applyNumberFormat="1" applyFont="1" applyBorder="1"/>
    <xf numFmtId="3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28" applyNumberFormat="1" applyFont="1" applyFill="1" applyBorder="1" applyAlignment="1">
      <alignment horizontal="right"/>
    </xf>
    <xf numFmtId="3" fontId="11" fillId="0" borderId="8" xfId="0" applyNumberFormat="1" applyFont="1" applyFill="1" applyBorder="1"/>
    <xf numFmtId="3" fontId="11" fillId="0" borderId="3" xfId="0" applyNumberFormat="1" applyFont="1" applyFill="1" applyBorder="1"/>
    <xf numFmtId="0" fontId="8" fillId="0" borderId="8" xfId="0" applyFont="1" applyBorder="1"/>
    <xf numFmtId="164" fontId="11" fillId="2" borderId="0" xfId="0" applyNumberFormat="1" applyFont="1" applyFill="1" applyBorder="1"/>
    <xf numFmtId="0" fontId="11" fillId="0" borderId="0" xfId="0" applyFont="1" applyBorder="1" applyAlignment="1">
      <alignment horizontal="right"/>
    </xf>
    <xf numFmtId="3" fontId="10" fillId="0" borderId="3" xfId="0" applyNumberFormat="1" applyFont="1" applyFill="1" applyBorder="1"/>
    <xf numFmtId="0" fontId="8" fillId="0" borderId="3" xfId="0" applyFont="1" applyBorder="1" applyAlignment="1">
      <alignment horizontal="right"/>
    </xf>
    <xf numFmtId="164" fontId="8" fillId="2" borderId="8" xfId="28" applyNumberFormat="1" applyFont="1" applyFill="1" applyBorder="1"/>
    <xf numFmtId="3" fontId="11" fillId="0" borderId="8" xfId="0" applyNumberFormat="1" applyFont="1" applyBorder="1"/>
    <xf numFmtId="3" fontId="11" fillId="0" borderId="3" xfId="0" applyNumberFormat="1" applyFont="1" applyBorder="1"/>
    <xf numFmtId="3" fontId="8" fillId="0" borderId="8" xfId="0" applyNumberFormat="1" applyFont="1" applyBorder="1"/>
    <xf numFmtId="164" fontId="8" fillId="0" borderId="0" xfId="0" applyNumberFormat="1" applyFont="1" applyBorder="1"/>
    <xf numFmtId="3" fontId="10" fillId="0" borderId="3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right"/>
    </xf>
    <xf numFmtId="0" fontId="9" fillId="2" borderId="0" xfId="0" applyFont="1" applyFill="1" applyBorder="1"/>
    <xf numFmtId="164" fontId="11" fillId="0" borderId="3" xfId="28" applyNumberFormat="1" applyFont="1" applyBorder="1" applyAlignment="1">
      <alignment horizontal="right"/>
    </xf>
    <xf numFmtId="164" fontId="8" fillId="2" borderId="0" xfId="0" applyNumberFormat="1" applyFont="1" applyFill="1" applyBorder="1"/>
    <xf numFmtId="164" fontId="11" fillId="0" borderId="0" xfId="28" applyNumberFormat="1" applyFont="1" applyBorder="1" applyAlignment="1">
      <alignment horizontal="right"/>
    </xf>
    <xf numFmtId="3" fontId="10" fillId="0" borderId="8" xfId="0" applyNumberFormat="1" applyFont="1" applyFill="1" applyBorder="1"/>
    <xf numFmtId="164" fontId="9" fillId="0" borderId="1" xfId="0" applyNumberFormat="1" applyFont="1" applyFill="1" applyBorder="1"/>
    <xf numFmtId="164" fontId="11" fillId="0" borderId="1" xfId="28" applyNumberFormat="1" applyFont="1" applyBorder="1" applyAlignment="1">
      <alignment horizontal="right"/>
    </xf>
    <xf numFmtId="164" fontId="11" fillId="0" borderId="2" xfId="28" applyNumberFormat="1" applyFont="1" applyBorder="1" applyAlignment="1">
      <alignment horizontal="right"/>
    </xf>
    <xf numFmtId="3" fontId="6" fillId="0" borderId="2" xfId="0" applyNumberFormat="1" applyFont="1" applyBorder="1"/>
    <xf numFmtId="3" fontId="6" fillId="0" borderId="9" xfId="0" applyNumberFormat="1" applyFont="1" applyBorder="1"/>
    <xf numFmtId="0" fontId="13" fillId="0" borderId="0" xfId="0" applyFont="1"/>
    <xf numFmtId="164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1" fillId="0" borderId="3" xfId="0" applyNumberFormat="1" applyFont="1" applyFill="1" applyBorder="1"/>
    <xf numFmtId="0" fontId="8" fillId="0" borderId="9" xfId="0" applyFont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164" fontId="11" fillId="0" borderId="10" xfId="28" applyNumberFormat="1" applyFont="1" applyFill="1" applyBorder="1"/>
    <xf numFmtId="3" fontId="11" fillId="0" borderId="1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0" fillId="0" borderId="0" xfId="0" applyNumberFormat="1"/>
    <xf numFmtId="164" fontId="11" fillId="0" borderId="8" xfId="0" applyNumberFormat="1" applyFont="1" applyFill="1" applyBorder="1"/>
    <xf numFmtId="164" fontId="11" fillId="0" borderId="8" xfId="0" applyNumberFormat="1" applyFont="1" applyBorder="1"/>
    <xf numFmtId="164" fontId="11" fillId="0" borderId="11" xfId="28" applyNumberFormat="1" applyFont="1" applyFill="1" applyBorder="1"/>
    <xf numFmtId="3" fontId="11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3" fontId="11" fillId="0" borderId="3" xfId="0" applyNumberFormat="1" applyFont="1" applyFill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 wrapText="1"/>
    </xf>
    <xf numFmtId="0" fontId="13" fillId="0" borderId="0" xfId="0" applyFont="1" applyFill="1"/>
    <xf numFmtId="3" fontId="6" fillId="34" borderId="9" xfId="0" applyNumberFormat="1" applyFont="1" applyFill="1" applyBorder="1" applyAlignment="1">
      <alignment horizontal="center" vertical="center"/>
    </xf>
    <xf numFmtId="0" fontId="8" fillId="34" borderId="10" xfId="0" applyFont="1" applyFill="1" applyBorder="1"/>
    <xf numFmtId="0" fontId="10" fillId="34" borderId="10" xfId="0" applyFont="1" applyFill="1" applyBorder="1"/>
    <xf numFmtId="3" fontId="8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/>
    <xf numFmtId="0" fontId="8" fillId="34" borderId="10" xfId="0" applyFont="1" applyFill="1" applyBorder="1" applyAlignment="1">
      <alignment horizontal="right"/>
    </xf>
    <xf numFmtId="164" fontId="11" fillId="34" borderId="10" xfId="28" applyNumberFormat="1" applyFont="1" applyFill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164" fontId="11" fillId="34" borderId="11" xfId="28" applyNumberFormat="1" applyFont="1" applyFill="1" applyBorder="1" applyAlignment="1">
      <alignment horizontal="right"/>
    </xf>
    <xf numFmtId="0" fontId="9" fillId="34" borderId="9" xfId="0" applyFont="1" applyFill="1" applyBorder="1" applyAlignment="1">
      <alignment horizontal="right"/>
    </xf>
    <xf numFmtId="0" fontId="8" fillId="34" borderId="9" xfId="0" applyFont="1" applyFill="1" applyBorder="1" applyAlignment="1">
      <alignment horizontal="right"/>
    </xf>
    <xf numFmtId="164" fontId="11" fillId="34" borderId="10" xfId="28" applyNumberFormat="1" applyFont="1" applyFill="1" applyBorder="1"/>
    <xf numFmtId="164" fontId="11" fillId="34" borderId="11" xfId="28" applyNumberFormat="1" applyFont="1" applyFill="1" applyBorder="1"/>
    <xf numFmtId="3" fontId="11" fillId="34" borderId="11" xfId="0" applyNumberFormat="1" applyFont="1" applyFill="1" applyBorder="1" applyAlignment="1">
      <alignment horizontal="right"/>
    </xf>
    <xf numFmtId="164" fontId="11" fillId="34" borderId="11" xfId="0" applyNumberFormat="1" applyFont="1" applyFill="1" applyBorder="1" applyAlignment="1">
      <alignment horizontal="right"/>
    </xf>
    <xf numFmtId="3" fontId="11" fillId="34" borderId="10" xfId="28" applyNumberFormat="1" applyFont="1" applyFill="1" applyBorder="1"/>
    <xf numFmtId="3" fontId="9" fillId="0" borderId="0" xfId="0" applyNumberFormat="1" applyFont="1" applyBorder="1"/>
    <xf numFmtId="3" fontId="9" fillId="34" borderId="10" xfId="0" applyNumberFormat="1" applyFont="1" applyFill="1" applyBorder="1"/>
    <xf numFmtId="3" fontId="8" fillId="0" borderId="0" xfId="0" applyNumberFormat="1" applyFont="1" applyBorder="1"/>
    <xf numFmtId="3" fontId="8" fillId="34" borderId="10" xfId="0" applyNumberFormat="1" applyFont="1" applyFill="1" applyBorder="1"/>
    <xf numFmtId="3" fontId="10" fillId="34" borderId="10" xfId="0" applyNumberFormat="1" applyFont="1" applyFill="1" applyBorder="1"/>
    <xf numFmtId="3" fontId="8" fillId="34" borderId="10" xfId="0" applyNumberFormat="1" applyFont="1" applyFill="1" applyBorder="1" applyAlignment="1">
      <alignment horizontal="right"/>
    </xf>
    <xf numFmtId="3" fontId="8" fillId="34" borderId="10" xfId="28" applyNumberFormat="1" applyFont="1" applyFill="1" applyBorder="1"/>
    <xf numFmtId="3" fontId="11" fillId="34" borderId="10" xfId="0" applyNumberFormat="1" applyFont="1" applyFill="1" applyBorder="1"/>
    <xf numFmtId="3" fontId="8" fillId="34" borderId="10" xfId="28" applyNumberFormat="1" applyFont="1" applyFill="1" applyBorder="1" applyAlignment="1">
      <alignment vertical="center"/>
    </xf>
    <xf numFmtId="3" fontId="9" fillId="34" borderId="11" xfId="0" applyNumberFormat="1" applyFont="1" applyFill="1" applyBorder="1"/>
    <xf numFmtId="3" fontId="6" fillId="34" borderId="9" xfId="28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wrapText="1"/>
    </xf>
    <xf numFmtId="3" fontId="14" fillId="34" borderId="10" xfId="0" applyNumberFormat="1" applyFont="1" applyFill="1" applyBorder="1" applyAlignment="1">
      <alignment horizontal="right"/>
    </xf>
    <xf numFmtId="3" fontId="8" fillId="34" borderId="10" xfId="28" applyNumberFormat="1" applyFont="1" applyFill="1" applyBorder="1" applyAlignment="1">
      <alignment horizontal="right" indent="1"/>
    </xf>
    <xf numFmtId="0" fontId="8" fillId="34" borderId="11" xfId="0" applyFont="1" applyFill="1" applyBorder="1"/>
    <xf numFmtId="0" fontId="6" fillId="34" borderId="11" xfId="0" quotePrefix="1" applyFont="1" applyFill="1" applyBorder="1" applyAlignment="1">
      <alignment horizontal="center"/>
    </xf>
    <xf numFmtId="164" fontId="11" fillId="34" borderId="2" xfId="28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64" fontId="8" fillId="35" borderId="0" xfId="28" applyNumberFormat="1" applyFont="1" applyFill="1" applyBorder="1" applyAlignment="1">
      <alignment horizontal="right"/>
    </xf>
    <xf numFmtId="3" fontId="6" fillId="35" borderId="7" xfId="0" applyNumberFormat="1" applyFont="1" applyFill="1" applyBorder="1" applyAlignment="1">
      <alignment horizontal="center" vertical="center" wrapText="1"/>
    </xf>
    <xf numFmtId="0" fontId="8" fillId="35" borderId="3" xfId="0" applyFont="1" applyFill="1" applyBorder="1"/>
    <xf numFmtId="164" fontId="11" fillId="35" borderId="3" xfId="0" applyNumberFormat="1" applyFont="1" applyFill="1" applyBorder="1"/>
    <xf numFmtId="0" fontId="10" fillId="35" borderId="3" xfId="0" applyFont="1" applyFill="1" applyBorder="1" applyAlignment="1">
      <alignment horizontal="right" wrapText="1"/>
    </xf>
    <xf numFmtId="0" fontId="8" fillId="35" borderId="3" xfId="0" applyFont="1" applyFill="1" applyBorder="1" applyAlignment="1">
      <alignment horizontal="right"/>
    </xf>
    <xf numFmtId="3" fontId="11" fillId="35" borderId="3" xfId="0" applyNumberFormat="1" applyFont="1" applyFill="1" applyBorder="1" applyAlignment="1">
      <alignment horizontal="left"/>
    </xf>
    <xf numFmtId="164" fontId="8" fillId="35" borderId="3" xfId="0" applyNumberFormat="1" applyFont="1" applyFill="1" applyBorder="1" applyAlignment="1">
      <alignment horizontal="right"/>
    </xf>
    <xf numFmtId="0" fontId="11" fillId="35" borderId="3" xfId="0" applyFont="1" applyFill="1" applyBorder="1" applyAlignment="1">
      <alignment horizontal="right"/>
    </xf>
    <xf numFmtId="164" fontId="11" fillId="35" borderId="3" xfId="28" applyNumberFormat="1" applyFont="1" applyFill="1" applyBorder="1" applyAlignment="1">
      <alignment horizontal="right"/>
    </xf>
    <xf numFmtId="3" fontId="11" fillId="35" borderId="3" xfId="0" applyNumberFormat="1" applyFont="1" applyFill="1" applyBorder="1" applyAlignment="1">
      <alignment horizontal="right"/>
    </xf>
    <xf numFmtId="164" fontId="11" fillId="35" borderId="3" xfId="0" applyNumberFormat="1" applyFont="1" applyFill="1" applyBorder="1" applyAlignment="1">
      <alignment horizontal="right"/>
    </xf>
    <xf numFmtId="164" fontId="11" fillId="35" borderId="2" xfId="28" applyNumberFormat="1" applyFont="1" applyFill="1" applyBorder="1" applyAlignment="1">
      <alignment horizontal="right"/>
    </xf>
    <xf numFmtId="0" fontId="0" fillId="35" borderId="0" xfId="0" applyFill="1"/>
    <xf numFmtId="0" fontId="10" fillId="35" borderId="0" xfId="0" applyFont="1" applyFill="1"/>
    <xf numFmtId="0" fontId="15" fillId="34" borderId="9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/>
    </xf>
    <xf numFmtId="16" fontId="6" fillId="0" borderId="2" xfId="0" quotePrefix="1" applyNumberFormat="1" applyFont="1" applyFill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3" fontId="16" fillId="0" borderId="8" xfId="0" applyNumberFormat="1" applyFont="1" applyBorder="1"/>
    <xf numFmtId="3" fontId="16" fillId="0" borderId="3" xfId="0" applyNumberFormat="1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/>
    <xf numFmtId="0" fontId="41" fillId="0" borderId="0" xfId="0" applyFont="1"/>
    <xf numFmtId="3" fontId="18" fillId="0" borderId="3" xfId="0" applyNumberFormat="1" applyFont="1" applyFill="1" applyBorder="1"/>
    <xf numFmtId="0" fontId="19" fillId="0" borderId="0" xfId="0" applyFont="1" applyFill="1" applyBorder="1" applyAlignment="1">
      <alignment horizontal="center"/>
    </xf>
    <xf numFmtId="164" fontId="16" fillId="0" borderId="0" xfId="28" applyNumberFormat="1" applyFont="1"/>
    <xf numFmtId="164" fontId="16" fillId="0" borderId="3" xfId="28" applyNumberFormat="1" applyFont="1" applyBorder="1"/>
    <xf numFmtId="164" fontId="16" fillId="35" borderId="3" xfId="28" applyNumberFormat="1" applyFont="1" applyFill="1" applyBorder="1"/>
    <xf numFmtId="0" fontId="10" fillId="0" borderId="0" xfId="0" applyFont="1" applyBorder="1"/>
    <xf numFmtId="3" fontId="11" fillId="0" borderId="0" xfId="0" applyNumberFormat="1" applyFont="1" applyBorder="1"/>
    <xf numFmtId="164" fontId="11" fillId="34" borderId="3" xfId="28" applyNumberFormat="1" applyFont="1" applyFill="1" applyBorder="1"/>
    <xf numFmtId="0" fontId="16" fillId="0" borderId="3" xfId="0" applyFont="1" applyBorder="1"/>
    <xf numFmtId="3" fontId="16" fillId="0" borderId="3" xfId="0" applyNumberFormat="1" applyFont="1" applyBorder="1"/>
    <xf numFmtId="3" fontId="10" fillId="0" borderId="12" xfId="0" applyNumberFormat="1" applyFont="1" applyBorder="1"/>
    <xf numFmtId="3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Fill="1" applyAlignment="1">
      <alignment horizontal="left" indent="1"/>
    </xf>
    <xf numFmtId="0" fontId="8" fillId="36" borderId="9" xfId="0" applyFont="1" applyFill="1" applyBorder="1" applyAlignment="1">
      <alignment horizontal="right"/>
    </xf>
    <xf numFmtId="3" fontId="11" fillId="36" borderId="10" xfId="28" applyNumberFormat="1" applyFont="1" applyFill="1" applyBorder="1"/>
    <xf numFmtId="3" fontId="11" fillId="36" borderId="10" xfId="0" applyNumberFormat="1" applyFont="1" applyFill="1" applyBorder="1" applyAlignment="1">
      <alignment horizontal="right"/>
    </xf>
    <xf numFmtId="3" fontId="17" fillId="36" borderId="10" xfId="0" applyNumberFormat="1" applyFont="1" applyFill="1" applyBorder="1" applyAlignment="1">
      <alignment horizontal="right"/>
    </xf>
    <xf numFmtId="164" fontId="8" fillId="36" borderId="10" xfId="28" applyNumberFormat="1" applyFont="1" applyFill="1" applyBorder="1" applyAlignment="1">
      <alignment horizontal="right"/>
    </xf>
    <xf numFmtId="164" fontId="11" fillId="36" borderId="10" xfId="28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/>
    </xf>
    <xf numFmtId="3" fontId="11" fillId="36" borderId="11" xfId="0" applyNumberFormat="1" applyFont="1" applyFill="1" applyBorder="1" applyAlignment="1">
      <alignment horizontal="right"/>
    </xf>
    <xf numFmtId="3" fontId="8" fillId="36" borderId="10" xfId="0" applyNumberFormat="1" applyFont="1" applyFill="1" applyBorder="1"/>
    <xf numFmtId="3" fontId="11" fillId="36" borderId="10" xfId="0" applyNumberFormat="1" applyFont="1" applyFill="1" applyBorder="1"/>
    <xf numFmtId="3" fontId="8" fillId="36" borderId="10" xfId="28" applyNumberFormat="1" applyFont="1" applyFill="1" applyBorder="1" applyAlignment="1">
      <alignment vertical="center"/>
    </xf>
    <xf numFmtId="3" fontId="8" fillId="36" borderId="10" xfId="28" applyNumberFormat="1" applyFont="1" applyFill="1" applyBorder="1"/>
    <xf numFmtId="3" fontId="10" fillId="36" borderId="10" xfId="0" applyNumberFormat="1" applyFont="1" applyFill="1" applyBorder="1"/>
    <xf numFmtId="3" fontId="8" fillId="36" borderId="10" xfId="0" applyNumberFormat="1" applyFont="1" applyFill="1" applyBorder="1" applyAlignment="1">
      <alignment vertical="center"/>
    </xf>
    <xf numFmtId="164" fontId="11" fillId="36" borderId="11" xfId="28" applyNumberFormat="1" applyFont="1" applyFill="1" applyBorder="1"/>
    <xf numFmtId="0" fontId="9" fillId="36" borderId="10" xfId="0" applyFont="1" applyFill="1" applyBorder="1"/>
    <xf numFmtId="0" fontId="10" fillId="36" borderId="10" xfId="0" applyFont="1" applyFill="1" applyBorder="1"/>
    <xf numFmtId="0" fontId="17" fillId="36" borderId="10" xfId="0" applyFont="1" applyFill="1" applyBorder="1"/>
    <xf numFmtId="0" fontId="8" fillId="36" borderId="11" xfId="0" applyFont="1" applyFill="1" applyBorder="1"/>
    <xf numFmtId="164" fontId="11" fillId="36" borderId="10" xfId="28" applyNumberFormat="1" applyFont="1" applyFill="1" applyBorder="1"/>
    <xf numFmtId="0" fontId="8" fillId="36" borderId="10" xfId="0" applyFont="1" applyFill="1" applyBorder="1"/>
    <xf numFmtId="0" fontId="41" fillId="0" borderId="10" xfId="0" applyFont="1" applyBorder="1"/>
    <xf numFmtId="0" fontId="41" fillId="36" borderId="10" xfId="0" applyFont="1" applyFill="1" applyBorder="1"/>
    <xf numFmtId="164" fontId="11" fillId="36" borderId="11" xfId="28" applyNumberFormat="1" applyFont="1" applyFill="1" applyBorder="1" applyAlignment="1">
      <alignment horizontal="right"/>
    </xf>
    <xf numFmtId="164" fontId="43" fillId="0" borderId="0" xfId="0" applyNumberFormat="1" applyFont="1"/>
    <xf numFmtId="0" fontId="43" fillId="0" borderId="0" xfId="0" applyFont="1"/>
    <xf numFmtId="164" fontId="43" fillId="0" borderId="13" xfId="0" applyNumberFormat="1" applyFont="1" applyBorder="1"/>
    <xf numFmtId="0" fontId="8" fillId="36" borderId="7" xfId="0" applyFont="1" applyFill="1" applyBorder="1" applyAlignment="1">
      <alignment horizontal="right"/>
    </xf>
    <xf numFmtId="3" fontId="11" fillId="36" borderId="3" xfId="28" applyNumberFormat="1" applyFont="1" applyFill="1" applyBorder="1"/>
    <xf numFmtId="0" fontId="8" fillId="36" borderId="3" xfId="0" applyFont="1" applyFill="1" applyBorder="1" applyAlignment="1">
      <alignment horizontal="right"/>
    </xf>
    <xf numFmtId="3" fontId="8" fillId="36" borderId="3" xfId="0" applyNumberFormat="1" applyFont="1" applyFill="1" applyBorder="1"/>
    <xf numFmtId="3" fontId="11" fillId="36" borderId="3" xfId="0" applyNumberFormat="1" applyFont="1" applyFill="1" applyBorder="1"/>
    <xf numFmtId="3" fontId="8" fillId="36" borderId="3" xfId="28" applyNumberFormat="1" applyFont="1" applyFill="1" applyBorder="1"/>
    <xf numFmtId="3" fontId="10" fillId="36" borderId="3" xfId="0" applyNumberFormat="1" applyFont="1" applyFill="1" applyBorder="1"/>
    <xf numFmtId="3" fontId="11" fillId="36" borderId="3" xfId="28" applyNumberFormat="1" applyFont="1" applyFill="1" applyBorder="1" applyAlignment="1">
      <alignment vertical="center"/>
    </xf>
    <xf numFmtId="3" fontId="20" fillId="0" borderId="4" xfId="0" applyNumberFormat="1" applyFont="1" applyBorder="1"/>
    <xf numFmtId="3" fontId="20" fillId="0" borderId="2" xfId="0" applyNumberFormat="1" applyFont="1" applyBorder="1"/>
    <xf numFmtId="0" fontId="20" fillId="36" borderId="11" xfId="0" quotePrefix="1" applyFont="1" applyFill="1" applyBorder="1" applyAlignment="1">
      <alignment horizontal="center"/>
    </xf>
    <xf numFmtId="0" fontId="20" fillId="36" borderId="2" xfId="0" applyFont="1" applyFill="1" applyBorder="1" applyAlignment="1">
      <alignment horizontal="center"/>
    </xf>
    <xf numFmtId="16" fontId="20" fillId="0" borderId="2" xfId="0" quotePrefix="1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/>
    </xf>
    <xf numFmtId="0" fontId="20" fillId="0" borderId="0" xfId="0" applyFont="1" applyAlignment="1">
      <alignment horizontal="left" vertical="top"/>
    </xf>
    <xf numFmtId="0" fontId="22" fillId="0" borderId="0" xfId="0" applyFont="1"/>
    <xf numFmtId="0" fontId="22" fillId="0" borderId="0" xfId="0" applyFont="1" applyFill="1"/>
    <xf numFmtId="0" fontId="0" fillId="0" borderId="0" xfId="0" applyFont="1"/>
    <xf numFmtId="3" fontId="20" fillId="0" borderId="5" xfId="0" applyNumberFormat="1" applyFont="1" applyBorder="1" applyAlignment="1">
      <alignment vertical="center"/>
    </xf>
    <xf numFmtId="3" fontId="20" fillId="0" borderId="9" xfId="0" applyNumberFormat="1" applyFont="1" applyBorder="1"/>
    <xf numFmtId="3" fontId="20" fillId="36" borderId="9" xfId="0" applyNumberFormat="1" applyFont="1" applyFill="1" applyBorder="1" applyAlignment="1">
      <alignment horizontal="center" vertical="center"/>
    </xf>
    <xf numFmtId="3" fontId="20" fillId="36" borderId="7" xfId="0" applyNumberFormat="1" applyFont="1" applyFill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 wrapText="1"/>
    </xf>
    <xf numFmtId="0" fontId="23" fillId="36" borderId="9" xfId="0" applyFont="1" applyFill="1" applyBorder="1" applyAlignment="1">
      <alignment horizontal="center" vertical="center"/>
    </xf>
    <xf numFmtId="164" fontId="24" fillId="36" borderId="10" xfId="28" applyNumberFormat="1" applyFont="1" applyFill="1" applyBorder="1" applyAlignment="1">
      <alignment horizontal="right"/>
    </xf>
    <xf numFmtId="3" fontId="8" fillId="36" borderId="14" xfId="28" applyNumberFormat="1" applyFont="1" applyFill="1" applyBorder="1"/>
    <xf numFmtId="3" fontId="25" fillId="36" borderId="10" xfId="0" applyNumberFormat="1" applyFont="1" applyFill="1" applyBorder="1" applyAlignment="1">
      <alignment vertical="center"/>
    </xf>
    <xf numFmtId="3" fontId="25" fillId="36" borderId="10" xfId="28" applyNumberFormat="1" applyFont="1" applyFill="1" applyBorder="1"/>
    <xf numFmtId="3" fontId="11" fillId="36" borderId="10" xfId="0" applyNumberFormat="1" applyFont="1" applyFill="1" applyBorder="1" applyAlignment="1">
      <alignment vertical="center"/>
    </xf>
    <xf numFmtId="3" fontId="16" fillId="36" borderId="10" xfId="0" applyNumberFormat="1" applyFont="1" applyFill="1" applyBorder="1"/>
    <xf numFmtId="3" fontId="10" fillId="0" borderId="0" xfId="0" applyNumberFormat="1" applyFont="1" applyBorder="1"/>
    <xf numFmtId="3" fontId="20" fillId="0" borderId="5" xfId="0" applyNumberFormat="1" applyFont="1" applyBorder="1"/>
    <xf numFmtId="3" fontId="11" fillId="0" borderId="0" xfId="0" applyNumberFormat="1" applyFont="1" applyFill="1" applyBorder="1"/>
    <xf numFmtId="3" fontId="11" fillId="0" borderId="15" xfId="0" applyNumberFormat="1" applyFont="1" applyFill="1" applyBorder="1"/>
    <xf numFmtId="0" fontId="0" fillId="35" borderId="0" xfId="0" applyFont="1" applyFill="1"/>
    <xf numFmtId="164" fontId="0" fillId="35" borderId="0" xfId="0" applyNumberFormat="1" applyFill="1"/>
    <xf numFmtId="16" fontId="20" fillId="36" borderId="11" xfId="0" quotePrefix="1" applyNumberFormat="1" applyFont="1" applyFill="1" applyBorder="1" applyAlignment="1">
      <alignment horizontal="center"/>
    </xf>
    <xf numFmtId="3" fontId="25" fillId="36" borderId="3" xfId="28" applyNumberFormat="1" applyFont="1" applyFill="1" applyBorder="1"/>
    <xf numFmtId="3" fontId="11" fillId="36" borderId="2" xfId="0" applyNumberFormat="1" applyFont="1" applyFill="1" applyBorder="1" applyAlignment="1">
      <alignment horizontal="right"/>
    </xf>
    <xf numFmtId="3" fontId="20" fillId="0" borderId="5" xfId="0" applyNumberFormat="1" applyFont="1" applyBorder="1" applyAlignment="1">
      <alignment horizontal="center" vertical="center"/>
    </xf>
    <xf numFmtId="3" fontId="8" fillId="36" borderId="3" xfId="28" applyNumberFormat="1" applyFont="1" applyFill="1" applyBorder="1" applyAlignment="1">
      <alignment vertical="center"/>
    </xf>
    <xf numFmtId="3" fontId="25" fillId="36" borderId="3" xfId="28" applyNumberFormat="1" applyFont="1" applyFill="1" applyBorder="1" applyAlignment="1">
      <alignment vertical="center"/>
    </xf>
    <xf numFmtId="3" fontId="16" fillId="0" borderId="7" xfId="0" applyNumberFormat="1" applyFont="1" applyBorder="1"/>
    <xf numFmtId="3" fontId="16" fillId="0" borderId="5" xfId="0" applyNumberFormat="1" applyFont="1" applyBorder="1"/>
    <xf numFmtId="0" fontId="0" fillId="0" borderId="0" xfId="0" applyFill="1"/>
    <xf numFmtId="0" fontId="44" fillId="0" borderId="0" xfId="0" applyFont="1" applyFill="1"/>
    <xf numFmtId="164" fontId="44" fillId="0" borderId="0" xfId="0" applyNumberFormat="1" applyFont="1" applyFill="1"/>
    <xf numFmtId="0" fontId="10" fillId="0" borderId="0" xfId="0" applyFont="1" applyFill="1"/>
    <xf numFmtId="0" fontId="0" fillId="0" borderId="0" xfId="0" applyFont="1" applyFill="1"/>
    <xf numFmtId="0" fontId="10" fillId="36" borderId="1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3" fontId="25" fillId="0" borderId="10" xfId="28" applyNumberFormat="1" applyFont="1" applyFill="1" applyBorder="1"/>
    <xf numFmtId="3" fontId="11" fillId="0" borderId="10" xfId="0" applyNumberFormat="1" applyFont="1" applyFill="1" applyBorder="1"/>
    <xf numFmtId="3" fontId="8" fillId="0" borderId="10" xfId="28" applyNumberFormat="1" applyFont="1" applyFill="1" applyBorder="1"/>
    <xf numFmtId="3" fontId="8" fillId="36" borderId="10" xfId="0" applyNumberFormat="1" applyFont="1" applyFill="1" applyBorder="1" applyAlignment="1">
      <alignment horizontal="center"/>
    </xf>
    <xf numFmtId="0" fontId="20" fillId="36" borderId="2" xfId="0" applyFont="1" applyFill="1" applyBorder="1" applyAlignment="1">
      <alignment horizontal="center" wrapText="1"/>
    </xf>
    <xf numFmtId="0" fontId="45" fillId="0" borderId="0" xfId="0" applyFont="1" applyFill="1"/>
    <xf numFmtId="164" fontId="47" fillId="0" borderId="0" xfId="29" applyNumberFormat="1" applyFont="1" applyFill="1"/>
    <xf numFmtId="0" fontId="47" fillId="0" borderId="0" xfId="0" applyFont="1" applyFill="1" applyBorder="1"/>
    <xf numFmtId="0" fontId="45" fillId="0" borderId="0" xfId="48" applyNumberFormat="1" applyFont="1" applyFill="1" applyAlignment="1">
      <alignment horizontal="left"/>
    </xf>
    <xf numFmtId="3" fontId="8" fillId="0" borderId="3" xfId="28" applyNumberFormat="1" applyFont="1" applyFill="1" applyBorder="1"/>
    <xf numFmtId="0" fontId="20" fillId="37" borderId="11" xfId="0" quotePrefix="1" applyFont="1" applyFill="1" applyBorder="1" applyAlignment="1">
      <alignment horizontal="center"/>
    </xf>
    <xf numFmtId="0" fontId="9" fillId="37" borderId="10" xfId="0" applyFont="1" applyFill="1" applyBorder="1"/>
    <xf numFmtId="0" fontId="10" fillId="37" borderId="10" xfId="0" applyFont="1" applyFill="1" applyBorder="1"/>
    <xf numFmtId="0" fontId="17" fillId="37" borderId="10" xfId="0" applyFont="1" applyFill="1" applyBorder="1"/>
    <xf numFmtId="0" fontId="41" fillId="37" borderId="10" xfId="0" applyFont="1" applyFill="1" applyBorder="1"/>
    <xf numFmtId="0" fontId="8" fillId="37" borderId="11" xfId="0" applyFont="1" applyFill="1" applyBorder="1"/>
    <xf numFmtId="0" fontId="10" fillId="37" borderId="0" xfId="0" applyFont="1" applyFill="1"/>
    <xf numFmtId="0" fontId="23" fillId="37" borderId="9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164" fontId="11" fillId="37" borderId="10" xfId="28" applyNumberFormat="1" applyFont="1" applyFill="1" applyBorder="1"/>
    <xf numFmtId="0" fontId="8" fillId="37" borderId="10" xfId="0" applyFont="1" applyFill="1" applyBorder="1"/>
    <xf numFmtId="164" fontId="11" fillId="37" borderId="11" xfId="28" applyNumberFormat="1" applyFont="1" applyFill="1" applyBorder="1" applyAlignment="1">
      <alignment horizontal="right"/>
    </xf>
    <xf numFmtId="164" fontId="44" fillId="37" borderId="0" xfId="0" applyNumberFormat="1" applyFont="1" applyFill="1"/>
    <xf numFmtId="164" fontId="0" fillId="37" borderId="0" xfId="0" applyNumberFormat="1" applyFill="1"/>
    <xf numFmtId="164" fontId="43" fillId="37" borderId="0" xfId="0" applyNumberFormat="1" applyFont="1" applyFill="1"/>
    <xf numFmtId="164" fontId="43" fillId="37" borderId="13" xfId="0" applyNumberFormat="1" applyFont="1" applyFill="1" applyBorder="1"/>
    <xf numFmtId="0" fontId="8" fillId="37" borderId="9" xfId="0" applyFont="1" applyFill="1" applyBorder="1" applyAlignment="1">
      <alignment horizontal="right"/>
    </xf>
    <xf numFmtId="3" fontId="8" fillId="37" borderId="10" xfId="28" applyNumberFormat="1" applyFont="1" applyFill="1" applyBorder="1"/>
    <xf numFmtId="3" fontId="8" fillId="37" borderId="14" xfId="28" applyNumberFormat="1" applyFont="1" applyFill="1" applyBorder="1"/>
    <xf numFmtId="3" fontId="11" fillId="37" borderId="10" xfId="0" applyNumberFormat="1" applyFont="1" applyFill="1" applyBorder="1" applyAlignment="1">
      <alignment horizontal="right"/>
    </xf>
    <xf numFmtId="3" fontId="17" fillId="37" borderId="10" xfId="0" applyNumberFormat="1" applyFont="1" applyFill="1" applyBorder="1" applyAlignment="1">
      <alignment horizontal="right"/>
    </xf>
    <xf numFmtId="164" fontId="8" fillId="37" borderId="10" xfId="28" applyNumberFormat="1" applyFont="1" applyFill="1" applyBorder="1" applyAlignment="1">
      <alignment horizontal="right"/>
    </xf>
    <xf numFmtId="164" fontId="24" fillId="37" borderId="10" xfId="28" applyNumberFormat="1" applyFont="1" applyFill="1" applyBorder="1" applyAlignment="1">
      <alignment horizontal="right"/>
    </xf>
    <xf numFmtId="164" fontId="11" fillId="37" borderId="10" xfId="28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right"/>
    </xf>
    <xf numFmtId="3" fontId="11" fillId="37" borderId="11" xfId="0" applyNumberFormat="1" applyFont="1" applyFill="1" applyBorder="1" applyAlignment="1">
      <alignment horizontal="right"/>
    </xf>
    <xf numFmtId="0" fontId="8" fillId="37" borderId="0" xfId="0" applyFont="1" applyFill="1" applyBorder="1" applyAlignment="1">
      <alignment horizontal="right"/>
    </xf>
    <xf numFmtId="3" fontId="20" fillId="37" borderId="9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/>
    <xf numFmtId="3" fontId="11" fillId="37" borderId="10" xfId="0" applyNumberFormat="1" applyFont="1" applyFill="1" applyBorder="1"/>
    <xf numFmtId="3" fontId="8" fillId="37" borderId="10" xfId="28" applyNumberFormat="1" applyFont="1" applyFill="1" applyBorder="1" applyAlignment="1">
      <alignment vertical="center"/>
    </xf>
    <xf numFmtId="3" fontId="25" fillId="37" borderId="10" xfId="28" applyNumberFormat="1" applyFont="1" applyFill="1" applyBorder="1"/>
    <xf numFmtId="3" fontId="16" fillId="37" borderId="10" xfId="0" applyNumberFormat="1" applyFont="1" applyFill="1" applyBorder="1"/>
    <xf numFmtId="3" fontId="10" fillId="37" borderId="10" xfId="0" applyNumberFormat="1" applyFont="1" applyFill="1" applyBorder="1"/>
    <xf numFmtId="3" fontId="8" fillId="37" borderId="10" xfId="0" applyNumberFormat="1" applyFont="1" applyFill="1" applyBorder="1" applyAlignment="1">
      <alignment vertical="center"/>
    </xf>
    <xf numFmtId="3" fontId="25" fillId="37" borderId="10" xfId="0" applyNumberFormat="1" applyFont="1" applyFill="1" applyBorder="1" applyAlignment="1">
      <alignment vertical="center"/>
    </xf>
    <xf numFmtId="3" fontId="11" fillId="37" borderId="10" xfId="0" applyNumberFormat="1" applyFont="1" applyFill="1" applyBorder="1" applyAlignment="1">
      <alignment vertical="center"/>
    </xf>
    <xf numFmtId="3" fontId="11" fillId="37" borderId="10" xfId="28" applyNumberFormat="1" applyFont="1" applyFill="1" applyBorder="1"/>
    <xf numFmtId="164" fontId="11" fillId="37" borderId="11" xfId="28" applyNumberFormat="1" applyFont="1" applyFill="1" applyBorder="1"/>
    <xf numFmtId="3" fontId="10" fillId="37" borderId="7" xfId="0" applyNumberFormat="1" applyFont="1" applyFill="1" applyBorder="1"/>
    <xf numFmtId="0" fontId="10" fillId="37" borderId="3" xfId="0" applyFont="1" applyFill="1" applyBorder="1"/>
    <xf numFmtId="0" fontId="16" fillId="37" borderId="3" xfId="0" applyFont="1" applyFill="1" applyBorder="1"/>
    <xf numFmtId="3" fontId="16" fillId="37" borderId="3" xfId="0" applyNumberFormat="1" applyFont="1" applyFill="1" applyBorder="1" applyAlignment="1">
      <alignment horizontal="left"/>
    </xf>
    <xf numFmtId="3" fontId="10" fillId="37" borderId="3" xfId="0" applyNumberFormat="1" applyFont="1" applyFill="1" applyBorder="1"/>
    <xf numFmtId="3" fontId="8" fillId="37" borderId="3" xfId="0" applyNumberFormat="1" applyFont="1" applyFill="1" applyBorder="1"/>
    <xf numFmtId="164" fontId="24" fillId="0" borderId="10" xfId="28" applyNumberFormat="1" applyFont="1" applyFill="1" applyBorder="1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cel Built-in Normal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8" xfId="48"/>
    <cellStyle name="Normal 2" xfId="41"/>
    <cellStyle name="Note" xfId="42" builtinId="10" customBuiltin="1"/>
    <cellStyle name="Note 2" xfId="43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1"/>
  <sheetViews>
    <sheetView workbookViewId="0">
      <selection activeCell="B4" sqref="B4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5" width="13.83203125" style="1" customWidth="1"/>
    <col min="6" max="6" width="10.5" style="1" bestFit="1" customWidth="1"/>
    <col min="7" max="7" width="14.6640625" customWidth="1"/>
    <col min="8" max="8" width="1.1640625" customWidth="1"/>
    <col min="9" max="9" width="15.5" customWidth="1"/>
    <col min="10" max="10" width="1.5" customWidth="1"/>
    <col min="12" max="12" width="9.33203125" bestFit="1" customWidth="1"/>
  </cols>
  <sheetData>
    <row r="1" spans="1:12" s="212" customFormat="1" ht="17.25" customHeight="1">
      <c r="A1" s="209" t="s">
        <v>83</v>
      </c>
      <c r="B1" s="210"/>
      <c r="C1" s="210"/>
      <c r="D1" s="211"/>
      <c r="E1" s="211"/>
      <c r="F1" s="211"/>
      <c r="G1" s="210"/>
      <c r="H1" s="210"/>
      <c r="I1" s="210"/>
    </row>
    <row r="2" spans="1:12" ht="11.25" customHeight="1" thickBot="1">
      <c r="A2" s="90"/>
      <c r="B2" s="85"/>
      <c r="C2" s="85"/>
      <c r="D2" s="86"/>
      <c r="E2" s="86"/>
      <c r="F2" s="86"/>
      <c r="G2" s="89"/>
      <c r="H2" s="89"/>
      <c r="I2" s="13"/>
    </row>
    <row r="3" spans="1:12" ht="15" customHeight="1" thickBot="1">
      <c r="A3" s="203" t="s">
        <v>1</v>
      </c>
      <c r="B3" s="204"/>
      <c r="C3" s="204"/>
      <c r="D3" s="205" t="s">
        <v>58</v>
      </c>
      <c r="E3" s="205" t="s">
        <v>66</v>
      </c>
      <c r="F3" s="206" t="s">
        <v>51</v>
      </c>
      <c r="G3" s="207" t="s">
        <v>58</v>
      </c>
      <c r="H3" s="208"/>
      <c r="I3" s="205" t="s">
        <v>66</v>
      </c>
    </row>
    <row r="4" spans="1:12" ht="13.5" customHeight="1">
      <c r="A4" s="238" t="s">
        <v>2</v>
      </c>
      <c r="B4" s="237"/>
      <c r="C4" s="16"/>
      <c r="D4" s="168"/>
      <c r="E4" s="168"/>
      <c r="F4" s="195"/>
      <c r="G4" s="18"/>
      <c r="H4" s="128"/>
      <c r="I4" s="183"/>
    </row>
    <row r="5" spans="1:12" ht="13.5" customHeight="1">
      <c r="A5" s="19"/>
      <c r="B5" s="20" t="s">
        <v>61</v>
      </c>
      <c r="C5" s="20" t="s">
        <v>68</v>
      </c>
      <c r="D5" s="179">
        <v>275000</v>
      </c>
      <c r="E5" s="179">
        <v>286000</v>
      </c>
      <c r="F5" s="200">
        <f>SUM(E5-D5)</f>
        <v>11000</v>
      </c>
      <c r="G5" s="21"/>
      <c r="H5" s="21"/>
      <c r="I5" s="184"/>
    </row>
    <row r="6" spans="1:12" ht="13.5" customHeight="1">
      <c r="A6" s="19"/>
      <c r="B6" s="20" t="s">
        <v>59</v>
      </c>
      <c r="C6" s="20" t="s">
        <v>64</v>
      </c>
      <c r="D6" s="179">
        <v>2924000</v>
      </c>
      <c r="E6" s="179">
        <v>3168000</v>
      </c>
      <c r="F6" s="200">
        <f>SUM(E6-D6)</f>
        <v>244000</v>
      </c>
      <c r="G6" s="21"/>
      <c r="H6" s="21"/>
      <c r="I6" s="184"/>
    </row>
    <row r="7" spans="1:12" ht="13.5" customHeight="1">
      <c r="A7" s="22"/>
      <c r="B7" s="20" t="s">
        <v>60</v>
      </c>
      <c r="C7" s="20" t="s">
        <v>65</v>
      </c>
      <c r="D7" s="220">
        <v>2924000</v>
      </c>
      <c r="E7" s="220">
        <v>2992000</v>
      </c>
      <c r="F7" s="220">
        <f>SUM(E7-D7)</f>
        <v>68000</v>
      </c>
      <c r="G7" s="21"/>
      <c r="H7" s="21"/>
      <c r="I7" s="184"/>
      <c r="L7" s="1"/>
    </row>
    <row r="8" spans="1:12" ht="13.5" customHeight="1">
      <c r="A8" s="22"/>
      <c r="B8" s="162" t="s">
        <v>45</v>
      </c>
      <c r="C8" s="162" t="s">
        <v>45</v>
      </c>
      <c r="D8" s="170">
        <f>SUM(D5:D7)</f>
        <v>6123000</v>
      </c>
      <c r="E8" s="170">
        <f>SUM(E5:E7)</f>
        <v>6446000</v>
      </c>
      <c r="F8" s="200">
        <f>SUM(E8-D8)</f>
        <v>323000</v>
      </c>
      <c r="G8" s="65"/>
      <c r="H8" s="65"/>
      <c r="I8" s="185"/>
      <c r="J8" s="153"/>
      <c r="L8" s="1"/>
    </row>
    <row r="9" spans="1:12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12" ht="13.5" customHeight="1">
      <c r="A10" s="19"/>
      <c r="B10" s="24" t="s">
        <v>4</v>
      </c>
      <c r="C10" s="24" t="s">
        <v>4</v>
      </c>
      <c r="D10" s="172">
        <v>18500</v>
      </c>
      <c r="E10" s="172">
        <v>9500</v>
      </c>
      <c r="F10" s="200">
        <f t="shared" ref="F10:F19" si="0">SUM(E10-D10)</f>
        <v>-9000</v>
      </c>
      <c r="G10" s="75"/>
      <c r="H10" s="75"/>
      <c r="I10" s="184"/>
    </row>
    <row r="11" spans="1:12" ht="13.5" customHeight="1">
      <c r="A11" s="19"/>
      <c r="B11" s="24" t="s">
        <v>5</v>
      </c>
      <c r="C11" s="24" t="s">
        <v>5</v>
      </c>
      <c r="D11" s="172">
        <v>10000</v>
      </c>
      <c r="E11" s="172">
        <v>20000</v>
      </c>
      <c r="F11" s="200">
        <f t="shared" si="0"/>
        <v>10000</v>
      </c>
      <c r="G11" s="66"/>
      <c r="H11" s="66"/>
      <c r="I11" s="184"/>
    </row>
    <row r="12" spans="1:12" ht="13.5" customHeight="1">
      <c r="A12" s="19"/>
      <c r="B12" s="24"/>
      <c r="C12" s="24" t="s">
        <v>73</v>
      </c>
      <c r="D12" s="172">
        <v>30500</v>
      </c>
      <c r="E12" s="172"/>
      <c r="F12" s="200">
        <f t="shared" si="0"/>
        <v>-30500</v>
      </c>
      <c r="G12" s="66"/>
      <c r="H12" s="66"/>
      <c r="I12" s="184"/>
    </row>
    <row r="13" spans="1:12" ht="13.5" customHeight="1">
      <c r="A13" s="19"/>
      <c r="B13" s="5" t="s">
        <v>6</v>
      </c>
      <c r="C13" s="5" t="s">
        <v>6</v>
      </c>
      <c r="D13" s="172">
        <v>1150000</v>
      </c>
      <c r="E13" s="172">
        <v>1047500</v>
      </c>
      <c r="F13" s="200">
        <f t="shared" si="0"/>
        <v>-102500</v>
      </c>
      <c r="G13" s="27"/>
      <c r="H13" s="27"/>
      <c r="I13" s="184"/>
    </row>
    <row r="14" spans="1:12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12" ht="13.5" customHeight="1">
      <c r="A15" s="19"/>
      <c r="B15" s="5" t="s">
        <v>29</v>
      </c>
      <c r="C15" s="5" t="s">
        <v>29</v>
      </c>
      <c r="D15" s="172">
        <v>25000</v>
      </c>
      <c r="E15" s="172">
        <v>30000</v>
      </c>
      <c r="F15" s="200">
        <f t="shared" si="0"/>
        <v>5000</v>
      </c>
      <c r="G15" s="27"/>
      <c r="H15" s="27"/>
      <c r="I15" s="184"/>
    </row>
    <row r="16" spans="1:12" ht="13.5" customHeight="1">
      <c r="A16" s="19"/>
      <c r="B16" s="5" t="s">
        <v>7</v>
      </c>
      <c r="C16" s="5" t="s">
        <v>7</v>
      </c>
      <c r="D16" s="172">
        <v>21500</v>
      </c>
      <c r="E16" s="172">
        <v>23000</v>
      </c>
      <c r="F16" s="200">
        <f t="shared" si="0"/>
        <v>1500</v>
      </c>
      <c r="G16" s="27"/>
      <c r="H16" s="27"/>
      <c r="I16" s="184"/>
    </row>
    <row r="17" spans="1:10" ht="13.5" customHeight="1">
      <c r="A17" s="19"/>
      <c r="B17" s="5" t="s">
        <v>42</v>
      </c>
      <c r="C17" s="5" t="s">
        <v>42</v>
      </c>
      <c r="D17" s="172">
        <v>0</v>
      </c>
      <c r="E17" s="172">
        <v>0</v>
      </c>
      <c r="F17" s="200">
        <f t="shared" si="0"/>
        <v>0</v>
      </c>
      <c r="G17" s="27"/>
      <c r="H17" s="27"/>
      <c r="I17" s="184"/>
    </row>
    <row r="18" spans="1:10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10" ht="13.5" customHeight="1">
      <c r="A19" s="19"/>
      <c r="B19" s="24" t="s">
        <v>8</v>
      </c>
      <c r="C19" s="24" t="s">
        <v>8</v>
      </c>
      <c r="D19" s="219">
        <v>260000</v>
      </c>
      <c r="E19" s="219">
        <v>280000</v>
      </c>
      <c r="F19" s="219">
        <f t="shared" si="0"/>
        <v>20000</v>
      </c>
      <c r="G19" s="28"/>
      <c r="H19" s="28"/>
      <c r="I19" s="184"/>
    </row>
    <row r="20" spans="1:10" ht="13.5" customHeight="1">
      <c r="A20" s="19"/>
      <c r="B20" s="163" t="s">
        <v>45</v>
      </c>
      <c r="C20" s="163" t="s">
        <v>45</v>
      </c>
      <c r="D20" s="173">
        <f>SUM(D10:D19)</f>
        <v>1515500</v>
      </c>
      <c r="E20" s="173">
        <f>SUM(E10:E19)</f>
        <v>1410000</v>
      </c>
      <c r="F20" s="200">
        <f>SUM(E20-D20)</f>
        <v>-105500</v>
      </c>
      <c r="G20" s="28"/>
      <c r="H20" s="28"/>
      <c r="I20" s="184"/>
    </row>
    <row r="21" spans="1:10" ht="13.5" customHeight="1" thickBot="1">
      <c r="A21" s="19"/>
      <c r="B21" s="164"/>
      <c r="C21" s="225"/>
      <c r="D21" s="174"/>
      <c r="E21" s="174"/>
      <c r="F21" s="174"/>
      <c r="G21" s="28"/>
      <c r="H21" s="28"/>
      <c r="I21" s="184"/>
    </row>
    <row r="22" spans="1:10" ht="12.75" customHeight="1" thickBot="1">
      <c r="A22" s="14" t="s">
        <v>9</v>
      </c>
      <c r="B22" s="31"/>
      <c r="C22" s="31"/>
      <c r="D22" s="175">
        <f>+D20+D8</f>
        <v>7638500</v>
      </c>
      <c r="E22" s="175">
        <f>+E20+E8</f>
        <v>7856000</v>
      </c>
      <c r="F22" s="34">
        <f>SUM(E22-D22)</f>
        <v>217500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239"/>
      <c r="I23" s="242"/>
      <c r="J23" s="239"/>
    </row>
    <row r="24" spans="1:10" ht="15" customHeight="1">
      <c r="A24" s="213" t="s">
        <v>10</v>
      </c>
      <c r="B24" s="214"/>
      <c r="C24" s="226"/>
      <c r="D24" s="215" t="s">
        <v>11</v>
      </c>
      <c r="E24" s="215" t="s">
        <v>11</v>
      </c>
      <c r="F24" s="216" t="s">
        <v>51</v>
      </c>
      <c r="G24" s="217" t="s">
        <v>31</v>
      </c>
      <c r="H24" s="243"/>
      <c r="I24" s="218" t="s">
        <v>31</v>
      </c>
      <c r="J24" s="239"/>
    </row>
    <row r="25" spans="1:10" ht="15" customHeight="1">
      <c r="A25" s="38"/>
      <c r="B25" s="39"/>
      <c r="C25" s="227"/>
      <c r="D25" s="176"/>
      <c r="E25" s="176"/>
      <c r="F25" s="198"/>
      <c r="G25" s="245" t="s">
        <v>76</v>
      </c>
      <c r="H25" s="243"/>
      <c r="I25" s="244" t="s">
        <v>76</v>
      </c>
      <c r="J25" s="239"/>
    </row>
    <row r="26" spans="1:10" ht="12.75" customHeight="1">
      <c r="A26" s="38" t="s">
        <v>14</v>
      </c>
      <c r="B26" s="39"/>
      <c r="C26" s="227"/>
      <c r="D26" s="177"/>
      <c r="E26" s="177"/>
      <c r="F26" s="199"/>
      <c r="G26" s="246" t="s">
        <v>77</v>
      </c>
      <c r="H26" s="243"/>
      <c r="I26" s="244" t="s">
        <v>77</v>
      </c>
      <c r="J26" s="239"/>
    </row>
    <row r="27" spans="1:10" ht="12.75" customHeight="1">
      <c r="A27" s="19"/>
      <c r="B27" s="20" t="s">
        <v>28</v>
      </c>
      <c r="C27" s="228"/>
      <c r="D27" s="178">
        <v>5300</v>
      </c>
      <c r="E27" s="178">
        <v>5300</v>
      </c>
      <c r="F27" s="200">
        <f>SUM(E27-D27)</f>
        <v>0</v>
      </c>
      <c r="G27" s="93"/>
      <c r="H27" s="239"/>
      <c r="I27" s="184"/>
      <c r="J27" s="239"/>
    </row>
    <row r="28" spans="1:10" ht="12.75" customHeight="1">
      <c r="A28" s="19"/>
      <c r="B28" s="20" t="s">
        <v>16</v>
      </c>
      <c r="C28" s="227"/>
      <c r="D28" s="179">
        <v>93334</v>
      </c>
      <c r="E28" s="179">
        <v>105224</v>
      </c>
      <c r="F28" s="200">
        <f>SUM(E28-D28)</f>
        <v>11890</v>
      </c>
      <c r="G28" s="44"/>
      <c r="H28" s="239"/>
      <c r="I28" s="184"/>
      <c r="J28" s="239"/>
    </row>
    <row r="29" spans="1:10" ht="12.75" customHeight="1">
      <c r="A29" s="19"/>
      <c r="B29" s="20" t="s">
        <v>15</v>
      </c>
      <c r="C29" s="227"/>
      <c r="D29" s="222">
        <v>948265</v>
      </c>
      <c r="E29" s="222">
        <v>1044154</v>
      </c>
      <c r="F29" s="222">
        <f>SUM(E29-D29)</f>
        <v>95889</v>
      </c>
      <c r="G29" s="44"/>
      <c r="H29" s="239"/>
      <c r="I29" s="184"/>
      <c r="J29" s="239"/>
    </row>
    <row r="30" spans="1:10" ht="12.75" customHeight="1">
      <c r="A30" s="19"/>
      <c r="B30" s="20" t="s">
        <v>45</v>
      </c>
      <c r="C30" s="227"/>
      <c r="D30" s="224">
        <f>SUM(D27:D29)</f>
        <v>1046899</v>
      </c>
      <c r="E30" s="224">
        <f>SUM(E27:E29)</f>
        <v>1154678</v>
      </c>
      <c r="F30" s="200">
        <f>SUM(E30-D30)</f>
        <v>107779</v>
      </c>
      <c r="G30" s="70">
        <v>1046899</v>
      </c>
      <c r="H30" s="239"/>
      <c r="I30" s="187">
        <v>1154678</v>
      </c>
      <c r="J30" s="239"/>
    </row>
    <row r="31" spans="1:10" ht="12.75" customHeight="1">
      <c r="A31" s="19"/>
      <c r="B31" s="20"/>
      <c r="C31" s="227"/>
      <c r="D31" s="180"/>
      <c r="E31" s="180"/>
      <c r="F31" s="201"/>
      <c r="G31" s="44"/>
      <c r="H31" s="239"/>
      <c r="I31" s="184"/>
      <c r="J31" s="239"/>
    </row>
    <row r="32" spans="1:10" ht="12.75" customHeight="1">
      <c r="A32" s="46" t="s">
        <v>35</v>
      </c>
      <c r="B32" s="47"/>
      <c r="C32" s="227"/>
      <c r="D32" s="177"/>
      <c r="E32" s="177"/>
      <c r="F32" s="199"/>
      <c r="G32" s="157"/>
      <c r="H32" s="239"/>
      <c r="I32" s="187"/>
      <c r="J32" s="239"/>
    </row>
    <row r="33" spans="1:10" ht="12.75" customHeight="1">
      <c r="A33" s="48"/>
      <c r="B33" s="5" t="s">
        <v>0</v>
      </c>
      <c r="C33" s="227"/>
      <c r="D33" s="176">
        <v>147000</v>
      </c>
      <c r="E33" s="176">
        <v>153000</v>
      </c>
      <c r="F33" s="200">
        <f t="shared" ref="F33:F38" si="1">SUM(E33-D33)</f>
        <v>6000</v>
      </c>
      <c r="G33" s="91"/>
      <c r="H33" s="239"/>
      <c r="I33" s="188"/>
      <c r="J33" s="239"/>
    </row>
    <row r="34" spans="1:10" ht="12.75" customHeight="1">
      <c r="A34" s="23"/>
      <c r="B34" s="50" t="s">
        <v>17</v>
      </c>
      <c r="C34" s="227"/>
      <c r="D34" s="181">
        <v>0</v>
      </c>
      <c r="E34" s="181">
        <v>0</v>
      </c>
      <c r="F34" s="200">
        <f t="shared" si="1"/>
        <v>0</v>
      </c>
      <c r="G34" s="44"/>
      <c r="H34" s="239"/>
      <c r="I34" s="184"/>
      <c r="J34" s="239"/>
    </row>
    <row r="35" spans="1:10" ht="12.75" customHeight="1">
      <c r="A35" s="23"/>
      <c r="B35" s="43" t="s">
        <v>18</v>
      </c>
      <c r="C35" s="227"/>
      <c r="D35" s="181">
        <v>200000</v>
      </c>
      <c r="E35" s="181">
        <v>200000</v>
      </c>
      <c r="F35" s="200">
        <f t="shared" si="1"/>
        <v>0</v>
      </c>
      <c r="G35" s="44"/>
      <c r="H35" s="239"/>
      <c r="I35" s="184"/>
      <c r="J35" s="239"/>
    </row>
    <row r="36" spans="1:10" ht="12.75" customHeight="1">
      <c r="A36" s="23"/>
      <c r="B36" s="43" t="s">
        <v>19</v>
      </c>
      <c r="C36" s="227"/>
      <c r="D36" s="181">
        <v>753500</v>
      </c>
      <c r="E36" s="181">
        <v>753500</v>
      </c>
      <c r="F36" s="200">
        <f t="shared" si="1"/>
        <v>0</v>
      </c>
      <c r="G36" s="79"/>
      <c r="H36" s="239"/>
      <c r="I36" s="184"/>
      <c r="J36" s="239"/>
    </row>
    <row r="37" spans="1:10" ht="12.75" customHeight="1">
      <c r="A37" s="23"/>
      <c r="B37" s="43" t="s">
        <v>20</v>
      </c>
      <c r="C37" s="227"/>
      <c r="D37" s="221">
        <v>360420</v>
      </c>
      <c r="E37" s="221">
        <v>375235</v>
      </c>
      <c r="F37" s="221">
        <f t="shared" si="1"/>
        <v>14815</v>
      </c>
      <c r="G37" s="51"/>
      <c r="H37" s="239"/>
      <c r="I37" s="184"/>
      <c r="J37" s="239"/>
    </row>
    <row r="38" spans="1:10" ht="12.75" customHeight="1">
      <c r="A38" s="23"/>
      <c r="B38" s="43"/>
      <c r="C38" s="227"/>
      <c r="D38" s="223">
        <f>SUM(D33:D37)</f>
        <v>1460920</v>
      </c>
      <c r="E38" s="223">
        <f>SUM(E33:E37)</f>
        <v>1481735</v>
      </c>
      <c r="F38" s="200">
        <f t="shared" si="1"/>
        <v>20815</v>
      </c>
      <c r="G38" s="51">
        <v>1460920</v>
      </c>
      <c r="H38" s="239"/>
      <c r="I38" s="187">
        <v>1481735</v>
      </c>
      <c r="J38" s="239"/>
    </row>
    <row r="39" spans="1:10" ht="12.75" customHeight="1">
      <c r="A39" s="23"/>
      <c r="B39" s="43"/>
      <c r="C39" s="227"/>
      <c r="D39" s="179"/>
      <c r="E39" s="179"/>
      <c r="F39" s="200"/>
      <c r="G39" s="51"/>
      <c r="H39" s="239"/>
      <c r="I39" s="184"/>
      <c r="J39" s="239"/>
    </row>
    <row r="40" spans="1:10" ht="12.75" customHeight="1">
      <c r="A40" s="38" t="s">
        <v>47</v>
      </c>
      <c r="B40" s="39"/>
      <c r="C40" s="227"/>
      <c r="D40" s="177">
        <v>961027</v>
      </c>
      <c r="E40" s="177">
        <v>1054447</v>
      </c>
      <c r="F40" s="200">
        <f>SUM(E40-D40)</f>
        <v>93420</v>
      </c>
      <c r="G40" s="53">
        <v>961027</v>
      </c>
      <c r="H40" s="239"/>
      <c r="I40" s="187">
        <v>1054447</v>
      </c>
      <c r="J40" s="239"/>
    </row>
    <row r="41" spans="1:10" ht="12.75" customHeight="1">
      <c r="A41" s="38"/>
      <c r="B41" s="39"/>
      <c r="C41" s="227"/>
      <c r="D41" s="177"/>
      <c r="E41" s="177"/>
      <c r="F41" s="199"/>
      <c r="G41" s="53"/>
      <c r="H41" s="239"/>
      <c r="I41" s="187"/>
      <c r="J41" s="239"/>
    </row>
    <row r="42" spans="1:10" ht="12.75" customHeight="1">
      <c r="A42" s="38" t="s">
        <v>22</v>
      </c>
      <c r="B42" s="39"/>
      <c r="C42" s="227"/>
      <c r="D42" s="177"/>
      <c r="E42" s="177"/>
      <c r="F42" s="199"/>
      <c r="G42" s="65"/>
      <c r="H42" s="239"/>
      <c r="I42" s="187"/>
      <c r="J42" s="239"/>
    </row>
    <row r="43" spans="1:10" ht="12.75" customHeight="1">
      <c r="A43" s="38"/>
      <c r="B43" s="39"/>
      <c r="C43" s="227"/>
      <c r="D43" s="177"/>
      <c r="E43" s="177"/>
      <c r="F43" s="199"/>
      <c r="G43" s="65"/>
      <c r="H43" s="239"/>
      <c r="I43" s="187"/>
      <c r="J43" s="239"/>
    </row>
    <row r="44" spans="1:10" ht="12.75" customHeight="1">
      <c r="A44" s="56"/>
      <c r="B44" s="154" t="s">
        <v>34</v>
      </c>
      <c r="C44" s="227"/>
      <c r="D44" s="179">
        <v>2215154</v>
      </c>
      <c r="E44" s="179">
        <v>2321140</v>
      </c>
      <c r="F44" s="200">
        <f>SUM(E44-D44)</f>
        <v>105986</v>
      </c>
      <c r="G44" s="44"/>
      <c r="H44" s="239"/>
      <c r="I44" s="184"/>
      <c r="J44" s="239"/>
    </row>
    <row r="45" spans="1:10" ht="12.75" customHeight="1">
      <c r="A45" s="56"/>
      <c r="B45" s="43" t="s">
        <v>27</v>
      </c>
      <c r="C45" s="227"/>
      <c r="D45" s="179">
        <v>254000</v>
      </c>
      <c r="E45" s="179">
        <v>239000</v>
      </c>
      <c r="F45" s="200">
        <f>SUM(E45-D45)</f>
        <v>-15000</v>
      </c>
      <c r="G45" s="44"/>
      <c r="H45" s="239"/>
      <c r="I45" s="184"/>
      <c r="J45" s="239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00">
        <f>SUM(E46-D46)</f>
        <v>0</v>
      </c>
      <c r="G46" s="30"/>
      <c r="H46" s="239"/>
      <c r="I46" s="184"/>
      <c r="J46" s="239"/>
    </row>
    <row r="47" spans="1:10" ht="12.75" customHeight="1">
      <c r="A47" s="56"/>
      <c r="B47" s="43" t="s">
        <v>23</v>
      </c>
      <c r="C47" s="227"/>
      <c r="D47" s="222">
        <v>75000</v>
      </c>
      <c r="E47" s="222">
        <v>85000</v>
      </c>
      <c r="F47" s="222">
        <f>SUM(E47-D47)</f>
        <v>10000</v>
      </c>
      <c r="G47" s="30"/>
      <c r="H47" s="239"/>
      <c r="I47" s="184"/>
      <c r="J47" s="239"/>
    </row>
    <row r="48" spans="1:10" ht="12.75" customHeight="1">
      <c r="A48" s="56"/>
      <c r="B48" s="43" t="s">
        <v>46</v>
      </c>
      <c r="C48" s="227"/>
      <c r="D48" s="169">
        <f>SUM(D44:D47)</f>
        <v>2654154</v>
      </c>
      <c r="E48" s="169">
        <f>SUM(E44:E47)</f>
        <v>2755140</v>
      </c>
      <c r="F48" s="200">
        <f>SUM(E48-D48)</f>
        <v>100986</v>
      </c>
      <c r="G48" s="65">
        <v>2654154</v>
      </c>
      <c r="H48" s="239"/>
      <c r="I48" s="187">
        <v>2755140</v>
      </c>
      <c r="J48" s="239"/>
    </row>
    <row r="49" spans="1:10" ht="12.75" customHeight="1">
      <c r="A49" s="56"/>
      <c r="B49" s="43"/>
      <c r="C49" s="227"/>
      <c r="D49" s="179"/>
      <c r="E49" s="179"/>
      <c r="F49" s="200"/>
      <c r="G49" s="30"/>
      <c r="H49" s="239"/>
      <c r="I49" s="184"/>
      <c r="J49" s="239"/>
    </row>
    <row r="50" spans="1:10" ht="12.75" customHeight="1">
      <c r="A50" s="56"/>
      <c r="B50" s="39" t="s">
        <v>12</v>
      </c>
      <c r="C50" s="227"/>
      <c r="D50" s="169">
        <v>1515500</v>
      </c>
      <c r="E50" s="169">
        <v>1410000</v>
      </c>
      <c r="F50" s="200">
        <f>SUM(E50-D50)</f>
        <v>-105500</v>
      </c>
      <c r="G50" s="157">
        <v>0</v>
      </c>
      <c r="H50" s="239"/>
      <c r="I50" s="187">
        <v>0</v>
      </c>
      <c r="J50" s="239"/>
    </row>
    <row r="51" spans="1:10" ht="12.75" customHeight="1">
      <c r="A51" s="56"/>
      <c r="B51" s="39"/>
      <c r="C51" s="227"/>
      <c r="D51" s="179"/>
      <c r="E51" s="179"/>
      <c r="F51" s="200"/>
      <c r="G51" s="30"/>
      <c r="H51" s="239"/>
      <c r="I51" s="184"/>
      <c r="J51" s="239"/>
    </row>
    <row r="52" spans="1:10" ht="12.75" customHeight="1">
      <c r="A52" s="56"/>
      <c r="B52" s="39" t="s">
        <v>48</v>
      </c>
      <c r="C52" s="227"/>
      <c r="D52" s="169">
        <f>+D50+D48</f>
        <v>4169654</v>
      </c>
      <c r="E52" s="169">
        <f>+E50+E48</f>
        <v>4165140</v>
      </c>
      <c r="F52" s="200">
        <f>SUM(E52-D52)</f>
        <v>-4514</v>
      </c>
      <c r="G52" s="30"/>
      <c r="H52" s="239"/>
      <c r="I52" s="184"/>
      <c r="J52" s="239"/>
    </row>
    <row r="53" spans="1:10" ht="12.75" customHeight="1">
      <c r="A53" s="56"/>
      <c r="B53" s="39"/>
      <c r="C53" s="227"/>
      <c r="D53" s="179"/>
      <c r="E53" s="179"/>
      <c r="F53" s="200"/>
      <c r="G53" s="30"/>
      <c r="H53" s="239"/>
      <c r="I53" s="184"/>
      <c r="J53" s="239"/>
    </row>
    <row r="54" spans="1:10" ht="12.75" customHeight="1">
      <c r="A54" s="46" t="s">
        <v>24</v>
      </c>
      <c r="B54" s="47"/>
      <c r="C54" s="227"/>
      <c r="D54" s="177"/>
      <c r="E54" s="177"/>
      <c r="F54" s="200">
        <f>SUM(E54-D54)</f>
        <v>0</v>
      </c>
      <c r="G54" s="68">
        <v>0</v>
      </c>
      <c r="H54" s="239"/>
      <c r="I54" s="187">
        <v>0</v>
      </c>
      <c r="J54" s="239"/>
    </row>
    <row r="55" spans="1:10" ht="12.75" customHeight="1" thickBot="1">
      <c r="A55" s="46"/>
      <c r="B55" s="160"/>
      <c r="C55" s="227"/>
      <c r="D55" s="177"/>
      <c r="E55" s="177"/>
      <c r="F55" s="202"/>
      <c r="G55" s="68"/>
      <c r="H55" s="239"/>
      <c r="I55" s="187"/>
      <c r="J55" s="239"/>
    </row>
    <row r="56" spans="1:10" ht="12" customHeight="1" thickBot="1">
      <c r="A56" s="14" t="s">
        <v>25</v>
      </c>
      <c r="B56" s="31"/>
      <c r="C56" s="31"/>
      <c r="D56" s="182">
        <f>+D52+D40+D38+D30</f>
        <v>7638500</v>
      </c>
      <c r="E56" s="182">
        <f>+E52+E40+E38+E30</f>
        <v>7856000</v>
      </c>
      <c r="F56" s="182">
        <f>+F54+F52+F40+F38+F30</f>
        <v>217500</v>
      </c>
      <c r="G56" s="59">
        <f>SUM(G26:G54)</f>
        <v>6123000</v>
      </c>
      <c r="H56" s="239"/>
      <c r="I56" s="191">
        <f>SUM(I26:I55)</f>
        <v>6446000</v>
      </c>
      <c r="J56" s="239"/>
    </row>
    <row r="57" spans="1:10" ht="7.5" customHeight="1">
      <c r="H57" s="240"/>
      <c r="I57" s="241"/>
      <c r="J57" s="240"/>
    </row>
    <row r="58" spans="1:10" ht="7.5" customHeight="1">
      <c r="I58" s="80"/>
    </row>
    <row r="59" spans="1:10" ht="7.5" customHeight="1">
      <c r="I59" s="80"/>
    </row>
    <row r="60" spans="1:10">
      <c r="B60" t="s">
        <v>52</v>
      </c>
      <c r="D60" s="165"/>
      <c r="E60" s="165" t="s">
        <v>12</v>
      </c>
      <c r="F60" s="165"/>
      <c r="G60" s="192">
        <f>SUM(D50)</f>
        <v>1515500</v>
      </c>
      <c r="H60" s="193"/>
      <c r="I60" s="192">
        <f>+E56-I56</f>
        <v>1410000</v>
      </c>
    </row>
    <row r="61" spans="1:10">
      <c r="D61" s="165"/>
      <c r="E61" s="165" t="s">
        <v>49</v>
      </c>
      <c r="F61" s="165"/>
      <c r="G61" s="194">
        <f>SUM(D54)</f>
        <v>0</v>
      </c>
      <c r="H61" s="193"/>
      <c r="I61" s="194">
        <v>0</v>
      </c>
    </row>
    <row r="62" spans="1:10">
      <c r="B62" s="1" t="s">
        <v>75</v>
      </c>
      <c r="D62" s="166"/>
      <c r="E62" s="166" t="s">
        <v>50</v>
      </c>
      <c r="F62" s="166"/>
      <c r="G62" s="194">
        <f>+G61+G60+G56</f>
        <v>7638500</v>
      </c>
      <c r="H62" s="193"/>
      <c r="I62" s="194">
        <f>+I61+I60+I56</f>
        <v>7856000</v>
      </c>
    </row>
    <row r="63" spans="1:10">
      <c r="B63" s="1" t="s">
        <v>74</v>
      </c>
      <c r="D63" s="167"/>
      <c r="E63" s="167"/>
      <c r="F63" s="167"/>
      <c r="G63" s="192"/>
      <c r="H63" s="193"/>
      <c r="I63" s="192"/>
    </row>
    <row r="64" spans="1:10">
      <c r="I64" s="80"/>
    </row>
    <row r="65" spans="2:2">
      <c r="B65" s="239" t="s">
        <v>78</v>
      </c>
    </row>
    <row r="66" spans="2:2">
      <c r="B66" s="239"/>
    </row>
    <row r="67" spans="2:2">
      <c r="B67" s="239" t="s">
        <v>79</v>
      </c>
    </row>
    <row r="68" spans="2:2">
      <c r="B68" s="239" t="s">
        <v>80</v>
      </c>
    </row>
    <row r="70" spans="2:2">
      <c r="B70" t="s">
        <v>82</v>
      </c>
    </row>
    <row r="71" spans="2:2">
      <c r="B71" t="s">
        <v>81</v>
      </c>
    </row>
  </sheetData>
  <pageMargins left="0.25" right="0.25" top="0.75" bottom="0.75" header="0.3" footer="0.3"/>
  <pageSetup scale="82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6"/>
  <sheetViews>
    <sheetView topLeftCell="A7" workbookViewId="0">
      <selection activeCell="N28" sqref="N28"/>
    </sheetView>
  </sheetViews>
  <sheetFormatPr baseColWidth="10" defaultColWidth="8.83203125" defaultRowHeight="14" x14ac:dyDescent="0"/>
  <cols>
    <col min="1" max="1" width="2.6640625" customWidth="1"/>
    <col min="2" max="2" width="27.33203125" bestFit="1" customWidth="1"/>
    <col min="3" max="4" width="15" customWidth="1"/>
    <col min="5" max="5" width="15.5" style="1" bestFit="1" customWidth="1"/>
    <col min="6" max="6" width="8.83203125" style="1" bestFit="1" customWidth="1"/>
    <col min="7" max="7" width="12.5" bestFit="1" customWidth="1"/>
    <col min="8" max="8" width="12.5" customWidth="1"/>
    <col min="9" max="9" width="10.5" style="1" bestFit="1" customWidth="1"/>
    <col min="10" max="10" width="1.1640625" customWidth="1"/>
    <col min="11" max="11" width="12.33203125" bestFit="1" customWidth="1"/>
    <col min="12" max="12" width="1.5" customWidth="1"/>
    <col min="14" max="14" width="9.33203125" bestFit="1" customWidth="1"/>
  </cols>
  <sheetData>
    <row r="1" spans="1:14" ht="17.25" customHeight="1">
      <c r="A1" s="2" t="s">
        <v>36</v>
      </c>
      <c r="B1" s="62"/>
      <c r="C1" s="62"/>
      <c r="D1" s="62"/>
      <c r="E1" s="94"/>
      <c r="F1" s="94"/>
      <c r="G1" s="62"/>
      <c r="H1" s="62"/>
      <c r="I1" s="94"/>
      <c r="J1" s="62"/>
      <c r="K1" s="62"/>
    </row>
    <row r="2" spans="1:14" ht="11.25" customHeight="1" thickBot="1">
      <c r="A2" s="90"/>
      <c r="B2" s="85"/>
      <c r="C2" s="155" t="s">
        <v>44</v>
      </c>
      <c r="D2" s="155"/>
      <c r="E2" s="86"/>
      <c r="F2" s="87"/>
      <c r="G2" s="88"/>
      <c r="H2" s="88"/>
      <c r="I2" s="87"/>
      <c r="J2" s="89"/>
      <c r="K2" s="13"/>
    </row>
    <row r="3" spans="1:14" ht="12.75" customHeight="1" thickBot="1">
      <c r="A3" s="6" t="s">
        <v>1</v>
      </c>
      <c r="B3" s="60"/>
      <c r="C3" s="3" t="s">
        <v>37</v>
      </c>
      <c r="D3" s="147" t="s">
        <v>30</v>
      </c>
      <c r="E3" s="126" t="s">
        <v>38</v>
      </c>
      <c r="F3" s="126" t="s">
        <v>38</v>
      </c>
      <c r="G3" s="145" t="s">
        <v>30</v>
      </c>
      <c r="H3" s="146" t="s">
        <v>30</v>
      </c>
      <c r="I3" s="126" t="s">
        <v>38</v>
      </c>
      <c r="J3" s="4"/>
      <c r="K3" s="126" t="s">
        <v>38</v>
      </c>
    </row>
    <row r="4" spans="1:14" ht="13.5" customHeight="1">
      <c r="A4" s="15" t="s">
        <v>2</v>
      </c>
      <c r="B4" s="16"/>
      <c r="C4" s="71"/>
      <c r="D4" s="17"/>
      <c r="E4" s="105"/>
      <c r="F4" s="104"/>
      <c r="G4" s="17"/>
      <c r="H4" s="18"/>
      <c r="I4" s="104"/>
      <c r="J4" s="128"/>
      <c r="K4" s="99"/>
    </row>
    <row r="5" spans="1:14" ht="13.5" customHeight="1">
      <c r="A5" s="19"/>
      <c r="B5" s="20" t="s">
        <v>39</v>
      </c>
      <c r="C5" s="76">
        <v>124000</v>
      </c>
      <c r="D5" s="111"/>
      <c r="E5" s="110">
        <v>196000</v>
      </c>
      <c r="F5" s="112"/>
      <c r="G5" s="111"/>
      <c r="H5" s="21"/>
      <c r="I5" s="112"/>
      <c r="J5" s="21"/>
      <c r="K5" s="97"/>
    </row>
    <row r="6" spans="1:14" ht="13.5" customHeight="1">
      <c r="A6" s="19"/>
      <c r="B6" s="20" t="s">
        <v>40</v>
      </c>
      <c r="C6" s="76">
        <v>2706000</v>
      </c>
      <c r="D6" s="111"/>
      <c r="E6" s="110">
        <v>2856000</v>
      </c>
      <c r="F6" s="112"/>
      <c r="G6" s="111"/>
      <c r="H6" s="21"/>
      <c r="I6" s="112"/>
      <c r="J6" s="21"/>
      <c r="K6" s="97"/>
    </row>
    <row r="7" spans="1:14" ht="13.5" customHeight="1">
      <c r="A7" s="22"/>
      <c r="B7" s="20" t="s">
        <v>41</v>
      </c>
      <c r="C7" s="76">
        <v>2706000</v>
      </c>
      <c r="D7" s="113"/>
      <c r="E7" s="110">
        <v>2856000</v>
      </c>
      <c r="F7" s="114"/>
      <c r="G7" s="111"/>
      <c r="H7" s="21"/>
      <c r="I7" s="112"/>
      <c r="J7" s="21"/>
      <c r="K7" s="97"/>
      <c r="N7" s="1"/>
    </row>
    <row r="8" spans="1:14" s="153" customFormat="1" ht="13.5" customHeight="1">
      <c r="A8" s="148" t="s">
        <v>3</v>
      </c>
      <c r="B8" s="149"/>
      <c r="C8" s="77">
        <f>SUM(G18)</f>
        <v>800500</v>
      </c>
      <c r="D8" s="150"/>
      <c r="E8" s="102">
        <f>SUM(I18)</f>
        <v>1469700</v>
      </c>
      <c r="F8" s="151"/>
      <c r="G8" s="78"/>
      <c r="H8" s="65"/>
      <c r="I8" s="102"/>
      <c r="J8" s="65"/>
      <c r="K8" s="152"/>
    </row>
    <row r="9" spans="1:14" ht="13.5" customHeight="1">
      <c r="A9" s="19"/>
      <c r="B9" s="24" t="s">
        <v>4</v>
      </c>
      <c r="C9" s="72"/>
      <c r="D9" s="25"/>
      <c r="E9" s="100"/>
      <c r="F9" s="100"/>
      <c r="G9" s="26">
        <v>27000</v>
      </c>
      <c r="H9" s="75"/>
      <c r="I9" s="124">
        <v>11400</v>
      </c>
      <c r="J9" s="75"/>
      <c r="K9" s="97"/>
    </row>
    <row r="10" spans="1:14" ht="13.5" customHeight="1">
      <c r="A10" s="19"/>
      <c r="B10" s="24" t="s">
        <v>5</v>
      </c>
      <c r="C10" s="72"/>
      <c r="D10" s="25"/>
      <c r="E10" s="100"/>
      <c r="F10" s="100"/>
      <c r="G10" s="26">
        <v>30000</v>
      </c>
      <c r="H10" s="66"/>
      <c r="I10" s="124">
        <v>10000</v>
      </c>
      <c r="J10" s="66"/>
      <c r="K10" s="97"/>
    </row>
    <row r="11" spans="1:14" ht="13.5" customHeight="1">
      <c r="A11" s="19"/>
      <c r="B11" s="5" t="s">
        <v>6</v>
      </c>
      <c r="C11" s="72"/>
      <c r="D11" s="25"/>
      <c r="E11" s="100"/>
      <c r="F11" s="100"/>
      <c r="G11" s="26">
        <v>420000</v>
      </c>
      <c r="H11" s="27"/>
      <c r="I11" s="124">
        <v>1129000</v>
      </c>
      <c r="J11" s="27"/>
      <c r="K11" s="97"/>
    </row>
    <row r="12" spans="1:14" ht="13.5" customHeight="1">
      <c r="A12" s="19"/>
      <c r="B12" s="5" t="s">
        <v>32</v>
      </c>
      <c r="C12" s="72"/>
      <c r="D12" s="25"/>
      <c r="E12" s="100"/>
      <c r="F12" s="100"/>
      <c r="G12" s="26">
        <v>3500</v>
      </c>
      <c r="H12" s="27"/>
      <c r="I12" s="124"/>
      <c r="J12" s="27"/>
      <c r="K12" s="97"/>
    </row>
    <row r="13" spans="1:14" ht="13.5" customHeight="1">
      <c r="A13" s="19"/>
      <c r="B13" s="5" t="s">
        <v>29</v>
      </c>
      <c r="C13" s="72"/>
      <c r="D13" s="25"/>
      <c r="E13" s="100"/>
      <c r="F13" s="100"/>
      <c r="G13" s="26">
        <v>10000</v>
      </c>
      <c r="H13" s="27"/>
      <c r="I13" s="124">
        <v>20000</v>
      </c>
      <c r="J13" s="27"/>
      <c r="K13" s="97"/>
    </row>
    <row r="14" spans="1:14" ht="13.5" customHeight="1">
      <c r="A14" s="19"/>
      <c r="B14" s="5" t="s">
        <v>7</v>
      </c>
      <c r="C14" s="72"/>
      <c r="D14" s="25"/>
      <c r="E14" s="100"/>
      <c r="F14" s="100"/>
      <c r="G14" s="26">
        <v>20000</v>
      </c>
      <c r="H14" s="27"/>
      <c r="I14" s="124">
        <v>15000</v>
      </c>
      <c r="J14" s="27"/>
      <c r="K14" s="97"/>
    </row>
    <row r="15" spans="1:14" ht="13.5" customHeight="1">
      <c r="A15" s="19"/>
      <c r="B15" s="5" t="s">
        <v>42</v>
      </c>
      <c r="C15" s="72"/>
      <c r="D15" s="25"/>
      <c r="E15" s="100"/>
      <c r="F15" s="100"/>
      <c r="G15" s="26"/>
      <c r="H15" s="27"/>
      <c r="I15" s="124">
        <v>24300</v>
      </c>
      <c r="J15" s="27"/>
      <c r="K15" s="97"/>
    </row>
    <row r="16" spans="1:14" ht="13.5" customHeight="1">
      <c r="A16" s="19"/>
      <c r="B16" s="5" t="s">
        <v>26</v>
      </c>
      <c r="C16" s="72"/>
      <c r="D16" s="25"/>
      <c r="E16" s="100"/>
      <c r="F16" s="100"/>
      <c r="G16" s="26">
        <v>20000</v>
      </c>
      <c r="H16" s="27"/>
      <c r="I16" s="124"/>
      <c r="J16" s="27"/>
      <c r="K16" s="97"/>
    </row>
    <row r="17" spans="1:12" ht="13.5" customHeight="1" thickBot="1">
      <c r="A17" s="19"/>
      <c r="B17" s="24" t="s">
        <v>8</v>
      </c>
      <c r="C17" s="72"/>
      <c r="D17" s="25"/>
      <c r="E17" s="100"/>
      <c r="F17" s="100"/>
      <c r="G17" s="26">
        <v>270000</v>
      </c>
      <c r="H17" s="28"/>
      <c r="I17" s="124">
        <v>260000</v>
      </c>
      <c r="J17" s="28"/>
      <c r="K17" s="97"/>
    </row>
    <row r="18" spans="1:12" ht="12.75" customHeight="1" thickBot="1">
      <c r="A18" s="14" t="s">
        <v>9</v>
      </c>
      <c r="B18" s="31"/>
      <c r="C18" s="84">
        <f>SUM(C5:C17)</f>
        <v>6336500</v>
      </c>
      <c r="D18" s="32"/>
      <c r="E18" s="108">
        <f>SUM(E5:E17)</f>
        <v>7377700</v>
      </c>
      <c r="F18" s="108"/>
      <c r="G18" s="33">
        <f>SUM(G9:G17)</f>
        <v>800500</v>
      </c>
      <c r="H18" s="34"/>
      <c r="I18" s="109">
        <f>SUM(I9:I17)</f>
        <v>1469700</v>
      </c>
      <c r="J18" s="34"/>
      <c r="K18" s="125"/>
    </row>
    <row r="19" spans="1:12" ht="7.5" customHeight="1" thickBot="1">
      <c r="A19" s="35"/>
      <c r="B19" s="35"/>
      <c r="C19" s="36"/>
      <c r="D19" s="37"/>
      <c r="E19" s="36"/>
      <c r="F19" s="37"/>
      <c r="G19" s="37"/>
      <c r="H19" s="37"/>
      <c r="I19" s="37"/>
      <c r="J19" s="129"/>
      <c r="K19" s="143"/>
      <c r="L19" s="142"/>
    </row>
    <row r="20" spans="1:12" ht="30" customHeight="1">
      <c r="A20" s="7" t="s">
        <v>10</v>
      </c>
      <c r="B20" s="61"/>
      <c r="C20" s="8" t="s">
        <v>11</v>
      </c>
      <c r="D20" s="9"/>
      <c r="E20" s="95" t="s">
        <v>11</v>
      </c>
      <c r="F20" s="95" t="s">
        <v>43</v>
      </c>
      <c r="G20" s="10" t="s">
        <v>12</v>
      </c>
      <c r="H20" s="11" t="s">
        <v>13</v>
      </c>
      <c r="I20" s="121" t="s">
        <v>12</v>
      </c>
      <c r="J20" s="130"/>
      <c r="K20" s="144" t="s">
        <v>31</v>
      </c>
      <c r="L20" s="142"/>
    </row>
    <row r="21" spans="1:12" ht="5.25" customHeight="1">
      <c r="A21" s="38"/>
      <c r="B21" s="39"/>
      <c r="C21" s="40"/>
      <c r="D21" s="12"/>
      <c r="E21" s="114"/>
      <c r="F21" s="114"/>
      <c r="G21" s="12"/>
      <c r="H21" s="27"/>
      <c r="I21" s="114"/>
      <c r="J21" s="131"/>
      <c r="K21" s="97"/>
      <c r="L21" s="142"/>
    </row>
    <row r="22" spans="1:12" ht="12.75" customHeight="1">
      <c r="A22" s="38" t="s">
        <v>14</v>
      </c>
      <c r="B22" s="39"/>
      <c r="D22" s="41"/>
      <c r="E22" s="118">
        <v>945020</v>
      </c>
      <c r="F22" s="118"/>
      <c r="G22" s="42"/>
      <c r="H22" s="70">
        <v>779655</v>
      </c>
      <c r="I22" s="102"/>
      <c r="J22" s="132"/>
      <c r="K22" s="106">
        <v>945020</v>
      </c>
      <c r="L22" s="142"/>
    </row>
    <row r="23" spans="1:12" ht="12.75" customHeight="1">
      <c r="A23" s="19"/>
      <c r="B23" s="20" t="s">
        <v>28</v>
      </c>
      <c r="C23" s="63">
        <v>5000</v>
      </c>
      <c r="E23" s="117"/>
      <c r="F23" s="119">
        <v>5000</v>
      </c>
      <c r="G23" s="73"/>
      <c r="H23" s="93"/>
      <c r="I23" s="122"/>
      <c r="J23" s="133"/>
      <c r="K23" s="97"/>
      <c r="L23" s="142"/>
    </row>
    <row r="24" spans="1:12" ht="12.75" customHeight="1">
      <c r="A24" s="19"/>
      <c r="B24" s="20" t="s">
        <v>16</v>
      </c>
      <c r="C24" s="63">
        <v>85228</v>
      </c>
      <c r="E24" s="117"/>
      <c r="F24" s="117">
        <v>86780</v>
      </c>
      <c r="G24" s="29"/>
      <c r="H24" s="44"/>
      <c r="I24" s="116"/>
      <c r="J24" s="134"/>
      <c r="K24" s="97"/>
      <c r="L24" s="142"/>
    </row>
    <row r="25" spans="1:12" ht="12.75" customHeight="1">
      <c r="A25" s="19"/>
      <c r="B25" s="20" t="s">
        <v>15</v>
      </c>
      <c r="C25" s="63">
        <v>689427</v>
      </c>
      <c r="E25" s="115"/>
      <c r="F25" s="117">
        <v>853240</v>
      </c>
      <c r="G25" s="69"/>
      <c r="H25" s="44"/>
      <c r="I25" s="116"/>
      <c r="J25" s="134"/>
      <c r="K25" s="97"/>
      <c r="L25" s="142"/>
    </row>
    <row r="26" spans="1:12" ht="12.75" customHeight="1">
      <c r="A26" s="19"/>
      <c r="B26" s="20" t="s">
        <v>45</v>
      </c>
      <c r="C26" s="159"/>
      <c r="D26" s="81">
        <v>779655</v>
      </c>
      <c r="E26" s="115"/>
      <c r="F26" s="117"/>
      <c r="G26" s="69"/>
      <c r="H26" s="44"/>
      <c r="I26" s="116"/>
      <c r="J26" s="134"/>
      <c r="K26" s="97"/>
      <c r="L26" s="142"/>
    </row>
    <row r="27" spans="1:12" ht="12.75" customHeight="1">
      <c r="A27" s="46" t="s">
        <v>35</v>
      </c>
      <c r="B27" s="47"/>
      <c r="D27" s="54"/>
      <c r="E27" s="118">
        <v>1458476</v>
      </c>
      <c r="F27" s="114"/>
      <c r="G27" s="67"/>
      <c r="H27" s="157">
        <v>1430400</v>
      </c>
      <c r="I27" s="102"/>
      <c r="J27" s="158"/>
      <c r="K27" s="106">
        <v>1458476</v>
      </c>
      <c r="L27" s="142"/>
    </row>
    <row r="28" spans="1:12" ht="12.75" customHeight="1">
      <c r="A28" s="48"/>
      <c r="B28" s="5" t="s">
        <v>0</v>
      </c>
      <c r="C28" s="63">
        <v>137500</v>
      </c>
      <c r="E28" s="117"/>
      <c r="F28" s="114">
        <v>147000</v>
      </c>
      <c r="G28" s="67"/>
      <c r="H28" s="91"/>
      <c r="I28" s="102"/>
      <c r="J28" s="135"/>
      <c r="K28" s="96"/>
      <c r="L28" s="142"/>
    </row>
    <row r="29" spans="1:12" ht="12.75" customHeight="1">
      <c r="A29" s="23"/>
      <c r="B29" s="50" t="s">
        <v>17</v>
      </c>
      <c r="C29" s="64">
        <v>200000</v>
      </c>
      <c r="E29" s="117"/>
      <c r="F29" s="98">
        <v>200000</v>
      </c>
      <c r="G29" s="29"/>
      <c r="H29" s="44"/>
      <c r="I29" s="116"/>
      <c r="J29" s="134"/>
      <c r="K29" s="97"/>
      <c r="L29" s="142"/>
    </row>
    <row r="30" spans="1:12" ht="12.75" customHeight="1">
      <c r="A30" s="23"/>
      <c r="B30" s="43" t="s">
        <v>18</v>
      </c>
      <c r="C30" s="64">
        <v>75000</v>
      </c>
      <c r="E30" s="117"/>
      <c r="F30" s="98">
        <v>100000</v>
      </c>
      <c r="G30" s="29"/>
      <c r="H30" s="44"/>
      <c r="I30" s="116"/>
      <c r="J30" s="134"/>
      <c r="K30" s="97"/>
      <c r="L30" s="142"/>
    </row>
    <row r="31" spans="1:12" ht="12.75" customHeight="1">
      <c r="A31" s="23"/>
      <c r="B31" s="43" t="s">
        <v>19</v>
      </c>
      <c r="C31" s="64">
        <v>678500</v>
      </c>
      <c r="E31" s="117"/>
      <c r="F31" s="98">
        <v>653500</v>
      </c>
      <c r="G31" s="92"/>
      <c r="H31" s="79"/>
      <c r="I31" s="123"/>
      <c r="J31" s="136"/>
      <c r="K31" s="97"/>
      <c r="L31" s="142"/>
    </row>
    <row r="32" spans="1:12" ht="12.75" customHeight="1">
      <c r="A32" s="23"/>
      <c r="B32" s="43" t="s">
        <v>20</v>
      </c>
      <c r="C32" s="64">
        <v>339400</v>
      </c>
      <c r="E32" s="117"/>
      <c r="F32" s="98">
        <v>357976</v>
      </c>
      <c r="G32" s="67"/>
      <c r="H32" s="51"/>
      <c r="I32" s="102"/>
      <c r="J32" s="137"/>
      <c r="K32" s="97"/>
      <c r="L32" s="142"/>
    </row>
    <row r="33" spans="1:12" ht="12.75" customHeight="1">
      <c r="A33" s="23"/>
      <c r="B33" s="43"/>
      <c r="C33" s="64"/>
      <c r="D33" s="156">
        <v>1430400</v>
      </c>
      <c r="E33" s="117"/>
      <c r="F33" s="98"/>
      <c r="G33" s="67"/>
      <c r="H33" s="51"/>
      <c r="I33" s="102"/>
      <c r="J33" s="137"/>
      <c r="K33" s="97"/>
      <c r="L33" s="142"/>
    </row>
    <row r="34" spans="1:12" ht="12.75" customHeight="1">
      <c r="A34" s="38" t="s">
        <v>21</v>
      </c>
      <c r="B34" s="39"/>
      <c r="C34" s="82">
        <v>887775</v>
      </c>
      <c r="D34" s="52"/>
      <c r="E34" s="118">
        <v>923507</v>
      </c>
      <c r="F34" s="112"/>
      <c r="G34" s="42"/>
      <c r="H34" s="53">
        <v>887775</v>
      </c>
      <c r="I34" s="102"/>
      <c r="J34" s="138"/>
      <c r="K34" s="106">
        <v>923507</v>
      </c>
      <c r="L34" s="142"/>
    </row>
    <row r="35" spans="1:12" ht="12.75" customHeight="1">
      <c r="A35" s="38"/>
      <c r="B35" s="39"/>
      <c r="C35" s="82"/>
      <c r="D35" s="52"/>
      <c r="E35" s="118"/>
      <c r="F35" s="112"/>
      <c r="G35" s="42"/>
      <c r="H35" s="53"/>
      <c r="I35" s="102"/>
      <c r="J35" s="138"/>
      <c r="K35" s="106"/>
      <c r="L35" s="142"/>
    </row>
    <row r="36" spans="1:12" ht="12.75" customHeight="1">
      <c r="A36" s="38" t="s">
        <v>22</v>
      </c>
      <c r="B36" s="39"/>
      <c r="D36" s="54"/>
      <c r="E36" s="118">
        <v>4050697</v>
      </c>
      <c r="F36" s="114"/>
      <c r="G36" s="55">
        <v>743500</v>
      </c>
      <c r="H36" s="65">
        <v>2438170</v>
      </c>
      <c r="I36" s="101">
        <v>1469700</v>
      </c>
      <c r="J36" s="139"/>
      <c r="K36" s="106">
        <v>2580997</v>
      </c>
      <c r="L36" s="142"/>
    </row>
    <row r="37" spans="1:12" ht="12.75" customHeight="1">
      <c r="A37" s="56"/>
      <c r="B37" s="154" t="s">
        <v>34</v>
      </c>
      <c r="C37" s="49">
        <v>2019170</v>
      </c>
      <c r="E37" s="117"/>
      <c r="F37" s="114">
        <v>2161997</v>
      </c>
      <c r="G37" s="29"/>
      <c r="H37" s="44"/>
      <c r="I37" s="116"/>
      <c r="J37" s="134"/>
      <c r="K37" s="97"/>
      <c r="L37" s="142"/>
    </row>
    <row r="38" spans="1:12" ht="12.75" customHeight="1">
      <c r="A38" s="56"/>
      <c r="B38" s="43" t="s">
        <v>27</v>
      </c>
      <c r="C38" s="63">
        <v>239000</v>
      </c>
      <c r="E38" s="117"/>
      <c r="F38" s="114">
        <v>239000</v>
      </c>
      <c r="G38" s="29"/>
      <c r="H38" s="44"/>
      <c r="I38" s="116"/>
      <c r="J38" s="134"/>
      <c r="K38" s="97"/>
      <c r="L38" s="142"/>
    </row>
    <row r="39" spans="1:12" ht="12.75" customHeight="1">
      <c r="A39" s="56"/>
      <c r="B39" s="43" t="s">
        <v>33</v>
      </c>
      <c r="C39" s="63">
        <v>110000</v>
      </c>
      <c r="E39" s="117"/>
      <c r="F39" s="114">
        <v>110000</v>
      </c>
      <c r="G39" s="36"/>
      <c r="H39" s="30"/>
      <c r="I39" s="116"/>
      <c r="J39" s="134"/>
      <c r="K39" s="97"/>
      <c r="L39" s="142"/>
    </row>
    <row r="40" spans="1:12" ht="12.75" customHeight="1">
      <c r="A40" s="56"/>
      <c r="B40" s="43" t="s">
        <v>23</v>
      </c>
      <c r="C40" s="63">
        <v>70000</v>
      </c>
      <c r="E40" s="117"/>
      <c r="F40" s="114">
        <v>70000</v>
      </c>
      <c r="G40" s="74"/>
      <c r="H40" s="30"/>
      <c r="I40" s="116"/>
      <c r="J40" s="134"/>
      <c r="K40" s="97"/>
      <c r="L40" s="142"/>
    </row>
    <row r="41" spans="1:12" ht="12.75" customHeight="1">
      <c r="A41" s="56"/>
      <c r="B41" s="43"/>
      <c r="C41" s="45"/>
      <c r="D41" s="82">
        <f>SUM(G36+H36)</f>
        <v>3181670</v>
      </c>
      <c r="E41" s="117"/>
      <c r="F41" s="114"/>
      <c r="G41" s="74"/>
      <c r="H41" s="30"/>
      <c r="I41" s="116"/>
      <c r="J41" s="134"/>
      <c r="K41" s="97"/>
      <c r="L41" s="142"/>
    </row>
    <row r="42" spans="1:12" ht="12.75" customHeight="1">
      <c r="A42" s="46" t="s">
        <v>24</v>
      </c>
      <c r="B42" s="47"/>
      <c r="C42" s="82">
        <v>57000</v>
      </c>
      <c r="D42" s="63"/>
      <c r="E42" s="118"/>
      <c r="F42" s="114"/>
      <c r="G42" s="78">
        <v>57000</v>
      </c>
      <c r="H42" s="68">
        <v>0</v>
      </c>
      <c r="I42" s="102"/>
      <c r="J42" s="140"/>
      <c r="K42" s="106">
        <v>0</v>
      </c>
      <c r="L42" s="142"/>
    </row>
    <row r="43" spans="1:12" ht="12.75" customHeight="1" thickBot="1">
      <c r="A43" s="46"/>
      <c r="B43" s="160"/>
      <c r="C43" s="82"/>
      <c r="D43" s="63"/>
      <c r="E43" s="118"/>
      <c r="F43" s="114"/>
      <c r="G43" s="78"/>
      <c r="H43" s="68"/>
      <c r="I43" s="102"/>
      <c r="J43" s="140"/>
      <c r="K43" s="161"/>
      <c r="L43" s="142"/>
    </row>
    <row r="44" spans="1:12" ht="12" customHeight="1" thickBot="1">
      <c r="A44" s="14" t="s">
        <v>25</v>
      </c>
      <c r="B44" s="31"/>
      <c r="C44" s="83">
        <f>SUM(C22:C42)</f>
        <v>5593000</v>
      </c>
      <c r="D44" s="57"/>
      <c r="E44" s="107">
        <f>SUM(E22:E42)</f>
        <v>7377700</v>
      </c>
      <c r="F44" s="120"/>
      <c r="G44" s="58">
        <f>SUM(G34:G42)</f>
        <v>800500</v>
      </c>
      <c r="H44" s="59">
        <f>SUM(H22:H42)</f>
        <v>5536000</v>
      </c>
      <c r="I44" s="103">
        <f>SUM(I34:I42)</f>
        <v>1469700</v>
      </c>
      <c r="J44" s="141"/>
      <c r="K44" s="127">
        <f>SUM(K22:K42)</f>
        <v>5908000</v>
      </c>
      <c r="L44" s="142"/>
    </row>
    <row r="45" spans="1:12" ht="7.5" customHeight="1">
      <c r="J45" s="142"/>
      <c r="K45" s="142"/>
      <c r="L45" s="142"/>
    </row>
    <row r="46" spans="1:12">
      <c r="K46" s="80"/>
    </row>
  </sheetData>
  <pageMargins left="0.7" right="0.7" top="0.75" bottom="0.75" header="0.3" footer="0.3"/>
  <pageSetup scale="8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7" workbookViewId="0">
      <selection activeCell="G61" sqref="G61"/>
    </sheetView>
  </sheetViews>
  <sheetFormatPr baseColWidth="10" defaultColWidth="8.83203125" defaultRowHeight="14" x14ac:dyDescent="0"/>
  <cols>
    <col min="1" max="1" width="2.6640625" customWidth="1"/>
    <col min="2" max="3" width="23.1640625" customWidth="1"/>
    <col min="4" max="4" width="13.5" bestFit="1" customWidth="1"/>
    <col min="5" max="5" width="13.5" style="1" bestFit="1" customWidth="1"/>
    <col min="6" max="6" width="9" style="1" bestFit="1" customWidth="1"/>
    <col min="7" max="7" width="14.6640625" customWidth="1"/>
    <col min="8" max="8" width="1.1640625" customWidth="1"/>
    <col min="9" max="9" width="14.5" customWidth="1"/>
    <col min="10" max="10" width="1.5" customWidth="1"/>
    <col min="12" max="12" width="9.33203125" bestFit="1" customWidth="1"/>
  </cols>
  <sheetData>
    <row r="1" spans="1:12" s="212" customFormat="1" ht="17.25" customHeight="1">
      <c r="A1" s="209" t="s">
        <v>69</v>
      </c>
      <c r="B1" s="210"/>
      <c r="C1" s="210"/>
      <c r="D1" s="210"/>
      <c r="E1" s="211"/>
      <c r="F1" s="211"/>
      <c r="G1" s="210"/>
      <c r="H1" s="210"/>
      <c r="I1" s="210"/>
    </row>
    <row r="2" spans="1:12" ht="11.25" customHeight="1" thickBot="1">
      <c r="A2" s="90"/>
      <c r="B2" s="85"/>
      <c r="C2" s="85"/>
      <c r="D2" s="155"/>
      <c r="E2" s="86"/>
      <c r="F2" s="86"/>
      <c r="G2" s="89"/>
      <c r="H2" s="89"/>
      <c r="I2" s="13"/>
    </row>
    <row r="3" spans="1:12" ht="15" customHeight="1" thickBot="1">
      <c r="A3" s="203" t="s">
        <v>1</v>
      </c>
      <c r="B3" s="204"/>
      <c r="C3" s="204"/>
      <c r="D3" s="231" t="s">
        <v>38</v>
      </c>
      <c r="E3" s="205" t="s">
        <v>58</v>
      </c>
      <c r="F3" s="206" t="s">
        <v>51</v>
      </c>
      <c r="G3" s="207" t="s">
        <v>38</v>
      </c>
      <c r="H3" s="208"/>
      <c r="I3" s="205" t="s">
        <v>58</v>
      </c>
    </row>
    <row r="4" spans="1:12" ht="13.5" customHeight="1">
      <c r="A4" s="15" t="s">
        <v>2</v>
      </c>
      <c r="B4" s="16"/>
      <c r="C4" s="16"/>
      <c r="D4" s="71"/>
      <c r="E4" s="168"/>
      <c r="F4" s="195"/>
      <c r="G4" s="18"/>
      <c r="H4" s="128"/>
      <c r="I4" s="183"/>
    </row>
    <row r="5" spans="1:12" ht="13.5" customHeight="1">
      <c r="A5" s="19"/>
      <c r="B5" s="20" t="s">
        <v>70</v>
      </c>
      <c r="C5" s="20" t="s">
        <v>61</v>
      </c>
      <c r="D5" s="179">
        <v>196000</v>
      </c>
      <c r="E5" s="179">
        <v>275000</v>
      </c>
      <c r="F5" s="200">
        <f>+E5-D5</f>
        <v>79000</v>
      </c>
      <c r="G5" s="21"/>
      <c r="H5" s="21"/>
      <c r="I5" s="184"/>
    </row>
    <row r="6" spans="1:12" ht="13.5" customHeight="1">
      <c r="A6" s="19"/>
      <c r="B6" s="20" t="s">
        <v>71</v>
      </c>
      <c r="C6" s="20" t="s">
        <v>59</v>
      </c>
      <c r="D6" s="179">
        <v>2856000</v>
      </c>
      <c r="E6" s="179">
        <v>2924000</v>
      </c>
      <c r="F6" s="200">
        <f t="shared" ref="F6:F20" si="0">+E6-D6</f>
        <v>68000</v>
      </c>
      <c r="G6" s="21"/>
      <c r="H6" s="21"/>
      <c r="I6" s="184"/>
    </row>
    <row r="7" spans="1:12" ht="13.5" customHeight="1">
      <c r="A7" s="22"/>
      <c r="B7" s="20" t="s">
        <v>72</v>
      </c>
      <c r="C7" s="20" t="s">
        <v>60</v>
      </c>
      <c r="D7" s="220">
        <v>2856000</v>
      </c>
      <c r="E7" s="220">
        <v>2924000</v>
      </c>
      <c r="F7" s="232">
        <f t="shared" si="0"/>
        <v>68000</v>
      </c>
      <c r="G7" s="21"/>
      <c r="H7" s="21"/>
      <c r="I7" s="184"/>
      <c r="L7" s="1"/>
    </row>
    <row r="8" spans="1:12" ht="13.5" customHeight="1">
      <c r="A8" s="22"/>
      <c r="B8" s="162" t="s">
        <v>45</v>
      </c>
      <c r="C8" s="162" t="s">
        <v>45</v>
      </c>
      <c r="D8" s="170">
        <f>SUM(D5:D7)</f>
        <v>5908000</v>
      </c>
      <c r="E8" s="170">
        <f>SUM(E5:E7)</f>
        <v>6123000</v>
      </c>
      <c r="F8" s="196">
        <f t="shared" si="0"/>
        <v>215000</v>
      </c>
      <c r="G8" s="65"/>
      <c r="H8" s="65"/>
      <c r="I8" s="185"/>
      <c r="J8" s="153"/>
      <c r="L8" s="1"/>
    </row>
    <row r="9" spans="1:12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12" ht="13.5" customHeight="1">
      <c r="A10" s="19"/>
      <c r="B10" s="24" t="s">
        <v>4</v>
      </c>
      <c r="C10" s="24" t="s">
        <v>4</v>
      </c>
      <c r="D10" s="172">
        <v>11400</v>
      </c>
      <c r="E10" s="172">
        <v>18500</v>
      </c>
      <c r="F10" s="200">
        <f t="shared" si="0"/>
        <v>7100</v>
      </c>
      <c r="G10" s="75"/>
      <c r="H10" s="75"/>
      <c r="I10" s="184"/>
    </row>
    <row r="11" spans="1:12" ht="13.5" customHeight="1">
      <c r="A11" s="19"/>
      <c r="B11" s="24" t="s">
        <v>5</v>
      </c>
      <c r="C11" s="24" t="s">
        <v>5</v>
      </c>
      <c r="D11" s="172">
        <v>10000</v>
      </c>
      <c r="E11" s="172">
        <v>10000</v>
      </c>
      <c r="F11" s="200">
        <f t="shared" si="0"/>
        <v>0</v>
      </c>
      <c r="G11" s="66"/>
      <c r="H11" s="66"/>
      <c r="I11" s="184"/>
    </row>
    <row r="12" spans="1:12" ht="13.5" customHeight="1">
      <c r="A12" s="19"/>
      <c r="B12" s="24"/>
      <c r="C12" s="24" t="s">
        <v>73</v>
      </c>
      <c r="D12" s="172"/>
      <c r="E12" s="172">
        <v>30500</v>
      </c>
      <c r="F12" s="200">
        <f t="shared" si="0"/>
        <v>30500</v>
      </c>
      <c r="G12" s="66"/>
      <c r="H12" s="66"/>
      <c r="I12" s="184"/>
    </row>
    <row r="13" spans="1:12" ht="13.5" customHeight="1">
      <c r="A13" s="19"/>
      <c r="B13" s="5" t="s">
        <v>6</v>
      </c>
      <c r="C13" s="5" t="s">
        <v>6</v>
      </c>
      <c r="D13" s="172">
        <v>1129000</v>
      </c>
      <c r="E13" s="172">
        <v>1150000</v>
      </c>
      <c r="F13" s="200">
        <f t="shared" si="0"/>
        <v>21000</v>
      </c>
      <c r="G13" s="27"/>
      <c r="H13" s="27"/>
      <c r="I13" s="184"/>
    </row>
    <row r="14" spans="1:12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12" ht="13.5" customHeight="1">
      <c r="A15" s="19"/>
      <c r="B15" s="5" t="s">
        <v>29</v>
      </c>
      <c r="C15" s="5" t="s">
        <v>29</v>
      </c>
      <c r="D15" s="172">
        <v>20000</v>
      </c>
      <c r="E15" s="172">
        <v>25000</v>
      </c>
      <c r="F15" s="200">
        <f t="shared" si="0"/>
        <v>5000</v>
      </c>
      <c r="G15" s="27"/>
      <c r="H15" s="27"/>
      <c r="I15" s="184"/>
    </row>
    <row r="16" spans="1:12" ht="13.5" customHeight="1">
      <c r="A16" s="19"/>
      <c r="B16" s="5" t="s">
        <v>7</v>
      </c>
      <c r="C16" s="5" t="s">
        <v>7</v>
      </c>
      <c r="D16" s="172">
        <v>15000</v>
      </c>
      <c r="E16" s="172">
        <v>21500</v>
      </c>
      <c r="F16" s="200">
        <f t="shared" si="0"/>
        <v>6500</v>
      </c>
      <c r="G16" s="27"/>
      <c r="H16" s="27"/>
      <c r="I16" s="184"/>
    </row>
    <row r="17" spans="1:10" ht="13.5" customHeight="1">
      <c r="A17" s="19"/>
      <c r="B17" s="5" t="s">
        <v>42</v>
      </c>
      <c r="C17" s="5" t="s">
        <v>42</v>
      </c>
      <c r="D17" s="172">
        <v>24300</v>
      </c>
      <c r="E17" s="172">
        <v>0</v>
      </c>
      <c r="F17" s="200">
        <f t="shared" si="0"/>
        <v>-24300</v>
      </c>
      <c r="G17" s="27"/>
      <c r="H17" s="27"/>
      <c r="I17" s="184"/>
    </row>
    <row r="18" spans="1:10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10" ht="13.5" customHeight="1">
      <c r="A19" s="19"/>
      <c r="B19" s="24" t="s">
        <v>8</v>
      </c>
      <c r="C19" s="24" t="s">
        <v>8</v>
      </c>
      <c r="D19" s="219">
        <v>260000</v>
      </c>
      <c r="E19" s="219">
        <v>260000</v>
      </c>
      <c r="F19" s="220">
        <f t="shared" si="0"/>
        <v>0</v>
      </c>
      <c r="G19" s="28"/>
      <c r="H19" s="28"/>
      <c r="I19" s="184"/>
    </row>
    <row r="20" spans="1:10" ht="13.5" customHeight="1">
      <c r="A20" s="19"/>
      <c r="B20" s="163" t="s">
        <v>45</v>
      </c>
      <c r="C20" s="163" t="s">
        <v>45</v>
      </c>
      <c r="D20" s="173">
        <f>SUM(D10:D19)</f>
        <v>1469700</v>
      </c>
      <c r="E20" s="173">
        <f>SUM(E10:E19)</f>
        <v>1515500</v>
      </c>
      <c r="F20" s="196">
        <f t="shared" si="0"/>
        <v>45800</v>
      </c>
      <c r="G20" s="28"/>
      <c r="H20" s="28"/>
      <c r="I20" s="184"/>
    </row>
    <row r="21" spans="1:10" ht="13.5" customHeight="1" thickBot="1">
      <c r="A21" s="19"/>
      <c r="B21" s="164"/>
      <c r="C21" s="225"/>
      <c r="D21" s="26"/>
      <c r="E21" s="174"/>
      <c r="F21" s="197"/>
      <c r="G21" s="28"/>
      <c r="H21" s="28"/>
      <c r="I21" s="184"/>
    </row>
    <row r="22" spans="1:10" ht="12.75" customHeight="1" thickBot="1">
      <c r="A22" s="14" t="s">
        <v>9</v>
      </c>
      <c r="B22" s="31"/>
      <c r="C22" s="31"/>
      <c r="D22" s="84">
        <f>+D20+D8</f>
        <v>7377700</v>
      </c>
      <c r="E22" s="175">
        <f>+E20+E8</f>
        <v>7638500</v>
      </c>
      <c r="F22" s="233">
        <f>+E22-D22</f>
        <v>260800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142"/>
      <c r="I23" s="143"/>
      <c r="J23" s="142"/>
    </row>
    <row r="24" spans="1:10" ht="15" customHeight="1">
      <c r="A24" s="213" t="s">
        <v>10</v>
      </c>
      <c r="B24" s="214"/>
      <c r="C24" s="226"/>
      <c r="D24" s="234" t="s">
        <v>11</v>
      </c>
      <c r="E24" s="215" t="s">
        <v>11</v>
      </c>
      <c r="F24" s="216" t="s">
        <v>51</v>
      </c>
      <c r="G24" s="217" t="s">
        <v>31</v>
      </c>
      <c r="H24" s="229"/>
      <c r="I24" s="218" t="s">
        <v>31</v>
      </c>
      <c r="J24" s="142"/>
    </row>
    <row r="25" spans="1:10" ht="15" customHeight="1">
      <c r="A25" s="38"/>
      <c r="B25" s="39"/>
      <c r="C25" s="227"/>
      <c r="D25" s="40"/>
      <c r="E25" s="176"/>
      <c r="F25" s="198"/>
      <c r="G25" s="27" t="s">
        <v>63</v>
      </c>
      <c r="H25" s="142"/>
      <c r="I25" s="184" t="s">
        <v>63</v>
      </c>
      <c r="J25" s="142"/>
    </row>
    <row r="26" spans="1:10" ht="12.75" customHeight="1">
      <c r="A26" s="38" t="s">
        <v>14</v>
      </c>
      <c r="B26" s="39"/>
      <c r="C26" s="227"/>
      <c r="D26" s="40"/>
      <c r="E26" s="177"/>
      <c r="F26" s="199"/>
      <c r="G26" s="66" t="s">
        <v>62</v>
      </c>
      <c r="H26" s="142"/>
      <c r="I26" s="184" t="s">
        <v>62</v>
      </c>
      <c r="J26" s="142"/>
    </row>
    <row r="27" spans="1:10" ht="12.75" customHeight="1">
      <c r="A27" s="19"/>
      <c r="B27" s="20" t="s">
        <v>28</v>
      </c>
      <c r="C27" s="228"/>
      <c r="D27" s="178">
        <v>5000</v>
      </c>
      <c r="E27" s="178">
        <v>5300</v>
      </c>
      <c r="F27" s="235">
        <f>+E27-D27</f>
        <v>300</v>
      </c>
      <c r="G27" s="93"/>
      <c r="H27" s="142"/>
      <c r="I27" s="184"/>
      <c r="J27" s="142"/>
    </row>
    <row r="28" spans="1:10" ht="12.75" customHeight="1">
      <c r="A28" s="19"/>
      <c r="B28" s="20" t="s">
        <v>16</v>
      </c>
      <c r="C28" s="227"/>
      <c r="D28" s="179">
        <v>86780</v>
      </c>
      <c r="E28" s="179">
        <v>93334</v>
      </c>
      <c r="F28" s="235">
        <f>+E28-D28</f>
        <v>6554</v>
      </c>
      <c r="G28" s="44"/>
      <c r="H28" s="142"/>
      <c r="I28" s="184"/>
      <c r="J28" s="142"/>
    </row>
    <row r="29" spans="1:10" ht="12.75" customHeight="1">
      <c r="A29" s="19"/>
      <c r="B29" s="20" t="s">
        <v>15</v>
      </c>
      <c r="C29" s="227"/>
      <c r="D29" s="222">
        <v>853240</v>
      </c>
      <c r="E29" s="222">
        <v>948265</v>
      </c>
      <c r="F29" s="236">
        <f>+E29-D29</f>
        <v>95025</v>
      </c>
      <c r="G29" s="44"/>
      <c r="H29" s="142"/>
      <c r="I29" s="184"/>
      <c r="J29" s="142"/>
    </row>
    <row r="30" spans="1:10" ht="12.75" customHeight="1">
      <c r="A30" s="19"/>
      <c r="B30" s="20" t="s">
        <v>45</v>
      </c>
      <c r="C30" s="227"/>
      <c r="D30" s="40">
        <f>SUM(D27:D29)</f>
        <v>945020</v>
      </c>
      <c r="E30" s="224">
        <f>SUM(E27:E29)</f>
        <v>1046899</v>
      </c>
      <c r="F30" s="202">
        <f>+E30-D30</f>
        <v>101879</v>
      </c>
      <c r="G30" s="70">
        <v>945020</v>
      </c>
      <c r="H30" s="142"/>
      <c r="I30" s="187">
        <v>1046899</v>
      </c>
      <c r="J30" s="142"/>
    </row>
    <row r="31" spans="1:10" ht="12.75" customHeight="1">
      <c r="A31" s="19"/>
      <c r="B31" s="20"/>
      <c r="C31" s="227"/>
      <c r="D31" s="40"/>
      <c r="E31" s="180"/>
      <c r="F31" s="201"/>
      <c r="G31" s="44"/>
      <c r="H31" s="142"/>
      <c r="I31" s="184"/>
      <c r="J31" s="142"/>
    </row>
    <row r="32" spans="1:10" ht="12.75" customHeight="1">
      <c r="A32" s="46" t="s">
        <v>35</v>
      </c>
      <c r="B32" s="47"/>
      <c r="C32" s="227"/>
      <c r="D32" s="40"/>
      <c r="E32" s="177"/>
      <c r="F32" s="199"/>
      <c r="G32" s="157"/>
      <c r="H32" s="142"/>
      <c r="I32" s="187"/>
      <c r="J32" s="142"/>
    </row>
    <row r="33" spans="1:10" ht="12.75" customHeight="1">
      <c r="A33" s="48"/>
      <c r="B33" s="5" t="s">
        <v>0</v>
      </c>
      <c r="C33" s="227"/>
      <c r="D33" s="181">
        <v>147000</v>
      </c>
      <c r="E33" s="176">
        <v>147000</v>
      </c>
      <c r="F33" s="235">
        <f t="shared" ref="F33:F38" si="1">+E33-D33</f>
        <v>0</v>
      </c>
      <c r="G33" s="91"/>
      <c r="H33" s="142"/>
      <c r="I33" s="188"/>
      <c r="J33" s="142"/>
    </row>
    <row r="34" spans="1:10" ht="12.75" customHeight="1">
      <c r="A34" s="23"/>
      <c r="B34" s="50" t="s">
        <v>17</v>
      </c>
      <c r="C34" s="227"/>
      <c r="D34" s="181">
        <v>200000</v>
      </c>
      <c r="E34" s="181">
        <v>0</v>
      </c>
      <c r="F34" s="235">
        <f t="shared" si="1"/>
        <v>-200000</v>
      </c>
      <c r="G34" s="44"/>
      <c r="H34" s="142"/>
      <c r="I34" s="184"/>
      <c r="J34" s="142"/>
    </row>
    <row r="35" spans="1:10" ht="12.75" customHeight="1">
      <c r="A35" s="23"/>
      <c r="B35" s="43" t="s">
        <v>18</v>
      </c>
      <c r="C35" s="227"/>
      <c r="D35" s="181">
        <v>100000</v>
      </c>
      <c r="E35" s="181">
        <v>200000</v>
      </c>
      <c r="F35" s="235">
        <f t="shared" si="1"/>
        <v>100000</v>
      </c>
      <c r="G35" s="44"/>
      <c r="H35" s="142"/>
      <c r="I35" s="184"/>
      <c r="J35" s="142"/>
    </row>
    <row r="36" spans="1:10" ht="12.75" customHeight="1">
      <c r="A36" s="23"/>
      <c r="B36" s="43" t="s">
        <v>19</v>
      </c>
      <c r="C36" s="227"/>
      <c r="D36" s="181">
        <v>653500</v>
      </c>
      <c r="E36" s="181">
        <v>753500</v>
      </c>
      <c r="F36" s="235">
        <f t="shared" si="1"/>
        <v>100000</v>
      </c>
      <c r="G36" s="79"/>
      <c r="H36" s="142"/>
      <c r="I36" s="184"/>
      <c r="J36" s="142"/>
    </row>
    <row r="37" spans="1:10" ht="12.75" customHeight="1">
      <c r="A37" s="23"/>
      <c r="B37" s="43" t="s">
        <v>20</v>
      </c>
      <c r="C37" s="227"/>
      <c r="D37" s="221">
        <v>357976</v>
      </c>
      <c r="E37" s="221">
        <v>360420</v>
      </c>
      <c r="F37" s="236">
        <f t="shared" si="1"/>
        <v>2444</v>
      </c>
      <c r="G37" s="51"/>
      <c r="H37" s="142"/>
      <c r="I37" s="184"/>
      <c r="J37" s="142"/>
    </row>
    <row r="38" spans="1:10" ht="12.75" customHeight="1">
      <c r="A38" s="23"/>
      <c r="B38" s="43"/>
      <c r="C38" s="227"/>
      <c r="D38" s="223">
        <f>SUM(D33:D37)</f>
        <v>1458476</v>
      </c>
      <c r="E38" s="223">
        <f>SUM(E33:E37)</f>
        <v>1460920</v>
      </c>
      <c r="F38" s="202">
        <f t="shared" si="1"/>
        <v>2444</v>
      </c>
      <c r="G38" s="51">
        <v>1458476</v>
      </c>
      <c r="H38" s="142"/>
      <c r="I38" s="187">
        <v>1460920</v>
      </c>
      <c r="J38" s="142"/>
    </row>
    <row r="39" spans="1:10" ht="12.75" customHeight="1">
      <c r="A39" s="23"/>
      <c r="B39" s="43"/>
      <c r="C39" s="227"/>
      <c r="D39" s="40"/>
      <c r="E39" s="179"/>
      <c r="F39" s="200"/>
      <c r="G39" s="51"/>
      <c r="H39" s="142"/>
      <c r="I39" s="184"/>
      <c r="J39" s="142"/>
    </row>
    <row r="40" spans="1:10" ht="12.75" customHeight="1">
      <c r="A40" s="38" t="s">
        <v>47</v>
      </c>
      <c r="B40" s="39"/>
      <c r="C40" s="227"/>
      <c r="D40" s="177">
        <v>923507</v>
      </c>
      <c r="E40" s="177">
        <v>961027</v>
      </c>
      <c r="F40" s="202">
        <f>+E40-D40</f>
        <v>37520</v>
      </c>
      <c r="G40" s="53">
        <v>923507</v>
      </c>
      <c r="H40" s="142"/>
      <c r="I40" s="187">
        <v>961027</v>
      </c>
      <c r="J40" s="142"/>
    </row>
    <row r="41" spans="1:10" ht="12.75" customHeight="1">
      <c r="A41" s="38"/>
      <c r="B41" s="39"/>
      <c r="C41" s="227"/>
      <c r="D41" s="40"/>
      <c r="E41" s="177"/>
      <c r="F41" s="199"/>
      <c r="G41" s="53"/>
      <c r="H41" s="142"/>
      <c r="I41" s="187"/>
      <c r="J41" s="142"/>
    </row>
    <row r="42" spans="1:10" ht="12.75" customHeight="1">
      <c r="A42" s="38" t="s">
        <v>22</v>
      </c>
      <c r="B42" s="39"/>
      <c r="C42" s="227"/>
      <c r="D42" s="40"/>
      <c r="E42" s="177"/>
      <c r="F42" s="199"/>
      <c r="G42" s="65"/>
      <c r="H42" s="142"/>
      <c r="I42" s="187"/>
      <c r="J42" s="142"/>
    </row>
    <row r="43" spans="1:10" ht="12.75" customHeight="1">
      <c r="A43" s="38"/>
      <c r="B43" s="39"/>
      <c r="C43" s="227"/>
      <c r="D43" s="40"/>
      <c r="E43" s="177"/>
      <c r="F43" s="199"/>
      <c r="G43" s="65"/>
      <c r="H43" s="142"/>
      <c r="I43" s="187"/>
      <c r="J43" s="142"/>
    </row>
    <row r="44" spans="1:10" ht="12.75" customHeight="1">
      <c r="A44" s="56"/>
      <c r="B44" s="154" t="s">
        <v>34</v>
      </c>
      <c r="C44" s="227"/>
      <c r="D44" s="179">
        <v>2161997</v>
      </c>
      <c r="E44" s="179">
        <v>2245654</v>
      </c>
      <c r="F44" s="235">
        <f>+E44-D44</f>
        <v>83657</v>
      </c>
      <c r="G44" s="44"/>
      <c r="H44" s="142"/>
      <c r="I44" s="184"/>
      <c r="J44" s="142"/>
    </row>
    <row r="45" spans="1:10" ht="12.75" customHeight="1">
      <c r="A45" s="56"/>
      <c r="B45" s="43" t="s">
        <v>27</v>
      </c>
      <c r="C45" s="227"/>
      <c r="D45" s="179">
        <v>239000</v>
      </c>
      <c r="E45" s="179">
        <v>254000</v>
      </c>
      <c r="F45" s="235">
        <f>+E45-D45</f>
        <v>15000</v>
      </c>
      <c r="G45" s="44"/>
      <c r="H45" s="142"/>
      <c r="I45" s="184"/>
      <c r="J45" s="142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35">
        <f>+E46-D46</f>
        <v>0</v>
      </c>
      <c r="G46" s="30"/>
      <c r="H46" s="142"/>
      <c r="I46" s="184"/>
      <c r="J46" s="142"/>
    </row>
    <row r="47" spans="1:10" ht="12.75" customHeight="1">
      <c r="A47" s="56"/>
      <c r="B47" s="43" t="s">
        <v>23</v>
      </c>
      <c r="C47" s="227"/>
      <c r="D47" s="222">
        <v>70000</v>
      </c>
      <c r="E47" s="222">
        <v>75000</v>
      </c>
      <c r="F47" s="236">
        <f>+E47-D47</f>
        <v>5000</v>
      </c>
      <c r="G47" s="30"/>
      <c r="H47" s="142"/>
      <c r="I47" s="184"/>
      <c r="J47" s="142"/>
    </row>
    <row r="48" spans="1:10" ht="12.75" customHeight="1">
      <c r="A48" s="56"/>
      <c r="B48" s="43" t="s">
        <v>46</v>
      </c>
      <c r="C48" s="227"/>
      <c r="D48" s="169">
        <f>SUM(D44:D47)</f>
        <v>2580997</v>
      </c>
      <c r="E48" s="169">
        <v>2654154</v>
      </c>
      <c r="F48" s="202">
        <f>+E48-D48</f>
        <v>73157</v>
      </c>
      <c r="G48" s="65">
        <v>2580997</v>
      </c>
      <c r="H48" s="142"/>
      <c r="I48" s="187">
        <v>2654154</v>
      </c>
      <c r="J48" s="142"/>
    </row>
    <row r="49" spans="1:10" ht="12.75" customHeight="1">
      <c r="A49" s="56"/>
      <c r="B49" s="43"/>
      <c r="C49" s="227"/>
      <c r="D49" s="40"/>
      <c r="E49" s="179"/>
      <c r="F49" s="200"/>
      <c r="G49" s="30"/>
      <c r="H49" s="142"/>
      <c r="I49" s="184"/>
      <c r="J49" s="142"/>
    </row>
    <row r="50" spans="1:10" ht="12.75" customHeight="1">
      <c r="A50" s="56"/>
      <c r="B50" s="39" t="s">
        <v>12</v>
      </c>
      <c r="C50" s="227"/>
      <c r="D50" s="169">
        <v>1469700</v>
      </c>
      <c r="E50" s="169">
        <v>1515500</v>
      </c>
      <c r="F50" s="202">
        <f>+E50-D50</f>
        <v>45800</v>
      </c>
      <c r="G50" s="157">
        <v>0</v>
      </c>
      <c r="H50" s="142"/>
      <c r="I50" s="187">
        <v>0</v>
      </c>
      <c r="J50" s="142"/>
    </row>
    <row r="51" spans="1:10" ht="12.75" customHeight="1">
      <c r="A51" s="56"/>
      <c r="B51" s="39"/>
      <c r="C51" s="227"/>
      <c r="D51" s="40"/>
      <c r="E51" s="179"/>
      <c r="F51" s="200"/>
      <c r="G51" s="30"/>
      <c r="H51" s="142"/>
      <c r="I51" s="184"/>
      <c r="J51" s="142"/>
    </row>
    <row r="52" spans="1:10" ht="12.75" customHeight="1">
      <c r="A52" s="56"/>
      <c r="B52" s="39" t="s">
        <v>48</v>
      </c>
      <c r="C52" s="227"/>
      <c r="D52" s="169">
        <f>+D50+D48</f>
        <v>4050697</v>
      </c>
      <c r="E52" s="169">
        <f>+E50+E48</f>
        <v>4169654</v>
      </c>
      <c r="F52" s="202">
        <f>+E52-D52</f>
        <v>118957</v>
      </c>
      <c r="G52" s="30"/>
      <c r="H52" s="142"/>
      <c r="I52" s="184"/>
      <c r="J52" s="142"/>
    </row>
    <row r="53" spans="1:10" ht="12.75" customHeight="1">
      <c r="A53" s="56"/>
      <c r="B53" s="39"/>
      <c r="C53" s="227"/>
      <c r="D53" s="169"/>
      <c r="E53" s="179"/>
      <c r="F53" s="200"/>
      <c r="G53" s="30"/>
      <c r="H53" s="142"/>
      <c r="I53" s="184"/>
      <c r="J53" s="142"/>
    </row>
    <row r="54" spans="1:10" ht="12.75" customHeight="1">
      <c r="A54" s="46" t="s">
        <v>24</v>
      </c>
      <c r="B54" s="47"/>
      <c r="C54" s="227"/>
      <c r="D54" s="169">
        <v>0</v>
      </c>
      <c r="E54" s="177"/>
      <c r="F54" s="202">
        <f>+E54-D54</f>
        <v>0</v>
      </c>
      <c r="G54" s="68">
        <v>0</v>
      </c>
      <c r="H54" s="142"/>
      <c r="I54" s="187">
        <v>0</v>
      </c>
      <c r="J54" s="142"/>
    </row>
    <row r="55" spans="1:10" ht="12.75" customHeight="1" thickBot="1">
      <c r="A55" s="46"/>
      <c r="B55" s="160"/>
      <c r="C55" s="227"/>
      <c r="D55" s="169"/>
      <c r="E55" s="177"/>
      <c r="F55" s="202"/>
      <c r="G55" s="68"/>
      <c r="H55" s="142"/>
      <c r="I55" s="187"/>
      <c r="J55" s="142"/>
    </row>
    <row r="56" spans="1:10" ht="12" customHeight="1" thickBot="1">
      <c r="A56" s="14" t="s">
        <v>25</v>
      </c>
      <c r="B56" s="31"/>
      <c r="C56" s="31"/>
      <c r="D56" s="83">
        <f>+D54+D50+D48+D40+D38+D30</f>
        <v>7377700</v>
      </c>
      <c r="E56" s="182">
        <f>+E52+E40+E38+E30</f>
        <v>7638500</v>
      </c>
      <c r="F56" s="182">
        <f>+F54+F52+F40+F38+F30</f>
        <v>260800</v>
      </c>
      <c r="G56" s="59">
        <f>SUM(G26:G54)</f>
        <v>5908000</v>
      </c>
      <c r="H56" s="142"/>
      <c r="I56" s="191">
        <f>SUM(I26:I55)</f>
        <v>6123000</v>
      </c>
      <c r="J56" s="142"/>
    </row>
    <row r="57" spans="1:10" ht="7.5" customHeight="1">
      <c r="H57" s="142"/>
      <c r="I57" s="230"/>
      <c r="J57" s="142"/>
    </row>
    <row r="58" spans="1:10" ht="7.5" customHeight="1">
      <c r="I58" s="80"/>
    </row>
    <row r="59" spans="1:10" ht="7.5" customHeight="1">
      <c r="I59" s="80"/>
    </row>
    <row r="60" spans="1:10">
      <c r="B60" t="s">
        <v>52</v>
      </c>
      <c r="D60" s="80"/>
      <c r="E60" s="165" t="s">
        <v>12</v>
      </c>
      <c r="F60" s="165"/>
      <c r="G60" s="192">
        <f>+D50</f>
        <v>1469700</v>
      </c>
      <c r="H60" s="193"/>
      <c r="I60" s="192">
        <f>+E56-I56</f>
        <v>1515500</v>
      </c>
    </row>
    <row r="61" spans="1:10">
      <c r="D61" s="80"/>
      <c r="E61" s="165" t="s">
        <v>49</v>
      </c>
      <c r="F61" s="165"/>
      <c r="G61" s="194">
        <f>+D54</f>
        <v>0</v>
      </c>
      <c r="H61" s="193"/>
      <c r="I61" s="194">
        <v>0</v>
      </c>
    </row>
    <row r="62" spans="1:10">
      <c r="E62" s="166" t="s">
        <v>50</v>
      </c>
      <c r="F62" s="166"/>
      <c r="G62" s="194">
        <f>+G61+G60+G56</f>
        <v>7377700</v>
      </c>
      <c r="H62" s="193"/>
      <c r="I62" s="194">
        <f>+I61+I60+I56</f>
        <v>7638500</v>
      </c>
    </row>
    <row r="63" spans="1:10">
      <c r="E63" s="167"/>
      <c r="F63" s="167"/>
      <c r="G63" s="192"/>
      <c r="H63" s="193"/>
      <c r="I63" s="192"/>
    </row>
    <row r="64" spans="1:10">
      <c r="D64" s="1" t="s">
        <v>53</v>
      </c>
      <c r="I64" s="80"/>
    </row>
    <row r="65" spans="4:4">
      <c r="D65" s="1" t="s">
        <v>55</v>
      </c>
    </row>
    <row r="66" spans="4:4">
      <c r="D66" s="1" t="s">
        <v>54</v>
      </c>
    </row>
    <row r="67" spans="4:4">
      <c r="D67" s="1"/>
    </row>
    <row r="68" spans="4:4">
      <c r="D68" s="1" t="s">
        <v>56</v>
      </c>
    </row>
    <row r="69" spans="4:4">
      <c r="D69" s="1" t="s">
        <v>57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0" workbookViewId="0">
      <selection activeCell="E27" sqref="E27:E52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5" width="13.83203125" style="239" customWidth="1"/>
    <col min="6" max="6" width="10.5" style="239" bestFit="1" customWidth="1"/>
    <col min="7" max="7" width="14.6640625" customWidth="1"/>
    <col min="8" max="8" width="1.1640625" customWidth="1"/>
    <col min="9" max="9" width="15.5" customWidth="1"/>
    <col min="10" max="10" width="1.5" customWidth="1"/>
    <col min="12" max="12" width="9.33203125" bestFit="1" customWidth="1"/>
  </cols>
  <sheetData>
    <row r="1" spans="1:12" s="212" customFormat="1" ht="17.25" customHeight="1">
      <c r="A1" s="209" t="s">
        <v>67</v>
      </c>
      <c r="B1" s="210"/>
      <c r="C1" s="210"/>
      <c r="D1" s="211"/>
      <c r="E1" s="211"/>
      <c r="F1" s="211"/>
      <c r="G1" s="210"/>
      <c r="H1" s="210"/>
      <c r="I1" s="210"/>
    </row>
    <row r="2" spans="1:12" ht="11.25" customHeight="1" thickBot="1">
      <c r="A2" s="90"/>
      <c r="B2" s="85"/>
      <c r="C2" s="85"/>
      <c r="D2" s="86"/>
      <c r="E2" s="86"/>
      <c r="F2" s="86"/>
      <c r="G2" s="89"/>
      <c r="H2" s="89"/>
      <c r="I2" s="13"/>
    </row>
    <row r="3" spans="1:12" ht="15" customHeight="1" thickBot="1">
      <c r="A3" s="203" t="s">
        <v>1</v>
      </c>
      <c r="B3" s="204"/>
      <c r="C3" s="204"/>
      <c r="D3" s="205" t="s">
        <v>58</v>
      </c>
      <c r="E3" s="205" t="s">
        <v>66</v>
      </c>
      <c r="F3" s="206" t="s">
        <v>51</v>
      </c>
      <c r="G3" s="207" t="s">
        <v>58</v>
      </c>
      <c r="H3" s="208"/>
      <c r="I3" s="205" t="s">
        <v>66</v>
      </c>
    </row>
    <row r="4" spans="1:12" ht="13.5" customHeight="1">
      <c r="A4" s="238" t="s">
        <v>2</v>
      </c>
      <c r="B4" s="237"/>
      <c r="C4" s="16"/>
      <c r="D4" s="168"/>
      <c r="E4" s="168"/>
      <c r="F4" s="195"/>
      <c r="G4" s="18"/>
      <c r="H4" s="128"/>
      <c r="I4" s="183"/>
    </row>
    <row r="5" spans="1:12" ht="13.5" customHeight="1">
      <c r="A5" s="19"/>
      <c r="B5" s="20" t="s">
        <v>61</v>
      </c>
      <c r="C5" s="20" t="s">
        <v>68</v>
      </c>
      <c r="D5" s="179">
        <v>275000</v>
      </c>
      <c r="E5" s="179">
        <v>286000</v>
      </c>
      <c r="F5" s="200">
        <f>SUM(E5-D5)</f>
        <v>11000</v>
      </c>
      <c r="G5" s="21"/>
      <c r="H5" s="21"/>
      <c r="I5" s="184"/>
    </row>
    <row r="6" spans="1:12" ht="13.5" customHeight="1">
      <c r="A6" s="19"/>
      <c r="B6" s="20" t="s">
        <v>59</v>
      </c>
      <c r="C6" s="20" t="s">
        <v>64</v>
      </c>
      <c r="D6" s="179">
        <v>2924000</v>
      </c>
      <c r="E6" s="179">
        <v>3168000</v>
      </c>
      <c r="F6" s="200">
        <f>SUM(E6-D6)</f>
        <v>244000</v>
      </c>
      <c r="G6" s="21"/>
      <c r="H6" s="21"/>
      <c r="I6" s="184"/>
    </row>
    <row r="7" spans="1:12" ht="13.5" customHeight="1">
      <c r="A7" s="22"/>
      <c r="B7" s="20" t="s">
        <v>60</v>
      </c>
      <c r="C7" s="20" t="s">
        <v>65</v>
      </c>
      <c r="D7" s="220">
        <v>2924000</v>
      </c>
      <c r="E7" s="220">
        <v>2992000</v>
      </c>
      <c r="F7" s="220">
        <f>SUM(E7-D7)</f>
        <v>68000</v>
      </c>
      <c r="G7" s="21"/>
      <c r="H7" s="21"/>
      <c r="I7" s="184"/>
      <c r="L7" s="239"/>
    </row>
    <row r="8" spans="1:12" ht="13.5" customHeight="1">
      <c r="A8" s="22"/>
      <c r="B8" s="162" t="s">
        <v>45</v>
      </c>
      <c r="C8" s="162" t="s">
        <v>45</v>
      </c>
      <c r="D8" s="170">
        <f>SUM(D5:D7)</f>
        <v>6123000</v>
      </c>
      <c r="E8" s="170">
        <f>SUM(E5:E7)</f>
        <v>6446000</v>
      </c>
      <c r="F8" s="200">
        <f>SUM(E8-D8)</f>
        <v>323000</v>
      </c>
      <c r="G8" s="65"/>
      <c r="H8" s="65"/>
      <c r="I8" s="185"/>
      <c r="J8" s="153"/>
      <c r="L8" s="239"/>
    </row>
    <row r="9" spans="1:12" s="153" customFormat="1" ht="13.5" customHeight="1">
      <c r="A9" s="148" t="s">
        <v>3</v>
      </c>
      <c r="B9" s="149"/>
      <c r="C9" s="149"/>
      <c r="D9" s="171"/>
      <c r="E9" s="171"/>
      <c r="F9" s="196"/>
      <c r="H9" s="189"/>
      <c r="I9" s="190"/>
    </row>
    <row r="10" spans="1:12" ht="13.5" customHeight="1">
      <c r="A10" s="19"/>
      <c r="B10" s="24" t="s">
        <v>4</v>
      </c>
      <c r="C10" s="24" t="s">
        <v>4</v>
      </c>
      <c r="D10" s="172">
        <v>18500</v>
      </c>
      <c r="E10" s="172">
        <v>9500</v>
      </c>
      <c r="F10" s="200">
        <f t="shared" ref="F10:F19" si="0">SUM(E10-D10)</f>
        <v>-9000</v>
      </c>
      <c r="G10" s="75"/>
      <c r="H10" s="75"/>
      <c r="I10" s="184"/>
    </row>
    <row r="11" spans="1:12" ht="13.5" customHeight="1">
      <c r="A11" s="19"/>
      <c r="B11" s="24" t="s">
        <v>5</v>
      </c>
      <c r="C11" s="24" t="s">
        <v>5</v>
      </c>
      <c r="D11" s="172">
        <v>10000</v>
      </c>
      <c r="E11" s="172">
        <v>20000</v>
      </c>
      <c r="F11" s="200">
        <f t="shared" si="0"/>
        <v>10000</v>
      </c>
      <c r="G11" s="66"/>
      <c r="H11" s="66"/>
      <c r="I11" s="184"/>
    </row>
    <row r="12" spans="1:12" ht="13.5" customHeight="1">
      <c r="A12" s="19"/>
      <c r="B12" s="24"/>
      <c r="C12" s="24" t="s">
        <v>73</v>
      </c>
      <c r="D12" s="172">
        <v>30500</v>
      </c>
      <c r="E12" s="172"/>
      <c r="F12" s="200">
        <f t="shared" si="0"/>
        <v>-30500</v>
      </c>
      <c r="G12" s="66"/>
      <c r="H12" s="66"/>
      <c r="I12" s="184"/>
    </row>
    <row r="13" spans="1:12" ht="13.5" customHeight="1">
      <c r="A13" s="19"/>
      <c r="B13" s="5" t="s">
        <v>6</v>
      </c>
      <c r="C13" s="5" t="s">
        <v>6</v>
      </c>
      <c r="D13" s="172">
        <v>1150000</v>
      </c>
      <c r="E13" s="172">
        <v>1047500</v>
      </c>
      <c r="F13" s="200">
        <f t="shared" si="0"/>
        <v>-102500</v>
      </c>
      <c r="G13" s="27"/>
      <c r="H13" s="27"/>
      <c r="I13" s="184"/>
    </row>
    <row r="14" spans="1:12" ht="13.5" customHeight="1">
      <c r="A14" s="19"/>
      <c r="B14" s="5" t="s">
        <v>32</v>
      </c>
      <c r="C14" s="5" t="s">
        <v>32</v>
      </c>
      <c r="D14" s="172"/>
      <c r="E14" s="172"/>
      <c r="F14" s="200">
        <f t="shared" si="0"/>
        <v>0</v>
      </c>
      <c r="G14" s="27"/>
      <c r="H14" s="27"/>
      <c r="I14" s="184"/>
    </row>
    <row r="15" spans="1:12" ht="13.5" customHeight="1">
      <c r="A15" s="19"/>
      <c r="B15" s="5" t="s">
        <v>29</v>
      </c>
      <c r="C15" s="5" t="s">
        <v>29</v>
      </c>
      <c r="D15" s="172">
        <v>25000</v>
      </c>
      <c r="E15" s="172">
        <v>30000</v>
      </c>
      <c r="F15" s="200">
        <f t="shared" si="0"/>
        <v>5000</v>
      </c>
      <c r="G15" s="27"/>
      <c r="H15" s="27"/>
      <c r="I15" s="184"/>
    </row>
    <row r="16" spans="1:12" ht="13.5" customHeight="1">
      <c r="A16" s="19"/>
      <c r="B16" s="5" t="s">
        <v>7</v>
      </c>
      <c r="C16" s="5" t="s">
        <v>7</v>
      </c>
      <c r="D16" s="172">
        <v>21500</v>
      </c>
      <c r="E16" s="172">
        <v>23000</v>
      </c>
      <c r="F16" s="200">
        <f t="shared" si="0"/>
        <v>1500</v>
      </c>
      <c r="G16" s="27"/>
      <c r="H16" s="27"/>
      <c r="I16" s="184"/>
    </row>
    <row r="17" spans="1:10" ht="13.5" customHeight="1">
      <c r="A17" s="19"/>
      <c r="B17" s="5" t="s">
        <v>42</v>
      </c>
      <c r="C17" s="5" t="s">
        <v>42</v>
      </c>
      <c r="D17" s="172">
        <v>0</v>
      </c>
      <c r="E17" s="172">
        <v>0</v>
      </c>
      <c r="F17" s="200">
        <f t="shared" si="0"/>
        <v>0</v>
      </c>
      <c r="G17" s="27"/>
      <c r="H17" s="27"/>
      <c r="I17" s="184"/>
    </row>
    <row r="18" spans="1:10" ht="13.5" customHeight="1">
      <c r="A18" s="19"/>
      <c r="B18" s="5" t="s">
        <v>26</v>
      </c>
      <c r="C18" s="5" t="s">
        <v>26</v>
      </c>
      <c r="D18" s="172"/>
      <c r="E18" s="172"/>
      <c r="F18" s="200">
        <f t="shared" si="0"/>
        <v>0</v>
      </c>
      <c r="G18" s="27"/>
      <c r="H18" s="27"/>
      <c r="I18" s="184"/>
    </row>
    <row r="19" spans="1:10" ht="13.5" customHeight="1">
      <c r="A19" s="19"/>
      <c r="B19" s="24" t="s">
        <v>8</v>
      </c>
      <c r="C19" s="24" t="s">
        <v>8</v>
      </c>
      <c r="D19" s="219">
        <v>260000</v>
      </c>
      <c r="E19" s="219">
        <v>280000</v>
      </c>
      <c r="F19" s="219">
        <f t="shared" si="0"/>
        <v>20000</v>
      </c>
      <c r="G19" s="28"/>
      <c r="H19" s="28"/>
      <c r="I19" s="184"/>
    </row>
    <row r="20" spans="1:10" ht="13.5" customHeight="1">
      <c r="A20" s="19"/>
      <c r="B20" s="163" t="s">
        <v>45</v>
      </c>
      <c r="C20" s="163" t="s">
        <v>45</v>
      </c>
      <c r="D20" s="173">
        <f>SUM(D10:D19)</f>
        <v>1515500</v>
      </c>
      <c r="E20" s="173">
        <f>SUM(E10:E19)</f>
        <v>1410000</v>
      </c>
      <c r="F20" s="200">
        <f>SUM(E20-D20)</f>
        <v>-105500</v>
      </c>
      <c r="G20" s="28"/>
      <c r="H20" s="28"/>
      <c r="I20" s="184"/>
    </row>
    <row r="21" spans="1:10" ht="13.5" customHeight="1" thickBot="1">
      <c r="A21" s="19"/>
      <c r="B21" s="164"/>
      <c r="C21" s="225"/>
      <c r="D21" s="174"/>
      <c r="E21" s="174"/>
      <c r="F21" s="174"/>
      <c r="G21" s="28"/>
      <c r="H21" s="28"/>
      <c r="I21" s="184"/>
    </row>
    <row r="22" spans="1:10" ht="12.75" customHeight="1" thickBot="1">
      <c r="A22" s="14" t="s">
        <v>9</v>
      </c>
      <c r="B22" s="31"/>
      <c r="C22" s="31"/>
      <c r="D22" s="175">
        <f>+D20+D8</f>
        <v>7638500</v>
      </c>
      <c r="E22" s="175">
        <f>+E20+E8</f>
        <v>7856000</v>
      </c>
      <c r="F22" s="34">
        <f>SUM(E22-D22)</f>
        <v>217500</v>
      </c>
      <c r="G22" s="34"/>
      <c r="H22" s="34"/>
      <c r="I22" s="186"/>
    </row>
    <row r="23" spans="1:10" ht="7.5" customHeight="1" thickBot="1">
      <c r="A23" s="35"/>
      <c r="B23" s="35"/>
      <c r="C23" s="35"/>
      <c r="D23" s="36"/>
      <c r="E23" s="36"/>
      <c r="F23" s="36"/>
      <c r="G23" s="37"/>
      <c r="H23" s="239"/>
      <c r="I23" s="242"/>
      <c r="J23" s="239"/>
    </row>
    <row r="24" spans="1:10" ht="15" customHeight="1">
      <c r="A24" s="213" t="s">
        <v>10</v>
      </c>
      <c r="B24" s="214"/>
      <c r="C24" s="226"/>
      <c r="D24" s="215" t="s">
        <v>11</v>
      </c>
      <c r="E24" s="215" t="s">
        <v>11</v>
      </c>
      <c r="F24" s="216" t="s">
        <v>51</v>
      </c>
      <c r="G24" s="217" t="s">
        <v>31</v>
      </c>
      <c r="H24" s="243"/>
      <c r="I24" s="218" t="s">
        <v>31</v>
      </c>
      <c r="J24" s="239"/>
    </row>
    <row r="25" spans="1:10" ht="15" customHeight="1">
      <c r="A25" s="38"/>
      <c r="B25" s="39"/>
      <c r="C25" s="227"/>
      <c r="D25" s="176"/>
      <c r="E25" s="176"/>
      <c r="F25" s="198"/>
      <c r="G25" s="245" t="s">
        <v>76</v>
      </c>
      <c r="H25" s="243"/>
      <c r="I25" s="244" t="s">
        <v>76</v>
      </c>
      <c r="J25" s="239"/>
    </row>
    <row r="26" spans="1:10" ht="12.75" customHeight="1">
      <c r="A26" s="38" t="s">
        <v>14</v>
      </c>
      <c r="B26" s="39"/>
      <c r="C26" s="227"/>
      <c r="D26" s="177"/>
      <c r="E26" s="177"/>
      <c r="F26" s="199"/>
      <c r="G26" s="246" t="s">
        <v>77</v>
      </c>
      <c r="H26" s="243"/>
      <c r="I26" s="244" t="s">
        <v>77</v>
      </c>
      <c r="J26" s="239"/>
    </row>
    <row r="27" spans="1:10" ht="12.75" customHeight="1">
      <c r="A27" s="19"/>
      <c r="B27" s="20" t="s">
        <v>28</v>
      </c>
      <c r="C27" s="228"/>
      <c r="D27" s="178">
        <v>5300</v>
      </c>
      <c r="E27" s="178">
        <v>5300</v>
      </c>
      <c r="F27" s="200">
        <f>SUM(E27-D27)</f>
        <v>0</v>
      </c>
      <c r="G27" s="93"/>
      <c r="H27" s="239"/>
      <c r="I27" s="184"/>
      <c r="J27" s="239"/>
    </row>
    <row r="28" spans="1:10" ht="12.75" customHeight="1">
      <c r="A28" s="19"/>
      <c r="B28" s="20" t="s">
        <v>16</v>
      </c>
      <c r="C28" s="227"/>
      <c r="D28" s="179">
        <v>93334</v>
      </c>
      <c r="E28" s="179">
        <v>105224</v>
      </c>
      <c r="F28" s="200">
        <f>SUM(E28-D28)</f>
        <v>11890</v>
      </c>
      <c r="G28" s="44"/>
      <c r="H28" s="239"/>
      <c r="I28" s="184"/>
      <c r="J28" s="239"/>
    </row>
    <row r="29" spans="1:10" ht="12.75" customHeight="1">
      <c r="A29" s="19"/>
      <c r="B29" s="20" t="s">
        <v>15</v>
      </c>
      <c r="C29" s="227"/>
      <c r="D29" s="222">
        <v>948265</v>
      </c>
      <c r="E29" s="222">
        <v>1044154</v>
      </c>
      <c r="F29" s="222">
        <f>SUM(E29-D29)</f>
        <v>95889</v>
      </c>
      <c r="G29" s="44"/>
      <c r="H29" s="239"/>
      <c r="I29" s="184"/>
      <c r="J29" s="239"/>
    </row>
    <row r="30" spans="1:10" ht="12.75" customHeight="1">
      <c r="A30" s="19"/>
      <c r="B30" s="20" t="s">
        <v>45</v>
      </c>
      <c r="C30" s="227"/>
      <c r="D30" s="224">
        <f>SUM(D27:D29)</f>
        <v>1046899</v>
      </c>
      <c r="E30" s="224">
        <f>SUM(E27:E29)</f>
        <v>1154678</v>
      </c>
      <c r="F30" s="200">
        <f>SUM(E30-D30)</f>
        <v>107779</v>
      </c>
      <c r="G30" s="70">
        <v>1046899</v>
      </c>
      <c r="H30" s="239"/>
      <c r="I30" s="187">
        <v>1154678</v>
      </c>
      <c r="J30" s="239"/>
    </row>
    <row r="31" spans="1:10" ht="12.75" customHeight="1">
      <c r="A31" s="19"/>
      <c r="B31" s="20"/>
      <c r="C31" s="227"/>
      <c r="D31" s="180"/>
      <c r="E31" s="180"/>
      <c r="F31" s="201"/>
      <c r="G31" s="44"/>
      <c r="H31" s="239"/>
      <c r="I31" s="184"/>
      <c r="J31" s="239"/>
    </row>
    <row r="32" spans="1:10" ht="12.75" customHeight="1">
      <c r="A32" s="46" t="s">
        <v>35</v>
      </c>
      <c r="B32" s="47"/>
      <c r="C32" s="227"/>
      <c r="D32" s="177"/>
      <c r="E32" s="177"/>
      <c r="F32" s="199"/>
      <c r="G32" s="157"/>
      <c r="H32" s="239"/>
      <c r="I32" s="187"/>
      <c r="J32" s="239"/>
    </row>
    <row r="33" spans="1:10" ht="12.75" customHeight="1">
      <c r="A33" s="48"/>
      <c r="B33" s="5" t="s">
        <v>0</v>
      </c>
      <c r="C33" s="227"/>
      <c r="D33" s="176">
        <v>147000</v>
      </c>
      <c r="E33" s="176">
        <v>153000</v>
      </c>
      <c r="F33" s="200">
        <f t="shared" ref="F33:F38" si="1">SUM(E33-D33)</f>
        <v>6000</v>
      </c>
      <c r="G33" s="91"/>
      <c r="H33" s="239"/>
      <c r="I33" s="188"/>
      <c r="J33" s="239"/>
    </row>
    <row r="34" spans="1:10" ht="12.75" customHeight="1">
      <c r="A34" s="23"/>
      <c r="B34" s="50" t="s">
        <v>17</v>
      </c>
      <c r="C34" s="227"/>
      <c r="D34" s="181">
        <v>0</v>
      </c>
      <c r="E34" s="181">
        <v>0</v>
      </c>
      <c r="F34" s="200">
        <f t="shared" si="1"/>
        <v>0</v>
      </c>
      <c r="G34" s="44"/>
      <c r="H34" s="239"/>
      <c r="I34" s="184"/>
      <c r="J34" s="239"/>
    </row>
    <row r="35" spans="1:10" ht="12.75" customHeight="1">
      <c r="A35" s="23"/>
      <c r="B35" s="43" t="s">
        <v>18</v>
      </c>
      <c r="C35" s="227"/>
      <c r="D35" s="181">
        <v>200000</v>
      </c>
      <c r="E35" s="181">
        <v>200000</v>
      </c>
      <c r="F35" s="200">
        <f t="shared" si="1"/>
        <v>0</v>
      </c>
      <c r="G35" s="44"/>
      <c r="H35" s="239"/>
      <c r="I35" s="184"/>
      <c r="J35" s="239"/>
    </row>
    <row r="36" spans="1:10" ht="12.75" customHeight="1">
      <c r="A36" s="23"/>
      <c r="B36" s="43" t="s">
        <v>19</v>
      </c>
      <c r="C36" s="227"/>
      <c r="D36" s="181">
        <v>753500</v>
      </c>
      <c r="E36" s="181">
        <v>753500</v>
      </c>
      <c r="F36" s="200">
        <f t="shared" si="1"/>
        <v>0</v>
      </c>
      <c r="G36" s="79"/>
      <c r="H36" s="239"/>
      <c r="I36" s="184"/>
      <c r="J36" s="239"/>
    </row>
    <row r="37" spans="1:10" ht="12.75" customHeight="1">
      <c r="A37" s="23"/>
      <c r="B37" s="43" t="s">
        <v>20</v>
      </c>
      <c r="C37" s="227"/>
      <c r="D37" s="221">
        <v>360420</v>
      </c>
      <c r="E37" s="221">
        <v>375235</v>
      </c>
      <c r="F37" s="221">
        <f t="shared" si="1"/>
        <v>14815</v>
      </c>
      <c r="G37" s="51"/>
      <c r="H37" s="239"/>
      <c r="I37" s="184"/>
      <c r="J37" s="239"/>
    </row>
    <row r="38" spans="1:10" ht="12.75" customHeight="1">
      <c r="A38" s="23"/>
      <c r="B38" s="43"/>
      <c r="C38" s="227"/>
      <c r="D38" s="223">
        <f>SUM(D33:D37)</f>
        <v>1460920</v>
      </c>
      <c r="E38" s="223">
        <f>SUM(E33:E37)</f>
        <v>1481735</v>
      </c>
      <c r="F38" s="200">
        <f t="shared" si="1"/>
        <v>20815</v>
      </c>
      <c r="G38" s="51">
        <v>1460920</v>
      </c>
      <c r="H38" s="239"/>
      <c r="I38" s="187">
        <v>1481735</v>
      </c>
      <c r="J38" s="239"/>
    </row>
    <row r="39" spans="1:10" ht="12.75" customHeight="1">
      <c r="A39" s="23"/>
      <c r="B39" s="43"/>
      <c r="C39" s="227"/>
      <c r="D39" s="179"/>
      <c r="E39" s="179"/>
      <c r="F39" s="200"/>
      <c r="G39" s="51"/>
      <c r="H39" s="239"/>
      <c r="I39" s="184"/>
      <c r="J39" s="239"/>
    </row>
    <row r="40" spans="1:10" ht="12.75" customHeight="1">
      <c r="A40" s="38" t="s">
        <v>47</v>
      </c>
      <c r="B40" s="39"/>
      <c r="C40" s="227"/>
      <c r="D40" s="177">
        <v>961027</v>
      </c>
      <c r="E40" s="177">
        <v>1054447</v>
      </c>
      <c r="F40" s="200">
        <f>SUM(E40-D40)</f>
        <v>93420</v>
      </c>
      <c r="G40" s="53">
        <v>961027</v>
      </c>
      <c r="H40" s="239"/>
      <c r="I40" s="187">
        <v>1054447</v>
      </c>
      <c r="J40" s="239"/>
    </row>
    <row r="41" spans="1:10" ht="12.75" customHeight="1">
      <c r="A41" s="38"/>
      <c r="B41" s="39"/>
      <c r="C41" s="227"/>
      <c r="D41" s="177"/>
      <c r="E41" s="177"/>
      <c r="F41" s="199"/>
      <c r="G41" s="53"/>
      <c r="H41" s="239"/>
      <c r="I41" s="187"/>
      <c r="J41" s="239"/>
    </row>
    <row r="42" spans="1:10" ht="12.75" customHeight="1">
      <c r="A42" s="38" t="s">
        <v>22</v>
      </c>
      <c r="B42" s="39"/>
      <c r="C42" s="227"/>
      <c r="D42" s="177"/>
      <c r="E42" s="177"/>
      <c r="F42" s="199"/>
      <c r="G42" s="65"/>
      <c r="H42" s="239"/>
      <c r="I42" s="187"/>
      <c r="J42" s="239"/>
    </row>
    <row r="43" spans="1:10" ht="12.75" customHeight="1">
      <c r="A43" s="38"/>
      <c r="B43" s="39"/>
      <c r="C43" s="227"/>
      <c r="D43" s="177"/>
      <c r="E43" s="177"/>
      <c r="F43" s="199"/>
      <c r="G43" s="65"/>
      <c r="H43" s="239"/>
      <c r="I43" s="187"/>
      <c r="J43" s="239"/>
    </row>
    <row r="44" spans="1:10" ht="12.75" customHeight="1">
      <c r="A44" s="56"/>
      <c r="B44" s="154" t="s">
        <v>34</v>
      </c>
      <c r="C44" s="227"/>
      <c r="D44" s="179">
        <v>2215154</v>
      </c>
      <c r="E44" s="179">
        <v>2321140</v>
      </c>
      <c r="F44" s="200">
        <f>SUM(E44-D44)</f>
        <v>105986</v>
      </c>
      <c r="G44" s="44"/>
      <c r="H44" s="239"/>
      <c r="I44" s="184"/>
      <c r="J44" s="239"/>
    </row>
    <row r="45" spans="1:10" ht="12.75" customHeight="1">
      <c r="A45" s="56"/>
      <c r="B45" s="43" t="s">
        <v>27</v>
      </c>
      <c r="C45" s="227"/>
      <c r="D45" s="179">
        <v>254000</v>
      </c>
      <c r="E45" s="179">
        <v>239000</v>
      </c>
      <c r="F45" s="200">
        <f>SUM(E45-D45)</f>
        <v>-15000</v>
      </c>
      <c r="G45" s="44"/>
      <c r="H45" s="239"/>
      <c r="I45" s="184"/>
      <c r="J45" s="239"/>
    </row>
    <row r="46" spans="1:10" ht="12.75" customHeight="1">
      <c r="A46" s="56"/>
      <c r="B46" s="43" t="s">
        <v>33</v>
      </c>
      <c r="C46" s="227"/>
      <c r="D46" s="179">
        <v>110000</v>
      </c>
      <c r="E46" s="179">
        <v>110000</v>
      </c>
      <c r="F46" s="200">
        <f>SUM(E46-D46)</f>
        <v>0</v>
      </c>
      <c r="G46" s="30"/>
      <c r="H46" s="239"/>
      <c r="I46" s="184"/>
      <c r="J46" s="239"/>
    </row>
    <row r="47" spans="1:10" ht="12.75" customHeight="1">
      <c r="A47" s="56"/>
      <c r="B47" s="43" t="s">
        <v>23</v>
      </c>
      <c r="C47" s="227"/>
      <c r="D47" s="222">
        <v>75000</v>
      </c>
      <c r="E47" s="222">
        <v>85000</v>
      </c>
      <c r="F47" s="222">
        <f>SUM(E47-D47)</f>
        <v>10000</v>
      </c>
      <c r="G47" s="30"/>
      <c r="H47" s="239"/>
      <c r="I47" s="184"/>
      <c r="J47" s="239"/>
    </row>
    <row r="48" spans="1:10" ht="12.75" customHeight="1">
      <c r="A48" s="56"/>
      <c r="B48" s="43" t="s">
        <v>46</v>
      </c>
      <c r="C48" s="227"/>
      <c r="D48" s="169">
        <f>SUM(D44:D47)</f>
        <v>2654154</v>
      </c>
      <c r="E48" s="169">
        <f>SUM(E44:E47)</f>
        <v>2755140</v>
      </c>
      <c r="F48" s="200">
        <f>SUM(E48-D48)</f>
        <v>100986</v>
      </c>
      <c r="G48" s="65">
        <v>2654154</v>
      </c>
      <c r="H48" s="239"/>
      <c r="I48" s="187">
        <v>2755140</v>
      </c>
      <c r="J48" s="239"/>
    </row>
    <row r="49" spans="1:10" ht="12.75" customHeight="1">
      <c r="A49" s="56"/>
      <c r="B49" s="43"/>
      <c r="C49" s="227"/>
      <c r="D49" s="179"/>
      <c r="E49" s="179"/>
      <c r="F49" s="200"/>
      <c r="G49" s="30"/>
      <c r="H49" s="239"/>
      <c r="I49" s="184"/>
      <c r="J49" s="239"/>
    </row>
    <row r="50" spans="1:10" ht="12.75" customHeight="1">
      <c r="A50" s="56"/>
      <c r="B50" s="39" t="s">
        <v>12</v>
      </c>
      <c r="C50" s="227"/>
      <c r="D50" s="169">
        <v>1515500</v>
      </c>
      <c r="E50" s="169">
        <v>1410000</v>
      </c>
      <c r="F50" s="200">
        <f>SUM(E50-D50)</f>
        <v>-105500</v>
      </c>
      <c r="G50" s="157">
        <v>0</v>
      </c>
      <c r="H50" s="239"/>
      <c r="I50" s="187">
        <v>0</v>
      </c>
      <c r="J50" s="239"/>
    </row>
    <row r="51" spans="1:10" ht="12.75" customHeight="1">
      <c r="A51" s="56"/>
      <c r="B51" s="39"/>
      <c r="C51" s="227"/>
      <c r="D51" s="179"/>
      <c r="E51" s="179"/>
      <c r="F51" s="200"/>
      <c r="G51" s="30"/>
      <c r="H51" s="239"/>
      <c r="I51" s="184"/>
      <c r="J51" s="239"/>
    </row>
    <row r="52" spans="1:10" ht="12.75" customHeight="1">
      <c r="A52" s="56"/>
      <c r="B52" s="39" t="s">
        <v>48</v>
      </c>
      <c r="C52" s="227"/>
      <c r="D52" s="169">
        <f>+D50+D48</f>
        <v>4169654</v>
      </c>
      <c r="E52" s="169">
        <f>+E50+E48</f>
        <v>4165140</v>
      </c>
      <c r="F52" s="200">
        <f>SUM(E52-D52)</f>
        <v>-4514</v>
      </c>
      <c r="G52" s="30"/>
      <c r="H52" s="239"/>
      <c r="I52" s="184"/>
      <c r="J52" s="239"/>
    </row>
    <row r="53" spans="1:10" ht="12.75" customHeight="1">
      <c r="A53" s="56"/>
      <c r="B53" s="39"/>
      <c r="C53" s="227"/>
      <c r="D53" s="179"/>
      <c r="E53" s="179"/>
      <c r="F53" s="200"/>
      <c r="G53" s="30"/>
      <c r="H53" s="239"/>
      <c r="I53" s="184"/>
      <c r="J53" s="239"/>
    </row>
    <row r="54" spans="1:10" ht="12.75" customHeight="1">
      <c r="A54" s="46" t="s">
        <v>24</v>
      </c>
      <c r="B54" s="47"/>
      <c r="C54" s="227"/>
      <c r="D54" s="177"/>
      <c r="E54" s="177"/>
      <c r="F54" s="200">
        <f>SUM(E54-D54)</f>
        <v>0</v>
      </c>
      <c r="G54" s="68">
        <v>0</v>
      </c>
      <c r="H54" s="239"/>
      <c r="I54" s="187">
        <v>0</v>
      </c>
      <c r="J54" s="239"/>
    </row>
    <row r="55" spans="1:10" ht="12.75" customHeight="1" thickBot="1">
      <c r="A55" s="46"/>
      <c r="B55" s="160"/>
      <c r="C55" s="227"/>
      <c r="D55" s="177"/>
      <c r="E55" s="177"/>
      <c r="F55" s="202"/>
      <c r="G55" s="68"/>
      <c r="H55" s="239"/>
      <c r="I55" s="187"/>
      <c r="J55" s="239"/>
    </row>
    <row r="56" spans="1:10" ht="12" customHeight="1" thickBot="1">
      <c r="A56" s="14" t="s">
        <v>25</v>
      </c>
      <c r="B56" s="31"/>
      <c r="C56" s="31"/>
      <c r="D56" s="182">
        <f>+D52+D40+D38+D30</f>
        <v>7638500</v>
      </c>
      <c r="E56" s="182">
        <f>+E52+E40+E38+E30</f>
        <v>7856000</v>
      </c>
      <c r="F56" s="182">
        <f>+F54+F52+F40+F38+F30</f>
        <v>217500</v>
      </c>
      <c r="G56" s="59">
        <f>SUM(G26:G54)</f>
        <v>6123000</v>
      </c>
      <c r="H56" s="239"/>
      <c r="I56" s="191">
        <f>SUM(I26:I55)</f>
        <v>6446000</v>
      </c>
      <c r="J56" s="239"/>
    </row>
    <row r="57" spans="1:10" ht="7.5" customHeight="1">
      <c r="H57" s="240"/>
      <c r="I57" s="241"/>
      <c r="J57" s="240"/>
    </row>
    <row r="58" spans="1:10" ht="7.5" customHeight="1">
      <c r="I58" s="80"/>
    </row>
    <row r="59" spans="1:10" ht="7.5" customHeight="1">
      <c r="I59" s="80"/>
    </row>
    <row r="60" spans="1:10">
      <c r="B60" t="s">
        <v>52</v>
      </c>
      <c r="D60" s="165"/>
      <c r="E60" s="165" t="s">
        <v>12</v>
      </c>
      <c r="F60" s="165"/>
      <c r="G60" s="192">
        <f>SUM(D50)</f>
        <v>1515500</v>
      </c>
      <c r="H60" s="193"/>
      <c r="I60" s="192">
        <f>+E56-I56</f>
        <v>1410000</v>
      </c>
    </row>
    <row r="61" spans="1:10">
      <c r="D61" s="165"/>
      <c r="E61" s="165" t="s">
        <v>49</v>
      </c>
      <c r="F61" s="165"/>
      <c r="G61" s="194">
        <f>SUM(D54)</f>
        <v>0</v>
      </c>
      <c r="H61" s="193"/>
      <c r="I61" s="194">
        <v>0</v>
      </c>
    </row>
    <row r="62" spans="1:10">
      <c r="B62" s="239" t="s">
        <v>75</v>
      </c>
      <c r="D62" s="166"/>
      <c r="E62" s="166" t="s">
        <v>50</v>
      </c>
      <c r="F62" s="166"/>
      <c r="G62" s="194">
        <f>+G61+G60+G56</f>
        <v>7638500</v>
      </c>
      <c r="H62" s="193"/>
      <c r="I62" s="194">
        <f>+I61+I60+I56</f>
        <v>7856000</v>
      </c>
    </row>
    <row r="63" spans="1:10">
      <c r="B63" s="239" t="s">
        <v>74</v>
      </c>
      <c r="D63" s="167"/>
      <c r="E63" s="167"/>
      <c r="F63" s="167"/>
      <c r="G63" s="192"/>
      <c r="H63" s="193"/>
      <c r="I63" s="192"/>
    </row>
    <row r="64" spans="1:10">
      <c r="I64" s="80"/>
    </row>
    <row r="65" spans="2:2">
      <c r="B65" s="239" t="s">
        <v>78</v>
      </c>
    </row>
    <row r="66" spans="2:2">
      <c r="B66" s="239"/>
    </row>
    <row r="67" spans="2:2">
      <c r="B67" s="239" t="s">
        <v>79</v>
      </c>
    </row>
    <row r="68" spans="2:2">
      <c r="B68" s="239" t="s">
        <v>80</v>
      </c>
    </row>
    <row r="70" spans="2:2">
      <c r="B70" t="s">
        <v>82</v>
      </c>
    </row>
    <row r="71" spans="2:2">
      <c r="B71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6"/>
  <sheetViews>
    <sheetView topLeftCell="A31" workbookViewId="0">
      <selection activeCell="F73" sqref="F73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4" width="13.83203125" style="239" customWidth="1"/>
    <col min="5" max="5" width="15.5" style="239" customWidth="1"/>
    <col min="6" max="6" width="13.83203125" style="239" customWidth="1"/>
    <col min="7" max="7" width="10.5" style="239" bestFit="1" customWidth="1"/>
    <col min="8" max="8" width="14.6640625" customWidth="1"/>
    <col min="9" max="9" width="1.1640625" customWidth="1"/>
    <col min="10" max="10" width="15.5" customWidth="1"/>
    <col min="11" max="11" width="1.5" customWidth="1"/>
    <col min="13" max="13" width="9.33203125" bestFit="1" customWidth="1"/>
  </cols>
  <sheetData>
    <row r="1" spans="1:13" s="212" customFormat="1" ht="17.25" customHeight="1">
      <c r="A1" s="209" t="s">
        <v>83</v>
      </c>
      <c r="B1" s="210"/>
      <c r="C1" s="210"/>
      <c r="D1" s="211"/>
      <c r="E1" s="211"/>
      <c r="F1" s="211"/>
      <c r="G1" s="211"/>
      <c r="H1" s="210"/>
      <c r="I1" s="210"/>
      <c r="J1" s="210"/>
    </row>
    <row r="2" spans="1:13" ht="11.25" customHeight="1" thickBot="1">
      <c r="A2" s="90"/>
      <c r="B2" s="85"/>
      <c r="C2" s="85"/>
      <c r="D2" s="86"/>
      <c r="E2" s="86"/>
      <c r="F2" s="86"/>
      <c r="G2" s="86"/>
      <c r="H2" s="89"/>
      <c r="I2" s="89"/>
      <c r="J2" s="13"/>
    </row>
    <row r="3" spans="1:13" ht="33" customHeight="1" thickBot="1">
      <c r="A3" s="203" t="s">
        <v>1</v>
      </c>
      <c r="B3" s="204"/>
      <c r="C3" s="204"/>
      <c r="D3" s="205" t="s">
        <v>66</v>
      </c>
      <c r="E3" s="205" t="s">
        <v>102</v>
      </c>
      <c r="F3" s="205" t="s">
        <v>84</v>
      </c>
      <c r="G3" s="251" t="s">
        <v>104</v>
      </c>
      <c r="H3" s="207" t="s">
        <v>66</v>
      </c>
      <c r="I3" s="208"/>
      <c r="J3" s="205" t="s">
        <v>84</v>
      </c>
    </row>
    <row r="4" spans="1:13" ht="13.5" customHeight="1">
      <c r="A4" s="238" t="s">
        <v>2</v>
      </c>
      <c r="B4" s="237"/>
      <c r="C4" s="16"/>
      <c r="D4" s="168"/>
      <c r="E4" s="168"/>
      <c r="F4" s="168"/>
      <c r="G4" s="195"/>
      <c r="H4" s="18"/>
      <c r="I4" s="128"/>
      <c r="J4" s="183"/>
    </row>
    <row r="5" spans="1:13" ht="13.5" customHeight="1">
      <c r="A5" s="19"/>
      <c r="B5" s="20" t="s">
        <v>68</v>
      </c>
      <c r="C5" s="20" t="s">
        <v>85</v>
      </c>
      <c r="D5" s="179">
        <v>286000</v>
      </c>
      <c r="E5" s="179">
        <v>340637</v>
      </c>
      <c r="F5" s="179">
        <v>344500</v>
      </c>
      <c r="G5" s="200">
        <f>SUM(F5-D5)</f>
        <v>58500</v>
      </c>
      <c r="H5" s="21"/>
      <c r="I5" s="21"/>
      <c r="J5" s="184"/>
    </row>
    <row r="6" spans="1:13" ht="13.5" customHeight="1">
      <c r="A6" s="19"/>
      <c r="B6" s="20" t="s">
        <v>95</v>
      </c>
      <c r="C6" s="20" t="s">
        <v>92</v>
      </c>
      <c r="D6" s="179">
        <v>3168000</v>
      </c>
      <c r="E6" s="179">
        <v>3479202</v>
      </c>
      <c r="F6" s="179">
        <v>3442500</v>
      </c>
      <c r="G6" s="200">
        <f>SUM(F6-D6)</f>
        <v>274500</v>
      </c>
      <c r="H6" s="21"/>
      <c r="I6" s="21"/>
      <c r="J6" s="184"/>
    </row>
    <row r="7" spans="1:13" ht="13.5" customHeight="1">
      <c r="A7" s="22"/>
      <c r="B7" s="20" t="s">
        <v>94</v>
      </c>
      <c r="C7" s="20" t="s">
        <v>93</v>
      </c>
      <c r="D7" s="220">
        <v>2992000</v>
      </c>
      <c r="E7" s="220">
        <v>3209760</v>
      </c>
      <c r="F7" s="220">
        <v>3442500</v>
      </c>
      <c r="G7" s="220">
        <f>SUM(F7-D7)</f>
        <v>450500</v>
      </c>
      <c r="H7" s="21"/>
      <c r="I7" s="21"/>
      <c r="J7" s="184"/>
      <c r="M7" s="239"/>
    </row>
    <row r="8" spans="1:13" ht="13.5" customHeight="1">
      <c r="A8" s="22"/>
      <c r="B8" s="162" t="s">
        <v>91</v>
      </c>
      <c r="C8" s="162" t="s">
        <v>91</v>
      </c>
      <c r="D8" s="170">
        <f>SUM(D5:D7)</f>
        <v>6446000</v>
      </c>
      <c r="E8" s="170">
        <f>SUM(E5:E7)</f>
        <v>7029599</v>
      </c>
      <c r="F8" s="170">
        <f>SUM(F5:F7)</f>
        <v>7229500</v>
      </c>
      <c r="G8" s="200">
        <f>SUM(F8-D8)</f>
        <v>783500</v>
      </c>
      <c r="H8" s="65"/>
      <c r="I8" s="65"/>
      <c r="J8" s="185"/>
      <c r="K8" s="153"/>
      <c r="M8" s="239"/>
    </row>
    <row r="9" spans="1:13" s="153" customFormat="1" ht="13.5" customHeight="1">
      <c r="A9" s="148" t="s">
        <v>3</v>
      </c>
      <c r="B9" s="149"/>
      <c r="C9" s="149"/>
      <c r="D9" s="171"/>
      <c r="E9" s="171"/>
      <c r="F9" s="171"/>
      <c r="G9" s="196"/>
      <c r="I9" s="189"/>
      <c r="J9" s="190"/>
    </row>
    <row r="10" spans="1:13" ht="13.5" customHeight="1">
      <c r="A10" s="19"/>
      <c r="B10" s="24" t="s">
        <v>4</v>
      </c>
      <c r="C10" s="24" t="s">
        <v>4</v>
      </c>
      <c r="D10" s="172">
        <v>9500</v>
      </c>
      <c r="E10" s="172">
        <v>9500</v>
      </c>
      <c r="F10" s="172">
        <v>10000</v>
      </c>
      <c r="G10" s="200">
        <f t="shared" ref="G10:G19" si="0">SUM(F10-D10)</f>
        <v>500</v>
      </c>
      <c r="H10" s="75"/>
      <c r="I10" s="75"/>
      <c r="J10" s="184"/>
    </row>
    <row r="11" spans="1:13" ht="13.5" customHeight="1">
      <c r="A11" s="19"/>
      <c r="B11" s="24" t="s">
        <v>5</v>
      </c>
      <c r="C11" s="24" t="s">
        <v>5</v>
      </c>
      <c r="D11" s="172">
        <v>20000</v>
      </c>
      <c r="E11" s="172">
        <v>29200</v>
      </c>
      <c r="F11" s="172">
        <v>20000</v>
      </c>
      <c r="G11" s="200">
        <f t="shared" si="0"/>
        <v>0</v>
      </c>
      <c r="H11" s="66"/>
      <c r="I11" s="66"/>
      <c r="J11" s="184"/>
    </row>
    <row r="12" spans="1:13" ht="13.5" customHeight="1">
      <c r="A12" s="19"/>
      <c r="B12" s="24"/>
      <c r="C12" s="24"/>
      <c r="D12" s="172"/>
      <c r="E12" s="172"/>
      <c r="F12" s="172"/>
      <c r="G12" s="200">
        <f t="shared" si="0"/>
        <v>0</v>
      </c>
      <c r="H12" s="66"/>
      <c r="I12" s="66"/>
      <c r="J12" s="184"/>
    </row>
    <row r="13" spans="1:13" ht="13.5" customHeight="1">
      <c r="A13" s="19"/>
      <c r="B13" s="5" t="s">
        <v>6</v>
      </c>
      <c r="C13" s="5" t="s">
        <v>6</v>
      </c>
      <c r="D13" s="172">
        <v>1047500</v>
      </c>
      <c r="E13" s="172">
        <v>1040000</v>
      </c>
      <c r="F13" s="172">
        <v>1017590</v>
      </c>
      <c r="G13" s="200">
        <f t="shared" si="0"/>
        <v>-29910</v>
      </c>
      <c r="H13" s="27"/>
      <c r="I13" s="27"/>
      <c r="J13" s="184"/>
    </row>
    <row r="14" spans="1:13" ht="13.5" customHeight="1">
      <c r="A14" s="19"/>
      <c r="B14" s="5" t="s">
        <v>32</v>
      </c>
      <c r="C14" s="5" t="s">
        <v>32</v>
      </c>
      <c r="D14" s="172"/>
      <c r="E14" s="172"/>
      <c r="F14" s="172"/>
      <c r="G14" s="200">
        <f t="shared" si="0"/>
        <v>0</v>
      </c>
      <c r="H14" s="27"/>
      <c r="I14" s="27"/>
      <c r="J14" s="184"/>
    </row>
    <row r="15" spans="1:13" ht="13.5" customHeight="1">
      <c r="A15" s="19"/>
      <c r="B15" s="5" t="s">
        <v>29</v>
      </c>
      <c r="C15" s="5" t="s">
        <v>29</v>
      </c>
      <c r="D15" s="172">
        <v>30000</v>
      </c>
      <c r="E15" s="172">
        <v>40000</v>
      </c>
      <c r="F15" s="172">
        <v>40000</v>
      </c>
      <c r="G15" s="200">
        <f t="shared" si="0"/>
        <v>10000</v>
      </c>
      <c r="H15" s="27"/>
      <c r="I15" s="27"/>
      <c r="J15" s="184"/>
    </row>
    <row r="16" spans="1:13" ht="13.5" customHeight="1">
      <c r="A16" s="19"/>
      <c r="B16" s="5" t="s">
        <v>7</v>
      </c>
      <c r="C16" s="5" t="s">
        <v>7</v>
      </c>
      <c r="D16" s="172">
        <v>23000</v>
      </c>
      <c r="E16" s="172">
        <v>21000</v>
      </c>
      <c r="F16" s="172">
        <v>25400</v>
      </c>
      <c r="G16" s="200">
        <f t="shared" si="0"/>
        <v>2400</v>
      </c>
      <c r="H16" s="27"/>
      <c r="I16" s="27"/>
      <c r="J16" s="184"/>
    </row>
    <row r="17" spans="1:11" ht="13.5" customHeight="1">
      <c r="A17" s="19"/>
      <c r="B17" s="5" t="s">
        <v>42</v>
      </c>
      <c r="C17" s="5" t="s">
        <v>42</v>
      </c>
      <c r="D17" s="172">
        <v>0</v>
      </c>
      <c r="E17" s="172"/>
      <c r="F17" s="172">
        <v>0</v>
      </c>
      <c r="G17" s="200">
        <f t="shared" si="0"/>
        <v>0</v>
      </c>
      <c r="H17" s="27"/>
      <c r="I17" s="27"/>
      <c r="J17" s="184"/>
    </row>
    <row r="18" spans="1:11" ht="13.5" customHeight="1">
      <c r="A18" s="19"/>
      <c r="B18" s="5" t="s">
        <v>98</v>
      </c>
      <c r="C18" s="5" t="s">
        <v>98</v>
      </c>
      <c r="D18" s="172"/>
      <c r="E18" s="172"/>
      <c r="F18" s="172"/>
      <c r="G18" s="200">
        <f t="shared" si="0"/>
        <v>0</v>
      </c>
      <c r="H18" s="27"/>
      <c r="I18" s="27"/>
      <c r="J18" s="184"/>
    </row>
    <row r="19" spans="1:11" ht="14.25" customHeight="1">
      <c r="A19" s="19"/>
      <c r="B19" s="24" t="s">
        <v>8</v>
      </c>
      <c r="C19" s="24" t="s">
        <v>8</v>
      </c>
      <c r="D19" s="219">
        <v>280000</v>
      </c>
      <c r="E19" s="219">
        <v>324500</v>
      </c>
      <c r="F19" s="219">
        <v>316900</v>
      </c>
      <c r="G19" s="219">
        <f t="shared" si="0"/>
        <v>36900</v>
      </c>
      <c r="H19" s="28"/>
      <c r="I19" s="28"/>
      <c r="J19" s="184"/>
    </row>
    <row r="20" spans="1:11" ht="13.5" customHeight="1">
      <c r="A20" s="19"/>
      <c r="B20" s="162" t="s">
        <v>91</v>
      </c>
      <c r="C20" s="162" t="s">
        <v>91</v>
      </c>
      <c r="D20" s="173">
        <f>SUM(D10:D19)</f>
        <v>1410000</v>
      </c>
      <c r="E20" s="173">
        <f>SUM(E10:E19)</f>
        <v>1464200</v>
      </c>
      <c r="F20" s="173">
        <f>SUM(F10:F19)</f>
        <v>1429890</v>
      </c>
      <c r="G20" s="200">
        <f>SUM(F20-D20)</f>
        <v>19890</v>
      </c>
      <c r="H20" s="28"/>
      <c r="I20" s="28"/>
      <c r="J20" s="184"/>
    </row>
    <row r="21" spans="1:11" ht="13.5" customHeight="1" thickBot="1">
      <c r="A21" s="19"/>
      <c r="B21" s="164"/>
      <c r="C21" s="225"/>
      <c r="D21" s="174"/>
      <c r="E21" s="174"/>
      <c r="F21" s="174"/>
      <c r="G21" s="174"/>
      <c r="H21" s="28"/>
      <c r="I21" s="28"/>
      <c r="J21" s="184"/>
    </row>
    <row r="22" spans="1:11" ht="12.75" customHeight="1" thickBot="1">
      <c r="A22" s="14" t="s">
        <v>9</v>
      </c>
      <c r="B22" s="31"/>
      <c r="C22" s="31"/>
      <c r="D22" s="175">
        <f>+D20+D8</f>
        <v>7856000</v>
      </c>
      <c r="E22" s="175">
        <f>+E20+E8</f>
        <v>8493799</v>
      </c>
      <c r="F22" s="175">
        <f>+F20+F8</f>
        <v>8659390</v>
      </c>
      <c r="G22" s="34">
        <f>SUM(F22-D22)</f>
        <v>803390</v>
      </c>
      <c r="H22" s="34"/>
      <c r="I22" s="34"/>
      <c r="J22" s="186"/>
    </row>
    <row r="23" spans="1:11" ht="7.5" customHeight="1" thickBot="1">
      <c r="A23" s="35"/>
      <c r="B23" s="35"/>
      <c r="C23" s="35"/>
      <c r="D23" s="36"/>
      <c r="E23" s="36"/>
      <c r="F23" s="36"/>
      <c r="G23" s="36"/>
      <c r="H23" s="37"/>
      <c r="I23" s="239"/>
      <c r="J23" s="242"/>
      <c r="K23" s="239"/>
    </row>
    <row r="24" spans="1:11" ht="31.5" customHeight="1" thickBot="1">
      <c r="A24" s="213" t="s">
        <v>10</v>
      </c>
      <c r="B24" s="214"/>
      <c r="C24" s="226"/>
      <c r="D24" s="215" t="s">
        <v>11</v>
      </c>
      <c r="E24" s="215" t="s">
        <v>102</v>
      </c>
      <c r="F24" s="215" t="s">
        <v>11</v>
      </c>
      <c r="G24" s="251" t="s">
        <v>104</v>
      </c>
      <c r="H24" s="217" t="s">
        <v>31</v>
      </c>
      <c r="I24" s="243"/>
      <c r="J24" s="218" t="s">
        <v>31</v>
      </c>
      <c r="K24" s="239"/>
    </row>
    <row r="25" spans="1:11" ht="15" customHeight="1">
      <c r="A25" s="38"/>
      <c r="B25" s="39"/>
      <c r="C25" s="227"/>
      <c r="D25" s="176"/>
      <c r="E25" s="250" t="s">
        <v>103</v>
      </c>
      <c r="F25" s="176"/>
      <c r="G25" s="198"/>
      <c r="H25" s="245" t="s">
        <v>76</v>
      </c>
      <c r="I25" s="243"/>
      <c r="J25" s="244" t="s">
        <v>76</v>
      </c>
      <c r="K25" s="239"/>
    </row>
    <row r="26" spans="1:11" ht="12.75" customHeight="1">
      <c r="A26" s="38" t="s">
        <v>14</v>
      </c>
      <c r="B26" s="39"/>
      <c r="C26" s="227"/>
      <c r="D26" s="177"/>
      <c r="E26" s="177"/>
      <c r="F26" s="177"/>
      <c r="G26" s="199"/>
      <c r="H26" s="246" t="s">
        <v>77</v>
      </c>
      <c r="I26" s="243"/>
      <c r="J26" s="244" t="s">
        <v>77</v>
      </c>
      <c r="K26" s="239"/>
    </row>
    <row r="27" spans="1:11" ht="12.75" customHeight="1">
      <c r="A27" s="19"/>
      <c r="B27" s="20" t="s">
        <v>28</v>
      </c>
      <c r="C27" s="228"/>
      <c r="D27" s="178">
        <v>5300</v>
      </c>
      <c r="E27" s="178">
        <v>5300</v>
      </c>
      <c r="F27" s="178">
        <v>5300</v>
      </c>
      <c r="G27" s="200">
        <f>SUM(F27-D27)</f>
        <v>0</v>
      </c>
      <c r="H27" s="93"/>
      <c r="I27" s="239"/>
      <c r="J27" s="184"/>
      <c r="K27" s="239"/>
    </row>
    <row r="28" spans="1:11" ht="12.75" customHeight="1">
      <c r="A28" s="19"/>
      <c r="B28" s="20" t="s">
        <v>16</v>
      </c>
      <c r="C28" s="227"/>
      <c r="D28" s="179">
        <v>105224</v>
      </c>
      <c r="E28" s="179">
        <v>104000</v>
      </c>
      <c r="F28" s="179">
        <v>112750</v>
      </c>
      <c r="G28" s="200">
        <f>SUM(F28-D28)</f>
        <v>7526</v>
      </c>
      <c r="H28" s="44"/>
      <c r="I28" s="239"/>
      <c r="J28" s="184"/>
      <c r="K28" s="239"/>
    </row>
    <row r="29" spans="1:11" ht="12.75" customHeight="1">
      <c r="A29" s="19"/>
      <c r="B29" s="20" t="s">
        <v>15</v>
      </c>
      <c r="C29" s="227"/>
      <c r="D29" s="222">
        <v>1044154</v>
      </c>
      <c r="E29" s="222">
        <v>975000</v>
      </c>
      <c r="F29" s="247">
        <v>1253624</v>
      </c>
      <c r="G29" s="222">
        <f>SUM(F29-D29)</f>
        <v>209470</v>
      </c>
      <c r="H29" s="44"/>
      <c r="I29" s="239"/>
      <c r="J29" s="184"/>
      <c r="K29" s="239"/>
    </row>
    <row r="30" spans="1:11" ht="12.75" customHeight="1">
      <c r="A30" s="19"/>
      <c r="B30" s="162" t="s">
        <v>91</v>
      </c>
      <c r="C30" s="227"/>
      <c r="D30" s="224">
        <f>SUM(D27:D29)</f>
        <v>1154678</v>
      </c>
      <c r="E30" s="224">
        <f>SUM(E27:E29)</f>
        <v>1084300</v>
      </c>
      <c r="F30" s="224">
        <f>SUM(F27:F29)</f>
        <v>1371674</v>
      </c>
      <c r="G30" s="200">
        <f>SUM(F30-D30)</f>
        <v>216996</v>
      </c>
      <c r="H30" s="187">
        <v>1154678</v>
      </c>
      <c r="I30" s="239"/>
      <c r="J30" s="187">
        <v>1371674</v>
      </c>
      <c r="K30" s="239"/>
    </row>
    <row r="31" spans="1:11" ht="12.75" customHeight="1">
      <c r="A31" s="19"/>
      <c r="B31" s="20"/>
      <c r="C31" s="227"/>
      <c r="D31" s="180"/>
      <c r="E31" s="180"/>
      <c r="F31" s="180"/>
      <c r="G31" s="201"/>
      <c r="H31" s="184"/>
      <c r="I31" s="239"/>
      <c r="J31" s="184"/>
      <c r="K31" s="239"/>
    </row>
    <row r="32" spans="1:11" ht="12.75" customHeight="1">
      <c r="A32" s="46" t="s">
        <v>35</v>
      </c>
      <c r="B32" s="47"/>
      <c r="C32" s="227"/>
      <c r="D32" s="177"/>
      <c r="E32" s="177"/>
      <c r="F32" s="177"/>
      <c r="G32" s="199"/>
      <c r="H32" s="187"/>
      <c r="I32" s="239"/>
      <c r="J32" s="187"/>
      <c r="K32" s="239"/>
    </row>
    <row r="33" spans="1:11" ht="12.75" customHeight="1">
      <c r="A33" s="48"/>
      <c r="B33" s="5" t="s">
        <v>0</v>
      </c>
      <c r="C33" s="227"/>
      <c r="D33" s="176">
        <v>153000</v>
      </c>
      <c r="E33" s="176">
        <v>153000</v>
      </c>
      <c r="F33" s="176">
        <v>164000</v>
      </c>
      <c r="G33" s="200">
        <f>SUM(F33-D33)</f>
        <v>11000</v>
      </c>
      <c r="H33" s="188"/>
      <c r="I33" s="239"/>
      <c r="J33" s="188"/>
      <c r="K33" s="239"/>
    </row>
    <row r="34" spans="1:11" ht="27.75" customHeight="1">
      <c r="A34" s="23"/>
      <c r="B34" s="50" t="s">
        <v>99</v>
      </c>
      <c r="C34" s="227"/>
      <c r="D34" s="181">
        <v>200000</v>
      </c>
      <c r="E34" s="181">
        <v>185000</v>
      </c>
      <c r="F34" s="181">
        <v>200000</v>
      </c>
      <c r="G34" s="200">
        <f>SUM(F34-D34)</f>
        <v>0</v>
      </c>
      <c r="H34" s="184"/>
      <c r="I34" s="239"/>
      <c r="J34" s="184"/>
      <c r="K34" s="239"/>
    </row>
    <row r="35" spans="1:11" ht="12.75" customHeight="1">
      <c r="A35" s="23"/>
      <c r="B35" s="43" t="s">
        <v>19</v>
      </c>
      <c r="C35" s="227"/>
      <c r="D35" s="181">
        <v>753500</v>
      </c>
      <c r="E35" s="181">
        <v>753500</v>
      </c>
      <c r="F35" s="181">
        <v>753500</v>
      </c>
      <c r="G35" s="200">
        <f>SUM(F35-D35)</f>
        <v>0</v>
      </c>
      <c r="H35" s="184"/>
      <c r="I35" s="239"/>
      <c r="J35" s="184"/>
      <c r="K35" s="239"/>
    </row>
    <row r="36" spans="1:11" ht="12.75" customHeight="1">
      <c r="A36" s="23"/>
      <c r="B36" s="43" t="s">
        <v>20</v>
      </c>
      <c r="C36" s="227"/>
      <c r="D36" s="221">
        <v>375235</v>
      </c>
      <c r="E36" s="221">
        <v>374000</v>
      </c>
      <c r="F36" s="221">
        <v>407190</v>
      </c>
      <c r="G36" s="221">
        <f>SUM(F36-D36)</f>
        <v>31955</v>
      </c>
      <c r="H36" s="184"/>
      <c r="I36" s="239"/>
      <c r="J36" s="184"/>
      <c r="K36" s="239"/>
    </row>
    <row r="37" spans="1:11" ht="12.75" customHeight="1">
      <c r="A37" s="23"/>
      <c r="B37" s="162" t="s">
        <v>91</v>
      </c>
      <c r="C37" s="227"/>
      <c r="D37" s="223">
        <f>SUM(D33:D36)</f>
        <v>1481735</v>
      </c>
      <c r="E37" s="223">
        <f>SUM(E33:E36)</f>
        <v>1465500</v>
      </c>
      <c r="F37" s="223">
        <f>SUM(F33:F36)</f>
        <v>1524690</v>
      </c>
      <c r="G37" s="200">
        <f>SUM(F37-D37)</f>
        <v>42955</v>
      </c>
      <c r="H37" s="187">
        <v>1481735</v>
      </c>
      <c r="I37" s="239"/>
      <c r="J37" s="187">
        <v>1524690</v>
      </c>
      <c r="K37" s="239"/>
    </row>
    <row r="38" spans="1:11" ht="12.75" customHeight="1">
      <c r="A38" s="23"/>
      <c r="B38" s="43"/>
      <c r="C38" s="227"/>
      <c r="D38" s="179"/>
      <c r="E38" s="179"/>
      <c r="F38" s="179"/>
      <c r="G38" s="200"/>
      <c r="H38" s="184"/>
      <c r="I38" s="239"/>
      <c r="J38" s="184"/>
      <c r="K38" s="239"/>
    </row>
    <row r="39" spans="1:11" ht="12.75" customHeight="1">
      <c r="A39" s="38" t="s">
        <v>47</v>
      </c>
      <c r="B39" s="39"/>
      <c r="C39" s="227"/>
      <c r="D39" s="177">
        <v>1054447</v>
      </c>
      <c r="E39" s="177">
        <v>1045000</v>
      </c>
      <c r="F39" s="248">
        <v>1119997</v>
      </c>
      <c r="G39" s="200">
        <f>SUM(F39-D39)</f>
        <v>65550</v>
      </c>
      <c r="H39" s="187">
        <v>1054447</v>
      </c>
      <c r="I39" s="239"/>
      <c r="J39" s="187">
        <v>1119997</v>
      </c>
      <c r="K39" s="239"/>
    </row>
    <row r="40" spans="1:11" ht="12.75" customHeight="1">
      <c r="A40" s="38"/>
      <c r="B40" s="39"/>
      <c r="C40" s="227"/>
      <c r="D40" s="177"/>
      <c r="E40" s="177"/>
      <c r="F40" s="177"/>
      <c r="G40" s="199"/>
      <c r="H40" s="187"/>
      <c r="I40" s="239"/>
      <c r="J40" s="187"/>
      <c r="K40" s="239"/>
    </row>
    <row r="41" spans="1:11" ht="12.75" customHeight="1">
      <c r="A41" s="38" t="s">
        <v>22</v>
      </c>
      <c r="B41" s="39"/>
      <c r="C41" s="227"/>
      <c r="D41" s="177"/>
      <c r="E41" s="177"/>
      <c r="F41" s="177"/>
      <c r="G41" s="199"/>
      <c r="H41" s="187"/>
      <c r="I41" s="239"/>
      <c r="J41" s="187"/>
      <c r="K41" s="239"/>
    </row>
    <row r="42" spans="1:11" ht="12.75" customHeight="1">
      <c r="A42" s="38"/>
      <c r="B42" s="39"/>
      <c r="C42" s="227"/>
      <c r="D42" s="177"/>
      <c r="E42" s="177"/>
      <c r="F42" s="177"/>
      <c r="G42" s="199"/>
      <c r="H42" s="187"/>
      <c r="I42" s="239"/>
      <c r="J42" s="187"/>
      <c r="K42" s="239"/>
    </row>
    <row r="43" spans="1:11" ht="12.75" customHeight="1">
      <c r="A43" s="56"/>
      <c r="B43" s="154" t="s">
        <v>34</v>
      </c>
      <c r="C43" s="227"/>
      <c r="D43" s="179">
        <v>2321140</v>
      </c>
      <c r="E43" s="179">
        <v>2000500</v>
      </c>
      <c r="F43" s="249">
        <v>2569449</v>
      </c>
      <c r="G43" s="200">
        <f>SUM(F43-D43)</f>
        <v>248309</v>
      </c>
      <c r="H43" s="184"/>
      <c r="I43" s="239"/>
      <c r="J43" s="184"/>
      <c r="K43" s="239"/>
    </row>
    <row r="44" spans="1:11" ht="12.75" customHeight="1">
      <c r="A44" s="56"/>
      <c r="B44" s="43" t="s">
        <v>97</v>
      </c>
      <c r="C44" s="227"/>
      <c r="D44" s="179">
        <v>239000</v>
      </c>
      <c r="E44" s="179">
        <v>239000</v>
      </c>
      <c r="F44" s="179">
        <v>253000</v>
      </c>
      <c r="G44" s="200">
        <f>SUM(F44-D44)</f>
        <v>14000</v>
      </c>
      <c r="H44" s="184"/>
      <c r="I44" s="239"/>
      <c r="J44" s="184"/>
      <c r="K44" s="239"/>
    </row>
    <row r="45" spans="1:11" ht="12.75" customHeight="1">
      <c r="A45" s="56"/>
      <c r="B45" s="43" t="s">
        <v>96</v>
      </c>
      <c r="C45" s="227"/>
      <c r="D45" s="179">
        <v>110000</v>
      </c>
      <c r="E45" s="179">
        <v>274000</v>
      </c>
      <c r="F45" s="179">
        <v>110000</v>
      </c>
      <c r="G45" s="200">
        <f>SUM(F45-D45)</f>
        <v>0</v>
      </c>
      <c r="H45" s="184"/>
      <c r="I45" s="239"/>
      <c r="J45" s="184"/>
      <c r="K45" s="239"/>
    </row>
    <row r="46" spans="1:11" ht="12.75" customHeight="1">
      <c r="A46" s="56"/>
      <c r="B46" s="43" t="s">
        <v>23</v>
      </c>
      <c r="C46" s="227"/>
      <c r="D46" s="222">
        <v>85000</v>
      </c>
      <c r="E46" s="222">
        <v>85000</v>
      </c>
      <c r="F46" s="222">
        <v>80000</v>
      </c>
      <c r="G46" s="222">
        <f>SUM(F46-D46)</f>
        <v>-5000</v>
      </c>
      <c r="H46" s="184"/>
      <c r="I46" s="239"/>
      <c r="J46" s="184"/>
      <c r="K46" s="239"/>
    </row>
    <row r="47" spans="1:11" ht="12.75" customHeight="1">
      <c r="A47" s="56"/>
      <c r="B47" s="162" t="s">
        <v>91</v>
      </c>
      <c r="C47" s="227"/>
      <c r="D47" s="169">
        <f>SUM(D43:D46)</f>
        <v>2755140</v>
      </c>
      <c r="E47" s="169">
        <f>SUM(E43:E46)</f>
        <v>2598500</v>
      </c>
      <c r="F47" s="169">
        <f>SUM(F43:F46)</f>
        <v>3012449</v>
      </c>
      <c r="G47" s="200">
        <f>SUM(F47-D47)</f>
        <v>257309</v>
      </c>
      <c r="H47" s="187">
        <v>2755140</v>
      </c>
      <c r="I47" s="239"/>
      <c r="J47" s="187">
        <v>3012449</v>
      </c>
      <c r="K47" s="239"/>
    </row>
    <row r="48" spans="1:11" ht="12.75" customHeight="1">
      <c r="A48" s="56"/>
      <c r="B48" s="43"/>
      <c r="C48" s="227"/>
      <c r="D48" s="179"/>
      <c r="E48" s="179"/>
      <c r="F48" s="179"/>
      <c r="G48" s="200"/>
      <c r="H48" s="30"/>
      <c r="I48" s="239"/>
      <c r="J48" s="184"/>
      <c r="K48" s="239"/>
    </row>
    <row r="49" spans="1:11" ht="12.75" customHeight="1">
      <c r="A49" s="56"/>
      <c r="B49" s="39" t="s">
        <v>12</v>
      </c>
      <c r="C49" s="227"/>
      <c r="D49" s="169">
        <v>1410000</v>
      </c>
      <c r="E49" s="169">
        <v>1415000</v>
      </c>
      <c r="F49" s="169">
        <v>1429890</v>
      </c>
      <c r="G49" s="200">
        <f>SUM(F49-D49)</f>
        <v>19890</v>
      </c>
      <c r="H49" s="157">
        <v>0</v>
      </c>
      <c r="I49" s="239"/>
      <c r="J49" s="187">
        <v>0</v>
      </c>
      <c r="K49" s="239"/>
    </row>
    <row r="50" spans="1:11" ht="12.75" customHeight="1">
      <c r="A50" s="56"/>
      <c r="B50" s="39"/>
      <c r="C50" s="227"/>
      <c r="D50" s="179"/>
      <c r="E50" s="179"/>
      <c r="F50" s="179"/>
      <c r="G50" s="200"/>
      <c r="H50" s="30"/>
      <c r="I50" s="239"/>
      <c r="J50" s="184"/>
      <c r="K50" s="239"/>
    </row>
    <row r="51" spans="1:11" ht="12.75" customHeight="1">
      <c r="A51" s="56"/>
      <c r="B51" s="39" t="s">
        <v>48</v>
      </c>
      <c r="C51" s="227"/>
      <c r="D51" s="169">
        <f>+D49+D47</f>
        <v>4165140</v>
      </c>
      <c r="E51" s="169">
        <v>4013500</v>
      </c>
      <c r="F51" s="169">
        <f>+F49+F47</f>
        <v>4442339</v>
      </c>
      <c r="G51" s="200">
        <f>SUM(F51-D51)</f>
        <v>277199</v>
      </c>
      <c r="H51" s="30"/>
      <c r="I51" s="239"/>
      <c r="J51" s="184"/>
      <c r="K51" s="239"/>
    </row>
    <row r="52" spans="1:11" ht="12.75" customHeight="1">
      <c r="A52" s="56"/>
      <c r="B52" s="39"/>
      <c r="C52" s="227"/>
      <c r="D52" s="179"/>
      <c r="E52" s="179"/>
      <c r="F52" s="179"/>
      <c r="G52" s="200"/>
      <c r="H52" s="30"/>
      <c r="I52" s="239"/>
      <c r="J52" s="184"/>
      <c r="K52" s="239"/>
    </row>
    <row r="53" spans="1:11" ht="12.75" customHeight="1">
      <c r="A53" s="46" t="s">
        <v>24</v>
      </c>
      <c r="B53" s="47"/>
      <c r="C53" s="227"/>
      <c r="D53" s="177"/>
      <c r="E53" s="177"/>
      <c r="F53" s="177"/>
      <c r="G53" s="200">
        <f>SUM(F53-D53)</f>
        <v>0</v>
      </c>
      <c r="H53" s="68">
        <v>0</v>
      </c>
      <c r="I53" s="239"/>
      <c r="J53" s="187">
        <v>0</v>
      </c>
      <c r="K53" s="239"/>
    </row>
    <row r="54" spans="1:11" ht="12.75" customHeight="1">
      <c r="A54" s="46"/>
      <c r="B54" s="160"/>
      <c r="C54" s="227"/>
      <c r="D54" s="177"/>
      <c r="E54" s="177"/>
      <c r="F54" s="177"/>
      <c r="G54" s="200"/>
      <c r="H54" s="68"/>
      <c r="I54" s="239"/>
      <c r="J54" s="187"/>
      <c r="K54" s="239"/>
    </row>
    <row r="55" spans="1:11" ht="12.75" customHeight="1">
      <c r="A55" s="46" t="s">
        <v>86</v>
      </c>
      <c r="B55" s="160"/>
      <c r="C55" s="227"/>
      <c r="D55" s="177" t="s">
        <v>100</v>
      </c>
      <c r="E55" s="177"/>
      <c r="F55" s="248">
        <v>200690</v>
      </c>
      <c r="G55" s="200">
        <v>200690</v>
      </c>
      <c r="H55" s="68"/>
      <c r="I55" s="239"/>
      <c r="J55" s="187">
        <v>200690</v>
      </c>
      <c r="K55" s="239"/>
    </row>
    <row r="56" spans="1:11" ht="12.75" customHeight="1" thickBot="1">
      <c r="A56" s="46"/>
      <c r="B56" s="160"/>
      <c r="C56" s="227"/>
      <c r="D56" s="177"/>
      <c r="E56" s="177"/>
      <c r="F56" s="177"/>
      <c r="G56" s="202"/>
      <c r="H56" s="68"/>
      <c r="I56" s="239"/>
      <c r="J56" s="187"/>
      <c r="K56" s="239"/>
    </row>
    <row r="57" spans="1:11" ht="12" customHeight="1" thickBot="1">
      <c r="A57" s="14" t="s">
        <v>25</v>
      </c>
      <c r="B57" s="31"/>
      <c r="C57" s="31"/>
      <c r="D57" s="182">
        <f>+D51+D39+D37+D30</f>
        <v>7856000</v>
      </c>
      <c r="E57" s="182">
        <f>+E51+E39+E37+E30+E55</f>
        <v>7608300</v>
      </c>
      <c r="F57" s="182">
        <f>+F51+F39+F37+F30+F55</f>
        <v>8659390</v>
      </c>
      <c r="G57" s="182">
        <f>+G53+G51+G39+G37+G30+G55</f>
        <v>803390</v>
      </c>
      <c r="H57" s="59">
        <f>SUM(H26:H53)</f>
        <v>6446000</v>
      </c>
      <c r="I57" s="239"/>
      <c r="J57" s="191">
        <f>SUM(J26:J56)</f>
        <v>7229500</v>
      </c>
      <c r="K57" s="239"/>
    </row>
    <row r="58" spans="1:11" ht="7.5" customHeight="1">
      <c r="I58" s="240"/>
      <c r="J58" s="241"/>
      <c r="K58" s="240"/>
    </row>
    <row r="59" spans="1:11" ht="7.5" customHeight="1">
      <c r="J59" s="80"/>
    </row>
    <row r="60" spans="1:11" ht="7.5" customHeight="1">
      <c r="J60" s="80"/>
    </row>
    <row r="61" spans="1:11">
      <c r="B61" t="s">
        <v>52</v>
      </c>
      <c r="D61" s="165"/>
      <c r="E61" s="165"/>
      <c r="F61" s="165" t="s">
        <v>12</v>
      </c>
      <c r="G61" s="165"/>
      <c r="H61" s="192">
        <f>SUM(D49)</f>
        <v>1410000</v>
      </c>
      <c r="I61" s="193"/>
      <c r="J61" s="192">
        <f>+F57-J57</f>
        <v>1429890</v>
      </c>
    </row>
    <row r="62" spans="1:11">
      <c r="D62" s="165"/>
      <c r="E62" s="165"/>
      <c r="F62" s="165" t="s">
        <v>49</v>
      </c>
      <c r="G62" s="165"/>
      <c r="H62" s="194">
        <f>SUM(D53)</f>
        <v>0</v>
      </c>
      <c r="I62" s="193"/>
      <c r="J62" s="194">
        <v>0</v>
      </c>
    </row>
    <row r="63" spans="1:11">
      <c r="B63" s="239" t="s">
        <v>75</v>
      </c>
      <c r="D63" s="166"/>
      <c r="E63" s="166"/>
      <c r="F63" s="166" t="s">
        <v>50</v>
      </c>
      <c r="G63" s="166"/>
      <c r="H63" s="194">
        <f>+H62+H61+H57</f>
        <v>7856000</v>
      </c>
      <c r="I63" s="193"/>
      <c r="J63" s="194">
        <f>+J62+J61+J57</f>
        <v>8659390</v>
      </c>
    </row>
    <row r="64" spans="1:11">
      <c r="B64" s="239" t="s">
        <v>74</v>
      </c>
      <c r="D64" s="167"/>
      <c r="E64" s="167"/>
      <c r="F64" s="167"/>
      <c r="G64" s="167"/>
      <c r="H64" s="192"/>
      <c r="I64" s="193"/>
      <c r="J64" s="192"/>
    </row>
    <row r="65" spans="2:10">
      <c r="J65" s="80"/>
    </row>
    <row r="66" spans="2:10">
      <c r="B66" s="239" t="s">
        <v>87</v>
      </c>
    </row>
    <row r="67" spans="2:10">
      <c r="B67" s="239"/>
    </row>
    <row r="68" spans="2:10">
      <c r="B68" s="239" t="s">
        <v>79</v>
      </c>
    </row>
    <row r="69" spans="2:10">
      <c r="B69" s="239" t="s">
        <v>101</v>
      </c>
    </row>
    <row r="70" spans="2:10">
      <c r="B70" s="239" t="s">
        <v>88</v>
      </c>
    </row>
    <row r="72" spans="2:10">
      <c r="B72" t="s">
        <v>82</v>
      </c>
    </row>
    <row r="73" spans="2:10">
      <c r="B73" t="s">
        <v>81</v>
      </c>
    </row>
    <row r="75" spans="2:10">
      <c r="B75" t="s">
        <v>89</v>
      </c>
    </row>
    <row r="76" spans="2:10">
      <c r="B76" t="s">
        <v>90</v>
      </c>
    </row>
  </sheetData>
  <pageMargins left="0.7" right="0.7" top="0.75" bottom="0.75" header="0.3" footer="0.3"/>
  <pageSetup scale="8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5"/>
  <sheetViews>
    <sheetView workbookViewId="0">
      <selection activeCell="F24" sqref="F24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4" width="13.83203125" style="239" customWidth="1"/>
    <col min="5" max="5" width="15.5" style="239" customWidth="1"/>
    <col min="6" max="6" width="13.83203125" style="239" customWidth="1"/>
    <col min="7" max="7" width="10.5" style="239" bestFit="1" customWidth="1"/>
    <col min="8" max="8" width="14.6640625" customWidth="1"/>
    <col min="9" max="9" width="1.1640625" customWidth="1"/>
    <col min="10" max="10" width="15.5" customWidth="1"/>
    <col min="11" max="11" width="1.5" customWidth="1"/>
    <col min="13" max="13" width="9.33203125" bestFit="1" customWidth="1"/>
    <col min="18" max="18" width="13.5" customWidth="1"/>
  </cols>
  <sheetData>
    <row r="1" spans="1:13" s="212" customFormat="1" ht="17.25" customHeight="1">
      <c r="A1" s="209" t="s">
        <v>108</v>
      </c>
      <c r="B1" s="210"/>
      <c r="C1" s="210"/>
      <c r="D1" s="211"/>
      <c r="E1" s="211"/>
      <c r="F1" s="211"/>
      <c r="G1" s="211"/>
      <c r="H1" s="210"/>
      <c r="I1" s="210"/>
      <c r="J1" s="210"/>
    </row>
    <row r="2" spans="1:13" ht="11.25" customHeight="1" thickBot="1">
      <c r="A2" s="90"/>
      <c r="B2" s="85"/>
      <c r="C2" s="85"/>
      <c r="D2" s="86"/>
      <c r="E2" s="86"/>
      <c r="F2" s="86"/>
      <c r="G2" s="86"/>
      <c r="H2" s="89"/>
      <c r="I2" s="89"/>
      <c r="J2" s="13"/>
    </row>
    <row r="3" spans="1:13" ht="33" customHeight="1" thickBot="1">
      <c r="A3" s="203" t="s">
        <v>1</v>
      </c>
      <c r="B3" s="204"/>
      <c r="C3" s="204"/>
      <c r="D3" s="205" t="s">
        <v>84</v>
      </c>
      <c r="E3" s="205" t="s">
        <v>106</v>
      </c>
      <c r="F3" s="257" t="s">
        <v>107</v>
      </c>
      <c r="G3" s="251" t="s">
        <v>104</v>
      </c>
      <c r="H3" s="205" t="s">
        <v>84</v>
      </c>
      <c r="I3" s="208"/>
      <c r="J3" s="257" t="s">
        <v>107</v>
      </c>
    </row>
    <row r="4" spans="1:13" ht="13.5" customHeight="1">
      <c r="A4" s="238" t="s">
        <v>2</v>
      </c>
      <c r="B4" s="237"/>
      <c r="C4" s="296"/>
      <c r="D4" s="168"/>
      <c r="E4" s="250" t="s">
        <v>103</v>
      </c>
      <c r="F4" s="273"/>
      <c r="G4" s="195"/>
      <c r="H4" s="18"/>
      <c r="I4" s="128"/>
      <c r="J4" s="258"/>
    </row>
    <row r="5" spans="1:13" ht="13.5" customHeight="1">
      <c r="A5" s="19"/>
      <c r="B5" s="20" t="s">
        <v>85</v>
      </c>
      <c r="C5" s="297" t="s">
        <v>105</v>
      </c>
      <c r="D5" s="179">
        <v>344500</v>
      </c>
      <c r="E5" s="179">
        <v>382093</v>
      </c>
      <c r="F5" s="274">
        <v>351000</v>
      </c>
      <c r="G5" s="200">
        <f>SUM(F5-D5)</f>
        <v>6500</v>
      </c>
      <c r="H5" s="21"/>
      <c r="I5" s="21"/>
      <c r="J5" s="259"/>
    </row>
    <row r="6" spans="1:13" ht="13.5" customHeight="1">
      <c r="A6" s="19"/>
      <c r="B6" s="20" t="s">
        <v>92</v>
      </c>
      <c r="C6" s="297" t="s">
        <v>109</v>
      </c>
      <c r="D6" s="179">
        <v>3442500</v>
      </c>
      <c r="E6" s="179">
        <v>3684575</v>
      </c>
      <c r="F6" s="274">
        <v>3496000</v>
      </c>
      <c r="G6" s="200">
        <f>SUM(F6-D6)</f>
        <v>53500</v>
      </c>
      <c r="H6" s="21"/>
      <c r="I6" s="21"/>
      <c r="J6" s="259"/>
    </row>
    <row r="7" spans="1:13" ht="13.5" customHeight="1">
      <c r="A7" s="22"/>
      <c r="B7" s="20" t="s">
        <v>93</v>
      </c>
      <c r="C7" s="297" t="s">
        <v>110</v>
      </c>
      <c r="D7" s="220">
        <v>3442500</v>
      </c>
      <c r="E7" s="220">
        <v>3366147</v>
      </c>
      <c r="F7" s="275">
        <v>3496000</v>
      </c>
      <c r="G7" s="220">
        <f>SUM(F7-D7)</f>
        <v>53500</v>
      </c>
      <c r="H7" s="21"/>
      <c r="I7" s="21"/>
      <c r="J7" s="259"/>
      <c r="M7" s="239"/>
    </row>
    <row r="8" spans="1:13" ht="13.5" customHeight="1">
      <c r="A8" s="22"/>
      <c r="B8" s="162" t="s">
        <v>91</v>
      </c>
      <c r="C8" s="298" t="s">
        <v>91</v>
      </c>
      <c r="D8" s="170">
        <f>SUM(D5:D7)</f>
        <v>7229500</v>
      </c>
      <c r="E8" s="170">
        <f>SUM(E5:E7)</f>
        <v>7432815</v>
      </c>
      <c r="F8" s="276">
        <f>SUM(F5:F7)</f>
        <v>7343000</v>
      </c>
      <c r="G8" s="200">
        <f>SUM(F8-D8)</f>
        <v>113500</v>
      </c>
      <c r="H8" s="65"/>
      <c r="I8" s="65"/>
      <c r="J8" s="260"/>
      <c r="K8" s="153"/>
      <c r="M8" s="239"/>
    </row>
    <row r="9" spans="1:13" s="153" customFormat="1" ht="13.5" customHeight="1">
      <c r="A9" s="148" t="s">
        <v>3</v>
      </c>
      <c r="B9" s="149"/>
      <c r="C9" s="299"/>
      <c r="D9" s="171"/>
      <c r="E9" s="171"/>
      <c r="F9" s="277"/>
      <c r="G9" s="196"/>
      <c r="I9" s="189"/>
      <c r="J9" s="261"/>
    </row>
    <row r="10" spans="1:13" ht="13.5" customHeight="1">
      <c r="A10" s="19"/>
      <c r="B10" s="24" t="s">
        <v>4</v>
      </c>
      <c r="C10" s="300" t="s">
        <v>4</v>
      </c>
      <c r="D10" s="172">
        <v>10000</v>
      </c>
      <c r="E10" s="172">
        <v>10000</v>
      </c>
      <c r="F10" s="278">
        <v>10000</v>
      </c>
      <c r="G10" s="200">
        <f t="shared" ref="G10:G19" si="0">SUM(F10-D10)</f>
        <v>0</v>
      </c>
      <c r="H10" s="75"/>
      <c r="I10" s="75"/>
      <c r="J10" s="259"/>
    </row>
    <row r="11" spans="1:13" ht="13.5" customHeight="1">
      <c r="A11" s="19"/>
      <c r="B11" s="24" t="s">
        <v>5</v>
      </c>
      <c r="C11" s="300" t="s">
        <v>5</v>
      </c>
      <c r="D11" s="172">
        <v>20000</v>
      </c>
      <c r="E11" s="172">
        <v>20000</v>
      </c>
      <c r="F11" s="278">
        <v>10000</v>
      </c>
      <c r="G11" s="200">
        <f t="shared" si="0"/>
        <v>-10000</v>
      </c>
      <c r="H11" s="66"/>
      <c r="I11" s="66"/>
      <c r="J11" s="259"/>
    </row>
    <row r="12" spans="1:13" ht="13.5" customHeight="1">
      <c r="A12" s="19"/>
      <c r="B12" s="24"/>
      <c r="C12" s="300"/>
      <c r="D12" s="172"/>
      <c r="E12" s="172"/>
      <c r="F12" s="278"/>
      <c r="G12" s="200">
        <f t="shared" si="0"/>
        <v>0</v>
      </c>
      <c r="H12" s="66"/>
      <c r="I12" s="66"/>
      <c r="J12" s="259"/>
    </row>
    <row r="13" spans="1:13" ht="13.5" customHeight="1">
      <c r="A13" s="19"/>
      <c r="B13" s="5" t="s">
        <v>6</v>
      </c>
      <c r="C13" s="301" t="s">
        <v>6</v>
      </c>
      <c r="D13" s="172">
        <v>1017590</v>
      </c>
      <c r="E13" s="172">
        <v>1017590</v>
      </c>
      <c r="F13" s="278">
        <v>861750</v>
      </c>
      <c r="G13" s="200">
        <f t="shared" si="0"/>
        <v>-155840</v>
      </c>
      <c r="H13" s="27"/>
      <c r="I13" s="27"/>
      <c r="J13" s="259"/>
    </row>
    <row r="14" spans="1:13" ht="13.5" customHeight="1">
      <c r="A14" s="19"/>
      <c r="B14" s="5" t="s">
        <v>32</v>
      </c>
      <c r="C14" s="301" t="s">
        <v>32</v>
      </c>
      <c r="D14" s="172"/>
      <c r="E14" s="172"/>
      <c r="F14" s="278"/>
      <c r="G14" s="200">
        <f t="shared" si="0"/>
        <v>0</v>
      </c>
      <c r="H14" s="27"/>
      <c r="I14" s="27"/>
      <c r="J14" s="259"/>
    </row>
    <row r="15" spans="1:13" ht="13.5" customHeight="1">
      <c r="A15" s="19"/>
      <c r="B15" s="5" t="s">
        <v>29</v>
      </c>
      <c r="C15" s="301" t="s">
        <v>29</v>
      </c>
      <c r="D15" s="172">
        <v>40000</v>
      </c>
      <c r="E15" s="172">
        <v>40000</v>
      </c>
      <c r="F15" s="278">
        <v>50000</v>
      </c>
      <c r="G15" s="200">
        <f t="shared" si="0"/>
        <v>10000</v>
      </c>
      <c r="H15" s="27"/>
      <c r="I15" s="27"/>
      <c r="J15" s="259"/>
    </row>
    <row r="16" spans="1:13" ht="13.5" customHeight="1">
      <c r="A16" s="19"/>
      <c r="B16" s="5" t="s">
        <v>7</v>
      </c>
      <c r="C16" s="301" t="s">
        <v>7</v>
      </c>
      <c r="D16" s="172">
        <v>25400</v>
      </c>
      <c r="E16" s="172">
        <v>25400</v>
      </c>
      <c r="F16" s="278">
        <v>26000</v>
      </c>
      <c r="G16" s="200">
        <f t="shared" si="0"/>
        <v>600</v>
      </c>
      <c r="H16" s="27"/>
      <c r="I16" s="27"/>
      <c r="J16" s="259"/>
    </row>
    <row r="17" spans="1:18" ht="13.5" customHeight="1">
      <c r="A17" s="19"/>
      <c r="B17" s="5" t="s">
        <v>42</v>
      </c>
      <c r="C17" s="301" t="s">
        <v>42</v>
      </c>
      <c r="D17" s="172">
        <v>0</v>
      </c>
      <c r="E17" s="172">
        <v>0</v>
      </c>
      <c r="F17" s="278">
        <v>0</v>
      </c>
      <c r="G17" s="200">
        <f t="shared" si="0"/>
        <v>0</v>
      </c>
      <c r="H17" s="27"/>
      <c r="I17" s="27"/>
      <c r="J17" s="259"/>
    </row>
    <row r="18" spans="1:18" ht="13.5" customHeight="1">
      <c r="A18" s="19"/>
      <c r="B18" s="5" t="s">
        <v>98</v>
      </c>
      <c r="C18" s="301" t="s">
        <v>98</v>
      </c>
      <c r="D18" s="172"/>
      <c r="E18" s="172"/>
      <c r="F18" s="278"/>
      <c r="G18" s="200">
        <f t="shared" si="0"/>
        <v>0</v>
      </c>
      <c r="H18" s="27"/>
      <c r="I18" s="27"/>
      <c r="J18" s="259"/>
    </row>
    <row r="19" spans="1:18" ht="14.25" customHeight="1">
      <c r="A19" s="19"/>
      <c r="B19" s="24" t="s">
        <v>8</v>
      </c>
      <c r="C19" s="300" t="s">
        <v>8</v>
      </c>
      <c r="D19" s="219">
        <v>316900</v>
      </c>
      <c r="E19" s="219">
        <v>316900</v>
      </c>
      <c r="F19" s="279">
        <v>332300</v>
      </c>
      <c r="G19" s="219">
        <f t="shared" si="0"/>
        <v>15400</v>
      </c>
      <c r="H19" s="28"/>
      <c r="I19" s="28"/>
      <c r="J19" s="259"/>
    </row>
    <row r="20" spans="1:18" ht="13.5" customHeight="1">
      <c r="A20" s="19"/>
      <c r="B20" s="162" t="s">
        <v>91</v>
      </c>
      <c r="C20" s="298" t="s">
        <v>91</v>
      </c>
      <c r="D20" s="173">
        <f>SUM(D10:D19)</f>
        <v>1429890</v>
      </c>
      <c r="E20" s="173">
        <f>SUM(E10:E19)</f>
        <v>1429890</v>
      </c>
      <c r="F20" s="280">
        <f>SUM(F10:F19)</f>
        <v>1290050</v>
      </c>
      <c r="G20" s="200">
        <f>SUM(F20-D20)</f>
        <v>-139840</v>
      </c>
      <c r="H20" s="28"/>
      <c r="I20" s="28"/>
      <c r="J20" s="259"/>
    </row>
    <row r="21" spans="1:18" ht="13.5" customHeight="1" thickBot="1">
      <c r="A21" s="19"/>
      <c r="B21" s="164"/>
      <c r="C21" s="225"/>
      <c r="D21" s="174"/>
      <c r="E21" s="174"/>
      <c r="F21" s="281"/>
      <c r="G21" s="174"/>
      <c r="H21" s="28"/>
      <c r="I21" s="28"/>
      <c r="J21" s="259"/>
    </row>
    <row r="22" spans="1:18" ht="12.75" customHeight="1" thickBot="1">
      <c r="A22" s="14" t="s">
        <v>9</v>
      </c>
      <c r="B22" s="31"/>
      <c r="C22" s="31"/>
      <c r="D22" s="175">
        <f>+D20+D8</f>
        <v>8659390</v>
      </c>
      <c r="E22" s="175">
        <f>+E20+E8</f>
        <v>8862705</v>
      </c>
      <c r="F22" s="282">
        <f>+F20+F8</f>
        <v>8633050</v>
      </c>
      <c r="G22" s="34">
        <f>SUM(F22-D22)</f>
        <v>-26340</v>
      </c>
      <c r="H22" s="34"/>
      <c r="I22" s="34"/>
      <c r="J22" s="262"/>
    </row>
    <row r="23" spans="1:18" ht="7.5" customHeight="1" thickBot="1">
      <c r="A23" s="35"/>
      <c r="B23" s="35"/>
      <c r="C23" s="35"/>
      <c r="D23" s="36"/>
      <c r="E23" s="36"/>
      <c r="F23" s="283"/>
      <c r="G23" s="36"/>
      <c r="H23" s="37"/>
      <c r="I23" s="239"/>
      <c r="J23" s="263"/>
      <c r="K23" s="239"/>
    </row>
    <row r="24" spans="1:18" ht="31.5" customHeight="1" thickBot="1">
      <c r="A24" s="213" t="s">
        <v>10</v>
      </c>
      <c r="B24" s="214"/>
      <c r="C24" s="226"/>
      <c r="D24" s="215" t="s">
        <v>11</v>
      </c>
      <c r="E24" s="215" t="s">
        <v>106</v>
      </c>
      <c r="F24" s="284" t="s">
        <v>11</v>
      </c>
      <c r="G24" s="251" t="s">
        <v>104</v>
      </c>
      <c r="H24" s="217" t="s">
        <v>31</v>
      </c>
      <c r="I24" s="243"/>
      <c r="J24" s="264" t="s">
        <v>31</v>
      </c>
      <c r="K24" s="239"/>
    </row>
    <row r="25" spans="1:18" ht="15" customHeight="1">
      <c r="A25" s="38"/>
      <c r="B25" s="39"/>
      <c r="C25" s="227"/>
      <c r="D25" s="176"/>
      <c r="E25" s="250" t="s">
        <v>103</v>
      </c>
      <c r="F25" s="285"/>
      <c r="G25" s="198"/>
      <c r="H25" s="245" t="s">
        <v>76</v>
      </c>
      <c r="I25" s="243"/>
      <c r="J25" s="265" t="s">
        <v>76</v>
      </c>
      <c r="K25" s="239"/>
    </row>
    <row r="26" spans="1:18" ht="12.75" customHeight="1">
      <c r="A26" s="38" t="s">
        <v>14</v>
      </c>
      <c r="B26" s="39"/>
      <c r="C26" s="227"/>
      <c r="D26" s="177"/>
      <c r="E26" s="177"/>
      <c r="F26" s="286"/>
      <c r="G26" s="199"/>
      <c r="H26" s="246" t="s">
        <v>77</v>
      </c>
      <c r="I26" s="243"/>
      <c r="J26" s="265" t="s">
        <v>77</v>
      </c>
      <c r="K26" s="239"/>
    </row>
    <row r="27" spans="1:18" ht="12.75" customHeight="1">
      <c r="A27" s="19"/>
      <c r="B27" s="20" t="s">
        <v>28</v>
      </c>
      <c r="C27" s="228"/>
      <c r="D27" s="178">
        <v>5300</v>
      </c>
      <c r="E27" s="178">
        <v>5250</v>
      </c>
      <c r="F27" s="287">
        <v>5400</v>
      </c>
      <c r="G27" s="200">
        <f>SUM(F27-D27)</f>
        <v>100</v>
      </c>
      <c r="H27" s="93"/>
      <c r="I27" s="239"/>
      <c r="J27" s="259"/>
      <c r="K27" s="239"/>
    </row>
    <row r="28" spans="1:18" ht="12.75" customHeight="1">
      <c r="A28" s="19"/>
      <c r="B28" s="20" t="s">
        <v>16</v>
      </c>
      <c r="C28" s="227"/>
      <c r="D28" s="179">
        <v>112750</v>
      </c>
      <c r="E28" s="179">
        <v>109000</v>
      </c>
      <c r="F28" s="274">
        <v>116600</v>
      </c>
      <c r="G28" s="200">
        <f>SUM(F28-D28)</f>
        <v>3850</v>
      </c>
      <c r="H28" s="44"/>
      <c r="I28" s="239"/>
      <c r="J28" s="259"/>
      <c r="K28" s="239"/>
      <c r="O28" s="252"/>
      <c r="P28" s="253"/>
      <c r="Q28" s="254"/>
      <c r="R28" s="253"/>
    </row>
    <row r="29" spans="1:18" ht="12.75" customHeight="1">
      <c r="A29" s="19"/>
      <c r="B29" s="20" t="s">
        <v>15</v>
      </c>
      <c r="C29" s="227"/>
      <c r="D29" s="247">
        <v>1253624</v>
      </c>
      <c r="E29" s="222">
        <v>1150000</v>
      </c>
      <c r="F29" s="288">
        <v>1200387</v>
      </c>
      <c r="G29" s="222">
        <f>SUM(F29-D29)</f>
        <v>-53237</v>
      </c>
      <c r="H29" s="44"/>
      <c r="I29" s="239"/>
      <c r="J29" s="259"/>
      <c r="K29" s="239"/>
      <c r="O29" s="255"/>
      <c r="P29" s="253"/>
      <c r="Q29" s="254"/>
      <c r="R29" s="253"/>
    </row>
    <row r="30" spans="1:18" ht="12.75" customHeight="1">
      <c r="A30" s="19"/>
      <c r="B30" s="162" t="s">
        <v>91</v>
      </c>
      <c r="C30" s="227"/>
      <c r="D30" s="224">
        <f>SUM(D27:D29)</f>
        <v>1371674</v>
      </c>
      <c r="E30" s="224">
        <f>SUM(E27:E29)</f>
        <v>1264250</v>
      </c>
      <c r="F30" s="289">
        <f>SUM(F27:F29)</f>
        <v>1322387</v>
      </c>
      <c r="G30" s="256">
        <f>SUM(F30-D30)</f>
        <v>-49287</v>
      </c>
      <c r="H30" s="187">
        <v>1371674</v>
      </c>
      <c r="I30" s="239"/>
      <c r="J30" s="266">
        <v>1322387</v>
      </c>
      <c r="K30" s="239"/>
      <c r="O30" s="252"/>
      <c r="P30" s="253"/>
      <c r="Q30" s="254"/>
      <c r="R30" s="253"/>
    </row>
    <row r="31" spans="1:18" ht="12.75" customHeight="1">
      <c r="A31" s="19"/>
      <c r="B31" s="20"/>
      <c r="C31" s="227"/>
      <c r="D31" s="180"/>
      <c r="E31" s="180"/>
      <c r="F31" s="290"/>
      <c r="G31" s="201"/>
      <c r="H31" s="184"/>
      <c r="I31" s="239"/>
      <c r="J31" s="259"/>
      <c r="K31" s="239"/>
      <c r="O31" s="252"/>
      <c r="P31" s="253"/>
      <c r="Q31" s="254"/>
      <c r="R31" s="253"/>
    </row>
    <row r="32" spans="1:18" ht="12.75" customHeight="1">
      <c r="A32" s="46" t="s">
        <v>35</v>
      </c>
      <c r="B32" s="47"/>
      <c r="C32" s="227"/>
      <c r="D32" s="177"/>
      <c r="E32" s="177"/>
      <c r="F32" s="286"/>
      <c r="G32" s="199"/>
      <c r="H32" s="187"/>
      <c r="I32" s="239"/>
      <c r="J32" s="266"/>
      <c r="K32" s="239"/>
      <c r="O32" s="252"/>
      <c r="P32" s="253"/>
      <c r="Q32" s="254"/>
      <c r="R32" s="253"/>
    </row>
    <row r="33" spans="1:18" ht="12.75" customHeight="1">
      <c r="A33" s="48"/>
      <c r="B33" s="5" t="s">
        <v>0</v>
      </c>
      <c r="C33" s="227"/>
      <c r="D33" s="176">
        <v>164000</v>
      </c>
      <c r="E33" s="176">
        <v>171428</v>
      </c>
      <c r="F33" s="285">
        <v>170800</v>
      </c>
      <c r="G33" s="200">
        <f>SUM(F33-D33)</f>
        <v>6800</v>
      </c>
      <c r="H33" s="188"/>
      <c r="I33" s="239"/>
      <c r="J33" s="267"/>
      <c r="K33" s="239"/>
      <c r="O33" s="252"/>
      <c r="P33" s="253"/>
      <c r="Q33" s="254"/>
      <c r="R33" s="253"/>
    </row>
    <row r="34" spans="1:18" ht="27.75" customHeight="1">
      <c r="A34" s="23"/>
      <c r="B34" s="50" t="s">
        <v>99</v>
      </c>
      <c r="C34" s="227"/>
      <c r="D34" s="181">
        <v>200000</v>
      </c>
      <c r="E34" s="181">
        <v>200000</v>
      </c>
      <c r="F34" s="291">
        <v>200000</v>
      </c>
      <c r="G34" s="200">
        <f>SUM(F34-D34)</f>
        <v>0</v>
      </c>
      <c r="H34" s="184"/>
      <c r="I34" s="239"/>
      <c r="J34" s="259"/>
      <c r="K34" s="239"/>
      <c r="O34" s="252"/>
      <c r="P34" s="253"/>
      <c r="Q34" s="254"/>
      <c r="R34" s="253"/>
    </row>
    <row r="35" spans="1:18" ht="12.75" customHeight="1">
      <c r="A35" s="23"/>
      <c r="B35" s="43" t="s">
        <v>19</v>
      </c>
      <c r="C35" s="227"/>
      <c r="D35" s="181">
        <v>753500</v>
      </c>
      <c r="E35" s="181">
        <v>753500</v>
      </c>
      <c r="F35" s="291">
        <v>753500</v>
      </c>
      <c r="G35" s="200">
        <f>SUM(F35-D35)</f>
        <v>0</v>
      </c>
      <c r="H35" s="184"/>
      <c r="I35" s="239"/>
      <c r="J35" s="259"/>
      <c r="K35" s="239"/>
      <c r="O35" s="252"/>
      <c r="P35" s="253"/>
      <c r="Q35" s="254"/>
      <c r="R35" s="253"/>
    </row>
    <row r="36" spans="1:18" ht="12.75" customHeight="1">
      <c r="A36" s="23"/>
      <c r="B36" s="43" t="s">
        <v>20</v>
      </c>
      <c r="C36" s="227"/>
      <c r="D36" s="221">
        <v>407190</v>
      </c>
      <c r="E36" s="221">
        <v>402000</v>
      </c>
      <c r="F36" s="292">
        <v>415500</v>
      </c>
      <c r="G36" s="221">
        <f>SUM(F36-D36)</f>
        <v>8310</v>
      </c>
      <c r="H36" s="184"/>
      <c r="I36" s="239"/>
      <c r="J36" s="259"/>
      <c r="K36" s="239"/>
      <c r="O36" s="252"/>
      <c r="P36" s="253"/>
      <c r="Q36" s="254"/>
      <c r="R36" s="253"/>
    </row>
    <row r="37" spans="1:18" ht="12.75" customHeight="1">
      <c r="A37" s="23"/>
      <c r="B37" s="162" t="s">
        <v>91</v>
      </c>
      <c r="C37" s="227"/>
      <c r="D37" s="223">
        <f>SUM(D33:D36)</f>
        <v>1524690</v>
      </c>
      <c r="E37" s="223">
        <f>SUM(E33:E36)</f>
        <v>1526928</v>
      </c>
      <c r="F37" s="293">
        <f>SUM(F33:F36)</f>
        <v>1539800</v>
      </c>
      <c r="G37" s="200">
        <f>SUM(F37-D37)</f>
        <v>15110</v>
      </c>
      <c r="H37" s="187">
        <v>1524690</v>
      </c>
      <c r="I37" s="239"/>
      <c r="J37" s="266">
        <v>1539800</v>
      </c>
      <c r="K37" s="239"/>
    </row>
    <row r="38" spans="1:18" ht="12.75" customHeight="1">
      <c r="A38" s="23"/>
      <c r="B38" s="43"/>
      <c r="C38" s="227"/>
      <c r="D38" s="179"/>
      <c r="E38" s="179"/>
      <c r="F38" s="274"/>
      <c r="G38" s="200"/>
      <c r="H38" s="184"/>
      <c r="I38" s="239"/>
      <c r="J38" s="259"/>
      <c r="K38" s="239"/>
      <c r="R38" s="80"/>
    </row>
    <row r="39" spans="1:18" ht="12.75" customHeight="1">
      <c r="A39" s="38" t="s">
        <v>47</v>
      </c>
      <c r="B39" s="39"/>
      <c r="C39" s="227"/>
      <c r="D39" s="248">
        <v>1119997</v>
      </c>
      <c r="E39" s="177">
        <v>1112500</v>
      </c>
      <c r="F39" s="286">
        <v>1073877</v>
      </c>
      <c r="G39" s="200">
        <f>SUM(F39-D39)</f>
        <v>-46120</v>
      </c>
      <c r="H39" s="187">
        <v>1119997</v>
      </c>
      <c r="I39" s="239"/>
      <c r="J39" s="266">
        <v>1073877</v>
      </c>
      <c r="K39" s="239"/>
    </row>
    <row r="40" spans="1:18" ht="12.75" customHeight="1">
      <c r="A40" s="38"/>
      <c r="B40" s="39"/>
      <c r="C40" s="227"/>
      <c r="D40" s="177"/>
      <c r="E40" s="177"/>
      <c r="F40" s="286"/>
      <c r="G40" s="199"/>
      <c r="H40" s="187"/>
      <c r="I40" s="239"/>
      <c r="J40" s="266"/>
      <c r="K40" s="239"/>
    </row>
    <row r="41" spans="1:18" ht="12.75" customHeight="1">
      <c r="A41" s="38" t="s">
        <v>22</v>
      </c>
      <c r="B41" s="39"/>
      <c r="C41" s="227"/>
      <c r="D41" s="177"/>
      <c r="E41" s="177"/>
      <c r="F41" s="286"/>
      <c r="G41" s="199"/>
      <c r="H41" s="187"/>
      <c r="I41" s="239"/>
      <c r="J41" s="266"/>
      <c r="K41" s="239"/>
    </row>
    <row r="42" spans="1:18" ht="12.75" customHeight="1">
      <c r="A42" s="38"/>
      <c r="B42" s="39"/>
      <c r="C42" s="227"/>
      <c r="D42" s="177"/>
      <c r="E42" s="177"/>
      <c r="F42" s="286"/>
      <c r="G42" s="199"/>
      <c r="H42" s="187"/>
      <c r="I42" s="239"/>
      <c r="J42" s="266"/>
      <c r="K42" s="239"/>
    </row>
    <row r="43" spans="1:18" ht="12.75" customHeight="1">
      <c r="A43" s="56"/>
      <c r="B43" s="154" t="s">
        <v>34</v>
      </c>
      <c r="C43" s="227"/>
      <c r="D43" s="249">
        <v>2569449</v>
      </c>
      <c r="E43" s="179">
        <v>2475000</v>
      </c>
      <c r="F43" s="274">
        <v>2893549</v>
      </c>
      <c r="G43" s="200">
        <f>SUM(F43-D43)</f>
        <v>324100</v>
      </c>
      <c r="H43" s="184"/>
      <c r="I43" s="239"/>
      <c r="J43" s="259"/>
      <c r="K43" s="239"/>
    </row>
    <row r="44" spans="1:18" ht="12.75" customHeight="1">
      <c r="A44" s="56"/>
      <c r="B44" s="43" t="s">
        <v>97</v>
      </c>
      <c r="C44" s="227"/>
      <c r="D44" s="179">
        <v>253000</v>
      </c>
      <c r="E44" s="179">
        <v>252000</v>
      </c>
      <c r="F44" s="274">
        <v>253000</v>
      </c>
      <c r="G44" s="200">
        <f>SUM(F44-D44)</f>
        <v>0</v>
      </c>
      <c r="H44" s="184"/>
      <c r="I44" s="239"/>
      <c r="J44" s="259"/>
      <c r="K44" s="239"/>
    </row>
    <row r="45" spans="1:18" ht="12.75" customHeight="1">
      <c r="A45" s="56"/>
      <c r="B45" s="43" t="s">
        <v>96</v>
      </c>
      <c r="C45" s="227"/>
      <c r="D45" s="179">
        <v>110000</v>
      </c>
      <c r="E45" s="179">
        <v>110000</v>
      </c>
      <c r="F45" s="274">
        <v>110000</v>
      </c>
      <c r="G45" s="200">
        <f>SUM(F45-D45)</f>
        <v>0</v>
      </c>
      <c r="H45" s="184"/>
      <c r="I45" s="239"/>
      <c r="J45" s="259"/>
      <c r="K45" s="239"/>
    </row>
    <row r="46" spans="1:18" ht="12.75" customHeight="1">
      <c r="A46" s="56"/>
      <c r="B46" s="43" t="s">
        <v>23</v>
      </c>
      <c r="C46" s="227"/>
      <c r="D46" s="222">
        <v>80000</v>
      </c>
      <c r="E46" s="222">
        <v>34000</v>
      </c>
      <c r="F46" s="288">
        <v>80000</v>
      </c>
      <c r="G46" s="222">
        <f>SUM(F46-D46)</f>
        <v>0</v>
      </c>
      <c r="H46" s="184"/>
      <c r="I46" s="239"/>
      <c r="J46" s="259"/>
      <c r="K46" s="239"/>
    </row>
    <row r="47" spans="1:18" ht="12.75" customHeight="1">
      <c r="A47" s="56"/>
      <c r="B47" s="162" t="s">
        <v>91</v>
      </c>
      <c r="C47" s="227"/>
      <c r="D47" s="169">
        <f>SUM(D43:D46)</f>
        <v>3012449</v>
      </c>
      <c r="E47" s="169">
        <f>SUM(E43:E46)</f>
        <v>2871000</v>
      </c>
      <c r="F47" s="294">
        <f>SUM(F43:F46)</f>
        <v>3336549</v>
      </c>
      <c r="G47" s="200">
        <f>SUM(F47-D47)</f>
        <v>324100</v>
      </c>
      <c r="H47" s="187">
        <v>3012449</v>
      </c>
      <c r="I47" s="239"/>
      <c r="J47" s="266">
        <v>3336549</v>
      </c>
      <c r="K47" s="239"/>
    </row>
    <row r="48" spans="1:18" ht="12.75" customHeight="1">
      <c r="A48" s="56"/>
      <c r="B48" s="43"/>
      <c r="C48" s="227"/>
      <c r="D48" s="179"/>
      <c r="E48" s="179"/>
      <c r="F48" s="274"/>
      <c r="G48" s="200"/>
      <c r="H48" s="30"/>
      <c r="I48" s="239"/>
      <c r="J48" s="259"/>
      <c r="K48" s="239"/>
    </row>
    <row r="49" spans="1:11" ht="12.75" customHeight="1">
      <c r="A49" s="56"/>
      <c r="B49" s="39" t="s">
        <v>12</v>
      </c>
      <c r="C49" s="227"/>
      <c r="D49" s="169">
        <v>1429890</v>
      </c>
      <c r="E49" s="169">
        <v>1630291</v>
      </c>
      <c r="F49" s="294">
        <v>1290050</v>
      </c>
      <c r="G49" s="200">
        <f>SUM(F49-D49)</f>
        <v>-139840</v>
      </c>
      <c r="H49" s="157">
        <v>0</v>
      </c>
      <c r="I49" s="239"/>
      <c r="J49" s="266">
        <v>0</v>
      </c>
      <c r="K49" s="239"/>
    </row>
    <row r="50" spans="1:11" ht="12.75" customHeight="1">
      <c r="A50" s="56"/>
      <c r="B50" s="39"/>
      <c r="C50" s="227"/>
      <c r="D50" s="179"/>
      <c r="E50" s="179"/>
      <c r="F50" s="274"/>
      <c r="G50" s="200"/>
      <c r="H50" s="30"/>
      <c r="I50" s="239"/>
      <c r="J50" s="259"/>
      <c r="K50" s="239"/>
    </row>
    <row r="51" spans="1:11" ht="12.75" customHeight="1">
      <c r="A51" s="56"/>
      <c r="B51" s="39" t="s">
        <v>48</v>
      </c>
      <c r="C51" s="227"/>
      <c r="D51" s="169">
        <f>+D49+D47</f>
        <v>4442339</v>
      </c>
      <c r="E51" s="169">
        <f>+E49+E47</f>
        <v>4501291</v>
      </c>
      <c r="F51" s="294">
        <f>+F49+F47</f>
        <v>4626599</v>
      </c>
      <c r="G51" s="200">
        <f>SUM(F51-D51)</f>
        <v>184260</v>
      </c>
      <c r="H51" s="30"/>
      <c r="I51" s="239"/>
      <c r="J51" s="259"/>
      <c r="K51" s="239"/>
    </row>
    <row r="52" spans="1:11" ht="12.75" customHeight="1">
      <c r="A52" s="56"/>
      <c r="B52" s="39"/>
      <c r="C52" s="227"/>
      <c r="D52" s="179"/>
      <c r="E52" s="179"/>
      <c r="F52" s="274"/>
      <c r="G52" s="200"/>
      <c r="H52" s="30"/>
      <c r="I52" s="239"/>
      <c r="J52" s="259"/>
      <c r="K52" s="239"/>
    </row>
    <row r="53" spans="1:11" ht="12.75" customHeight="1">
      <c r="A53" s="46" t="s">
        <v>24</v>
      </c>
      <c r="B53" s="47"/>
      <c r="C53" s="227"/>
      <c r="D53" s="177"/>
      <c r="E53" s="177"/>
      <c r="F53" s="286"/>
      <c r="G53" s="200">
        <f>SUM(F53-D53)</f>
        <v>0</v>
      </c>
      <c r="H53" s="68">
        <v>0</v>
      </c>
      <c r="I53" s="239"/>
      <c r="J53" s="266">
        <v>0</v>
      </c>
      <c r="K53" s="239"/>
    </row>
    <row r="54" spans="1:11" ht="12.75" customHeight="1">
      <c r="A54" s="46"/>
      <c r="B54" s="160"/>
      <c r="C54" s="227"/>
      <c r="D54" s="177"/>
      <c r="E54" s="177"/>
      <c r="F54" s="286"/>
      <c r="G54" s="200"/>
      <c r="H54" s="68"/>
      <c r="I54" s="239"/>
      <c r="J54" s="266"/>
      <c r="K54" s="239"/>
    </row>
    <row r="55" spans="1:11" ht="12.75" customHeight="1">
      <c r="A55" s="46" t="s">
        <v>86</v>
      </c>
      <c r="B55" s="160"/>
      <c r="C55" s="227"/>
      <c r="D55" s="248">
        <v>200690</v>
      </c>
      <c r="E55" s="177">
        <v>135000</v>
      </c>
      <c r="F55" s="286">
        <v>70387</v>
      </c>
      <c r="G55" s="200">
        <f>SUM(F55-D55)</f>
        <v>-130303</v>
      </c>
      <c r="H55" s="68">
        <v>200690</v>
      </c>
      <c r="I55" s="239"/>
      <c r="J55" s="266">
        <v>70387</v>
      </c>
      <c r="K55" s="239"/>
    </row>
    <row r="56" spans="1:11" ht="12.75" customHeight="1" thickBot="1">
      <c r="A56" s="46"/>
      <c r="B56" s="160"/>
      <c r="C56" s="227"/>
      <c r="D56" s="177"/>
      <c r="E56" s="177"/>
      <c r="F56" s="286"/>
      <c r="G56" s="202"/>
      <c r="H56" s="68"/>
      <c r="I56" s="239"/>
      <c r="J56" s="266"/>
      <c r="K56" s="239"/>
    </row>
    <row r="57" spans="1:11" ht="12" customHeight="1" thickBot="1">
      <c r="A57" s="14" t="s">
        <v>25</v>
      </c>
      <c r="B57" s="31"/>
      <c r="C57" s="31"/>
      <c r="D57" s="182">
        <f>SUM(D55+D51+D39+D37+D30)</f>
        <v>8659390</v>
      </c>
      <c r="E57" s="182">
        <f>+E51+E39+E37+E30+E55</f>
        <v>8539969</v>
      </c>
      <c r="F57" s="295">
        <f>SUM(F55+F51+F39+F37+F30)</f>
        <v>8633050</v>
      </c>
      <c r="G57" s="182">
        <f>+G53+G51+G39+G37+G30+G55</f>
        <v>-26340</v>
      </c>
      <c r="H57" s="59">
        <f>SUM(H26:H55)</f>
        <v>7229500</v>
      </c>
      <c r="I57" s="239"/>
      <c r="J57" s="268">
        <f>SUM(J26:J56)</f>
        <v>7343000</v>
      </c>
      <c r="K57" s="239"/>
    </row>
    <row r="58" spans="1:11" ht="7.5" customHeight="1">
      <c r="I58" s="240"/>
      <c r="J58" s="269"/>
      <c r="K58" s="240"/>
    </row>
    <row r="59" spans="1:11" ht="7.5" customHeight="1">
      <c r="J59" s="270"/>
    </row>
    <row r="60" spans="1:11" ht="7.5" customHeight="1">
      <c r="J60" s="270"/>
    </row>
    <row r="61" spans="1:11">
      <c r="B61" t="s">
        <v>52</v>
      </c>
      <c r="D61" s="165"/>
      <c r="E61" s="165"/>
      <c r="F61" s="165" t="s">
        <v>117</v>
      </c>
      <c r="G61" s="165"/>
      <c r="H61" s="192">
        <f>SUM(D49)</f>
        <v>1429890</v>
      </c>
      <c r="I61" s="193"/>
      <c r="J61" s="271">
        <f>+F57-J57</f>
        <v>1290050</v>
      </c>
    </row>
    <row r="62" spans="1:11">
      <c r="D62" s="165"/>
      <c r="E62" s="165"/>
      <c r="F62" s="165" t="s">
        <v>49</v>
      </c>
      <c r="G62" s="165"/>
      <c r="H62" s="194">
        <f>SUM(D53)</f>
        <v>0</v>
      </c>
      <c r="I62" s="193"/>
      <c r="J62" s="272">
        <v>0</v>
      </c>
    </row>
    <row r="63" spans="1:11">
      <c r="B63" s="239" t="s">
        <v>75</v>
      </c>
      <c r="D63" s="166"/>
      <c r="E63" s="166"/>
      <c r="F63" s="166" t="s">
        <v>50</v>
      </c>
      <c r="G63" s="166"/>
      <c r="H63" s="194">
        <f>+H62+H61+H57</f>
        <v>8659390</v>
      </c>
      <c r="I63" s="193"/>
      <c r="J63" s="272">
        <f>+J62+J61+J57</f>
        <v>8633050</v>
      </c>
    </row>
    <row r="64" spans="1:11">
      <c r="B64" s="239" t="s">
        <v>74</v>
      </c>
      <c r="D64" s="167"/>
      <c r="E64" s="167"/>
      <c r="F64" s="167"/>
      <c r="G64" s="167"/>
      <c r="H64" s="192"/>
      <c r="I64" s="193"/>
      <c r="J64" s="192"/>
    </row>
    <row r="65" spans="2:10">
      <c r="J65" s="80"/>
    </row>
    <row r="66" spans="2:10">
      <c r="B66" s="239" t="s">
        <v>113</v>
      </c>
    </row>
    <row r="67" spans="2:10">
      <c r="B67" s="239"/>
    </row>
    <row r="68" spans="2:10">
      <c r="B68" s="239" t="s">
        <v>79</v>
      </c>
    </row>
    <row r="69" spans="2:10">
      <c r="B69" s="239" t="s">
        <v>112</v>
      </c>
    </row>
    <row r="70" spans="2:10">
      <c r="B70" s="239" t="s">
        <v>111</v>
      </c>
    </row>
    <row r="72" spans="2:10">
      <c r="B72" t="s">
        <v>114</v>
      </c>
    </row>
    <row r="74" spans="2:10">
      <c r="B74" t="s">
        <v>115</v>
      </c>
    </row>
    <row r="75" spans="2:10">
      <c r="B75" t="s">
        <v>116</v>
      </c>
    </row>
  </sheetData>
  <pageMargins left="0.25" right="0.25" top="0.75" bottom="0.75" header="0.3" footer="0.3"/>
  <pageSetup scale="6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sqref="A1:XFD1048576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4" width="13.83203125" style="239" customWidth="1"/>
    <col min="5" max="5" width="15.5" style="239" customWidth="1"/>
    <col min="6" max="6" width="13.83203125" style="239" customWidth="1"/>
    <col min="7" max="7" width="10.5" style="239" bestFit="1" customWidth="1"/>
    <col min="8" max="8" width="14.6640625" customWidth="1"/>
    <col min="9" max="9" width="1.1640625" customWidth="1"/>
    <col min="10" max="10" width="15.5" customWidth="1"/>
    <col min="11" max="11" width="1.5" customWidth="1"/>
    <col min="13" max="13" width="9.33203125" bestFit="1" customWidth="1"/>
    <col min="18" max="18" width="13.5" customWidth="1"/>
  </cols>
  <sheetData>
    <row r="1" spans="1:13" s="212" customFormat="1" ht="17.25" customHeight="1">
      <c r="A1" s="209" t="s">
        <v>108</v>
      </c>
      <c r="B1" s="210"/>
      <c r="C1" s="210"/>
      <c r="D1" s="211"/>
      <c r="E1" s="211"/>
      <c r="F1" s="211"/>
      <c r="G1" s="211"/>
      <c r="H1" s="210"/>
      <c r="I1" s="210"/>
      <c r="J1" s="210"/>
    </row>
    <row r="2" spans="1:13" ht="11.25" customHeight="1" thickBot="1">
      <c r="A2" s="90"/>
      <c r="B2" s="85"/>
      <c r="C2" s="85"/>
      <c r="D2" s="86"/>
      <c r="E2" s="86"/>
      <c r="F2" s="86"/>
      <c r="G2" s="86"/>
      <c r="H2" s="89"/>
      <c r="I2" s="89"/>
      <c r="J2" s="13"/>
    </row>
    <row r="3" spans="1:13" ht="33" customHeight="1" thickBot="1">
      <c r="A3" s="203" t="s">
        <v>1</v>
      </c>
      <c r="B3" s="204"/>
      <c r="C3" s="204"/>
      <c r="D3" s="205" t="s">
        <v>84</v>
      </c>
      <c r="E3" s="205" t="s">
        <v>106</v>
      </c>
      <c r="F3" s="257" t="s">
        <v>107</v>
      </c>
      <c r="G3" s="251" t="s">
        <v>104</v>
      </c>
      <c r="H3" s="205" t="s">
        <v>84</v>
      </c>
      <c r="I3" s="208"/>
      <c r="J3" s="257" t="s">
        <v>107</v>
      </c>
    </row>
    <row r="4" spans="1:13" ht="13.5" customHeight="1">
      <c r="A4" s="238" t="s">
        <v>2</v>
      </c>
      <c r="B4" s="237"/>
      <c r="C4" s="296"/>
      <c r="D4" s="168"/>
      <c r="E4" s="250" t="s">
        <v>103</v>
      </c>
      <c r="F4" s="273"/>
      <c r="G4" s="195"/>
      <c r="H4" s="18"/>
      <c r="I4" s="128"/>
      <c r="J4" s="258"/>
    </row>
    <row r="5" spans="1:13" ht="13.5" customHeight="1">
      <c r="A5" s="19"/>
      <c r="B5" s="20" t="s">
        <v>85</v>
      </c>
      <c r="C5" s="297" t="s">
        <v>105</v>
      </c>
      <c r="D5" s="179">
        <v>344500</v>
      </c>
      <c r="E5" s="179">
        <v>382093</v>
      </c>
      <c r="F5" s="274">
        <v>351000</v>
      </c>
      <c r="G5" s="200">
        <f>SUM(F5-D5)</f>
        <v>6500</v>
      </c>
      <c r="H5" s="21"/>
      <c r="I5" s="21"/>
      <c r="J5" s="259"/>
    </row>
    <row r="6" spans="1:13" ht="13.5" customHeight="1">
      <c r="A6" s="19"/>
      <c r="B6" s="20" t="s">
        <v>92</v>
      </c>
      <c r="C6" s="297" t="s">
        <v>109</v>
      </c>
      <c r="D6" s="179">
        <v>3442500</v>
      </c>
      <c r="E6" s="179">
        <v>3684575</v>
      </c>
      <c r="F6" s="274">
        <v>3496000</v>
      </c>
      <c r="G6" s="200">
        <f>SUM(F6-D6)</f>
        <v>53500</v>
      </c>
      <c r="H6" s="21"/>
      <c r="I6" s="21"/>
      <c r="J6" s="259"/>
    </row>
    <row r="7" spans="1:13" ht="13.5" customHeight="1">
      <c r="A7" s="22"/>
      <c r="B7" s="20" t="s">
        <v>93</v>
      </c>
      <c r="C7" s="297" t="s">
        <v>110</v>
      </c>
      <c r="D7" s="220">
        <v>3442500</v>
      </c>
      <c r="E7" s="220">
        <v>3366147</v>
      </c>
      <c r="F7" s="275">
        <v>3496000</v>
      </c>
      <c r="G7" s="220">
        <f>SUM(F7-D7)</f>
        <v>53500</v>
      </c>
      <c r="H7" s="21"/>
      <c r="I7" s="21"/>
      <c r="J7" s="259"/>
      <c r="M7" s="239"/>
    </row>
    <row r="8" spans="1:13" ht="13.5" customHeight="1">
      <c r="A8" s="22"/>
      <c r="B8" s="162" t="s">
        <v>91</v>
      </c>
      <c r="C8" s="298" t="s">
        <v>91</v>
      </c>
      <c r="D8" s="170">
        <f>SUM(D5:D7)</f>
        <v>7229500</v>
      </c>
      <c r="E8" s="170">
        <f>SUM(E5:E7)</f>
        <v>7432815</v>
      </c>
      <c r="F8" s="276">
        <f>SUM(F5:F7)</f>
        <v>7343000</v>
      </c>
      <c r="G8" s="200">
        <f>SUM(F8-D8)</f>
        <v>113500</v>
      </c>
      <c r="H8" s="65"/>
      <c r="I8" s="65"/>
      <c r="J8" s="260"/>
      <c r="K8" s="153"/>
      <c r="M8" s="239"/>
    </row>
    <row r="9" spans="1:13" s="153" customFormat="1" ht="13.5" customHeight="1">
      <c r="A9" s="148" t="s">
        <v>3</v>
      </c>
      <c r="B9" s="149"/>
      <c r="C9" s="299"/>
      <c r="D9" s="171"/>
      <c r="E9" s="171"/>
      <c r="F9" s="277"/>
      <c r="G9" s="196"/>
      <c r="I9" s="189"/>
      <c r="J9" s="261"/>
    </row>
    <row r="10" spans="1:13" ht="13.5" customHeight="1">
      <c r="A10" s="19"/>
      <c r="B10" s="24" t="s">
        <v>4</v>
      </c>
      <c r="C10" s="300" t="s">
        <v>4</v>
      </c>
      <c r="D10" s="172">
        <v>10000</v>
      </c>
      <c r="E10" s="172">
        <v>10000</v>
      </c>
      <c r="F10" s="278">
        <v>10000</v>
      </c>
      <c r="G10" s="200">
        <f t="shared" ref="G10:G19" si="0">SUM(F10-D10)</f>
        <v>0</v>
      </c>
      <c r="H10" s="75"/>
      <c r="I10" s="75"/>
      <c r="J10" s="259"/>
    </row>
    <row r="11" spans="1:13" ht="13.5" customHeight="1">
      <c r="A11" s="19"/>
      <c r="B11" s="24" t="s">
        <v>5</v>
      </c>
      <c r="C11" s="300" t="s">
        <v>5</v>
      </c>
      <c r="D11" s="172">
        <v>20000</v>
      </c>
      <c r="E11" s="172">
        <v>20000</v>
      </c>
      <c r="F11" s="278">
        <v>10000</v>
      </c>
      <c r="G11" s="200">
        <f t="shared" si="0"/>
        <v>-10000</v>
      </c>
      <c r="H11" s="66"/>
      <c r="I11" s="66"/>
      <c r="J11" s="259"/>
    </row>
    <row r="12" spans="1:13" ht="13.5" customHeight="1">
      <c r="A12" s="19"/>
      <c r="B12" s="24"/>
      <c r="C12" s="300"/>
      <c r="D12" s="172"/>
      <c r="E12" s="172"/>
      <c r="F12" s="278"/>
      <c r="G12" s="200">
        <f t="shared" si="0"/>
        <v>0</v>
      </c>
      <c r="H12" s="66"/>
      <c r="I12" s="66"/>
      <c r="J12" s="259"/>
    </row>
    <row r="13" spans="1:13" ht="13.5" customHeight="1">
      <c r="A13" s="19"/>
      <c r="B13" s="5" t="s">
        <v>6</v>
      </c>
      <c r="C13" s="301" t="s">
        <v>6</v>
      </c>
      <c r="D13" s="172">
        <v>1017590</v>
      </c>
      <c r="E13" s="172">
        <v>1017590</v>
      </c>
      <c r="F13" s="278">
        <v>861750</v>
      </c>
      <c r="G13" s="200">
        <f t="shared" si="0"/>
        <v>-155840</v>
      </c>
      <c r="H13" s="27"/>
      <c r="I13" s="27"/>
      <c r="J13" s="259"/>
    </row>
    <row r="14" spans="1:13" ht="13.5" customHeight="1">
      <c r="A14" s="19"/>
      <c r="B14" s="5" t="s">
        <v>32</v>
      </c>
      <c r="C14" s="301" t="s">
        <v>32</v>
      </c>
      <c r="D14" s="172"/>
      <c r="E14" s="172"/>
      <c r="F14" s="278"/>
      <c r="G14" s="200">
        <f t="shared" si="0"/>
        <v>0</v>
      </c>
      <c r="H14" s="27"/>
      <c r="I14" s="27"/>
      <c r="J14" s="259"/>
    </row>
    <row r="15" spans="1:13" ht="13.5" customHeight="1">
      <c r="A15" s="19"/>
      <c r="B15" s="5" t="s">
        <v>29</v>
      </c>
      <c r="C15" s="301" t="s">
        <v>29</v>
      </c>
      <c r="D15" s="172">
        <v>40000</v>
      </c>
      <c r="E15" s="172">
        <v>40000</v>
      </c>
      <c r="F15" s="278">
        <v>50000</v>
      </c>
      <c r="G15" s="200">
        <f t="shared" si="0"/>
        <v>10000</v>
      </c>
      <c r="H15" s="27"/>
      <c r="I15" s="27"/>
      <c r="J15" s="259"/>
    </row>
    <row r="16" spans="1:13" ht="13.5" customHeight="1">
      <c r="A16" s="19"/>
      <c r="B16" s="5" t="s">
        <v>7</v>
      </c>
      <c r="C16" s="301" t="s">
        <v>7</v>
      </c>
      <c r="D16" s="172">
        <v>25400</v>
      </c>
      <c r="E16" s="172">
        <v>25400</v>
      </c>
      <c r="F16" s="278">
        <v>26000</v>
      </c>
      <c r="G16" s="200">
        <f t="shared" si="0"/>
        <v>600</v>
      </c>
      <c r="H16" s="27"/>
      <c r="I16" s="27"/>
      <c r="J16" s="259"/>
    </row>
    <row r="17" spans="1:18" ht="13.5" customHeight="1">
      <c r="A17" s="19"/>
      <c r="B17" s="5" t="s">
        <v>42</v>
      </c>
      <c r="C17" s="301" t="s">
        <v>42</v>
      </c>
      <c r="D17" s="172">
        <v>0</v>
      </c>
      <c r="E17" s="172">
        <v>0</v>
      </c>
      <c r="F17" s="278">
        <v>0</v>
      </c>
      <c r="G17" s="200">
        <f t="shared" si="0"/>
        <v>0</v>
      </c>
      <c r="H17" s="27"/>
      <c r="I17" s="27"/>
      <c r="J17" s="259"/>
    </row>
    <row r="18" spans="1:18" ht="13.5" customHeight="1">
      <c r="A18" s="19"/>
      <c r="B18" s="5" t="s">
        <v>98</v>
      </c>
      <c r="C18" s="301" t="s">
        <v>98</v>
      </c>
      <c r="D18" s="172"/>
      <c r="E18" s="172"/>
      <c r="F18" s="278"/>
      <c r="G18" s="200">
        <f t="shared" si="0"/>
        <v>0</v>
      </c>
      <c r="H18" s="27"/>
      <c r="I18" s="27"/>
      <c r="J18" s="259"/>
    </row>
    <row r="19" spans="1:18" ht="14.25" customHeight="1">
      <c r="A19" s="19"/>
      <c r="B19" s="24" t="s">
        <v>8</v>
      </c>
      <c r="C19" s="300" t="s">
        <v>8</v>
      </c>
      <c r="D19" s="219">
        <v>316900</v>
      </c>
      <c r="E19" s="219">
        <v>316900</v>
      </c>
      <c r="F19" s="279">
        <v>332300</v>
      </c>
      <c r="G19" s="219">
        <f t="shared" si="0"/>
        <v>15400</v>
      </c>
      <c r="H19" s="28"/>
      <c r="I19" s="28"/>
      <c r="J19" s="259"/>
    </row>
    <row r="20" spans="1:18" ht="13.5" customHeight="1">
      <c r="A20" s="19"/>
      <c r="B20" s="162" t="s">
        <v>91</v>
      </c>
      <c r="C20" s="298" t="s">
        <v>91</v>
      </c>
      <c r="D20" s="173">
        <f>SUM(D10:D19)</f>
        <v>1429890</v>
      </c>
      <c r="E20" s="173">
        <f>SUM(E10:E19)</f>
        <v>1429890</v>
      </c>
      <c r="F20" s="280">
        <f>SUM(F10:F19)</f>
        <v>1290050</v>
      </c>
      <c r="G20" s="200">
        <f>SUM(F20-D20)</f>
        <v>-139840</v>
      </c>
      <c r="H20" s="28"/>
      <c r="I20" s="28"/>
      <c r="J20" s="259"/>
    </row>
    <row r="21" spans="1:18" ht="13.5" customHeight="1" thickBot="1">
      <c r="A21" s="19"/>
      <c r="B21" s="164"/>
      <c r="C21" s="225"/>
      <c r="D21" s="174"/>
      <c r="E21" s="174"/>
      <c r="F21" s="281"/>
      <c r="G21" s="174"/>
      <c r="H21" s="28"/>
      <c r="I21" s="28"/>
      <c r="J21" s="259"/>
    </row>
    <row r="22" spans="1:18" ht="12.75" customHeight="1" thickBot="1">
      <c r="A22" s="14" t="s">
        <v>9</v>
      </c>
      <c r="B22" s="31"/>
      <c r="C22" s="31"/>
      <c r="D22" s="175">
        <f>+D20+D8</f>
        <v>8659390</v>
      </c>
      <c r="E22" s="175">
        <f>+E20+E8</f>
        <v>8862705</v>
      </c>
      <c r="F22" s="282">
        <f>+F20+F8</f>
        <v>8633050</v>
      </c>
      <c r="G22" s="34">
        <f>SUM(F22-D22)</f>
        <v>-26340</v>
      </c>
      <c r="H22" s="34"/>
      <c r="I22" s="34"/>
      <c r="J22" s="262"/>
    </row>
    <row r="23" spans="1:18" ht="7.5" customHeight="1" thickBot="1">
      <c r="A23" s="35"/>
      <c r="B23" s="35"/>
      <c r="C23" s="35"/>
      <c r="D23" s="36"/>
      <c r="E23" s="36"/>
      <c r="F23" s="283"/>
      <c r="G23" s="36"/>
      <c r="H23" s="37"/>
      <c r="I23" s="239"/>
      <c r="J23" s="263"/>
      <c r="K23" s="239"/>
    </row>
    <row r="24" spans="1:18" ht="31.5" customHeight="1" thickBot="1">
      <c r="A24" s="213" t="s">
        <v>10</v>
      </c>
      <c r="B24" s="214"/>
      <c r="C24" s="226"/>
      <c r="D24" s="215" t="s">
        <v>11</v>
      </c>
      <c r="E24" s="215" t="s">
        <v>106</v>
      </c>
      <c r="F24" s="284" t="s">
        <v>11</v>
      </c>
      <c r="G24" s="251" t="s">
        <v>104</v>
      </c>
      <c r="H24" s="217" t="s">
        <v>31</v>
      </c>
      <c r="I24" s="243"/>
      <c r="J24" s="264" t="s">
        <v>31</v>
      </c>
      <c r="K24" s="239"/>
    </row>
    <row r="25" spans="1:18" ht="15" customHeight="1">
      <c r="A25" s="38"/>
      <c r="B25" s="39"/>
      <c r="C25" s="227"/>
      <c r="D25" s="176"/>
      <c r="E25" s="250" t="s">
        <v>103</v>
      </c>
      <c r="F25" s="285"/>
      <c r="G25" s="198"/>
      <c r="H25" s="245" t="s">
        <v>76</v>
      </c>
      <c r="I25" s="243"/>
      <c r="J25" s="265" t="s">
        <v>76</v>
      </c>
      <c r="K25" s="239"/>
    </row>
    <row r="26" spans="1:18" ht="12.75" customHeight="1">
      <c r="A26" s="38" t="s">
        <v>14</v>
      </c>
      <c r="B26" s="39"/>
      <c r="C26" s="227"/>
      <c r="D26" s="177"/>
      <c r="E26" s="177"/>
      <c r="F26" s="286"/>
      <c r="G26" s="199"/>
      <c r="H26" s="246" t="s">
        <v>77</v>
      </c>
      <c r="I26" s="243"/>
      <c r="J26" s="265" t="s">
        <v>77</v>
      </c>
      <c r="K26" s="239"/>
    </row>
    <row r="27" spans="1:18" ht="12.75" customHeight="1">
      <c r="A27" s="19"/>
      <c r="B27" s="20" t="s">
        <v>28</v>
      </c>
      <c r="C27" s="228"/>
      <c r="D27" s="178">
        <v>5300</v>
      </c>
      <c r="E27" s="178">
        <v>5250</v>
      </c>
      <c r="F27" s="287">
        <v>5400</v>
      </c>
      <c r="G27" s="200">
        <f>SUM(F27-D27)</f>
        <v>100</v>
      </c>
      <c r="H27" s="93"/>
      <c r="I27" s="239"/>
      <c r="J27" s="259"/>
      <c r="K27" s="239"/>
    </row>
    <row r="28" spans="1:18" ht="12.75" customHeight="1">
      <c r="A28" s="19"/>
      <c r="B28" s="20" t="s">
        <v>16</v>
      </c>
      <c r="C28" s="227"/>
      <c r="D28" s="179">
        <v>112750</v>
      </c>
      <c r="E28" s="179">
        <v>109000</v>
      </c>
      <c r="F28" s="274">
        <v>116600</v>
      </c>
      <c r="G28" s="200">
        <f>SUM(F28-D28)</f>
        <v>3850</v>
      </c>
      <c r="H28" s="44"/>
      <c r="I28" s="239"/>
      <c r="J28" s="259"/>
      <c r="K28" s="239"/>
      <c r="O28" s="252"/>
      <c r="P28" s="253"/>
      <c r="Q28" s="254"/>
      <c r="R28" s="253"/>
    </row>
    <row r="29" spans="1:18" ht="12.75" customHeight="1">
      <c r="A29" s="19"/>
      <c r="B29" s="20" t="s">
        <v>15</v>
      </c>
      <c r="C29" s="227"/>
      <c r="D29" s="247">
        <v>1253624</v>
      </c>
      <c r="E29" s="222">
        <v>1150000</v>
      </c>
      <c r="F29" s="288">
        <v>1200387</v>
      </c>
      <c r="G29" s="222">
        <f>SUM(F29-D29)</f>
        <v>-53237</v>
      </c>
      <c r="H29" s="44"/>
      <c r="I29" s="239"/>
      <c r="J29" s="259"/>
      <c r="K29" s="239"/>
      <c r="O29" s="255"/>
      <c r="P29" s="253"/>
      <c r="Q29" s="254"/>
      <c r="R29" s="253"/>
    </row>
    <row r="30" spans="1:18" ht="12.75" customHeight="1">
      <c r="A30" s="19"/>
      <c r="B30" s="162" t="s">
        <v>91</v>
      </c>
      <c r="C30" s="227"/>
      <c r="D30" s="224">
        <f>SUM(D27:D29)</f>
        <v>1371674</v>
      </c>
      <c r="E30" s="224">
        <f>SUM(E27:E29)</f>
        <v>1264250</v>
      </c>
      <c r="F30" s="289">
        <f>SUM(F27:F29)</f>
        <v>1322387</v>
      </c>
      <c r="G30" s="256">
        <f>SUM(F30-D30)</f>
        <v>-49287</v>
      </c>
      <c r="H30" s="187">
        <v>1371674</v>
      </c>
      <c r="I30" s="239"/>
      <c r="J30" s="266">
        <v>1322387</v>
      </c>
      <c r="K30" s="239"/>
      <c r="O30" s="252"/>
      <c r="P30" s="253"/>
      <c r="Q30" s="254"/>
      <c r="R30" s="253"/>
    </row>
    <row r="31" spans="1:18" ht="12.75" customHeight="1">
      <c r="A31" s="19"/>
      <c r="B31" s="20"/>
      <c r="C31" s="227"/>
      <c r="D31" s="180"/>
      <c r="E31" s="180"/>
      <c r="F31" s="290"/>
      <c r="G31" s="201"/>
      <c r="H31" s="184"/>
      <c r="I31" s="239"/>
      <c r="J31" s="259"/>
      <c r="K31" s="239"/>
      <c r="O31" s="252"/>
      <c r="P31" s="253"/>
      <c r="Q31" s="254"/>
      <c r="R31" s="253"/>
    </row>
    <row r="32" spans="1:18" ht="12.75" customHeight="1">
      <c r="A32" s="46" t="s">
        <v>35</v>
      </c>
      <c r="B32" s="47"/>
      <c r="C32" s="227"/>
      <c r="D32" s="177"/>
      <c r="E32" s="177"/>
      <c r="F32" s="286"/>
      <c r="G32" s="199"/>
      <c r="H32" s="187"/>
      <c r="I32" s="239"/>
      <c r="J32" s="266"/>
      <c r="K32" s="239"/>
      <c r="O32" s="252"/>
      <c r="P32" s="253"/>
      <c r="Q32" s="254"/>
      <c r="R32" s="253"/>
    </row>
    <row r="33" spans="1:18" ht="12.75" customHeight="1">
      <c r="A33" s="48"/>
      <c r="B33" s="5" t="s">
        <v>0</v>
      </c>
      <c r="C33" s="227"/>
      <c r="D33" s="176">
        <v>164000</v>
      </c>
      <c r="E33" s="176">
        <v>171428</v>
      </c>
      <c r="F33" s="285">
        <v>170800</v>
      </c>
      <c r="G33" s="200">
        <f>SUM(F33-D33)</f>
        <v>6800</v>
      </c>
      <c r="H33" s="188"/>
      <c r="I33" s="239"/>
      <c r="J33" s="267"/>
      <c r="K33" s="239"/>
      <c r="O33" s="252"/>
      <c r="P33" s="253"/>
      <c r="Q33" s="254"/>
      <c r="R33" s="253"/>
    </row>
    <row r="34" spans="1:18" ht="27.75" customHeight="1">
      <c r="A34" s="23"/>
      <c r="B34" s="50" t="s">
        <v>99</v>
      </c>
      <c r="C34" s="227"/>
      <c r="D34" s="181">
        <v>200000</v>
      </c>
      <c r="E34" s="181">
        <v>200000</v>
      </c>
      <c r="F34" s="291">
        <v>200000</v>
      </c>
      <c r="G34" s="200">
        <f>SUM(F34-D34)</f>
        <v>0</v>
      </c>
      <c r="H34" s="184"/>
      <c r="I34" s="239"/>
      <c r="J34" s="259"/>
      <c r="K34" s="239"/>
      <c r="O34" s="252"/>
      <c r="P34" s="253"/>
      <c r="Q34" s="254"/>
      <c r="R34" s="253"/>
    </row>
    <row r="35" spans="1:18" ht="12.75" customHeight="1">
      <c r="A35" s="23"/>
      <c r="B35" s="43" t="s">
        <v>19</v>
      </c>
      <c r="C35" s="227"/>
      <c r="D35" s="181">
        <v>753500</v>
      </c>
      <c r="E35" s="181">
        <v>753500</v>
      </c>
      <c r="F35" s="291">
        <v>753500</v>
      </c>
      <c r="G35" s="200">
        <f>SUM(F35-D35)</f>
        <v>0</v>
      </c>
      <c r="H35" s="184"/>
      <c r="I35" s="239"/>
      <c r="J35" s="259"/>
      <c r="K35" s="239"/>
      <c r="O35" s="252"/>
      <c r="P35" s="253"/>
      <c r="Q35" s="254"/>
      <c r="R35" s="253"/>
    </row>
    <row r="36" spans="1:18" ht="12.75" customHeight="1">
      <c r="A36" s="23"/>
      <c r="B36" s="43" t="s">
        <v>20</v>
      </c>
      <c r="C36" s="227"/>
      <c r="D36" s="221">
        <v>407190</v>
      </c>
      <c r="E36" s="221">
        <v>402000</v>
      </c>
      <c r="F36" s="292">
        <v>415500</v>
      </c>
      <c r="G36" s="221">
        <f>SUM(F36-D36)</f>
        <v>8310</v>
      </c>
      <c r="H36" s="184"/>
      <c r="I36" s="239"/>
      <c r="J36" s="259"/>
      <c r="K36" s="239"/>
      <c r="O36" s="252"/>
      <c r="P36" s="253"/>
      <c r="Q36" s="254"/>
      <c r="R36" s="253"/>
    </row>
    <row r="37" spans="1:18" ht="12.75" customHeight="1">
      <c r="A37" s="23"/>
      <c r="B37" s="162" t="s">
        <v>91</v>
      </c>
      <c r="C37" s="227"/>
      <c r="D37" s="223">
        <f>SUM(D33:D36)</f>
        <v>1524690</v>
      </c>
      <c r="E37" s="223">
        <f>SUM(E33:E36)</f>
        <v>1526928</v>
      </c>
      <c r="F37" s="293">
        <f>SUM(F33:F36)</f>
        <v>1539800</v>
      </c>
      <c r="G37" s="200">
        <f>SUM(F37-D37)</f>
        <v>15110</v>
      </c>
      <c r="H37" s="187">
        <v>1524690</v>
      </c>
      <c r="I37" s="239"/>
      <c r="J37" s="266">
        <v>1539800</v>
      </c>
      <c r="K37" s="239"/>
    </row>
    <row r="38" spans="1:18" ht="12.75" customHeight="1">
      <c r="A38" s="23"/>
      <c r="B38" s="43"/>
      <c r="C38" s="227"/>
      <c r="D38" s="179"/>
      <c r="E38" s="179"/>
      <c r="F38" s="274"/>
      <c r="G38" s="200"/>
      <c r="H38" s="184"/>
      <c r="I38" s="239"/>
      <c r="J38" s="259"/>
      <c r="K38" s="239"/>
      <c r="R38" s="80"/>
    </row>
    <row r="39" spans="1:18" ht="12.75" customHeight="1">
      <c r="A39" s="38" t="s">
        <v>47</v>
      </c>
      <c r="B39" s="39"/>
      <c r="C39" s="227"/>
      <c r="D39" s="248">
        <v>1119997</v>
      </c>
      <c r="E39" s="177">
        <v>1112500</v>
      </c>
      <c r="F39" s="286">
        <v>1073877</v>
      </c>
      <c r="G39" s="200">
        <f>SUM(F39-D39)</f>
        <v>-46120</v>
      </c>
      <c r="H39" s="187">
        <v>1119997</v>
      </c>
      <c r="I39" s="239"/>
      <c r="J39" s="266">
        <v>1073877</v>
      </c>
      <c r="K39" s="239"/>
    </row>
    <row r="40" spans="1:18" ht="12.75" customHeight="1">
      <c r="A40" s="38"/>
      <c r="B40" s="39"/>
      <c r="C40" s="227"/>
      <c r="D40" s="177"/>
      <c r="E40" s="177"/>
      <c r="F40" s="286"/>
      <c r="G40" s="199"/>
      <c r="H40" s="187"/>
      <c r="I40" s="239"/>
      <c r="J40" s="266"/>
      <c r="K40" s="239"/>
    </row>
    <row r="41" spans="1:18" ht="12.75" customHeight="1">
      <c r="A41" s="38" t="s">
        <v>22</v>
      </c>
      <c r="B41" s="39"/>
      <c r="C41" s="227"/>
      <c r="D41" s="177"/>
      <c r="E41" s="177"/>
      <c r="F41" s="286"/>
      <c r="G41" s="199"/>
      <c r="H41" s="187"/>
      <c r="I41" s="239"/>
      <c r="J41" s="266"/>
      <c r="K41" s="239"/>
    </row>
    <row r="42" spans="1:18" ht="12.75" customHeight="1">
      <c r="A42" s="38"/>
      <c r="B42" s="39"/>
      <c r="C42" s="227"/>
      <c r="D42" s="177"/>
      <c r="E42" s="177"/>
      <c r="F42" s="286"/>
      <c r="G42" s="199"/>
      <c r="H42" s="187"/>
      <c r="I42" s="239"/>
      <c r="J42" s="266"/>
      <c r="K42" s="239"/>
    </row>
    <row r="43" spans="1:18" ht="12.75" customHeight="1">
      <c r="A43" s="56"/>
      <c r="B43" s="154" t="s">
        <v>34</v>
      </c>
      <c r="C43" s="227"/>
      <c r="D43" s="249">
        <v>3999339</v>
      </c>
      <c r="E43" s="179">
        <v>4105291</v>
      </c>
      <c r="F43" s="274">
        <v>4183599</v>
      </c>
      <c r="G43" s="200">
        <f>SUM(F43-D43)</f>
        <v>184260</v>
      </c>
      <c r="H43" s="184"/>
      <c r="I43" s="239"/>
      <c r="J43" s="259"/>
      <c r="K43" s="239"/>
    </row>
    <row r="44" spans="1:18" ht="12.75" customHeight="1">
      <c r="A44" s="56"/>
      <c r="B44" s="43" t="s">
        <v>97</v>
      </c>
      <c r="C44" s="227"/>
      <c r="D44" s="179">
        <v>253000</v>
      </c>
      <c r="E44" s="179">
        <v>252000</v>
      </c>
      <c r="F44" s="274">
        <v>253000</v>
      </c>
      <c r="G44" s="200">
        <f>SUM(F44-D44)</f>
        <v>0</v>
      </c>
      <c r="H44" s="184"/>
      <c r="I44" s="239"/>
      <c r="J44" s="259"/>
      <c r="K44" s="239"/>
    </row>
    <row r="45" spans="1:18" ht="12.75" customHeight="1">
      <c r="A45" s="56"/>
      <c r="B45" s="43" t="s">
        <v>96</v>
      </c>
      <c r="C45" s="227"/>
      <c r="D45" s="179">
        <v>110000</v>
      </c>
      <c r="E45" s="179">
        <v>110000</v>
      </c>
      <c r="F45" s="274">
        <v>110000</v>
      </c>
      <c r="G45" s="200">
        <f>SUM(F45-D45)</f>
        <v>0</v>
      </c>
      <c r="H45" s="184"/>
      <c r="I45" s="239"/>
      <c r="J45" s="259"/>
      <c r="K45" s="239"/>
    </row>
    <row r="46" spans="1:18" ht="12.75" customHeight="1">
      <c r="A46" s="56"/>
      <c r="B46" s="43" t="s">
        <v>23</v>
      </c>
      <c r="C46" s="227"/>
      <c r="D46" s="222">
        <v>80000</v>
      </c>
      <c r="E46" s="222">
        <v>34000</v>
      </c>
      <c r="F46" s="288">
        <v>80000</v>
      </c>
      <c r="G46" s="222">
        <f>SUM(F46-D46)</f>
        <v>0</v>
      </c>
      <c r="H46" s="184"/>
      <c r="I46" s="239"/>
      <c r="J46" s="259"/>
      <c r="K46" s="239"/>
    </row>
    <row r="47" spans="1:18" ht="12.75" customHeight="1">
      <c r="A47" s="56"/>
      <c r="B47" s="162" t="s">
        <v>91</v>
      </c>
      <c r="C47" s="227"/>
      <c r="D47" s="169">
        <f>SUM(D43:D46)</f>
        <v>4442339</v>
      </c>
      <c r="E47" s="169">
        <f>SUM(E43:E46)</f>
        <v>4501291</v>
      </c>
      <c r="F47" s="294">
        <f>SUM(F43:F46)</f>
        <v>4626599</v>
      </c>
      <c r="G47" s="200">
        <f>SUM(F47-D47)</f>
        <v>184260</v>
      </c>
      <c r="H47" s="187">
        <v>3012449</v>
      </c>
      <c r="I47" s="239"/>
      <c r="J47" s="266">
        <v>3336549</v>
      </c>
      <c r="K47" s="239"/>
    </row>
    <row r="48" spans="1:18" ht="12.75" customHeight="1">
      <c r="A48" s="56"/>
      <c r="B48" s="43"/>
      <c r="C48" s="227"/>
      <c r="D48" s="179"/>
      <c r="E48" s="179"/>
      <c r="F48" s="274"/>
      <c r="G48" s="200"/>
      <c r="H48" s="30"/>
      <c r="I48" s="239"/>
      <c r="J48" s="259"/>
      <c r="K48" s="239"/>
    </row>
    <row r="49" spans="1:11" ht="12.75" hidden="1" customHeight="1">
      <c r="A49" s="56"/>
      <c r="B49" s="39" t="s">
        <v>12</v>
      </c>
      <c r="C49" s="227"/>
      <c r="D49" s="169">
        <v>0</v>
      </c>
      <c r="E49" s="169">
        <v>0</v>
      </c>
      <c r="F49" s="294">
        <v>0</v>
      </c>
      <c r="G49" s="200">
        <f>SUM(F49-D49)</f>
        <v>0</v>
      </c>
      <c r="H49" s="157">
        <v>0</v>
      </c>
      <c r="I49" s="239"/>
      <c r="J49" s="266">
        <v>0</v>
      </c>
      <c r="K49" s="239"/>
    </row>
    <row r="50" spans="1:11" ht="12.75" hidden="1" customHeight="1">
      <c r="A50" s="56"/>
      <c r="B50" s="39"/>
      <c r="C50" s="227"/>
      <c r="D50" s="179"/>
      <c r="E50" s="179"/>
      <c r="F50" s="274"/>
      <c r="G50" s="200"/>
      <c r="H50" s="30"/>
      <c r="I50" s="239"/>
      <c r="J50" s="259"/>
      <c r="K50" s="239"/>
    </row>
    <row r="51" spans="1:11" ht="12.75" customHeight="1">
      <c r="A51" s="56"/>
      <c r="B51" s="39" t="s">
        <v>48</v>
      </c>
      <c r="C51" s="227"/>
      <c r="D51" s="169">
        <f>+D49+D47</f>
        <v>4442339</v>
      </c>
      <c r="E51" s="169">
        <f>+E49+E47</f>
        <v>4501291</v>
      </c>
      <c r="F51" s="294">
        <f>+F49+F47</f>
        <v>4626599</v>
      </c>
      <c r="G51" s="200">
        <f>SUM(F51-D51)</f>
        <v>184260</v>
      </c>
      <c r="H51" s="30"/>
      <c r="I51" s="239"/>
      <c r="J51" s="259"/>
      <c r="K51" s="239"/>
    </row>
    <row r="52" spans="1:11" ht="12.75" customHeight="1">
      <c r="A52" s="56"/>
      <c r="B52" s="39"/>
      <c r="C52" s="227"/>
      <c r="D52" s="179"/>
      <c r="E52" s="179"/>
      <c r="F52" s="274"/>
      <c r="G52" s="200"/>
      <c r="H52" s="30"/>
      <c r="I52" s="239"/>
      <c r="J52" s="259"/>
      <c r="K52" s="239"/>
    </row>
    <row r="53" spans="1:11" ht="12.75" customHeight="1">
      <c r="A53" s="46" t="s">
        <v>24</v>
      </c>
      <c r="B53" s="47"/>
      <c r="C53" s="227"/>
      <c r="D53" s="177"/>
      <c r="E53" s="177"/>
      <c r="F53" s="286"/>
      <c r="G53" s="200">
        <f>SUM(F53-D53)</f>
        <v>0</v>
      </c>
      <c r="H53" s="68">
        <v>0</v>
      </c>
      <c r="I53" s="239"/>
      <c r="J53" s="266">
        <v>0</v>
      </c>
      <c r="K53" s="239"/>
    </row>
    <row r="54" spans="1:11" ht="12.75" customHeight="1">
      <c r="A54" s="46"/>
      <c r="B54" s="160"/>
      <c r="C54" s="227"/>
      <c r="D54" s="177"/>
      <c r="E54" s="177"/>
      <c r="F54" s="286"/>
      <c r="G54" s="200"/>
      <c r="H54" s="68"/>
      <c r="I54" s="239"/>
      <c r="J54" s="266"/>
      <c r="K54" s="239"/>
    </row>
    <row r="55" spans="1:11" ht="12.75" customHeight="1">
      <c r="A55" s="46" t="s">
        <v>86</v>
      </c>
      <c r="B55" s="160"/>
      <c r="C55" s="227"/>
      <c r="D55" s="248">
        <v>200690</v>
      </c>
      <c r="E55" s="177">
        <v>135000</v>
      </c>
      <c r="F55" s="286">
        <v>70387</v>
      </c>
      <c r="G55" s="200">
        <f>SUM(F55-D55)</f>
        <v>-130303</v>
      </c>
      <c r="H55" s="68">
        <v>200690</v>
      </c>
      <c r="I55" s="239"/>
      <c r="J55" s="266">
        <v>70387</v>
      </c>
      <c r="K55" s="239"/>
    </row>
    <row r="56" spans="1:11" ht="12.75" customHeight="1" thickBot="1">
      <c r="A56" s="46"/>
      <c r="B56" s="160"/>
      <c r="C56" s="227"/>
      <c r="D56" s="177"/>
      <c r="E56" s="177"/>
      <c r="F56" s="286"/>
      <c r="G56" s="202"/>
      <c r="H56" s="68"/>
      <c r="I56" s="239"/>
      <c r="J56" s="266"/>
      <c r="K56" s="239"/>
    </row>
    <row r="57" spans="1:11" ht="12" customHeight="1" thickBot="1">
      <c r="A57" s="14" t="s">
        <v>25</v>
      </c>
      <c r="B57" s="31"/>
      <c r="C57" s="31"/>
      <c r="D57" s="182">
        <f>SUM(D55+D51+D39+D37+D30)</f>
        <v>8659390</v>
      </c>
      <c r="E57" s="182">
        <f>+E51+E39+E37+E30+E55</f>
        <v>8539969</v>
      </c>
      <c r="F57" s="295">
        <f>SUM(F55+F51+F39+F37+F30)</f>
        <v>8633050</v>
      </c>
      <c r="G57" s="182">
        <f>+G53+G51+G39+G37+G30+G55</f>
        <v>-26340</v>
      </c>
      <c r="H57" s="59">
        <f>SUM(H26:H55)</f>
        <v>7229500</v>
      </c>
      <c r="I57" s="239"/>
      <c r="J57" s="268">
        <f>SUM(J26:J56)</f>
        <v>7343000</v>
      </c>
      <c r="K57" s="239"/>
    </row>
    <row r="58" spans="1:11" ht="7.5" customHeight="1">
      <c r="I58" s="240"/>
      <c r="J58" s="269"/>
      <c r="K58" s="240"/>
    </row>
    <row r="59" spans="1:11" ht="7.5" customHeight="1">
      <c r="J59" s="270"/>
    </row>
    <row r="60" spans="1:11" ht="7.5" customHeight="1">
      <c r="J60" s="270"/>
    </row>
    <row r="61" spans="1:11">
      <c r="B61" t="s">
        <v>52</v>
      </c>
      <c r="D61" s="165"/>
      <c r="E61" s="165"/>
      <c r="F61" s="165" t="s">
        <v>117</v>
      </c>
      <c r="G61" s="165"/>
      <c r="H61" s="192">
        <f>SUM(D49)</f>
        <v>0</v>
      </c>
      <c r="I61" s="193"/>
      <c r="J61" s="271">
        <f>+F57-J57</f>
        <v>1290050</v>
      </c>
    </row>
    <row r="62" spans="1:11">
      <c r="D62" s="165"/>
      <c r="E62" s="165"/>
      <c r="F62" s="165" t="s">
        <v>49</v>
      </c>
      <c r="G62" s="165"/>
      <c r="H62" s="194">
        <f>SUM(D53)</f>
        <v>0</v>
      </c>
      <c r="I62" s="193"/>
      <c r="J62" s="272">
        <v>0</v>
      </c>
    </row>
    <row r="63" spans="1:11">
      <c r="B63" s="239" t="s">
        <v>75</v>
      </c>
      <c r="D63" s="166"/>
      <c r="E63" s="166"/>
      <c r="F63" s="166" t="s">
        <v>50</v>
      </c>
      <c r="G63" s="166"/>
      <c r="H63" s="194">
        <f>+H62+H61+H57</f>
        <v>7229500</v>
      </c>
      <c r="I63" s="193"/>
      <c r="J63" s="272">
        <f>+J62+J61+J57</f>
        <v>8633050</v>
      </c>
    </row>
    <row r="64" spans="1:11">
      <c r="B64" s="239" t="s">
        <v>74</v>
      </c>
      <c r="D64" s="167"/>
      <c r="E64" s="167"/>
      <c r="F64" s="167"/>
      <c r="G64" s="167"/>
      <c r="H64" s="192"/>
      <c r="I64" s="193"/>
      <c r="J64" s="192"/>
    </row>
    <row r="65" spans="2:10">
      <c r="J65" s="80"/>
    </row>
    <row r="66" spans="2:10">
      <c r="B66" s="239" t="s">
        <v>113</v>
      </c>
    </row>
    <row r="67" spans="2:10">
      <c r="B67" s="239"/>
    </row>
    <row r="68" spans="2:10">
      <c r="B68" s="239" t="s">
        <v>79</v>
      </c>
    </row>
    <row r="69" spans="2:10">
      <c r="B69" s="239" t="s">
        <v>112</v>
      </c>
    </row>
    <row r="70" spans="2:10">
      <c r="B70" s="239" t="s">
        <v>111</v>
      </c>
    </row>
    <row r="72" spans="2:10">
      <c r="B72" t="s">
        <v>114</v>
      </c>
    </row>
    <row r="74" spans="2:10">
      <c r="B74" t="s">
        <v>115</v>
      </c>
    </row>
    <row r="75" spans="2:10">
      <c r="B75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74"/>
  <sheetViews>
    <sheetView tabSelected="1" topLeftCell="C1" workbookViewId="0">
      <selection activeCell="O62" sqref="O62"/>
    </sheetView>
  </sheetViews>
  <sheetFormatPr baseColWidth="10" defaultColWidth="8.83203125" defaultRowHeight="14" x14ac:dyDescent="0"/>
  <cols>
    <col min="1" max="1" width="2.6640625" customWidth="1"/>
    <col min="2" max="2" width="26.5" customWidth="1"/>
    <col min="3" max="3" width="23.1640625" customWidth="1"/>
    <col min="4" max="4" width="13.83203125" style="239" customWidth="1"/>
    <col min="5" max="5" width="15.5" style="239" customWidth="1"/>
    <col min="6" max="6" width="13.83203125" style="239" customWidth="1"/>
    <col min="7" max="7" width="10.5" style="239" bestFit="1" customWidth="1"/>
    <col min="8" max="8" width="14.6640625" customWidth="1"/>
    <col min="9" max="9" width="1.1640625" customWidth="1"/>
    <col min="10" max="10" width="15.5" customWidth="1"/>
    <col min="11" max="11" width="1.5" customWidth="1"/>
    <col min="13" max="13" width="9.33203125" bestFit="1" customWidth="1"/>
    <col min="18" max="18" width="13.5" customWidth="1"/>
  </cols>
  <sheetData>
    <row r="1" spans="1:13" s="212" customFormat="1" ht="17.25" customHeight="1">
      <c r="A1" s="209" t="s">
        <v>118</v>
      </c>
      <c r="B1" s="210"/>
      <c r="C1" s="210"/>
      <c r="D1" s="211"/>
      <c r="E1" s="211"/>
      <c r="F1" s="211"/>
      <c r="G1" s="211"/>
      <c r="H1" s="210"/>
      <c r="I1" s="210"/>
      <c r="J1" s="210"/>
    </row>
    <row r="2" spans="1:13" ht="6.75" customHeight="1" thickBot="1">
      <c r="A2" s="90"/>
      <c r="B2" s="85"/>
      <c r="C2" s="85"/>
      <c r="D2" s="86"/>
      <c r="E2" s="86"/>
      <c r="F2" s="86"/>
      <c r="G2" s="86"/>
      <c r="H2" s="89"/>
      <c r="I2" s="89"/>
      <c r="J2" s="13"/>
    </row>
    <row r="3" spans="1:13" ht="33" customHeight="1" thickBot="1">
      <c r="A3" s="203" t="s">
        <v>1</v>
      </c>
      <c r="B3" s="204"/>
      <c r="C3" s="204"/>
      <c r="D3" s="205" t="s">
        <v>107</v>
      </c>
      <c r="E3" s="205" t="s">
        <v>122</v>
      </c>
      <c r="F3" s="257" t="s">
        <v>123</v>
      </c>
      <c r="G3" s="251" t="s">
        <v>104</v>
      </c>
      <c r="H3" s="205" t="s">
        <v>84</v>
      </c>
      <c r="I3" s="208"/>
      <c r="J3" s="257" t="s">
        <v>107</v>
      </c>
    </row>
    <row r="4" spans="1:13" ht="13.5" customHeight="1">
      <c r="A4" s="238" t="s">
        <v>2</v>
      </c>
      <c r="B4" s="237"/>
      <c r="C4" s="296"/>
      <c r="D4" s="168"/>
      <c r="E4" s="250" t="s">
        <v>103</v>
      </c>
      <c r="F4" s="273"/>
      <c r="G4" s="195"/>
      <c r="H4" s="18"/>
      <c r="I4" s="128"/>
      <c r="J4" s="258"/>
    </row>
    <row r="5" spans="1:13" ht="13.5" customHeight="1">
      <c r="A5" s="19"/>
      <c r="B5" s="20" t="s">
        <v>105</v>
      </c>
      <c r="C5" s="297" t="s">
        <v>121</v>
      </c>
      <c r="D5" s="179">
        <v>351000</v>
      </c>
      <c r="E5" s="179">
        <v>389391</v>
      </c>
      <c r="F5" s="274">
        <v>357500</v>
      </c>
      <c r="G5" s="200">
        <f>SUM(F5-D5)</f>
        <v>6500</v>
      </c>
      <c r="H5" s="21"/>
      <c r="I5" s="21"/>
      <c r="J5" s="259"/>
    </row>
    <row r="6" spans="1:13" ht="13.5" customHeight="1">
      <c r="A6" s="19"/>
      <c r="B6" s="20" t="s">
        <v>109</v>
      </c>
      <c r="C6" s="297" t="s">
        <v>119</v>
      </c>
      <c r="D6" s="179">
        <v>3496000</v>
      </c>
      <c r="E6" s="179">
        <v>3620689</v>
      </c>
      <c r="F6" s="274">
        <v>3572000</v>
      </c>
      <c r="G6" s="200">
        <f>SUM(F6-D6)</f>
        <v>76000</v>
      </c>
      <c r="H6" s="21"/>
      <c r="I6" s="21"/>
      <c r="J6" s="259"/>
    </row>
    <row r="7" spans="1:13" ht="13.5" customHeight="1">
      <c r="A7" s="22"/>
      <c r="B7" s="20" t="s">
        <v>110</v>
      </c>
      <c r="C7" s="297" t="s">
        <v>120</v>
      </c>
      <c r="D7" s="220">
        <v>3496000</v>
      </c>
      <c r="E7" s="220">
        <v>3313472</v>
      </c>
      <c r="F7" s="275">
        <v>3572000</v>
      </c>
      <c r="G7" s="220">
        <f>SUM(F7-D7)</f>
        <v>76000</v>
      </c>
      <c r="H7" s="21"/>
      <c r="I7" s="21"/>
      <c r="J7" s="259"/>
      <c r="M7" s="239"/>
    </row>
    <row r="8" spans="1:13" ht="13.5" customHeight="1">
      <c r="A8" s="22"/>
      <c r="B8" s="162" t="s">
        <v>91</v>
      </c>
      <c r="C8" s="298" t="s">
        <v>91</v>
      </c>
      <c r="D8" s="170">
        <f>SUM(D5:D7)</f>
        <v>7343000</v>
      </c>
      <c r="E8" s="170">
        <f>SUM(E5:E7)</f>
        <v>7323552</v>
      </c>
      <c r="F8" s="276">
        <f>SUM(F5:F7)</f>
        <v>7501500</v>
      </c>
      <c r="G8" s="200">
        <f>SUM(F8-D8)</f>
        <v>158500</v>
      </c>
      <c r="H8" s="65"/>
      <c r="I8" s="65"/>
      <c r="J8" s="260"/>
      <c r="K8" s="153"/>
      <c r="M8" s="239"/>
    </row>
    <row r="9" spans="1:13" s="153" customFormat="1" ht="13.5" customHeight="1">
      <c r="A9" s="148" t="s">
        <v>3</v>
      </c>
      <c r="B9" s="149"/>
      <c r="C9" s="299"/>
      <c r="D9" s="171"/>
      <c r="E9" s="171"/>
      <c r="F9" s="277"/>
      <c r="G9" s="196"/>
      <c r="I9" s="189"/>
      <c r="J9" s="261"/>
    </row>
    <row r="10" spans="1:13" ht="13.5" customHeight="1">
      <c r="A10" s="19"/>
      <c r="B10" s="24" t="s">
        <v>4</v>
      </c>
      <c r="C10" s="300" t="s">
        <v>4</v>
      </c>
      <c r="D10" s="172">
        <v>10000</v>
      </c>
      <c r="E10" s="172">
        <v>7538</v>
      </c>
      <c r="F10" s="278">
        <v>8000</v>
      </c>
      <c r="G10" s="200">
        <f t="shared" ref="G10:G18" si="0">SUM(F10-D10)</f>
        <v>-2000</v>
      </c>
      <c r="H10" s="75"/>
      <c r="I10" s="75"/>
      <c r="J10" s="259"/>
    </row>
    <row r="11" spans="1:13" ht="13.5" customHeight="1">
      <c r="A11" s="19"/>
      <c r="B11" s="24" t="s">
        <v>5</v>
      </c>
      <c r="C11" s="300" t="s">
        <v>5</v>
      </c>
      <c r="D11" s="172">
        <v>10000</v>
      </c>
      <c r="E11" s="172">
        <v>45000</v>
      </c>
      <c r="F11" s="278">
        <v>10000</v>
      </c>
      <c r="G11" s="200">
        <f t="shared" si="0"/>
        <v>0</v>
      </c>
      <c r="H11" s="66"/>
      <c r="I11" s="66"/>
      <c r="J11" s="259"/>
    </row>
    <row r="12" spans="1:13" ht="6.75" customHeight="1">
      <c r="A12" s="19"/>
      <c r="B12" s="24"/>
      <c r="C12" s="300"/>
      <c r="D12" s="172"/>
      <c r="E12" s="172"/>
      <c r="F12" s="278"/>
      <c r="G12" s="200">
        <f t="shared" si="0"/>
        <v>0</v>
      </c>
      <c r="H12" s="66"/>
      <c r="I12" s="66"/>
      <c r="J12" s="259"/>
    </row>
    <row r="13" spans="1:13" ht="13.5" customHeight="1">
      <c r="A13" s="19"/>
      <c r="B13" s="5" t="s">
        <v>6</v>
      </c>
      <c r="C13" s="301" t="s">
        <v>6</v>
      </c>
      <c r="D13" s="172">
        <v>861750</v>
      </c>
      <c r="E13" s="172">
        <v>845000</v>
      </c>
      <c r="F13" s="278">
        <v>855000</v>
      </c>
      <c r="G13" s="200">
        <f t="shared" si="0"/>
        <v>-6750</v>
      </c>
      <c r="H13" s="27"/>
      <c r="I13" s="27"/>
      <c r="J13" s="259"/>
    </row>
    <row r="14" spans="1:13" ht="13.5" customHeight="1">
      <c r="A14" s="19"/>
      <c r="B14" s="5" t="s">
        <v>32</v>
      </c>
      <c r="C14" s="301" t="s">
        <v>32</v>
      </c>
      <c r="D14" s="172"/>
      <c r="E14" s="172"/>
      <c r="F14" s="278">
        <v>16000</v>
      </c>
      <c r="G14" s="200">
        <f t="shared" si="0"/>
        <v>16000</v>
      </c>
      <c r="H14" s="27"/>
      <c r="I14" s="27"/>
      <c r="J14" s="259"/>
    </row>
    <row r="15" spans="1:13" ht="13.5" customHeight="1">
      <c r="A15" s="19"/>
      <c r="B15" s="5" t="s">
        <v>29</v>
      </c>
      <c r="C15" s="301" t="s">
        <v>29</v>
      </c>
      <c r="D15" s="172">
        <v>50000</v>
      </c>
      <c r="E15" s="172">
        <v>115000</v>
      </c>
      <c r="F15" s="278">
        <v>70000</v>
      </c>
      <c r="G15" s="200">
        <f t="shared" si="0"/>
        <v>20000</v>
      </c>
      <c r="H15" s="27"/>
      <c r="I15" s="27"/>
      <c r="J15" s="259"/>
    </row>
    <row r="16" spans="1:13" ht="13.5" customHeight="1">
      <c r="A16" s="19"/>
      <c r="B16" s="5" t="s">
        <v>7</v>
      </c>
      <c r="C16" s="301" t="s">
        <v>7</v>
      </c>
      <c r="D16" s="172">
        <v>26000</v>
      </c>
      <c r="E16" s="172">
        <v>25400</v>
      </c>
      <c r="F16" s="278">
        <v>28000</v>
      </c>
      <c r="G16" s="200">
        <f t="shared" si="0"/>
        <v>2000</v>
      </c>
      <c r="H16" s="27"/>
      <c r="I16" s="27"/>
      <c r="J16" s="259"/>
    </row>
    <row r="17" spans="1:18" ht="13.5" customHeight="1">
      <c r="A17" s="19"/>
      <c r="B17" s="5" t="s">
        <v>98</v>
      </c>
      <c r="C17" s="301" t="s">
        <v>98</v>
      </c>
      <c r="D17" s="172"/>
      <c r="E17" s="172"/>
      <c r="F17" s="278"/>
      <c r="G17" s="200">
        <f t="shared" si="0"/>
        <v>0</v>
      </c>
      <c r="H17" s="27"/>
      <c r="I17" s="27"/>
      <c r="J17" s="259"/>
    </row>
    <row r="18" spans="1:18" ht="14.25" customHeight="1">
      <c r="A18" s="19"/>
      <c r="B18" s="24" t="s">
        <v>8</v>
      </c>
      <c r="C18" s="300" t="s">
        <v>8</v>
      </c>
      <c r="D18" s="219">
        <v>332300</v>
      </c>
      <c r="E18" s="302">
        <v>330000</v>
      </c>
      <c r="F18" s="279">
        <v>330000</v>
      </c>
      <c r="G18" s="219">
        <f t="shared" si="0"/>
        <v>-2300</v>
      </c>
      <c r="H18" s="28"/>
      <c r="I18" s="28"/>
      <c r="J18" s="259"/>
    </row>
    <row r="19" spans="1:18" ht="13.5" customHeight="1">
      <c r="A19" s="19"/>
      <c r="B19" s="162" t="s">
        <v>91</v>
      </c>
      <c r="C19" s="298" t="s">
        <v>91</v>
      </c>
      <c r="D19" s="173">
        <f>SUM(D10:D18)</f>
        <v>1290050</v>
      </c>
      <c r="E19" s="173">
        <f>SUM(E10:E18)</f>
        <v>1367938</v>
      </c>
      <c r="F19" s="280">
        <f>SUM(F10:F18)</f>
        <v>1317000</v>
      </c>
      <c r="G19" s="200">
        <f>SUM(F19-D19)</f>
        <v>26950</v>
      </c>
      <c r="H19" s="28"/>
      <c r="I19" s="28"/>
      <c r="J19" s="259"/>
    </row>
    <row r="20" spans="1:18" ht="4.5" customHeight="1" thickBot="1">
      <c r="A20" s="19"/>
      <c r="B20" s="164"/>
      <c r="C20" s="225"/>
      <c r="D20" s="174"/>
      <c r="E20" s="174"/>
      <c r="F20" s="281"/>
      <c r="G20" s="174"/>
      <c r="H20" s="28"/>
      <c r="I20" s="28"/>
      <c r="J20" s="259"/>
    </row>
    <row r="21" spans="1:18" ht="12.75" customHeight="1" thickBot="1">
      <c r="A21" s="14" t="s">
        <v>9</v>
      </c>
      <c r="B21" s="31"/>
      <c r="C21" s="31"/>
      <c r="D21" s="175">
        <f>+D19+D8</f>
        <v>8633050</v>
      </c>
      <c r="E21" s="175">
        <f>+E19+E8</f>
        <v>8691490</v>
      </c>
      <c r="F21" s="282">
        <f>+F19+F8</f>
        <v>8818500</v>
      </c>
      <c r="G21" s="34">
        <f>SUM(F21-D21)</f>
        <v>185450</v>
      </c>
      <c r="H21" s="34"/>
      <c r="I21" s="34"/>
      <c r="J21" s="262"/>
    </row>
    <row r="22" spans="1:18" ht="6" customHeight="1" thickBot="1">
      <c r="A22" s="35"/>
      <c r="B22" s="35"/>
      <c r="C22" s="35"/>
      <c r="D22" s="36"/>
      <c r="E22" s="36"/>
      <c r="F22" s="283"/>
      <c r="G22" s="36"/>
      <c r="H22" s="37"/>
      <c r="I22" s="239"/>
      <c r="J22" s="263"/>
      <c r="K22" s="239"/>
    </row>
    <row r="23" spans="1:18" ht="31.5" customHeight="1" thickBot="1">
      <c r="A23" s="213" t="s">
        <v>10</v>
      </c>
      <c r="B23" s="214"/>
      <c r="C23" s="226"/>
      <c r="D23" s="215" t="s">
        <v>11</v>
      </c>
      <c r="E23" s="215" t="s">
        <v>122</v>
      </c>
      <c r="F23" s="284" t="s">
        <v>11</v>
      </c>
      <c r="G23" s="251" t="s">
        <v>104</v>
      </c>
      <c r="H23" s="217" t="s">
        <v>31</v>
      </c>
      <c r="I23" s="243"/>
      <c r="J23" s="264" t="s">
        <v>31</v>
      </c>
      <c r="K23" s="239"/>
    </row>
    <row r="24" spans="1:18" ht="13.5" customHeight="1">
      <c r="A24" s="38"/>
      <c r="B24" s="39"/>
      <c r="C24" s="227"/>
      <c r="D24" s="176"/>
      <c r="E24" s="250" t="s">
        <v>103</v>
      </c>
      <c r="F24" s="285"/>
      <c r="G24" s="198"/>
      <c r="H24" s="245" t="s">
        <v>76</v>
      </c>
      <c r="I24" s="243"/>
      <c r="J24" s="265" t="s">
        <v>76</v>
      </c>
      <c r="K24" s="239"/>
    </row>
    <row r="25" spans="1:18" ht="12.75" customHeight="1">
      <c r="A25" s="38" t="s">
        <v>14</v>
      </c>
      <c r="B25" s="39"/>
      <c r="C25" s="227"/>
      <c r="D25" s="177"/>
      <c r="E25" s="177"/>
      <c r="F25" s="286"/>
      <c r="G25" s="199"/>
      <c r="H25" s="246" t="s">
        <v>77</v>
      </c>
      <c r="I25" s="243"/>
      <c r="J25" s="265" t="s">
        <v>77</v>
      </c>
      <c r="K25" s="239"/>
    </row>
    <row r="26" spans="1:18" ht="12.75" customHeight="1">
      <c r="A26" s="19"/>
      <c r="B26" s="20" t="s">
        <v>28</v>
      </c>
      <c r="C26" s="228"/>
      <c r="D26" s="287">
        <v>5400</v>
      </c>
      <c r="E26" s="178">
        <v>5300</v>
      </c>
      <c r="F26" s="287">
        <v>5500</v>
      </c>
      <c r="G26" s="200">
        <f>SUM(F26-D26)</f>
        <v>100</v>
      </c>
      <c r="H26" s="93"/>
      <c r="I26" s="239"/>
      <c r="J26" s="259"/>
      <c r="K26" s="239"/>
    </row>
    <row r="27" spans="1:18" ht="12.75" customHeight="1">
      <c r="A27" s="19"/>
      <c r="B27" s="20" t="s">
        <v>16</v>
      </c>
      <c r="C27" s="227"/>
      <c r="D27" s="274">
        <v>116600</v>
      </c>
      <c r="E27" s="179">
        <v>116000</v>
      </c>
      <c r="F27" s="274">
        <v>127985</v>
      </c>
      <c r="G27" s="200">
        <f>SUM(F27-D27)</f>
        <v>11385</v>
      </c>
      <c r="H27" s="44"/>
      <c r="I27" s="239"/>
      <c r="J27" s="259"/>
      <c r="K27" s="239"/>
      <c r="O27" s="252"/>
      <c r="P27" s="253"/>
      <c r="Q27" s="254"/>
      <c r="R27" s="253"/>
    </row>
    <row r="28" spans="1:18" ht="12.75" customHeight="1">
      <c r="A28" s="19"/>
      <c r="B28" s="20" t="s">
        <v>15</v>
      </c>
      <c r="C28" s="227"/>
      <c r="D28" s="288">
        <v>1200387</v>
      </c>
      <c r="E28" s="222">
        <v>1137500</v>
      </c>
      <c r="F28" s="288">
        <v>1138682</v>
      </c>
      <c r="G28" s="222">
        <f>SUM(F28-D28)</f>
        <v>-61705</v>
      </c>
      <c r="H28" s="44"/>
      <c r="I28" s="239"/>
      <c r="J28" s="259"/>
      <c r="K28" s="239"/>
      <c r="O28" s="255"/>
      <c r="P28" s="253"/>
      <c r="Q28" s="254"/>
      <c r="R28" s="253"/>
    </row>
    <row r="29" spans="1:18" ht="12.75" customHeight="1">
      <c r="A29" s="19"/>
      <c r="B29" s="162" t="s">
        <v>91</v>
      </c>
      <c r="C29" s="227"/>
      <c r="D29" s="289">
        <f>SUM(D26:D28)</f>
        <v>1322387</v>
      </c>
      <c r="E29" s="224">
        <f>SUM(E26:E28)</f>
        <v>1258800</v>
      </c>
      <c r="F29" s="289">
        <f>SUM(F26:F28)</f>
        <v>1272167</v>
      </c>
      <c r="G29" s="256">
        <f>SUM(F29-D29)</f>
        <v>-50220</v>
      </c>
      <c r="H29" s="266">
        <v>1322387</v>
      </c>
      <c r="I29" s="239"/>
      <c r="J29" s="266">
        <v>1272167</v>
      </c>
      <c r="K29" s="239"/>
      <c r="O29" s="252"/>
      <c r="P29" s="253"/>
      <c r="Q29" s="254"/>
      <c r="R29" s="253"/>
    </row>
    <row r="30" spans="1:18" ht="7.5" customHeight="1">
      <c r="A30" s="19"/>
      <c r="B30" s="20"/>
      <c r="C30" s="227"/>
      <c r="D30" s="290"/>
      <c r="E30" s="180"/>
      <c r="F30" s="290"/>
      <c r="G30" s="201"/>
      <c r="H30" s="259"/>
      <c r="I30" s="239"/>
      <c r="J30" s="259"/>
      <c r="K30" s="239"/>
      <c r="O30" s="252"/>
      <c r="P30" s="253"/>
      <c r="Q30" s="254"/>
      <c r="R30" s="253"/>
    </row>
    <row r="31" spans="1:18" ht="12.75" customHeight="1">
      <c r="A31" s="46" t="s">
        <v>35</v>
      </c>
      <c r="B31" s="47"/>
      <c r="C31" s="227"/>
      <c r="D31" s="286"/>
      <c r="E31" s="177"/>
      <c r="F31" s="286"/>
      <c r="G31" s="199"/>
      <c r="H31" s="266"/>
      <c r="I31" s="239"/>
      <c r="J31" s="266"/>
      <c r="K31" s="239"/>
      <c r="O31" s="252"/>
      <c r="P31" s="253"/>
      <c r="Q31" s="254"/>
      <c r="R31" s="253"/>
    </row>
    <row r="32" spans="1:18" ht="12.75" customHeight="1">
      <c r="A32" s="48"/>
      <c r="B32" s="5" t="s">
        <v>0</v>
      </c>
      <c r="C32" s="227"/>
      <c r="D32" s="285">
        <v>170800</v>
      </c>
      <c r="E32" s="176">
        <v>170800</v>
      </c>
      <c r="F32" s="285">
        <v>170800</v>
      </c>
      <c r="G32" s="200">
        <f>SUM(F32-D32)</f>
        <v>0</v>
      </c>
      <c r="H32" s="267"/>
      <c r="I32" s="239"/>
      <c r="J32" s="267"/>
      <c r="K32" s="239"/>
      <c r="O32" s="252"/>
      <c r="P32" s="253"/>
      <c r="Q32" s="254"/>
      <c r="R32" s="253"/>
    </row>
    <row r="33" spans="1:18" ht="27.75" customHeight="1">
      <c r="A33" s="23"/>
      <c r="B33" s="50" t="s">
        <v>99</v>
      </c>
      <c r="C33" s="227"/>
      <c r="D33" s="291">
        <v>200000</v>
      </c>
      <c r="E33" s="181">
        <v>200000</v>
      </c>
      <c r="F33" s="291">
        <v>200000</v>
      </c>
      <c r="G33" s="200">
        <f>SUM(F33-D33)</f>
        <v>0</v>
      </c>
      <c r="H33" s="259"/>
      <c r="I33" s="239"/>
      <c r="J33" s="259"/>
      <c r="K33" s="239"/>
      <c r="O33" s="252"/>
      <c r="P33" s="253"/>
      <c r="Q33" s="254"/>
      <c r="R33" s="253"/>
    </row>
    <row r="34" spans="1:18" ht="12.75" customHeight="1">
      <c r="A34" s="23"/>
      <c r="B34" s="43" t="s">
        <v>19</v>
      </c>
      <c r="C34" s="227"/>
      <c r="D34" s="291">
        <v>753500</v>
      </c>
      <c r="E34" s="181">
        <v>753500</v>
      </c>
      <c r="F34" s="291">
        <v>753500</v>
      </c>
      <c r="G34" s="200">
        <f>SUM(F34-D34)</f>
        <v>0</v>
      </c>
      <c r="H34" s="259"/>
      <c r="I34" s="239"/>
      <c r="J34" s="259"/>
      <c r="K34" s="239"/>
      <c r="O34" s="252"/>
      <c r="P34" s="253"/>
      <c r="Q34" s="254"/>
      <c r="R34" s="253"/>
    </row>
    <row r="35" spans="1:18" ht="12.75" customHeight="1">
      <c r="A35" s="23"/>
      <c r="B35" s="43" t="s">
        <v>20</v>
      </c>
      <c r="C35" s="227"/>
      <c r="D35" s="292">
        <v>415500</v>
      </c>
      <c r="E35" s="221">
        <v>414000</v>
      </c>
      <c r="F35" s="292">
        <v>434850</v>
      </c>
      <c r="G35" s="221">
        <f>SUM(F35-D35)</f>
        <v>19350</v>
      </c>
      <c r="H35" s="259"/>
      <c r="I35" s="239"/>
      <c r="J35" s="259"/>
      <c r="K35" s="239"/>
      <c r="O35" s="252"/>
      <c r="P35" s="253"/>
      <c r="Q35" s="254"/>
      <c r="R35" s="253"/>
    </row>
    <row r="36" spans="1:18" ht="12.75" customHeight="1">
      <c r="A36" s="23"/>
      <c r="B36" s="162" t="s">
        <v>91</v>
      </c>
      <c r="C36" s="227"/>
      <c r="D36" s="293">
        <f>SUM(D32:D35)</f>
        <v>1539800</v>
      </c>
      <c r="E36" s="223">
        <f>SUM(E32:E35)</f>
        <v>1538300</v>
      </c>
      <c r="F36" s="293">
        <f>SUM(F32:F35)</f>
        <v>1559150</v>
      </c>
      <c r="G36" s="200">
        <f>SUM(F36-D36)</f>
        <v>19350</v>
      </c>
      <c r="H36" s="266">
        <v>1539800</v>
      </c>
      <c r="I36" s="239"/>
      <c r="J36" s="266">
        <v>1559150</v>
      </c>
      <c r="K36" s="239"/>
    </row>
    <row r="37" spans="1:18" ht="6.75" customHeight="1">
      <c r="A37" s="23"/>
      <c r="B37" s="43"/>
      <c r="C37" s="227"/>
      <c r="D37" s="274"/>
      <c r="E37" s="179"/>
      <c r="F37" s="274"/>
      <c r="G37" s="200"/>
      <c r="H37" s="259"/>
      <c r="I37" s="239"/>
      <c r="J37" s="259"/>
      <c r="K37" s="239"/>
      <c r="R37" s="80"/>
    </row>
    <row r="38" spans="1:18" ht="12.75" customHeight="1">
      <c r="A38" s="38" t="s">
        <v>47</v>
      </c>
      <c r="B38" s="39"/>
      <c r="C38" s="227"/>
      <c r="D38" s="286">
        <v>1073877</v>
      </c>
      <c r="E38" s="177">
        <v>1065000</v>
      </c>
      <c r="F38" s="286">
        <v>1110074</v>
      </c>
      <c r="G38" s="200">
        <f>SUM(F38-D38)</f>
        <v>36197</v>
      </c>
      <c r="H38" s="266">
        <v>1073877</v>
      </c>
      <c r="I38" s="239"/>
      <c r="J38" s="266">
        <v>1110074</v>
      </c>
      <c r="K38" s="239"/>
    </row>
    <row r="39" spans="1:18" ht="3.75" customHeight="1">
      <c r="A39" s="38"/>
      <c r="B39" s="39"/>
      <c r="C39" s="227"/>
      <c r="D39" s="286"/>
      <c r="E39" s="177"/>
      <c r="F39" s="286"/>
      <c r="G39" s="199"/>
      <c r="H39" s="266"/>
      <c r="I39" s="239"/>
      <c r="J39" s="266"/>
      <c r="K39" s="239"/>
    </row>
    <row r="40" spans="1:18" ht="12.75" customHeight="1">
      <c r="A40" s="38" t="s">
        <v>22</v>
      </c>
      <c r="B40" s="39"/>
      <c r="C40" s="227"/>
      <c r="D40" s="286"/>
      <c r="E40" s="177"/>
      <c r="F40" s="286"/>
      <c r="G40" s="199"/>
      <c r="H40" s="266"/>
      <c r="I40" s="239"/>
      <c r="J40" s="266"/>
      <c r="K40" s="239"/>
    </row>
    <row r="41" spans="1:18" ht="6.75" customHeight="1">
      <c r="A41" s="38"/>
      <c r="B41" s="39"/>
      <c r="C41" s="227"/>
      <c r="D41" s="286"/>
      <c r="E41" s="177"/>
      <c r="F41" s="286"/>
      <c r="G41" s="199"/>
      <c r="H41" s="266"/>
      <c r="I41" s="239"/>
      <c r="J41" s="266"/>
      <c r="K41" s="239"/>
    </row>
    <row r="42" spans="1:18" ht="12.75" customHeight="1">
      <c r="A42" s="56"/>
      <c r="B42" s="154" t="s">
        <v>34</v>
      </c>
      <c r="C42" s="227"/>
      <c r="D42" s="274">
        <v>4183599</v>
      </c>
      <c r="E42" s="179">
        <v>4250000</v>
      </c>
      <c r="F42" s="274">
        <v>4402325</v>
      </c>
      <c r="G42" s="200">
        <f>SUM(F42-D42)</f>
        <v>218726</v>
      </c>
      <c r="H42" s="259"/>
      <c r="I42" s="239"/>
      <c r="J42" s="259"/>
      <c r="K42" s="239"/>
    </row>
    <row r="43" spans="1:18" ht="12.75" customHeight="1">
      <c r="A43" s="56"/>
      <c r="B43" s="43" t="s">
        <v>97</v>
      </c>
      <c r="C43" s="227"/>
      <c r="D43" s="274">
        <v>253000</v>
      </c>
      <c r="E43" s="179">
        <v>253000</v>
      </c>
      <c r="F43" s="274">
        <v>213000</v>
      </c>
      <c r="G43" s="200">
        <f>SUM(F43-D43)</f>
        <v>-40000</v>
      </c>
      <c r="H43" s="259"/>
      <c r="I43" s="239"/>
      <c r="J43" s="259"/>
      <c r="K43" s="239"/>
    </row>
    <row r="44" spans="1:18" ht="12.75" customHeight="1">
      <c r="A44" s="56"/>
      <c r="B44" s="43" t="s">
        <v>96</v>
      </c>
      <c r="C44" s="227"/>
      <c r="D44" s="274">
        <v>110000</v>
      </c>
      <c r="E44" s="179">
        <v>110000</v>
      </c>
      <c r="F44" s="274">
        <v>110000</v>
      </c>
      <c r="G44" s="200">
        <f>SUM(F44-D44)</f>
        <v>0</v>
      </c>
      <c r="H44" s="259"/>
      <c r="I44" s="239"/>
      <c r="J44" s="259"/>
      <c r="K44" s="239"/>
    </row>
    <row r="45" spans="1:18" ht="12.75" customHeight="1">
      <c r="A45" s="56"/>
      <c r="B45" s="43" t="s">
        <v>23</v>
      </c>
      <c r="C45" s="227"/>
      <c r="D45" s="288">
        <v>80000</v>
      </c>
      <c r="E45" s="222">
        <v>80000</v>
      </c>
      <c r="F45" s="288">
        <v>87500</v>
      </c>
      <c r="G45" s="222">
        <f>SUM(F45-D45)</f>
        <v>7500</v>
      </c>
      <c r="H45" s="259"/>
      <c r="I45" s="239"/>
      <c r="J45" s="259"/>
      <c r="K45" s="239"/>
    </row>
    <row r="46" spans="1:18" ht="12.75" customHeight="1">
      <c r="A46" s="56"/>
      <c r="B46" s="162" t="s">
        <v>91</v>
      </c>
      <c r="C46" s="227"/>
      <c r="D46" s="294">
        <f>SUM(D42:D45)</f>
        <v>4626599</v>
      </c>
      <c r="E46" s="169">
        <f>SUM(E42:E45)</f>
        <v>4693000</v>
      </c>
      <c r="F46" s="294">
        <f>SUM(F42:F45)</f>
        <v>4812825</v>
      </c>
      <c r="G46" s="200">
        <f>SUM(F46-D46)</f>
        <v>186226</v>
      </c>
      <c r="H46" s="266">
        <v>3336549</v>
      </c>
      <c r="I46" s="239"/>
      <c r="J46" s="266">
        <v>3495825</v>
      </c>
      <c r="K46" s="239"/>
    </row>
    <row r="47" spans="1:18" ht="12.75" hidden="1" customHeight="1">
      <c r="A47" s="56"/>
      <c r="B47" s="43"/>
      <c r="C47" s="227"/>
      <c r="D47" s="274"/>
      <c r="E47" s="179"/>
      <c r="F47" s="274"/>
      <c r="G47" s="200"/>
      <c r="H47" s="259"/>
      <c r="I47" s="239"/>
      <c r="J47" s="259"/>
      <c r="K47" s="239"/>
    </row>
    <row r="48" spans="1:18" ht="12.75" hidden="1" customHeight="1">
      <c r="A48" s="56"/>
      <c r="B48" s="39" t="s">
        <v>12</v>
      </c>
      <c r="C48" s="227"/>
      <c r="D48" s="294">
        <v>0</v>
      </c>
      <c r="E48" s="169">
        <v>0</v>
      </c>
      <c r="F48" s="294">
        <v>0</v>
      </c>
      <c r="G48" s="200">
        <f>SUM(F48-D48)</f>
        <v>0</v>
      </c>
      <c r="H48" s="266">
        <v>0</v>
      </c>
      <c r="I48" s="239"/>
      <c r="J48" s="266">
        <v>0</v>
      </c>
      <c r="K48" s="239"/>
    </row>
    <row r="49" spans="1:11" ht="12.75" hidden="1" customHeight="1">
      <c r="A49" s="56"/>
      <c r="B49" s="39"/>
      <c r="C49" s="227"/>
      <c r="D49" s="274"/>
      <c r="E49" s="179"/>
      <c r="F49" s="274"/>
      <c r="G49" s="200"/>
      <c r="H49" s="259"/>
      <c r="I49" s="239"/>
      <c r="J49" s="259"/>
      <c r="K49" s="239"/>
    </row>
    <row r="50" spans="1:11" ht="12.75" hidden="1" customHeight="1">
      <c r="A50" s="56"/>
      <c r="B50" s="39" t="s">
        <v>48</v>
      </c>
      <c r="C50" s="227"/>
      <c r="D50" s="294">
        <f>+D48+D46</f>
        <v>4626599</v>
      </c>
      <c r="E50" s="169">
        <f>+E48+E46</f>
        <v>4693000</v>
      </c>
      <c r="F50" s="294">
        <f>+F48+F46</f>
        <v>4812825</v>
      </c>
      <c r="G50" s="200">
        <f>SUM(F50-D50)</f>
        <v>186226</v>
      </c>
      <c r="H50" s="259"/>
      <c r="I50" s="239"/>
      <c r="J50" s="259"/>
      <c r="K50" s="239"/>
    </row>
    <row r="51" spans="1:11" ht="6" customHeight="1">
      <c r="A51" s="56"/>
      <c r="B51" s="39"/>
      <c r="C51" s="227"/>
      <c r="D51" s="179"/>
      <c r="E51" s="179"/>
      <c r="F51" s="274"/>
      <c r="G51" s="200"/>
      <c r="H51" s="259"/>
      <c r="I51" s="239"/>
      <c r="J51" s="259"/>
      <c r="K51" s="239"/>
    </row>
    <row r="52" spans="1:11" ht="12.75" customHeight="1">
      <c r="A52" s="46" t="s">
        <v>24</v>
      </c>
      <c r="B52" s="47"/>
      <c r="C52" s="227"/>
      <c r="D52" s="177"/>
      <c r="E52" s="177"/>
      <c r="F52" s="286"/>
      <c r="G52" s="200">
        <f>SUM(F52-D52)</f>
        <v>0</v>
      </c>
      <c r="H52" s="266">
        <v>0</v>
      </c>
      <c r="I52" s="239"/>
      <c r="J52" s="266">
        <v>0</v>
      </c>
      <c r="K52" s="239"/>
    </row>
    <row r="53" spans="1:11" ht="5.25" customHeight="1">
      <c r="A53" s="46"/>
      <c r="B53" s="160"/>
      <c r="C53" s="227"/>
      <c r="D53" s="177"/>
      <c r="E53" s="177"/>
      <c r="F53" s="286"/>
      <c r="G53" s="200"/>
      <c r="H53" s="266"/>
      <c r="I53" s="239"/>
      <c r="J53" s="266"/>
      <c r="K53" s="239"/>
    </row>
    <row r="54" spans="1:11" ht="12.75" customHeight="1">
      <c r="A54" s="46" t="s">
        <v>86</v>
      </c>
      <c r="B54" s="160"/>
      <c r="C54" s="227"/>
      <c r="D54" s="286">
        <v>70387</v>
      </c>
      <c r="E54" s="177">
        <v>60000</v>
      </c>
      <c r="F54" s="286">
        <v>64284</v>
      </c>
      <c r="G54" s="200">
        <f>SUM(F54-D54)</f>
        <v>-6103</v>
      </c>
      <c r="H54" s="266">
        <v>70387</v>
      </c>
      <c r="I54" s="239"/>
      <c r="J54" s="266">
        <v>64284</v>
      </c>
      <c r="K54" s="239"/>
    </row>
    <row r="55" spans="1:11" ht="6" customHeight="1" thickBot="1">
      <c r="A55" s="46"/>
      <c r="B55" s="160"/>
      <c r="C55" s="227"/>
      <c r="D55" s="177"/>
      <c r="E55" s="177"/>
      <c r="F55" s="286"/>
      <c r="G55" s="202"/>
      <c r="H55" s="68"/>
      <c r="I55" s="239"/>
      <c r="J55" s="266"/>
      <c r="K55" s="239"/>
    </row>
    <row r="56" spans="1:11" ht="12" customHeight="1" thickBot="1">
      <c r="A56" s="14" t="s">
        <v>25</v>
      </c>
      <c r="B56" s="31"/>
      <c r="C56" s="31"/>
      <c r="D56" s="182">
        <f>SUM(D54+D50+D38+D36+D29)</f>
        <v>8633050</v>
      </c>
      <c r="E56" s="182">
        <f>+E50+E38+E36+E29+E54</f>
        <v>8615100</v>
      </c>
      <c r="F56" s="295">
        <f>SUM(F54+F50+F38+F36+F29)</f>
        <v>8818500</v>
      </c>
      <c r="G56" s="182">
        <f>+G52+G50+G38+G36+G29+G54</f>
        <v>185450</v>
      </c>
      <c r="H56" s="59">
        <f>SUM(H25:H54)</f>
        <v>7343000</v>
      </c>
      <c r="I56" s="239"/>
      <c r="J56" s="268">
        <f>SUM(J25:J55)</f>
        <v>7501500</v>
      </c>
      <c r="K56" s="239"/>
    </row>
    <row r="57" spans="1:11" ht="5.25" customHeight="1">
      <c r="I57" s="240"/>
      <c r="J57" s="269"/>
      <c r="K57" s="240"/>
    </row>
    <row r="58" spans="1:11" ht="5.25" customHeight="1">
      <c r="J58" s="270"/>
    </row>
    <row r="59" spans="1:11" ht="5.25" customHeight="1">
      <c r="J59" s="270"/>
    </row>
    <row r="60" spans="1:11">
      <c r="B60" t="s">
        <v>52</v>
      </c>
      <c r="D60" s="165"/>
      <c r="E60" s="165"/>
      <c r="F60" s="165" t="s">
        <v>117</v>
      </c>
      <c r="G60" s="165"/>
      <c r="H60" s="192">
        <f>SUM(D48)</f>
        <v>0</v>
      </c>
      <c r="I60" s="193"/>
      <c r="J60" s="271">
        <f>+F56-J56</f>
        <v>1317000</v>
      </c>
    </row>
    <row r="61" spans="1:11">
      <c r="D61" s="165"/>
      <c r="E61" s="165"/>
      <c r="F61" s="165" t="s">
        <v>49</v>
      </c>
      <c r="G61" s="165"/>
      <c r="H61" s="194">
        <f>SUM(D52)</f>
        <v>0</v>
      </c>
      <c r="I61" s="193"/>
      <c r="J61" s="272">
        <v>0</v>
      </c>
    </row>
    <row r="62" spans="1:11">
      <c r="B62" s="239" t="s">
        <v>75</v>
      </c>
      <c r="D62" s="166"/>
      <c r="E62" s="166"/>
      <c r="F62" s="166" t="s">
        <v>50</v>
      </c>
      <c r="G62" s="166"/>
      <c r="H62" s="194">
        <f>+H61+H60+H56</f>
        <v>7343000</v>
      </c>
      <c r="I62" s="193"/>
      <c r="J62" s="272">
        <f>+J61+J60+J56</f>
        <v>8818500</v>
      </c>
    </row>
    <row r="63" spans="1:11">
      <c r="B63" s="239" t="s">
        <v>125</v>
      </c>
      <c r="D63" s="167"/>
      <c r="E63" s="167"/>
      <c r="F63" s="167"/>
      <c r="G63" s="167"/>
      <c r="H63" s="192"/>
      <c r="I63" s="193"/>
      <c r="J63" s="192"/>
    </row>
    <row r="64" spans="1:11" ht="4.5" customHeight="1">
      <c r="J64" s="80"/>
    </row>
    <row r="65" spans="2:2">
      <c r="B65" s="239" t="s">
        <v>126</v>
      </c>
    </row>
    <row r="66" spans="2:2">
      <c r="B66" s="239" t="s">
        <v>127</v>
      </c>
    </row>
    <row r="67" spans="2:2">
      <c r="B67" s="239" t="s">
        <v>79</v>
      </c>
    </row>
    <row r="68" spans="2:2">
      <c r="B68" s="239" t="s">
        <v>128</v>
      </c>
    </row>
    <row r="69" spans="2:2">
      <c r="B69" s="239" t="s">
        <v>129</v>
      </c>
    </row>
    <row r="70" spans="2:2" ht="3.75" customHeight="1"/>
    <row r="71" spans="2:2">
      <c r="B71" t="s">
        <v>114</v>
      </c>
    </row>
    <row r="72" spans="2:2" ht="4.5" customHeight="1"/>
    <row r="73" spans="2:2">
      <c r="B73" t="s">
        <v>124</v>
      </c>
    </row>
    <row r="74" spans="2:2">
      <c r="B74" t="s">
        <v>130</v>
      </c>
    </row>
  </sheetData>
  <pageMargins left="0.7" right="0.7" top="0.75" bottom="0.75" header="0.3" footer="0.3"/>
  <pageSetup scale="6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remapped</vt:lpstr>
      <vt:lpstr>2012-13</vt:lpstr>
      <vt:lpstr>2013-14</vt:lpstr>
      <vt:lpstr>2014-15</vt:lpstr>
      <vt:lpstr>2015-16</vt:lpstr>
      <vt:lpstr>2016-17</vt:lpstr>
      <vt:lpstr>2016-17 rev</vt:lpstr>
      <vt:lpstr>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Vladimir Jimenez</cp:lastModifiedBy>
  <cp:lastPrinted>2017-05-03T17:32:40Z</cp:lastPrinted>
  <dcterms:created xsi:type="dcterms:W3CDTF">2009-11-24T19:13:42Z</dcterms:created>
  <dcterms:modified xsi:type="dcterms:W3CDTF">2017-06-08T15:15:39Z</dcterms:modified>
</cp:coreProperties>
</file>