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z73352\Documents\My Web\312\312PPT\3-Excel\Excel-demos\"/>
    </mc:Choice>
  </mc:AlternateContent>
  <bookViews>
    <workbookView xWindow="480" yWindow="165" windowWidth="11340" windowHeight="6240" tabRatio="823"/>
  </bookViews>
  <sheets>
    <sheet name="ReadMe" sheetId="5" r:id="rId1"/>
    <sheet name="1-VLOOKUP-Range" sheetId="14" r:id="rId2"/>
    <sheet name="2-Lookup-Non-range" sheetId="15" r:id="rId3"/>
    <sheet name="3-IF+Lookup" sheetId="10" r:id="rId4"/>
    <sheet name="4-Lookup+IF" sheetId="12" r:id="rId5"/>
    <sheet name="5-Threshold-2" sheetId="16" r:id="rId6"/>
    <sheet name="6-Threshold" sheetId="13" r:id="rId7"/>
  </sheets>
  <calcPr calcId="152511"/>
</workbook>
</file>

<file path=xl/calcChain.xml><?xml version="1.0" encoding="utf-8"?>
<calcChain xmlns="http://schemas.openxmlformats.org/spreadsheetml/2006/main">
  <c r="B6" i="16" l="1"/>
  <c r="D13" i="14" l="1"/>
  <c r="D14" i="14"/>
  <c r="D15" i="14"/>
  <c r="D16" i="14"/>
  <c r="D17" i="14"/>
  <c r="D18" i="14"/>
  <c r="D19" i="14"/>
  <c r="D20" i="14"/>
  <c r="D21" i="14"/>
  <c r="G6" i="16" l="1"/>
  <c r="F6" i="16"/>
  <c r="E6" i="16"/>
  <c r="D6" i="16"/>
  <c r="C6" i="16"/>
  <c r="B2" i="15" l="1"/>
  <c r="I9" i="14"/>
  <c r="I8" i="14"/>
  <c r="I7" i="14"/>
  <c r="I6" i="14"/>
  <c r="I5" i="14"/>
  <c r="C8" i="14"/>
  <c r="C7" i="14"/>
  <c r="C6" i="14"/>
  <c r="C5" i="14"/>
  <c r="C4" i="14"/>
  <c r="E10" i="13" l="1"/>
  <c r="E11" i="13"/>
  <c r="E12" i="13"/>
  <c r="D13" i="12"/>
  <c r="C13" i="12"/>
  <c r="G4" i="10"/>
  <c r="H4" i="10" s="1"/>
  <c r="G5" i="10"/>
  <c r="H5" i="10" s="1"/>
  <c r="G6" i="10"/>
  <c r="H6" i="10" s="1"/>
  <c r="G7" i="10"/>
  <c r="H7" i="10" s="1"/>
  <c r="G8" i="10"/>
  <c r="H8" i="10" s="1"/>
  <c r="G9" i="10"/>
  <c r="H9" i="10" s="1"/>
  <c r="G10" i="10"/>
  <c r="H10" i="10" s="1"/>
  <c r="G11" i="10"/>
  <c r="H11" i="10" s="1"/>
  <c r="G12" i="10"/>
  <c r="H12" i="10" s="1"/>
  <c r="G15" i="10"/>
  <c r="G16" i="10"/>
  <c r="G17" i="10"/>
  <c r="H17" i="10" s="1"/>
  <c r="G18" i="10"/>
  <c r="H18" i="10" s="1"/>
  <c r="G3" i="10"/>
  <c r="H3" i="10" s="1"/>
  <c r="E9" i="13" l="1"/>
  <c r="E8" i="13"/>
  <c r="E7" i="13"/>
</calcChain>
</file>

<file path=xl/sharedStrings.xml><?xml version="1.0" encoding="utf-8"?>
<sst xmlns="http://schemas.openxmlformats.org/spreadsheetml/2006/main" count="274" uniqueCount="218">
  <si>
    <t>Sheet 1</t>
  </si>
  <si>
    <t>Sheet 2</t>
  </si>
  <si>
    <t>Sheet 3</t>
  </si>
  <si>
    <t>Please examine every worksheet of this demo carefully, which will help you to learn more effectively during my demo.</t>
  </si>
  <si>
    <t>Brown</t>
  </si>
  <si>
    <t>Chen</t>
  </si>
  <si>
    <t>Davis</t>
  </si>
  <si>
    <t>Edwards</t>
  </si>
  <si>
    <t>Adams</t>
  </si>
  <si>
    <t>Care Provider</t>
  </si>
  <si>
    <t>Data
Reported 
by Provider</t>
  </si>
  <si>
    <t>Bay View Rehab. Center</t>
  </si>
  <si>
    <t>Homes for Life Service</t>
  </si>
  <si>
    <t>Children's Bureau of Southern Bay</t>
  </si>
  <si>
    <t>Olive Hilltop Treatment Centers, Inc</t>
  </si>
  <si>
    <t>Children's Paradise Inc.</t>
  </si>
  <si>
    <t xml:space="preserve">San Fernando Children's Center </t>
  </si>
  <si>
    <t>Foothill Family Counseling</t>
  </si>
  <si>
    <t xml:space="preserve">South Central Rehab Program </t>
  </si>
  <si>
    <t>Hamburger Family Center</t>
  </si>
  <si>
    <t xml:space="preserve">Pacific Asian Psychiatric Services </t>
  </si>
  <si>
    <t xml:space="preserve">Intercommunity Child Center </t>
  </si>
  <si>
    <t xml:space="preserve">ProviCare Comm. Serv. </t>
  </si>
  <si>
    <t>Los Angeles Unified School District</t>
  </si>
  <si>
    <t>SHIELDS for Women Project, Inc.</t>
  </si>
  <si>
    <t>Star View Adult Day Care Center</t>
  </si>
  <si>
    <t xml:space="preserve">The Boys and Girls Support Society </t>
  </si>
  <si>
    <t>Ser
No</t>
  </si>
  <si>
    <t>Care Provider
(from another sheet)</t>
  </si>
  <si>
    <t>Discrepency
Happened with:</t>
  </si>
  <si>
    <t>Summed 
from 
Itemized 
Sheets</t>
  </si>
  <si>
    <t>Last Name</t>
  </si>
  <si>
    <t>First Name</t>
  </si>
  <si>
    <t>Street Address</t>
  </si>
  <si>
    <t>City</t>
  </si>
  <si>
    <t>State</t>
  </si>
  <si>
    <t>Zip</t>
  </si>
  <si>
    <t>AcctNum</t>
  </si>
  <si>
    <t>Phone</t>
  </si>
  <si>
    <t>Balance</t>
  </si>
  <si>
    <t>Last Pymt</t>
  </si>
  <si>
    <t>John</t>
  </si>
  <si>
    <t>Jerry</t>
  </si>
  <si>
    <t>Ling</t>
  </si>
  <si>
    <t>Gray</t>
  </si>
  <si>
    <t>Ken</t>
  </si>
  <si>
    <t>1234 Reseda</t>
  </si>
  <si>
    <t>2134 Main</t>
  </si>
  <si>
    <t>345 Maple</t>
  </si>
  <si>
    <t>6789 Lincoln</t>
  </si>
  <si>
    <t>1111 Walnut</t>
  </si>
  <si>
    <t>818-993-1234</t>
  </si>
  <si>
    <t>310-311-3111</t>
  </si>
  <si>
    <t>626-168-8888</t>
  </si>
  <si>
    <t>310-222-2222</t>
  </si>
  <si>
    <t>909-989-6789</t>
  </si>
  <si>
    <t>CustQuery</t>
  </si>
  <si>
    <t>…</t>
  </si>
  <si>
    <t>Paired-comparison of students' performance</t>
  </si>
  <si>
    <t>Note: This new example on nested IF is not a real example because the practice might not be appropriate in the American culture.</t>
  </si>
  <si>
    <t>It is creatged to showcase the same logic you will seein a question in Exam 2.</t>
  </si>
  <si>
    <t>Student A</t>
  </si>
  <si>
    <t>Score</t>
  </si>
  <si>
    <t>Student</t>
  </si>
  <si>
    <t>Who's better</t>
  </si>
  <si>
    <t>Student B</t>
  </si>
  <si>
    <t>Student C</t>
  </si>
  <si>
    <t>Student D</t>
  </si>
  <si>
    <t>Student E</t>
  </si>
  <si>
    <t>Student F</t>
  </si>
  <si>
    <t>Student G</t>
  </si>
  <si>
    <t>Student H</t>
  </si>
  <si>
    <t>Story: LA County Health Dept has many providers perform government-funded healthcare (welfare nature). These providers report to LACHD monthly, and LACHD conducted its own summary.</t>
  </si>
  <si>
    <t>At the end of a quarter (or year), LACHD requests that the providers report the quarterly (annual) totals. The table above lists two sets of numbers:</t>
  </si>
  <si>
    <t>On the left - the numbers summed by LACHD itself based on each monthly report from the providers;</t>
  </si>
  <si>
    <t>On the right - the quarterly (annual) total reported by the providers.</t>
  </si>
  <si>
    <t>The left half and the right half have some discrepencies. The task is to write a formula to find (1) the provider that has discrepency; (2) the amount that is different from what LACHD has.</t>
  </si>
  <si>
    <t>Logic in G3: Take an amount (say C3), compare it with "its corresponding amount" in the right half (which is in F7), if they're the same, leave the current cell G3 blank; otherwise,</t>
  </si>
  <si>
    <t>display the name of the provider that has a mistake (the provider is in B3).</t>
  </si>
  <si>
    <t>But how did we know that the amount on the right half corresponding to C3 is in F7? - through a VLOOKUP using B3, looking up the right half (E3:F18).</t>
  </si>
  <si>
    <t>Amount
That Is Different:</t>
  </si>
  <si>
    <t>Story: The Utility Company allows lookups of customer balnace and last payment using account number</t>
  </si>
  <si>
    <t>or phone number - either one is entered, the bal and the paymt would be displayed.</t>
  </si>
  <si>
    <t xml:space="preserve">Scenario: </t>
  </si>
  <si>
    <t>students are compared in pairs, and</t>
  </si>
  <si>
    <r>
      <t xml:space="preserve"> to determine one has better performance than the other, one has to </t>
    </r>
    <r>
      <rPr>
        <b/>
        <sz val="14"/>
        <color rgb="FFFF0000"/>
        <rFont val="Calibri"/>
        <family val="2"/>
        <scheme val="minor"/>
      </rPr>
      <t>have a score more than 10 points higher</t>
    </r>
    <r>
      <rPr>
        <sz val="14"/>
        <color rgb="FFFF0000"/>
        <rFont val="Calibri"/>
        <family val="2"/>
        <scheme val="minor"/>
      </rPr>
      <t xml:space="preserve"> than the other.</t>
    </r>
  </si>
  <si>
    <t>Student I</t>
  </si>
  <si>
    <t>Student J</t>
  </si>
  <si>
    <t>Student K</t>
  </si>
  <si>
    <t>Student L</t>
  </si>
  <si>
    <t>Spreadsheets for Demo 3 - NestedIF with VLOOKUP, NestedIF comparison with threshold</t>
  </si>
  <si>
    <t>VLOOKUP: Range lookup - Gradebook; Credit rating and their meaning</t>
  </si>
  <si>
    <t xml:space="preserve">VLOOKUP: Non-Range Lookup - Oscar Award; </t>
  </si>
  <si>
    <t>Sheet 4</t>
  </si>
  <si>
    <t>Sheet 5</t>
  </si>
  <si>
    <t>5-Threshold: One-to-one comparision with threshold: determination only when the difference surpass a threshold</t>
  </si>
  <si>
    <t>3-IF, w lookup: combinging VLOOKUP with IF logic. Real world example: LA County Health Dept</t>
  </si>
  <si>
    <t>4-VLOOKUP, w IF: Multiple options of lookup entries (lookup w ACCT# or Phone#)</t>
  </si>
  <si>
    <t>Notes:</t>
  </si>
  <si>
    <t>#3 is an IF by nature; but part of the judgment in the Ifs needs data from VLOOKUP</t>
  </si>
  <si>
    <t>#4 is a lookup by nature; but the data to look up and the lookup range depends on an IF</t>
  </si>
  <si>
    <t>#5 is nested IF: A could be preferred to B, or B preferred to A, ONLY when their difference surpasses threshold.</t>
  </si>
  <si>
    <t>1-VLOOKUP: Demonstrating the Use of VLOOKUP Function</t>
  </si>
  <si>
    <t>Name</t>
  </si>
  <si>
    <t>Points</t>
  </si>
  <si>
    <t>Grade</t>
  </si>
  <si>
    <t>Ann</t>
  </si>
  <si>
    <t>F</t>
  </si>
  <si>
    <t>Bob</t>
  </si>
  <si>
    <t>D</t>
  </si>
  <si>
    <t>Cindy</t>
  </si>
  <si>
    <t>C</t>
  </si>
  <si>
    <t>Dan</t>
  </si>
  <si>
    <t>B</t>
  </si>
  <si>
    <t>Eric</t>
  </si>
  <si>
    <t>A</t>
  </si>
  <si>
    <t>Note: To emphasize the concept of "the column containg the value to be returned,"</t>
  </si>
  <si>
    <t>Enter Year</t>
  </si>
  <si>
    <t>Best Movie</t>
  </si>
  <si>
    <t>Year</t>
  </si>
  <si>
    <t>Mbest Movie</t>
  </si>
  <si>
    <t>Driving Miss Daisy</t>
  </si>
  <si>
    <t>Dances with Wolves</t>
  </si>
  <si>
    <t>The Silence of the Lambs</t>
  </si>
  <si>
    <t>Unforgiven</t>
  </si>
  <si>
    <t>Schindler's List</t>
  </si>
  <si>
    <t>Forrest Gump</t>
  </si>
  <si>
    <t>Braveheart</t>
  </si>
  <si>
    <t>The English Patient</t>
  </si>
  <si>
    <t>Titanic</t>
  </si>
  <si>
    <t>Shakespeare in Love</t>
  </si>
  <si>
    <t>American Beauty</t>
  </si>
  <si>
    <t>Gladiator</t>
  </si>
  <si>
    <t>A Beautiful Mind</t>
  </si>
  <si>
    <t>Chicago</t>
  </si>
  <si>
    <t>The Lord of the Rings:</t>
  </si>
  <si>
    <t>The Return of the King</t>
  </si>
  <si>
    <t>Million Dollar Baby</t>
  </si>
  <si>
    <t>Crash</t>
  </si>
  <si>
    <t>The Departed</t>
  </si>
  <si>
    <t>No Country for Old Men</t>
  </si>
  <si>
    <t>Slumdog Millionaire</t>
  </si>
  <si>
    <t>The Hurt Locker</t>
  </si>
  <si>
    <t>The King's Speech</t>
  </si>
  <si>
    <t>The Artist</t>
  </si>
  <si>
    <t>Cell Phone Popularity in Different Markets</t>
  </si>
  <si>
    <t>Preference%</t>
  </si>
  <si>
    <t>US Coasts</t>
  </si>
  <si>
    <t>US Other</t>
  </si>
  <si>
    <t>Canada</t>
  </si>
  <si>
    <t>Japan</t>
  </si>
  <si>
    <t>S Korea</t>
  </si>
  <si>
    <t>Greater China</t>
  </si>
  <si>
    <t>Winner</t>
  </si>
  <si>
    <t xml:space="preserve">Note: Due to error of survey, only the product that surpasses the other </t>
  </si>
  <si>
    <t>by a magin of more than 3% will be declared winner.</t>
  </si>
  <si>
    <t>ELSE leave the current cell blank.</t>
  </si>
  <si>
    <r>
      <t xml:space="preserve">Logic: IF </t>
    </r>
    <r>
      <rPr>
        <sz val="16"/>
        <color rgb="FF0070C0"/>
        <rFont val="Calibri"/>
        <family val="2"/>
        <scheme val="minor"/>
      </rPr>
      <t xml:space="preserve">product </t>
    </r>
    <r>
      <rPr>
        <u/>
        <sz val="16"/>
        <color rgb="FF0070C0"/>
        <rFont val="Calibri"/>
        <family val="2"/>
        <scheme val="minor"/>
      </rPr>
      <t>A</t>
    </r>
    <r>
      <rPr>
        <sz val="16"/>
        <color rgb="FF0070C0"/>
        <rFont val="Calibri"/>
        <family val="2"/>
        <scheme val="minor"/>
      </rPr>
      <t xml:space="preserve">'s preference % is higher than product </t>
    </r>
    <r>
      <rPr>
        <u/>
        <sz val="16"/>
        <color rgb="FF0070C0"/>
        <rFont val="Calibri"/>
        <family val="2"/>
        <scheme val="minor"/>
      </rPr>
      <t>B</t>
    </r>
    <r>
      <rPr>
        <sz val="16"/>
        <color rgb="FF0070C0"/>
        <rFont val="Calibri"/>
        <family val="2"/>
        <scheme val="minor"/>
      </rPr>
      <t>'s by more than 3 (%),</t>
    </r>
  </si>
  <si>
    <r>
      <t xml:space="preserve">THEN winner is </t>
    </r>
    <r>
      <rPr>
        <u/>
        <sz val="16"/>
        <color rgb="FF0070C0"/>
        <rFont val="Calibri"/>
        <family val="2"/>
        <scheme val="minor"/>
      </rPr>
      <t>A</t>
    </r>
    <r>
      <rPr>
        <sz val="16"/>
        <rFont val="Arial"/>
        <family val="2"/>
      </rPr>
      <t>;</t>
    </r>
  </si>
  <si>
    <r>
      <t xml:space="preserve">ELSE IF </t>
    </r>
    <r>
      <rPr>
        <sz val="16"/>
        <color rgb="FF0070C0"/>
        <rFont val="Calibri"/>
        <family val="2"/>
        <scheme val="minor"/>
      </rPr>
      <t xml:space="preserve">product </t>
    </r>
    <r>
      <rPr>
        <u/>
        <sz val="16"/>
        <color rgb="FFFF0000"/>
        <rFont val="Calibri"/>
        <family val="2"/>
        <scheme val="minor"/>
      </rPr>
      <t>B</t>
    </r>
    <r>
      <rPr>
        <sz val="16"/>
        <color rgb="FF0070C0"/>
        <rFont val="Calibri"/>
        <family val="2"/>
        <scheme val="minor"/>
      </rPr>
      <t xml:space="preserve">'s preference % is higher than product </t>
    </r>
    <r>
      <rPr>
        <u/>
        <sz val="16"/>
        <color rgb="FFFF0000"/>
        <rFont val="Calibri"/>
        <family val="2"/>
        <scheme val="minor"/>
      </rPr>
      <t>A</t>
    </r>
    <r>
      <rPr>
        <sz val="16"/>
        <color rgb="FF0070C0"/>
        <rFont val="Calibri"/>
        <family val="2"/>
        <scheme val="minor"/>
      </rPr>
      <t>'s by more than 3 (%),</t>
    </r>
  </si>
  <si>
    <r>
      <t xml:space="preserve">THEN winner is </t>
    </r>
    <r>
      <rPr>
        <u/>
        <sz val="16"/>
        <color rgb="FFFF0000"/>
        <rFont val="Calibri"/>
        <family val="2"/>
        <scheme val="minor"/>
      </rPr>
      <t>B</t>
    </r>
    <r>
      <rPr>
        <sz val="16"/>
        <rFont val="Arial"/>
        <family val="2"/>
      </rPr>
      <t>;</t>
    </r>
  </si>
  <si>
    <t>This demo has six worksheets (in addition to the current "Read-me" sheet).</t>
  </si>
  <si>
    <t>Sheet 6</t>
  </si>
  <si>
    <t>6-Threshold: more example</t>
  </si>
  <si>
    <t>#6 is the same type as #5; one more example</t>
  </si>
  <si>
    <t>760 or higher</t>
  </si>
  <si>
    <t>Great</t>
  </si>
  <si>
    <t>Your score is well above the average score of U.S. consumers and clearly demonstrates to lenders that you are an exceptional borrower.</t>
  </si>
  <si>
    <t>725 to 759</t>
  </si>
  <si>
    <t>Very Good</t>
  </si>
  <si>
    <t>Your score is above the average score of U.S. consumers and demonstrates to lenders that you are a very dependable borrower.</t>
  </si>
  <si>
    <t>660 to 724</t>
  </si>
  <si>
    <t>Good</t>
  </si>
  <si>
    <t>Your score is near the average score of U.S. consumers, and most lenders consider this a good score.</t>
  </si>
  <si>
    <t>560 to 659</t>
  </si>
  <si>
    <t>Not Good</t>
  </si>
  <si>
    <t>Your score is below the average score of U.S. consumers, though some lenders will approve loans with this score.</t>
  </si>
  <si>
    <t>Lower than 560</t>
  </si>
  <si>
    <t>Bad</t>
  </si>
  <si>
    <t>Your score is well below the average score of U.S. consumers and demonstrates to lenders that you are a very risky borrower.</t>
  </si>
  <si>
    <t>The following are as copied from the URL http://scoreinfo.org/FICO-Scores/Pages/What-Score-Means.aspx</t>
  </si>
  <si>
    <r>
      <t>Your FICO</t>
    </r>
    <r>
      <rPr>
        <b/>
        <vertAlign val="superscript"/>
        <sz val="6.5"/>
        <color rgb="FF333333"/>
        <rFont val="Arial"/>
        <family val="2"/>
      </rPr>
      <t>®</t>
    </r>
    <r>
      <rPr>
        <b/>
        <sz val="9"/>
        <color rgb="FF333333"/>
        <rFont val="Arial"/>
        <family val="2"/>
      </rPr>
      <t> Score</t>
    </r>
  </si>
  <si>
    <t>Evaluation</t>
  </si>
  <si>
    <t>What it means</t>
  </si>
  <si>
    <r>
      <t>FICO</t>
    </r>
    <r>
      <rPr>
        <b/>
        <vertAlign val="superscript"/>
        <sz val="11"/>
        <color rgb="FF333333"/>
        <rFont val="Arial"/>
        <family val="2"/>
      </rPr>
      <t>®</t>
    </r>
    <r>
      <rPr>
        <b/>
        <sz val="11"/>
        <color rgb="FF333333"/>
        <rFont val="Arial"/>
        <family val="2"/>
      </rPr>
      <t> Score</t>
    </r>
  </si>
  <si>
    <t>No</t>
  </si>
  <si>
    <t>L_Name</t>
  </si>
  <si>
    <t>Smith</t>
  </si>
  <si>
    <t>Baker</t>
  </si>
  <si>
    <t>Gonzalez</t>
  </si>
  <si>
    <t>Yamamoto</t>
  </si>
  <si>
    <t>Chalikian</t>
  </si>
  <si>
    <t>Lopez</t>
  </si>
  <si>
    <t>Cohen</t>
  </si>
  <si>
    <t>Eval</t>
  </si>
  <si>
    <t>0~59</t>
  </si>
  <si>
    <t>60~69</t>
  </si>
  <si>
    <t>70~79</t>
  </si>
  <si>
    <t>80~89</t>
  </si>
  <si>
    <t>90~100</t>
  </si>
  <si>
    <t>I intentionally inserted a "Remarks" column, making the Grade the ___ column.</t>
  </si>
  <si>
    <t>Example 2: Your FICO credit rating score</t>
  </si>
  <si>
    <t>Question:</t>
  </si>
  <si>
    <t>Why did I switch the sequence of the FICO scores (they are now opposite from the one given below)?</t>
  </si>
  <si>
    <t>"IF" by nature:</t>
  </si>
  <si>
    <r>
      <t xml:space="preserve">Need </t>
    </r>
    <r>
      <rPr>
        <sz val="10"/>
        <color rgb="FFFF0000"/>
        <rFont val="Arial"/>
        <family val="2"/>
      </rPr>
      <t>VLOOKUP to find out</t>
    </r>
    <r>
      <rPr>
        <sz val="10"/>
        <rFont val="Arial"/>
      </rPr>
      <t xml:space="preserve"> ===&gt;</t>
    </r>
  </si>
  <si>
    <r>
      <t xml:space="preserve">the </t>
    </r>
    <r>
      <rPr>
        <sz val="10"/>
        <color rgb="FFFF0000"/>
        <rFont val="Arial"/>
        <family val="2"/>
      </rPr>
      <t>*corresponding* RIGHT-panel value</t>
    </r>
    <r>
      <rPr>
        <sz val="10"/>
        <color rgb="FF0000FF"/>
        <rFont val="Arial"/>
        <family val="2"/>
      </rPr>
      <t>,</t>
    </r>
  </si>
  <si>
    <t>iPhone 6S</t>
  </si>
  <si>
    <t>Galaxy S7</t>
  </si>
  <si>
    <t>Look up the table from Col G, using AcctNum;</t>
  </si>
  <si>
    <t>Look up the table from Col H, using Phone;</t>
  </si>
  <si>
    <t>IF AcctNum is provided in A13, ==&gt;</t>
  </si>
  <si>
    <t>IF Phone is provided in B13, ==&gt;</t>
  </si>
  <si>
    <t>ELSE: display an error msg/reminder</t>
  </si>
  <si>
    <t>IF the LEFT-panel value C3 does not equal</t>
  </si>
  <si>
    <t>THEN list in G column the name of the provider (in B3);</t>
  </si>
  <si>
    <t>ELSE leave it blank</t>
  </si>
  <si>
    <t>&lt;== from lookup using B3, in table E3:F18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</si>
</sst>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,##0.00;\(#,##0.00\)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2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theme="0"/>
      <name val="Arial"/>
      <family val="2"/>
    </font>
    <font>
      <sz val="10"/>
      <color indexed="14"/>
      <name val="Arial"/>
      <family val="2"/>
    </font>
    <font>
      <b/>
      <sz val="11"/>
      <color rgb="FFFF0000"/>
      <name val="Arial"/>
      <family val="2"/>
    </font>
    <font>
      <sz val="18"/>
      <color theme="1"/>
      <name val="Calibri"/>
      <family val="2"/>
      <scheme val="minor"/>
    </font>
    <font>
      <u/>
      <sz val="16"/>
      <color theme="10"/>
      <name val="Arial"/>
      <family val="2"/>
    </font>
    <font>
      <u/>
      <sz val="18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u/>
      <sz val="16"/>
      <color rgb="FF0070C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vertAlign val="superscript"/>
      <sz val="6.5"/>
      <color rgb="FF333333"/>
      <name val="Arial"/>
      <family val="2"/>
    </font>
    <font>
      <sz val="12"/>
      <name val="Arial"/>
      <family val="2"/>
    </font>
    <font>
      <b/>
      <sz val="11"/>
      <color rgb="FF333333"/>
      <name val="Arial"/>
      <family val="2"/>
    </font>
    <font>
      <b/>
      <vertAlign val="superscript"/>
      <sz val="11"/>
      <color rgb="FF333333"/>
      <name val="Arial"/>
      <family val="2"/>
    </font>
    <font>
      <b/>
      <sz val="12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33993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1D6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/>
      <top/>
      <bottom style="medium">
        <color rgb="FFE7E1D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4" fontId="4" fillId="0" borderId="1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right" wrapText="1"/>
    </xf>
    <xf numFmtId="3" fontId="0" fillId="0" borderId="0" xfId="0" applyNumberFormat="1"/>
    <xf numFmtId="0" fontId="3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0" fillId="0" borderId="0" xfId="0" applyFont="1"/>
    <xf numFmtId="0" fontId="11" fillId="0" borderId="0" xfId="0" applyFont="1"/>
    <xf numFmtId="0" fontId="13" fillId="0" borderId="2" xfId="0" applyFont="1" applyBorder="1"/>
    <xf numFmtId="0" fontId="14" fillId="0" borderId="0" xfId="0" applyFont="1" applyAlignment="1">
      <alignment horizontal="center"/>
    </xf>
    <xf numFmtId="0" fontId="15" fillId="0" borderId="0" xfId="0" applyFont="1"/>
    <xf numFmtId="44" fontId="15" fillId="0" borderId="0" xfId="1" applyFont="1"/>
    <xf numFmtId="0" fontId="16" fillId="0" borderId="0" xfId="0" applyFo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18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Border="1"/>
    <xf numFmtId="0" fontId="20" fillId="0" borderId="0" xfId="0" applyFont="1"/>
    <xf numFmtId="0" fontId="17" fillId="0" borderId="5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4" borderId="6" xfId="2" applyFont="1" applyFill="1" applyBorder="1" applyAlignment="1" applyProtection="1">
      <alignment vertical="center"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9" fillId="5" borderId="7" xfId="0" applyFont="1" applyFill="1" applyBorder="1" applyAlignment="1">
      <alignment horizontal="left" vertical="center" wrapText="1"/>
    </xf>
    <xf numFmtId="0" fontId="1" fillId="0" borderId="0" xfId="0" applyFont="1"/>
    <xf numFmtId="0" fontId="30" fillId="6" borderId="0" xfId="0" applyFont="1" applyFill="1" applyAlignment="1">
      <alignment horizontal="left" vertical="center" wrapText="1"/>
    </xf>
    <xf numFmtId="0" fontId="32" fillId="0" borderId="0" xfId="0" applyFont="1"/>
    <xf numFmtId="0" fontId="33" fillId="6" borderId="0" xfId="0" applyFont="1" applyFill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9" fillId="2" borderId="3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wrapText="1"/>
    </xf>
    <xf numFmtId="0" fontId="37" fillId="0" borderId="0" xfId="0" applyFont="1"/>
    <xf numFmtId="3" fontId="38" fillId="0" borderId="0" xfId="0" applyNumberFormat="1" applyFont="1" applyAlignment="1">
      <alignment horizontal="center"/>
    </xf>
    <xf numFmtId="0" fontId="39" fillId="0" borderId="0" xfId="0" applyFont="1"/>
    <xf numFmtId="3" fontId="1" fillId="0" borderId="0" xfId="0" applyNumberFormat="1" applyFont="1" applyAlignment="1">
      <alignment horizontal="center"/>
    </xf>
    <xf numFmtId="0" fontId="29" fillId="5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33" fillId="6" borderId="0" xfId="0" applyFont="1" applyFill="1" applyAlignment="1">
      <alignment horizontal="center" vertical="center" wrapText="1"/>
    </xf>
    <xf numFmtId="0" fontId="36" fillId="0" borderId="0" xfId="0" applyFont="1" applyFill="1" applyBorder="1" applyAlignment="1">
      <alignment horizontal="left" wrapText="1"/>
    </xf>
    <xf numFmtId="0" fontId="1" fillId="0" borderId="0" xfId="0" quotePrefix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339933"/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5810250</xdr:colOff>
      <xdr:row>1</xdr:row>
      <xdr:rowOff>51939</xdr:rowOff>
    </xdr:from>
    <xdr:to>
      <xdr:col>1</xdr:col>
      <xdr:colOff>9010650</xdr:colOff>
      <xdr:row>4</xdr:row>
      <xdr:rowOff>204339</xdr:rowOff>
    </xdr:to>
    <xdr:sp macro="" textlink="">
      <xdr:nvSpPr>
        <xdr:cNvPr id="2" name="Rounded Rectangle 1"/>
        <xdr:cNvSpPr/>
      </xdr:nvSpPr>
      <xdr:spPr>
        <a:xfrm rot="20979309">
          <a:off x="6619875" y="280539"/>
          <a:ext cx="32004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 b="1"/>
            <a:t>More detailed explanation added on Sheet 3 &amp; Sheet 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27</xdr:row>
      <xdr:rowOff>9525</xdr:rowOff>
    </xdr:from>
    <xdr:ext cx="5257143" cy="141904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0" y="6343650"/>
          <a:ext cx="5257143" cy="141904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14</xdr:row>
      <xdr:rowOff>114299</xdr:rowOff>
    </xdr:from>
    <xdr:to>
      <xdr:col>6</xdr:col>
      <xdr:colOff>1066799</xdr:colOff>
      <xdr:row>17</xdr:row>
      <xdr:rowOff>57149</xdr:rowOff>
    </xdr:to>
    <xdr:sp macro="" textlink="">
      <xdr:nvSpPr>
        <xdr:cNvPr id="3" name="Right Arrow 2"/>
        <xdr:cNvSpPr/>
      </xdr:nvSpPr>
      <xdr:spPr>
        <a:xfrm rot="20336650">
          <a:off x="6172199" y="3019424"/>
          <a:ext cx="1009650" cy="4286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</xdr:row>
      <xdr:rowOff>152400</xdr:rowOff>
    </xdr:from>
    <xdr:to>
      <xdr:col>4</xdr:col>
      <xdr:colOff>209550</xdr:colOff>
      <xdr:row>10</xdr:row>
      <xdr:rowOff>209550</xdr:rowOff>
    </xdr:to>
    <xdr:sp macro="" textlink="">
      <xdr:nvSpPr>
        <xdr:cNvPr id="2" name="Oval 1"/>
        <xdr:cNvSpPr/>
      </xdr:nvSpPr>
      <xdr:spPr>
        <a:xfrm>
          <a:off x="190500" y="1695450"/>
          <a:ext cx="5219700" cy="10858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US" sz="1600" b="1"/>
            <a:t>This is a </a:t>
          </a:r>
          <a:r>
            <a:rPr lang="en-US" sz="1600" b="1">
              <a:solidFill>
                <a:srgbClr val="FF99FF"/>
              </a:solidFill>
            </a:rPr>
            <a:t>VLOOKUP by nature</a:t>
          </a:r>
          <a:r>
            <a:rPr lang="en-US" sz="1600" b="1"/>
            <a:t>; but part of the data for the lookup - the cell to look</a:t>
          </a:r>
          <a:r>
            <a:rPr lang="en-US" sz="1600" b="1" baseline="0"/>
            <a:t> up, and the lookup table, depend on outcome of</a:t>
          </a:r>
          <a:r>
            <a:rPr lang="en-US" sz="1600" b="1"/>
            <a:t> IFs.</a:t>
          </a:r>
        </a:p>
      </xdr:txBody>
    </xdr:sp>
    <xdr:clientData/>
  </xdr:twoCellAnchor>
  <xdr:twoCellAnchor>
    <xdr:from>
      <xdr:col>3</xdr:col>
      <xdr:colOff>933450</xdr:colOff>
      <xdr:row>8</xdr:row>
      <xdr:rowOff>47625</xdr:rowOff>
    </xdr:from>
    <xdr:to>
      <xdr:col>4</xdr:col>
      <xdr:colOff>533400</xdr:colOff>
      <xdr:row>9</xdr:row>
      <xdr:rowOff>180975</xdr:rowOff>
    </xdr:to>
    <xdr:sp macro="" textlink="">
      <xdr:nvSpPr>
        <xdr:cNvPr id="3" name="Right Arrow 2"/>
        <xdr:cNvSpPr/>
      </xdr:nvSpPr>
      <xdr:spPr>
        <a:xfrm rot="1143326">
          <a:off x="5038725" y="2105025"/>
          <a:ext cx="695325" cy="390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296956</xdr:colOff>
      <xdr:row>5</xdr:row>
      <xdr:rowOff>162485</xdr:rowOff>
    </xdr:from>
    <xdr:to>
      <xdr:col>1</xdr:col>
      <xdr:colOff>308162</xdr:colOff>
      <xdr:row>9</xdr:row>
      <xdr:rowOff>16809</xdr:rowOff>
    </xdr:to>
    <xdr:cxnSp macro="">
      <xdr:nvCxnSpPr>
        <xdr:cNvPr id="2" name="Straight Arrow Connector 1"/>
        <xdr:cNvCxnSpPr/>
      </xdr:nvCxnSpPr>
      <xdr:spPr>
        <a:xfrm flipV="1">
          <a:off x="296956" y="1029260"/>
          <a:ext cx="820831" cy="5401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6</xdr:row>
      <xdr:rowOff>76200</xdr:rowOff>
    </xdr:from>
    <xdr:to>
      <xdr:col>15</xdr:col>
      <xdr:colOff>9525</xdr:colOff>
      <xdr:row>14</xdr:row>
      <xdr:rowOff>200025</xdr:rowOff>
    </xdr:to>
    <xdr:sp macro="" textlink="">
      <xdr:nvSpPr>
        <xdr:cNvPr id="2" name="Oval 1"/>
        <xdr:cNvSpPr/>
      </xdr:nvSpPr>
      <xdr:spPr>
        <a:xfrm>
          <a:off x="4248150" y="1514475"/>
          <a:ext cx="5534025" cy="20383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Logic: </a:t>
          </a:r>
        </a:p>
        <a:p>
          <a:pPr algn="l"/>
          <a:r>
            <a:rPr lang="en-US" sz="1400" b="1"/>
            <a:t>A must surpass B by "this much" to be declared a winner; OR </a:t>
          </a:r>
        </a:p>
        <a:p>
          <a:pPr algn="l"/>
          <a:r>
            <a:rPr lang="en-US" sz="1400" b="1"/>
            <a:t>B must </a:t>
          </a:r>
          <a:r>
            <a:rPr 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surpass A by "this much" to be declared a winner; </a:t>
          </a:r>
          <a:r>
            <a:rPr lang="en-US" sz="1400" b="1"/>
            <a:t> ELSE</a:t>
          </a:r>
          <a:r>
            <a:rPr lang="en-US" sz="1400" b="1" baseline="0"/>
            <a:t> </a:t>
          </a:r>
        </a:p>
        <a:p>
          <a:pPr algn="l"/>
          <a:r>
            <a:rPr lang="en-US" sz="1400" b="1" baseline="0"/>
            <a:t>"there's no winner: they're all too close"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en.wikipedia.org/wiki/The_English_Patient_(film)" TargetMode="External"/><Relationship Id="rId13" Type="http://schemas.openxmlformats.org/officeDocument/2006/relationships/hyperlink" Target="http://en.wikipedia.org/wiki/A_Beautiful_Mind_(film)" TargetMode="External"/><Relationship Id="rId18" Type="http://schemas.openxmlformats.org/officeDocument/2006/relationships/hyperlink" Target="http://en.wikipedia.org/wiki/Crash_(2004_film)" TargetMode="External"/><Relationship Id="rId3" Type="http://schemas.openxmlformats.org/officeDocument/2006/relationships/hyperlink" Target="http://en.wikipedia.org/wiki/The_Silence_of_the_Lambs_(film)" TargetMode="External"/><Relationship Id="rId21" Type="http://schemas.openxmlformats.org/officeDocument/2006/relationships/hyperlink" Target="http://en.wikipedia.org/wiki/Slumdog_Millionaire" TargetMode="External"/><Relationship Id="rId7" Type="http://schemas.openxmlformats.org/officeDocument/2006/relationships/hyperlink" Target="http://en.wikipedia.org/wiki/Braveheart" TargetMode="External"/><Relationship Id="rId12" Type="http://schemas.openxmlformats.org/officeDocument/2006/relationships/hyperlink" Target="http://en.wikipedia.org/wiki/Gladiator_(2000_film)" TargetMode="External"/><Relationship Id="rId17" Type="http://schemas.openxmlformats.org/officeDocument/2006/relationships/hyperlink" Target="http://en.wikipedia.org/wiki/Million_Dollar_Baby" TargetMode="External"/><Relationship Id="rId2" Type="http://schemas.openxmlformats.org/officeDocument/2006/relationships/hyperlink" Target="http://en.wikipedia.org/wiki/Dances_with_Wolves" TargetMode="External"/><Relationship Id="rId16" Type="http://schemas.openxmlformats.org/officeDocument/2006/relationships/hyperlink" Target="http://en.wikipedia.org/wiki/The_Lord_of_the_Rings:_The_Return_of_the_King" TargetMode="External"/><Relationship Id="rId20" Type="http://schemas.openxmlformats.org/officeDocument/2006/relationships/hyperlink" Target="http://en.wikipedia.org/wiki/No_Country_for_Old_Men_(film)" TargetMode="External"/><Relationship Id="rId1" Type="http://schemas.openxmlformats.org/officeDocument/2006/relationships/hyperlink" Target="http://en.wikipedia.org/wiki/Driving_Miss_Daisy" TargetMode="External"/><Relationship Id="rId6" Type="http://schemas.openxmlformats.org/officeDocument/2006/relationships/hyperlink" Target="http://en.wikipedia.org/wiki/Forrest_Gump" TargetMode="External"/><Relationship Id="rId11" Type="http://schemas.openxmlformats.org/officeDocument/2006/relationships/hyperlink" Target="http://en.wikipedia.org/wiki/American_Beauty_(film)" TargetMode="External"/><Relationship Id="rId24" Type="http://schemas.openxmlformats.org/officeDocument/2006/relationships/hyperlink" Target="http://en.wikipedia.org/wiki/The_Artist_(film)" TargetMode="External"/><Relationship Id="rId5" Type="http://schemas.openxmlformats.org/officeDocument/2006/relationships/hyperlink" Target="http://en.wikipedia.org/wiki/Schindler%27s_List" TargetMode="External"/><Relationship Id="rId15" Type="http://schemas.openxmlformats.org/officeDocument/2006/relationships/hyperlink" Target="http://en.wikipedia.org/wiki/The_Lord_of_the_Rings:_The_Return_of_the_King" TargetMode="External"/><Relationship Id="rId23" Type="http://schemas.openxmlformats.org/officeDocument/2006/relationships/hyperlink" Target="http://en.wikipedia.org/wiki/The_King%27s_Speech" TargetMode="External"/><Relationship Id="rId10" Type="http://schemas.openxmlformats.org/officeDocument/2006/relationships/hyperlink" Target="http://en.wikipedia.org/wiki/Shakespeare_in_Love" TargetMode="External"/><Relationship Id="rId19" Type="http://schemas.openxmlformats.org/officeDocument/2006/relationships/hyperlink" Target="http://en.wikipedia.org/wiki/The_Departed" TargetMode="External"/><Relationship Id="rId4" Type="http://schemas.openxmlformats.org/officeDocument/2006/relationships/hyperlink" Target="http://en.wikipedia.org/wiki/Unforgiven" TargetMode="External"/><Relationship Id="rId9" Type="http://schemas.openxmlformats.org/officeDocument/2006/relationships/hyperlink" Target="http://en.wikipedia.org/wiki/Titanic_(1997_film)" TargetMode="External"/><Relationship Id="rId14" Type="http://schemas.openxmlformats.org/officeDocument/2006/relationships/hyperlink" Target="http://en.wikipedia.org/wiki/Chicago_(2002_film)" TargetMode="External"/><Relationship Id="rId22" Type="http://schemas.openxmlformats.org/officeDocument/2006/relationships/hyperlink" Target="http://en.wikipedia.org/wiki/The_Hurt_Locke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C9" sqref="C9"/>
    </sheetView>
  </sheetViews>
  <sheetFormatPr defaultColWidth="12.140625" defaultRowHeight="18" x14ac:dyDescent="0.25"/>
  <cols>
    <col min="1" max="1" width="12.140625" style="8" customWidth="1"/>
    <col min="2" max="2" width="135.5703125" style="8" customWidth="1"/>
    <col min="3" max="16384" width="12.140625" style="8"/>
  </cols>
  <sheetData>
    <row r="1" spans="1:2" x14ac:dyDescent="0.25">
      <c r="A1" s="8" t="s">
        <v>90</v>
      </c>
    </row>
    <row r="3" spans="1:2" x14ac:dyDescent="0.25">
      <c r="A3" s="8" t="s">
        <v>161</v>
      </c>
    </row>
    <row r="5" spans="1:2" x14ac:dyDescent="0.25">
      <c r="A5" s="8" t="s">
        <v>0</v>
      </c>
      <c r="B5" s="8" t="s">
        <v>91</v>
      </c>
    </row>
    <row r="6" spans="1:2" x14ac:dyDescent="0.25">
      <c r="A6" s="8" t="s">
        <v>1</v>
      </c>
      <c r="B6" s="8" t="s">
        <v>92</v>
      </c>
    </row>
    <row r="7" spans="1:2" x14ac:dyDescent="0.25">
      <c r="A7" s="10" t="s">
        <v>2</v>
      </c>
      <c r="B7" s="8" t="s">
        <v>96</v>
      </c>
    </row>
    <row r="8" spans="1:2" x14ac:dyDescent="0.25">
      <c r="A8" s="10" t="s">
        <v>93</v>
      </c>
      <c r="B8" s="8" t="s">
        <v>97</v>
      </c>
    </row>
    <row r="9" spans="1:2" x14ac:dyDescent="0.25">
      <c r="A9" s="10" t="s">
        <v>94</v>
      </c>
      <c r="B9" s="10" t="s">
        <v>95</v>
      </c>
    </row>
    <row r="10" spans="1:2" x14ac:dyDescent="0.25">
      <c r="A10" s="10" t="s">
        <v>162</v>
      </c>
      <c r="B10" s="10" t="s">
        <v>163</v>
      </c>
    </row>
    <row r="11" spans="1:2" x14ac:dyDescent="0.25">
      <c r="A11" s="9" t="s">
        <v>98</v>
      </c>
      <c r="B11" s="8" t="s">
        <v>99</v>
      </c>
    </row>
    <row r="12" spans="1:2" x14ac:dyDescent="0.25">
      <c r="B12" s="8" t="s">
        <v>100</v>
      </c>
    </row>
    <row r="13" spans="1:2" x14ac:dyDescent="0.25">
      <c r="B13" s="8" t="s">
        <v>101</v>
      </c>
    </row>
    <row r="14" spans="1:2" x14ac:dyDescent="0.25">
      <c r="B14" s="8" t="s">
        <v>164</v>
      </c>
    </row>
    <row r="16" spans="1:2" x14ac:dyDescent="0.25">
      <c r="A16" s="8" t="s">
        <v>3</v>
      </c>
    </row>
  </sheetData>
  <phoneticPr fontId="2" type="noConversion"/>
  <printOptions gridLines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activeCell="A10" sqref="A10"/>
    </sheetView>
  </sheetViews>
  <sheetFormatPr defaultRowHeight="12.75" x14ac:dyDescent="0.2"/>
  <cols>
    <col min="1" max="1" width="7.5703125" customWidth="1"/>
    <col min="2" max="2" width="11.5703125" customWidth="1"/>
    <col min="3" max="3" width="13.28515625" customWidth="1"/>
    <col min="4" max="4" width="15.5703125" style="11" customWidth="1"/>
    <col min="5" max="5" width="7.5703125" style="11" customWidth="1"/>
    <col min="6" max="6" width="15" customWidth="1"/>
    <col min="7" max="7" width="14.140625" customWidth="1"/>
    <col min="10" max="10" width="12.5703125" customWidth="1"/>
    <col min="11" max="11" width="9.140625" style="11"/>
    <col min="12" max="12" width="7.140625" style="11" customWidth="1"/>
    <col min="13" max="13" width="9.140625" style="11"/>
  </cols>
  <sheetData>
    <row r="1" spans="1:15" ht="15" x14ac:dyDescent="0.2">
      <c r="A1" s="19" t="s">
        <v>102</v>
      </c>
      <c r="G1" s="50" t="s">
        <v>116</v>
      </c>
      <c r="H1" s="51"/>
      <c r="I1" s="51"/>
      <c r="J1" s="51"/>
      <c r="K1" s="51"/>
      <c r="L1" s="51"/>
      <c r="M1" s="51"/>
      <c r="N1" s="51"/>
      <c r="O1" s="51"/>
    </row>
    <row r="2" spans="1:15" ht="15.75" customHeight="1" thickBot="1" x14ac:dyDescent="0.3">
      <c r="D2" s="29">
        <v>1</v>
      </c>
      <c r="E2" s="29">
        <v>2</v>
      </c>
      <c r="G2" s="52" t="s">
        <v>200</v>
      </c>
      <c r="H2" s="52"/>
      <c r="I2" s="52"/>
      <c r="J2" s="52"/>
      <c r="K2" s="52"/>
      <c r="L2" s="52"/>
      <c r="M2" s="52"/>
      <c r="N2" s="27"/>
      <c r="O2" s="27"/>
    </row>
    <row r="3" spans="1:15" ht="15.75" thickBot="1" x14ac:dyDescent="0.3">
      <c r="A3" s="20" t="s">
        <v>103</v>
      </c>
      <c r="B3" s="20" t="s">
        <v>104</v>
      </c>
      <c r="C3" s="20" t="s">
        <v>105</v>
      </c>
      <c r="D3" s="22" t="s">
        <v>104</v>
      </c>
      <c r="E3" s="22" t="s">
        <v>105</v>
      </c>
      <c r="K3" s="29">
        <v>1</v>
      </c>
      <c r="L3" s="29">
        <v>2</v>
      </c>
      <c r="M3" s="29">
        <v>3</v>
      </c>
    </row>
    <row r="4" spans="1:15" ht="13.5" thickBot="1" x14ac:dyDescent="0.25">
      <c r="A4" s="23" t="s">
        <v>106</v>
      </c>
      <c r="B4" s="24">
        <v>70</v>
      </c>
      <c r="C4" s="23" t="str">
        <f>VLOOKUP(B4,$D$4:$E$8,2)</f>
        <v>C</v>
      </c>
      <c r="D4" s="43">
        <v>0</v>
      </c>
      <c r="E4" s="43" t="s">
        <v>107</v>
      </c>
      <c r="G4" s="20" t="s">
        <v>103</v>
      </c>
      <c r="H4" s="20" t="s">
        <v>104</v>
      </c>
      <c r="I4" s="20" t="s">
        <v>105</v>
      </c>
      <c r="J4" s="21"/>
      <c r="K4" s="22" t="s">
        <v>104</v>
      </c>
      <c r="L4" s="28"/>
      <c r="M4" s="22" t="s">
        <v>105</v>
      </c>
    </row>
    <row r="5" spans="1:15" ht="13.5" thickBot="1" x14ac:dyDescent="0.25">
      <c r="A5" s="23" t="s">
        <v>108</v>
      </c>
      <c r="B5" s="24">
        <v>50</v>
      </c>
      <c r="C5" s="23" t="str">
        <f>VLOOKUP(B5,$D$4:$E$8,2)</f>
        <v>F</v>
      </c>
      <c r="D5" s="43">
        <v>60</v>
      </c>
      <c r="E5" s="43" t="s">
        <v>109</v>
      </c>
      <c r="G5" s="23" t="s">
        <v>106</v>
      </c>
      <c r="H5" s="24">
        <v>70</v>
      </c>
      <c r="I5" s="23" t="str">
        <f>VLOOKUP(H5,$K$5:$M$9,3)</f>
        <v>C</v>
      </c>
      <c r="J5" s="25"/>
      <c r="K5" s="22">
        <v>0</v>
      </c>
      <c r="L5" s="44" t="s">
        <v>195</v>
      </c>
      <c r="M5" s="22" t="s">
        <v>107</v>
      </c>
    </row>
    <row r="6" spans="1:15" ht="13.5" thickBot="1" x14ac:dyDescent="0.25">
      <c r="A6" s="23" t="s">
        <v>110</v>
      </c>
      <c r="B6" s="24">
        <v>69</v>
      </c>
      <c r="C6" s="23" t="str">
        <f>VLOOKUP(B6,$D$4:$E$8,2)</f>
        <v>D</v>
      </c>
      <c r="D6" s="43">
        <v>70</v>
      </c>
      <c r="E6" s="43" t="s">
        <v>111</v>
      </c>
      <c r="G6" s="23" t="s">
        <v>108</v>
      </c>
      <c r="H6" s="24">
        <v>50</v>
      </c>
      <c r="I6" s="23" t="str">
        <f>VLOOKUP(H6,$K$5:$M$9,3)</f>
        <v>F</v>
      </c>
      <c r="J6" s="25"/>
      <c r="K6" s="22">
        <v>60</v>
      </c>
      <c r="L6" s="44" t="s">
        <v>196</v>
      </c>
      <c r="M6" s="22" t="s">
        <v>109</v>
      </c>
    </row>
    <row r="7" spans="1:15" ht="13.5" thickBot="1" x14ac:dyDescent="0.25">
      <c r="A7" s="23" t="s">
        <v>112</v>
      </c>
      <c r="B7" s="24">
        <v>88</v>
      </c>
      <c r="C7" s="23" t="str">
        <f>VLOOKUP(B7,$D$4:$E$8,2)</f>
        <v>B</v>
      </c>
      <c r="D7" s="43">
        <v>80</v>
      </c>
      <c r="E7" s="43" t="s">
        <v>113</v>
      </c>
      <c r="G7" s="23" t="s">
        <v>110</v>
      </c>
      <c r="H7" s="24">
        <v>69</v>
      </c>
      <c r="I7" s="23" t="str">
        <f>VLOOKUP(H7,$K$5:$M$9,3)</f>
        <v>D</v>
      </c>
      <c r="J7" s="25"/>
      <c r="K7" s="22">
        <v>70</v>
      </c>
      <c r="L7" s="44" t="s">
        <v>197</v>
      </c>
      <c r="M7" s="22" t="s">
        <v>111</v>
      </c>
    </row>
    <row r="8" spans="1:15" ht="13.5" thickBot="1" x14ac:dyDescent="0.25">
      <c r="A8" s="23" t="s">
        <v>114</v>
      </c>
      <c r="B8" s="24">
        <v>91</v>
      </c>
      <c r="C8" s="23" t="str">
        <f>VLOOKUP(B8,$D$4:$E$8,2)</f>
        <v>A</v>
      </c>
      <c r="D8" s="43">
        <v>90</v>
      </c>
      <c r="E8" s="43" t="s">
        <v>115</v>
      </c>
      <c r="G8" s="23" t="s">
        <v>112</v>
      </c>
      <c r="H8" s="24">
        <v>88</v>
      </c>
      <c r="I8" s="23" t="str">
        <f>VLOOKUP(H8,$K$5:$M$9,3)</f>
        <v>B</v>
      </c>
      <c r="J8" s="25"/>
      <c r="K8" s="22">
        <v>80</v>
      </c>
      <c r="L8" s="44" t="s">
        <v>198</v>
      </c>
      <c r="M8" s="22" t="s">
        <v>113</v>
      </c>
    </row>
    <row r="9" spans="1:15" ht="13.5" thickBot="1" x14ac:dyDescent="0.25">
      <c r="G9" s="23" t="s">
        <v>114</v>
      </c>
      <c r="H9" s="24">
        <v>91</v>
      </c>
      <c r="I9" s="23" t="str">
        <f>VLOOKUP(H9,$K$5:$M$9,3)</f>
        <v>A</v>
      </c>
      <c r="J9" s="25"/>
      <c r="K9" s="22">
        <v>90</v>
      </c>
      <c r="L9" s="44" t="s">
        <v>199</v>
      </c>
      <c r="M9" s="22" t="s">
        <v>115</v>
      </c>
    </row>
    <row r="10" spans="1:15" x14ac:dyDescent="0.2">
      <c r="J10" s="26"/>
    </row>
    <row r="11" spans="1:15" ht="30.75" customHeight="1" x14ac:dyDescent="0.3">
      <c r="A11" s="54" t="s">
        <v>201</v>
      </c>
      <c r="B11" s="54"/>
      <c r="C11" s="54"/>
      <c r="D11" s="54"/>
      <c r="E11" s="54"/>
      <c r="F11" s="54"/>
    </row>
    <row r="12" spans="1:15" ht="30" customHeight="1" x14ac:dyDescent="0.25">
      <c r="A12" s="41" t="s">
        <v>185</v>
      </c>
      <c r="B12" s="41" t="s">
        <v>186</v>
      </c>
      <c r="C12" s="41" t="s">
        <v>62</v>
      </c>
      <c r="D12" s="41" t="s">
        <v>194</v>
      </c>
      <c r="E12" s="39"/>
      <c r="F12" s="40" t="s">
        <v>184</v>
      </c>
      <c r="G12" s="40" t="s">
        <v>182</v>
      </c>
      <c r="H12" s="53" t="s">
        <v>183</v>
      </c>
      <c r="I12" s="53"/>
      <c r="J12" s="53"/>
      <c r="K12" s="53"/>
      <c r="L12" s="53"/>
      <c r="M12" s="53"/>
      <c r="N12" s="53"/>
      <c r="O12" s="53"/>
    </row>
    <row r="13" spans="1:15" ht="15" x14ac:dyDescent="0.2">
      <c r="A13" s="39">
        <v>3031</v>
      </c>
      <c r="B13" s="39" t="s">
        <v>187</v>
      </c>
      <c r="C13" s="42">
        <v>567</v>
      </c>
      <c r="D13" s="42" t="str">
        <f t="shared" ref="D13:D21" si="0">VLOOKUP(C13,$F$13:$G$17,2)</f>
        <v>Not Good</v>
      </c>
      <c r="E13" s="39"/>
      <c r="F13" s="39">
        <v>0</v>
      </c>
      <c r="G13" s="39" t="s">
        <v>178</v>
      </c>
      <c r="H13" s="39" t="s">
        <v>179</v>
      </c>
    </row>
    <row r="14" spans="1:15" ht="15" x14ac:dyDescent="0.2">
      <c r="A14" s="39">
        <v>3032</v>
      </c>
      <c r="B14" s="39" t="s">
        <v>188</v>
      </c>
      <c r="C14" s="42">
        <v>660</v>
      </c>
      <c r="D14" s="42" t="str">
        <f t="shared" si="0"/>
        <v>Good</v>
      </c>
      <c r="E14" s="39"/>
      <c r="F14" s="39">
        <v>560</v>
      </c>
      <c r="G14" s="39" t="s">
        <v>175</v>
      </c>
      <c r="H14" s="39" t="s">
        <v>176</v>
      </c>
    </row>
    <row r="15" spans="1:15" ht="15" x14ac:dyDescent="0.2">
      <c r="A15" s="39">
        <v>3033</v>
      </c>
      <c r="B15" s="39" t="s">
        <v>5</v>
      </c>
      <c r="C15" s="42">
        <v>777</v>
      </c>
      <c r="D15" s="42" t="str">
        <f t="shared" si="0"/>
        <v>Great</v>
      </c>
      <c r="E15" s="39"/>
      <c r="F15" s="39">
        <v>660</v>
      </c>
      <c r="G15" s="39" t="s">
        <v>172</v>
      </c>
      <c r="H15" s="39" t="s">
        <v>173</v>
      </c>
    </row>
    <row r="16" spans="1:15" ht="15" x14ac:dyDescent="0.2">
      <c r="A16" s="39">
        <v>3034</v>
      </c>
      <c r="B16" s="39" t="s">
        <v>189</v>
      </c>
      <c r="C16" s="42">
        <v>659</v>
      </c>
      <c r="D16" s="42" t="str">
        <f t="shared" si="0"/>
        <v>Not Good</v>
      </c>
      <c r="E16" s="39"/>
      <c r="F16" s="39">
        <v>725</v>
      </c>
      <c r="G16" s="39" t="s">
        <v>169</v>
      </c>
      <c r="H16" s="39" t="s">
        <v>170</v>
      </c>
    </row>
    <row r="17" spans="1:16" ht="15" x14ac:dyDescent="0.2">
      <c r="A17" s="39">
        <v>3035</v>
      </c>
      <c r="B17" s="39" t="s">
        <v>7</v>
      </c>
      <c r="C17" s="42">
        <v>725</v>
      </c>
      <c r="D17" s="42" t="str">
        <f t="shared" si="0"/>
        <v>Very Good</v>
      </c>
      <c r="E17" s="39"/>
      <c r="F17" s="39">
        <v>760</v>
      </c>
      <c r="G17" s="39" t="s">
        <v>166</v>
      </c>
      <c r="H17" s="39" t="s">
        <v>167</v>
      </c>
    </row>
    <row r="18" spans="1:16" ht="15" x14ac:dyDescent="0.2">
      <c r="A18" s="39">
        <v>3036</v>
      </c>
      <c r="B18" s="39" t="s">
        <v>190</v>
      </c>
      <c r="C18" s="42">
        <v>724</v>
      </c>
      <c r="D18" s="42" t="str">
        <f t="shared" si="0"/>
        <v>Good</v>
      </c>
      <c r="E18" s="39"/>
      <c r="F18" s="39"/>
      <c r="G18" s="39"/>
      <c r="H18" s="39"/>
    </row>
    <row r="19" spans="1:16" ht="15" x14ac:dyDescent="0.2">
      <c r="A19" s="39">
        <v>3037</v>
      </c>
      <c r="B19" s="39" t="s">
        <v>191</v>
      </c>
      <c r="C19" s="42">
        <v>698</v>
      </c>
      <c r="D19" s="42" t="str">
        <f t="shared" si="0"/>
        <v>Good</v>
      </c>
      <c r="E19" s="39"/>
      <c r="F19" s="45" t="s">
        <v>202</v>
      </c>
      <c r="G19" s="45" t="s">
        <v>203</v>
      </c>
      <c r="H19" s="39"/>
    </row>
    <row r="20" spans="1:16" ht="15" x14ac:dyDescent="0.2">
      <c r="A20" s="39">
        <v>3038</v>
      </c>
      <c r="B20" s="39" t="s">
        <v>192</v>
      </c>
      <c r="C20" s="42">
        <v>760</v>
      </c>
      <c r="D20" s="42" t="str">
        <f t="shared" si="0"/>
        <v>Great</v>
      </c>
      <c r="E20" s="39"/>
    </row>
    <row r="21" spans="1:16" ht="15" x14ac:dyDescent="0.2">
      <c r="A21" s="39">
        <v>3039</v>
      </c>
      <c r="B21" s="39" t="s">
        <v>193</v>
      </c>
      <c r="C21" s="42">
        <v>759</v>
      </c>
      <c r="D21" s="42" t="str">
        <f t="shared" si="0"/>
        <v>Very Good</v>
      </c>
      <c r="E21"/>
      <c r="F21" s="37" t="s">
        <v>180</v>
      </c>
    </row>
    <row r="22" spans="1:16" ht="24" x14ac:dyDescent="0.2">
      <c r="D22"/>
      <c r="E22"/>
      <c r="F22" s="38" t="s">
        <v>181</v>
      </c>
      <c r="G22" s="38" t="s">
        <v>182</v>
      </c>
      <c r="H22" s="38" t="s">
        <v>183</v>
      </c>
    </row>
    <row r="23" spans="1:16" ht="27.75" customHeight="1" thickBot="1" x14ac:dyDescent="0.25">
      <c r="D23"/>
      <c r="E23"/>
      <c r="F23" s="36" t="s">
        <v>165</v>
      </c>
      <c r="G23" s="36" t="s">
        <v>166</v>
      </c>
      <c r="H23" s="49" t="s">
        <v>167</v>
      </c>
      <c r="I23" s="49"/>
      <c r="J23" s="49"/>
      <c r="K23" s="49"/>
      <c r="L23" s="49"/>
      <c r="M23" s="49"/>
      <c r="N23" s="49"/>
      <c r="O23" s="49"/>
      <c r="P23" s="49"/>
    </row>
    <row r="24" spans="1:16" ht="27.75" customHeight="1" thickBot="1" x14ac:dyDescent="0.25">
      <c r="D24"/>
      <c r="E24"/>
      <c r="F24" s="36" t="s">
        <v>168</v>
      </c>
      <c r="G24" s="36" t="s">
        <v>169</v>
      </c>
      <c r="H24" s="49" t="s">
        <v>170</v>
      </c>
      <c r="I24" s="49"/>
      <c r="J24" s="49"/>
      <c r="K24" s="49"/>
      <c r="L24" s="49"/>
      <c r="M24" s="49"/>
      <c r="N24" s="49"/>
      <c r="O24" s="49"/>
      <c r="P24" s="49"/>
    </row>
    <row r="25" spans="1:16" ht="27.75" customHeight="1" thickBot="1" x14ac:dyDescent="0.25">
      <c r="D25"/>
      <c r="E25"/>
      <c r="F25" s="36" t="s">
        <v>171</v>
      </c>
      <c r="G25" s="36" t="s">
        <v>172</v>
      </c>
      <c r="H25" s="49" t="s">
        <v>173</v>
      </c>
      <c r="I25" s="49"/>
      <c r="J25" s="49"/>
      <c r="K25" s="49"/>
      <c r="L25" s="49"/>
      <c r="M25" s="49"/>
      <c r="N25" s="49"/>
      <c r="O25" s="49"/>
      <c r="P25" s="49"/>
    </row>
    <row r="26" spans="1:16" ht="27.75" customHeight="1" thickBot="1" x14ac:dyDescent="0.25">
      <c r="D26"/>
      <c r="E26"/>
      <c r="F26" s="36" t="s">
        <v>174</v>
      </c>
      <c r="G26" s="36" t="s">
        <v>175</v>
      </c>
      <c r="H26" s="49" t="s">
        <v>176</v>
      </c>
      <c r="I26" s="49"/>
      <c r="J26" s="49"/>
      <c r="K26" s="49"/>
      <c r="L26" s="49"/>
      <c r="M26" s="49"/>
      <c r="N26" s="49"/>
      <c r="O26" s="49"/>
      <c r="P26" s="49"/>
    </row>
    <row r="27" spans="1:16" ht="27.75" customHeight="1" thickBot="1" x14ac:dyDescent="0.25">
      <c r="D27"/>
      <c r="E27"/>
      <c r="F27" s="36" t="s">
        <v>177</v>
      </c>
      <c r="G27" s="36" t="s">
        <v>178</v>
      </c>
      <c r="H27" s="49" t="s">
        <v>179</v>
      </c>
      <c r="I27" s="49"/>
      <c r="J27" s="49"/>
      <c r="K27" s="49"/>
      <c r="L27" s="49"/>
      <c r="M27" s="49"/>
      <c r="N27" s="49"/>
      <c r="O27" s="49"/>
      <c r="P27" s="49"/>
    </row>
    <row r="28" spans="1:16" x14ac:dyDescent="0.2">
      <c r="D28"/>
      <c r="E28"/>
    </row>
    <row r="29" spans="1:16" x14ac:dyDescent="0.2">
      <c r="D29"/>
      <c r="E29"/>
    </row>
    <row r="30" spans="1:16" x14ac:dyDescent="0.2">
      <c r="D30"/>
      <c r="E30"/>
    </row>
    <row r="31" spans="1:16" x14ac:dyDescent="0.2">
      <c r="D31"/>
      <c r="E31"/>
    </row>
    <row r="32" spans="1:16" x14ac:dyDescent="0.2">
      <c r="D32"/>
      <c r="E32"/>
    </row>
    <row r="33" spans="4:5" x14ac:dyDescent="0.2">
      <c r="D33"/>
      <c r="E33"/>
    </row>
    <row r="34" spans="4:5" x14ac:dyDescent="0.2">
      <c r="D34"/>
      <c r="E34"/>
    </row>
    <row r="35" spans="4:5" x14ac:dyDescent="0.2">
      <c r="D35"/>
      <c r="E35"/>
    </row>
    <row r="36" spans="4:5" x14ac:dyDescent="0.2">
      <c r="D36"/>
      <c r="E36"/>
    </row>
    <row r="37" spans="4:5" x14ac:dyDescent="0.2">
      <c r="D37"/>
      <c r="E37"/>
    </row>
    <row r="38" spans="4:5" x14ac:dyDescent="0.2">
      <c r="D38"/>
      <c r="E38"/>
    </row>
    <row r="39" spans="4:5" x14ac:dyDescent="0.2">
      <c r="D39"/>
      <c r="E39"/>
    </row>
    <row r="40" spans="4:5" x14ac:dyDescent="0.2">
      <c r="D40"/>
      <c r="E40"/>
    </row>
    <row r="41" spans="4:5" x14ac:dyDescent="0.2">
      <c r="D41"/>
      <c r="E41"/>
    </row>
    <row r="42" spans="4:5" x14ac:dyDescent="0.2">
      <c r="D42"/>
      <c r="E42"/>
    </row>
    <row r="43" spans="4:5" x14ac:dyDescent="0.2">
      <c r="D43"/>
      <c r="E43"/>
    </row>
    <row r="44" spans="4:5" x14ac:dyDescent="0.2">
      <c r="D44"/>
      <c r="E44"/>
    </row>
    <row r="45" spans="4:5" x14ac:dyDescent="0.2">
      <c r="D45"/>
      <c r="E45"/>
    </row>
    <row r="46" spans="4:5" x14ac:dyDescent="0.2">
      <c r="D46"/>
      <c r="E46"/>
    </row>
    <row r="47" spans="4:5" x14ac:dyDescent="0.2">
      <c r="D47"/>
      <c r="E47"/>
    </row>
  </sheetData>
  <mergeCells count="9">
    <mergeCell ref="H27:P27"/>
    <mergeCell ref="G1:O1"/>
    <mergeCell ref="G2:M2"/>
    <mergeCell ref="H12:O12"/>
    <mergeCell ref="A11:F11"/>
    <mergeCell ref="H23:P23"/>
    <mergeCell ref="H24:P24"/>
    <mergeCell ref="H25:P25"/>
    <mergeCell ref="H26:P2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3" sqref="B3"/>
    </sheetView>
  </sheetViews>
  <sheetFormatPr defaultRowHeight="24" thickBottom="1" x14ac:dyDescent="0.4"/>
  <cols>
    <col min="1" max="1" width="16" style="31" bestFit="1" customWidth="1"/>
    <col min="2" max="2" width="49.7109375" style="31" customWidth="1"/>
    <col min="3" max="4" width="9.140625" style="31"/>
    <col min="5" max="5" width="42.7109375" style="32" customWidth="1"/>
    <col min="6" max="16384" width="9.140625" style="31"/>
  </cols>
  <sheetData>
    <row r="1" spans="1:5" thickBot="1" x14ac:dyDescent="0.4">
      <c r="A1" s="30" t="s">
        <v>117</v>
      </c>
      <c r="B1" s="30" t="s">
        <v>118</v>
      </c>
      <c r="D1" s="30" t="s">
        <v>119</v>
      </c>
      <c r="E1" s="30" t="s">
        <v>120</v>
      </c>
    </row>
    <row r="2" spans="1:5" thickBot="1" x14ac:dyDescent="0.4">
      <c r="A2" s="31">
        <v>1995</v>
      </c>
      <c r="B2" s="31" t="str">
        <f>VLOOKUP(A2,D2:E25,2,FALSE)</f>
        <v>Braveheart</v>
      </c>
      <c r="D2" s="31">
        <v>1989</v>
      </c>
      <c r="E2" s="32" t="s">
        <v>121</v>
      </c>
    </row>
    <row r="3" spans="1:5" thickBot="1" x14ac:dyDescent="0.4">
      <c r="D3" s="31">
        <v>1990</v>
      </c>
      <c r="E3" s="32" t="s">
        <v>122</v>
      </c>
    </row>
    <row r="4" spans="1:5" thickBot="1" x14ac:dyDescent="0.4">
      <c r="D4" s="31">
        <v>1991</v>
      </c>
      <c r="E4" s="32" t="s">
        <v>123</v>
      </c>
    </row>
    <row r="5" spans="1:5" thickBot="1" x14ac:dyDescent="0.4">
      <c r="D5" s="31">
        <v>1992</v>
      </c>
      <c r="E5" s="32" t="s">
        <v>124</v>
      </c>
    </row>
    <row r="6" spans="1:5" thickBot="1" x14ac:dyDescent="0.4">
      <c r="D6" s="31">
        <v>1993</v>
      </c>
      <c r="E6" s="32" t="s">
        <v>125</v>
      </c>
    </row>
    <row r="7" spans="1:5" thickBot="1" x14ac:dyDescent="0.4">
      <c r="D7" s="31">
        <v>1994</v>
      </c>
      <c r="E7" s="32" t="s">
        <v>126</v>
      </c>
    </row>
    <row r="8" spans="1:5" thickBot="1" x14ac:dyDescent="0.4">
      <c r="D8" s="31">
        <v>1995</v>
      </c>
      <c r="E8" s="32" t="s">
        <v>127</v>
      </c>
    </row>
    <row r="9" spans="1:5" thickBot="1" x14ac:dyDescent="0.4">
      <c r="D9" s="31">
        <v>1996</v>
      </c>
      <c r="E9" s="32" t="s">
        <v>128</v>
      </c>
    </row>
    <row r="10" spans="1:5" thickBot="1" x14ac:dyDescent="0.4">
      <c r="D10" s="31">
        <v>1997</v>
      </c>
      <c r="E10" s="32" t="s">
        <v>129</v>
      </c>
    </row>
    <row r="11" spans="1:5" thickBot="1" x14ac:dyDescent="0.4">
      <c r="D11" s="31">
        <v>1998</v>
      </c>
      <c r="E11" s="32" t="s">
        <v>130</v>
      </c>
    </row>
    <row r="12" spans="1:5" thickBot="1" x14ac:dyDescent="0.4">
      <c r="D12" s="31">
        <v>1999</v>
      </c>
      <c r="E12" s="32" t="s">
        <v>131</v>
      </c>
    </row>
    <row r="13" spans="1:5" thickBot="1" x14ac:dyDescent="0.4">
      <c r="D13" s="31">
        <v>2000</v>
      </c>
      <c r="E13" s="32" t="s">
        <v>132</v>
      </c>
    </row>
    <row r="14" spans="1:5" thickBot="1" x14ac:dyDescent="0.4">
      <c r="D14" s="31">
        <v>2001</v>
      </c>
      <c r="E14" s="32" t="s">
        <v>133</v>
      </c>
    </row>
    <row r="15" spans="1:5" thickBot="1" x14ac:dyDescent="0.4">
      <c r="D15" s="31">
        <v>2002</v>
      </c>
      <c r="E15" s="32" t="s">
        <v>134</v>
      </c>
    </row>
    <row r="16" spans="1:5" thickBot="1" x14ac:dyDescent="0.4">
      <c r="D16" s="31">
        <v>2003</v>
      </c>
      <c r="E16" s="32" t="s">
        <v>135</v>
      </c>
    </row>
    <row r="17" spans="4:5" thickBot="1" x14ac:dyDescent="0.4">
      <c r="D17" s="31">
        <v>2004</v>
      </c>
      <c r="E17" s="32" t="s">
        <v>136</v>
      </c>
    </row>
    <row r="18" spans="4:5" thickBot="1" x14ac:dyDescent="0.4">
      <c r="D18" s="31">
        <v>2005</v>
      </c>
      <c r="E18" s="32" t="s">
        <v>137</v>
      </c>
    </row>
    <row r="19" spans="4:5" thickBot="1" x14ac:dyDescent="0.4">
      <c r="D19" s="31">
        <v>2006</v>
      </c>
      <c r="E19" s="32" t="s">
        <v>138</v>
      </c>
    </row>
    <row r="20" spans="4:5" thickBot="1" x14ac:dyDescent="0.4">
      <c r="D20" s="31">
        <v>2007</v>
      </c>
      <c r="E20" s="32" t="s">
        <v>139</v>
      </c>
    </row>
    <row r="21" spans="4:5" thickBot="1" x14ac:dyDescent="0.4">
      <c r="D21" s="31">
        <v>2008</v>
      </c>
      <c r="E21" s="32" t="s">
        <v>140</v>
      </c>
    </row>
    <row r="22" spans="4:5" thickBot="1" x14ac:dyDescent="0.4">
      <c r="D22" s="31">
        <v>2009</v>
      </c>
      <c r="E22" s="32" t="s">
        <v>141</v>
      </c>
    </row>
    <row r="23" spans="4:5" thickBot="1" x14ac:dyDescent="0.4">
      <c r="D23" s="31">
        <v>2010</v>
      </c>
      <c r="E23" s="32" t="s">
        <v>142</v>
      </c>
    </row>
    <row r="24" spans="4:5" thickBot="1" x14ac:dyDescent="0.4">
      <c r="D24" s="31">
        <v>2011</v>
      </c>
      <c r="E24" s="32" t="s">
        <v>143</v>
      </c>
    </row>
    <row r="25" spans="4:5" thickBot="1" x14ac:dyDescent="0.4">
      <c r="D25" s="31">
        <v>2012</v>
      </c>
      <c r="E25" s="32" t="s">
        <v>144</v>
      </c>
    </row>
  </sheetData>
  <hyperlinks>
    <hyperlink ref="E2" r:id="rId1" tooltip="Driving Miss Daisy" display="http://en.wikipedia.org/wiki/Driving_Miss_Daisy"/>
    <hyperlink ref="E3" r:id="rId2" tooltip="Dances with Wolves" display="http://en.wikipedia.org/wiki/Dances_with_Wolves"/>
    <hyperlink ref="E4" r:id="rId3" tooltip="The Silence of the Lambs (film)" display="http://en.wikipedia.org/wiki/The_Silence_of_the_Lambs_(film)"/>
    <hyperlink ref="E5" r:id="rId4" tooltip="Unforgiven" display="http://en.wikipedia.org/wiki/Unforgiven"/>
    <hyperlink ref="E6" r:id="rId5" tooltip="Schindler's List" display="http://en.wikipedia.org/wiki/Schindler%27s_List"/>
    <hyperlink ref="E7" r:id="rId6" tooltip="Forrest Gump" display="http://en.wikipedia.org/wiki/Forrest_Gump"/>
    <hyperlink ref="E8" r:id="rId7" tooltip="Braveheart" display="http://en.wikipedia.org/wiki/Braveheart"/>
    <hyperlink ref="E9" r:id="rId8" tooltip="The English Patient (film)" display="http://en.wikipedia.org/wiki/The_English_Patient_(film)"/>
    <hyperlink ref="E10" r:id="rId9" tooltip="Titanic (1997 film)" display="http://en.wikipedia.org/wiki/Titanic_(1997_film)"/>
    <hyperlink ref="E11" r:id="rId10" tooltip="Shakespeare in Love" display="http://en.wikipedia.org/wiki/Shakespeare_in_Love"/>
    <hyperlink ref="E12" r:id="rId11" tooltip="American Beauty (film)" display="http://en.wikipedia.org/wiki/American_Beauty_(film)"/>
    <hyperlink ref="E13" r:id="rId12" tooltip="Gladiator (2000 film)" display="http://en.wikipedia.org/wiki/Gladiator_(2000_film)"/>
    <hyperlink ref="E14" r:id="rId13" tooltip="A Beautiful Mind (film)" display="http://en.wikipedia.org/wiki/A_Beautiful_Mind_(film)"/>
    <hyperlink ref="E15" r:id="rId14" tooltip="Chicago (2002 film)" display="http://en.wikipedia.org/wiki/Chicago_(2002_film)"/>
    <hyperlink ref="E16" r:id="rId15" tooltip="The Lord of the Rings: The Return of the King" display="http://en.wikipedia.org/wiki/The_Lord_of_the_Rings:_The_Return_of_the_King"/>
    <hyperlink ref="E17" r:id="rId16" tooltip="The Lord of the Rings: The Return of the King" display="http://en.wikipedia.org/wiki/The_Lord_of_the_Rings:_The_Return_of_the_King"/>
    <hyperlink ref="E18" r:id="rId17" tooltip="Million Dollar Baby" display="http://en.wikipedia.org/wiki/Million_Dollar_Baby"/>
    <hyperlink ref="E19" r:id="rId18" tooltip="Crash (2004 film)" display="http://en.wikipedia.org/wiki/Crash_(2004_film)"/>
    <hyperlink ref="E20" r:id="rId19" tooltip="The Departed" display="http://en.wikipedia.org/wiki/The_Departed"/>
    <hyperlink ref="E21" r:id="rId20" tooltip="No Country for Old Men (film)" display="http://en.wikipedia.org/wiki/No_Country_for_Old_Men_(film)"/>
    <hyperlink ref="E22" r:id="rId21" tooltip="Slumdog Millionaire" display="http://en.wikipedia.org/wiki/Slumdog_Millionaire"/>
    <hyperlink ref="E23" r:id="rId22" tooltip="The Hurt Locker" display="http://en.wikipedia.org/wiki/The_Hurt_Locker"/>
    <hyperlink ref="E24" r:id="rId23" tooltip="The King's Speech" display="http://en.wikipedia.org/wiki/The_King%27s_Speech"/>
    <hyperlink ref="E25" r:id="rId24" tooltip="The Artist (film)" display="http://en.wikipedia.org/wiki/The_Artist_(film)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workbookViewId="0">
      <selection activeCell="I17" sqref="I17"/>
    </sheetView>
  </sheetViews>
  <sheetFormatPr defaultRowHeight="12.75" x14ac:dyDescent="0.2"/>
  <cols>
    <col min="1" max="1" width="3.85546875" bestFit="1" customWidth="1"/>
    <col min="2" max="2" width="30.28515625" customWidth="1"/>
    <col min="3" max="3" width="12.42578125" customWidth="1"/>
    <col min="4" max="4" width="3" customWidth="1"/>
    <col min="5" max="5" width="30.42578125" customWidth="1"/>
    <col min="6" max="6" width="11.7109375" bestFit="1" customWidth="1"/>
    <col min="7" max="7" width="31.42578125" customWidth="1"/>
    <col min="8" max="8" width="42.42578125" style="11" customWidth="1"/>
    <col min="9" max="9" width="7.42578125" bestFit="1" customWidth="1"/>
    <col min="10" max="10" width="18.28515625" customWidth="1"/>
    <col min="11" max="11" width="10.42578125" customWidth="1"/>
  </cols>
  <sheetData>
    <row r="1" spans="1:11" ht="63" x14ac:dyDescent="0.25">
      <c r="A1" s="6" t="s">
        <v>27</v>
      </c>
      <c r="B1" s="1" t="s">
        <v>9</v>
      </c>
      <c r="C1" s="2" t="s">
        <v>30</v>
      </c>
      <c r="D1" s="2"/>
      <c r="E1" s="2" t="s">
        <v>28</v>
      </c>
      <c r="F1" s="2" t="s">
        <v>10</v>
      </c>
      <c r="G1" s="2" t="s">
        <v>29</v>
      </c>
      <c r="H1" s="2" t="s">
        <v>80</v>
      </c>
      <c r="I1" s="7"/>
    </row>
    <row r="3" spans="1:11" x14ac:dyDescent="0.2">
      <c r="A3">
        <v>1</v>
      </c>
      <c r="B3" t="s">
        <v>11</v>
      </c>
      <c r="C3" s="3">
        <v>686078</v>
      </c>
      <c r="D3" s="4"/>
      <c r="E3" t="s">
        <v>12</v>
      </c>
      <c r="F3" s="3">
        <v>10000</v>
      </c>
      <c r="G3" t="str">
        <f>IF(C3=VLOOKUP(B3,$E$3:$F$18,2,FALSE),"",B3)</f>
        <v/>
      </c>
      <c r="H3" s="12" t="str">
        <f>IF(G3="","",VLOOKUP(G3,$E$3:$F$18,2,FALSE))</f>
        <v/>
      </c>
      <c r="K3" s="5"/>
    </row>
    <row r="4" spans="1:11" x14ac:dyDescent="0.2">
      <c r="A4">
        <v>2</v>
      </c>
      <c r="B4" t="s">
        <v>13</v>
      </c>
      <c r="C4" s="3">
        <v>5197762</v>
      </c>
      <c r="D4" s="4"/>
      <c r="E4" t="s">
        <v>14</v>
      </c>
      <c r="F4" s="3">
        <v>130816</v>
      </c>
      <c r="G4" t="str">
        <f t="shared" ref="G4:G18" si="0">IF(C4=VLOOKUP(B4,$E$3:$F$18,2,FALSE),"",B4)</f>
        <v/>
      </c>
      <c r="H4" s="12" t="str">
        <f t="shared" ref="H4:H18" si="1">IF(G4="","",VLOOKUP(G4,$E$3:$F$18,2,FALSE))</f>
        <v/>
      </c>
      <c r="K4" s="5"/>
    </row>
    <row r="5" spans="1:11" x14ac:dyDescent="0.2">
      <c r="A5">
        <v>3</v>
      </c>
      <c r="B5" t="s">
        <v>15</v>
      </c>
      <c r="C5" s="3">
        <v>3121157</v>
      </c>
      <c r="D5" s="4"/>
      <c r="E5" t="s">
        <v>16</v>
      </c>
      <c r="F5" s="3">
        <v>587063</v>
      </c>
      <c r="G5" t="str">
        <f t="shared" si="0"/>
        <v>Children's Paradise Inc.</v>
      </c>
      <c r="H5" s="12">
        <f t="shared" si="1"/>
        <v>3121175</v>
      </c>
      <c r="K5" s="5"/>
    </row>
    <row r="6" spans="1:11" x14ac:dyDescent="0.2">
      <c r="A6">
        <v>4</v>
      </c>
      <c r="B6" t="s">
        <v>17</v>
      </c>
      <c r="C6" s="3">
        <v>3861414</v>
      </c>
      <c r="D6" s="4"/>
      <c r="E6" t="s">
        <v>18</v>
      </c>
      <c r="F6" s="3">
        <v>616644</v>
      </c>
      <c r="G6" t="str">
        <f t="shared" si="0"/>
        <v/>
      </c>
      <c r="H6" s="12" t="str">
        <f t="shared" si="1"/>
        <v/>
      </c>
      <c r="K6" s="5"/>
    </row>
    <row r="7" spans="1:11" x14ac:dyDescent="0.2">
      <c r="A7">
        <v>5</v>
      </c>
      <c r="B7" t="s">
        <v>19</v>
      </c>
      <c r="C7" s="3">
        <v>3353699</v>
      </c>
      <c r="D7" s="4"/>
      <c r="E7" t="s">
        <v>11</v>
      </c>
      <c r="F7" s="3">
        <v>686078</v>
      </c>
      <c r="G7" t="str">
        <f t="shared" si="0"/>
        <v/>
      </c>
      <c r="H7" s="12" t="str">
        <f t="shared" si="1"/>
        <v/>
      </c>
      <c r="K7" s="5"/>
    </row>
    <row r="8" spans="1:11" x14ac:dyDescent="0.2">
      <c r="A8">
        <v>6</v>
      </c>
      <c r="B8" t="s">
        <v>12</v>
      </c>
      <c r="C8" s="3">
        <v>100000</v>
      </c>
      <c r="D8" s="4"/>
      <c r="E8" t="s">
        <v>20</v>
      </c>
      <c r="F8" s="3">
        <v>853400</v>
      </c>
      <c r="G8" t="str">
        <f t="shared" si="0"/>
        <v>Homes for Life Service</v>
      </c>
      <c r="H8" s="12">
        <f t="shared" si="1"/>
        <v>10000</v>
      </c>
      <c r="K8" s="5"/>
    </row>
    <row r="9" spans="1:11" x14ac:dyDescent="0.2">
      <c r="A9">
        <v>7</v>
      </c>
      <c r="B9" t="s">
        <v>21</v>
      </c>
      <c r="C9" s="3">
        <v>1609745</v>
      </c>
      <c r="D9" s="4"/>
      <c r="E9" t="s">
        <v>22</v>
      </c>
      <c r="F9" s="3">
        <v>915785</v>
      </c>
      <c r="G9" t="str">
        <f t="shared" si="0"/>
        <v/>
      </c>
      <c r="H9" s="12" t="str">
        <f t="shared" si="1"/>
        <v/>
      </c>
      <c r="K9" s="5"/>
    </row>
    <row r="10" spans="1:11" x14ac:dyDescent="0.2">
      <c r="A10">
        <v>8</v>
      </c>
      <c r="B10" t="s">
        <v>23</v>
      </c>
      <c r="C10" s="3">
        <v>1877623</v>
      </c>
      <c r="D10" s="4"/>
      <c r="E10" t="s">
        <v>21</v>
      </c>
      <c r="F10" s="3">
        <v>1609745</v>
      </c>
      <c r="G10" t="str">
        <f t="shared" si="0"/>
        <v>Los Angeles Unified School District</v>
      </c>
      <c r="H10" s="12">
        <f t="shared" si="1"/>
        <v>1876623</v>
      </c>
      <c r="K10" s="5"/>
    </row>
    <row r="11" spans="1:11" x14ac:dyDescent="0.2">
      <c r="A11">
        <v>9</v>
      </c>
      <c r="B11" t="s">
        <v>14</v>
      </c>
      <c r="C11" s="3">
        <v>130861</v>
      </c>
      <c r="D11" s="4"/>
      <c r="E11" t="s">
        <v>23</v>
      </c>
      <c r="F11" s="3">
        <v>1876623</v>
      </c>
      <c r="G11" t="str">
        <f t="shared" si="0"/>
        <v>Olive Hilltop Treatment Centers, Inc</v>
      </c>
      <c r="H11" s="12">
        <f t="shared" si="1"/>
        <v>130816</v>
      </c>
      <c r="K11" s="5"/>
    </row>
    <row r="12" spans="1:11" x14ac:dyDescent="0.2">
      <c r="A12">
        <v>10</v>
      </c>
      <c r="B12" t="s">
        <v>20</v>
      </c>
      <c r="C12" s="3">
        <v>853400</v>
      </c>
      <c r="D12" s="4"/>
      <c r="E12" t="s">
        <v>15</v>
      </c>
      <c r="F12" s="3">
        <v>3121175</v>
      </c>
      <c r="G12" t="str">
        <f t="shared" si="0"/>
        <v/>
      </c>
      <c r="H12" s="12" t="str">
        <f t="shared" si="1"/>
        <v/>
      </c>
      <c r="K12" s="5"/>
    </row>
    <row r="13" spans="1:11" x14ac:dyDescent="0.2">
      <c r="A13">
        <v>11</v>
      </c>
      <c r="B13" t="s">
        <v>22</v>
      </c>
      <c r="C13" s="3">
        <v>915785</v>
      </c>
      <c r="D13" s="4"/>
      <c r="E13" t="s">
        <v>19</v>
      </c>
      <c r="F13" s="3">
        <v>3353699</v>
      </c>
      <c r="G13" s="47" t="s">
        <v>204</v>
      </c>
      <c r="H13" s="46" t="s">
        <v>214</v>
      </c>
      <c r="K13" s="5"/>
    </row>
    <row r="14" spans="1:11" x14ac:dyDescent="0.2">
      <c r="A14">
        <v>12</v>
      </c>
      <c r="B14" t="s">
        <v>16</v>
      </c>
      <c r="C14" s="3">
        <v>587063</v>
      </c>
      <c r="D14" s="4"/>
      <c r="E14" t="s">
        <v>24</v>
      </c>
      <c r="F14" s="3">
        <v>3734250</v>
      </c>
      <c r="G14" s="37" t="s">
        <v>205</v>
      </c>
      <c r="H14" s="46" t="s">
        <v>206</v>
      </c>
      <c r="I14" s="55" t="s">
        <v>217</v>
      </c>
      <c r="K14" s="5"/>
    </row>
    <row r="15" spans="1:11" x14ac:dyDescent="0.2">
      <c r="A15">
        <v>13</v>
      </c>
      <c r="B15" t="s">
        <v>24</v>
      </c>
      <c r="C15" s="3">
        <v>3734250</v>
      </c>
      <c r="D15" s="4"/>
      <c r="E15" t="s">
        <v>17</v>
      </c>
      <c r="F15" s="3">
        <v>3861414</v>
      </c>
      <c r="G15" t="str">
        <f t="shared" si="0"/>
        <v/>
      </c>
      <c r="H15" s="46" t="s">
        <v>215</v>
      </c>
      <c r="K15" s="5"/>
    </row>
    <row r="16" spans="1:11" x14ac:dyDescent="0.2">
      <c r="A16">
        <v>14</v>
      </c>
      <c r="B16" t="s">
        <v>18</v>
      </c>
      <c r="C16" s="3">
        <v>616644</v>
      </c>
      <c r="D16" s="4"/>
      <c r="E16" t="s">
        <v>25</v>
      </c>
      <c r="F16" s="3">
        <v>4396804</v>
      </c>
      <c r="G16" t="str">
        <f t="shared" si="0"/>
        <v/>
      </c>
      <c r="H16" s="48" t="s">
        <v>216</v>
      </c>
      <c r="K16" s="5"/>
    </row>
    <row r="17" spans="1:11" x14ac:dyDescent="0.2">
      <c r="A17">
        <v>15</v>
      </c>
      <c r="B17" t="s">
        <v>25</v>
      </c>
      <c r="C17" s="3">
        <v>4396804</v>
      </c>
      <c r="D17" s="4"/>
      <c r="E17" t="s">
        <v>13</v>
      </c>
      <c r="F17" s="3">
        <v>5197762</v>
      </c>
      <c r="G17" t="str">
        <f t="shared" si="0"/>
        <v/>
      </c>
      <c r="H17" s="12" t="str">
        <f t="shared" si="1"/>
        <v/>
      </c>
      <c r="K17" s="5"/>
    </row>
    <row r="18" spans="1:11" x14ac:dyDescent="0.2">
      <c r="A18">
        <v>16</v>
      </c>
      <c r="B18" t="s">
        <v>26</v>
      </c>
      <c r="C18" s="3">
        <v>6358914</v>
      </c>
      <c r="D18" s="4"/>
      <c r="E18" t="s">
        <v>26</v>
      </c>
      <c r="F18" s="3">
        <v>6358914</v>
      </c>
      <c r="G18" t="str">
        <f t="shared" si="0"/>
        <v/>
      </c>
      <c r="H18" s="12" t="str">
        <f t="shared" si="1"/>
        <v/>
      </c>
      <c r="K18" s="5"/>
    </row>
    <row r="19" spans="1:11" ht="8.25" customHeight="1" x14ac:dyDescent="0.2"/>
    <row r="20" spans="1:11" x14ac:dyDescent="0.2">
      <c r="B20" t="s">
        <v>72</v>
      </c>
    </row>
    <row r="21" spans="1:11" x14ac:dyDescent="0.2">
      <c r="B21" t="s">
        <v>73</v>
      </c>
    </row>
    <row r="22" spans="1:11" x14ac:dyDescent="0.2">
      <c r="B22" t="s">
        <v>74</v>
      </c>
    </row>
    <row r="23" spans="1:11" x14ac:dyDescent="0.2">
      <c r="B23" t="s">
        <v>75</v>
      </c>
    </row>
    <row r="24" spans="1:11" x14ac:dyDescent="0.2">
      <c r="B24" t="s">
        <v>76</v>
      </c>
    </row>
    <row r="25" spans="1:11" x14ac:dyDescent="0.2">
      <c r="B25" t="s">
        <v>77</v>
      </c>
    </row>
    <row r="26" spans="1:11" x14ac:dyDescent="0.2">
      <c r="B26" t="s">
        <v>78</v>
      </c>
    </row>
    <row r="27" spans="1:11" x14ac:dyDescent="0.2">
      <c r="B27" t="s">
        <v>79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13" sqref="J13"/>
    </sheetView>
  </sheetViews>
  <sheetFormatPr defaultRowHeight="20.25" x14ac:dyDescent="0.3"/>
  <cols>
    <col min="1" max="1" width="17" style="17" customWidth="1"/>
    <col min="2" max="2" width="20.28515625" style="17" customWidth="1"/>
    <col min="3" max="3" width="24.28515625" style="17" customWidth="1"/>
    <col min="4" max="4" width="16.42578125" style="17" customWidth="1"/>
    <col min="5" max="5" width="9.140625" style="17" customWidth="1"/>
    <col min="6" max="6" width="6.140625" style="17" customWidth="1"/>
    <col min="7" max="7" width="16.5703125" style="17" bestFit="1" customWidth="1"/>
    <col min="8" max="8" width="22.85546875" style="17" bestFit="1" customWidth="1"/>
    <col min="9" max="9" width="16.140625" style="17" bestFit="1" customWidth="1"/>
    <col min="10" max="10" width="18.140625" style="17" bestFit="1" customWidth="1"/>
    <col min="11" max="11" width="9.140625" style="17"/>
    <col min="12" max="12" width="10" style="17" customWidth="1"/>
    <col min="13" max="16384" width="9.140625" style="17"/>
  </cols>
  <sheetData>
    <row r="1" spans="1:10" s="16" customFormat="1" x14ac:dyDescent="0.3">
      <c r="A1" s="16" t="s">
        <v>31</v>
      </c>
      <c r="B1" s="16" t="s">
        <v>32</v>
      </c>
      <c r="C1" s="16" t="s">
        <v>33</v>
      </c>
      <c r="D1" s="16" t="s">
        <v>34</v>
      </c>
      <c r="E1" s="16" t="s">
        <v>35</v>
      </c>
      <c r="F1" s="16" t="s">
        <v>36</v>
      </c>
      <c r="G1" s="16" t="s">
        <v>37</v>
      </c>
      <c r="H1" s="16" t="s">
        <v>38</v>
      </c>
      <c r="I1" s="16" t="s">
        <v>39</v>
      </c>
      <c r="J1" s="16" t="s">
        <v>40</v>
      </c>
    </row>
    <row r="2" spans="1:10" x14ac:dyDescent="0.3">
      <c r="A2" s="17" t="s">
        <v>8</v>
      </c>
      <c r="B2" s="17" t="s">
        <v>41</v>
      </c>
      <c r="C2" s="17" t="s">
        <v>46</v>
      </c>
      <c r="G2" s="17">
        <v>1011</v>
      </c>
      <c r="H2" s="17" t="s">
        <v>51</v>
      </c>
      <c r="I2" s="18">
        <v>123</v>
      </c>
      <c r="J2" s="18">
        <v>111</v>
      </c>
    </row>
    <row r="3" spans="1:10" x14ac:dyDescent="0.3">
      <c r="A3" s="17" t="s">
        <v>4</v>
      </c>
      <c r="B3" s="17" t="s">
        <v>42</v>
      </c>
      <c r="C3" s="17" t="s">
        <v>47</v>
      </c>
      <c r="G3" s="17">
        <v>1012</v>
      </c>
      <c r="H3" s="17" t="s">
        <v>52</v>
      </c>
      <c r="I3" s="18">
        <v>456</v>
      </c>
      <c r="J3" s="18">
        <v>444</v>
      </c>
    </row>
    <row r="4" spans="1:10" x14ac:dyDescent="0.3">
      <c r="A4" s="17" t="s">
        <v>5</v>
      </c>
      <c r="B4" s="17" t="s">
        <v>43</v>
      </c>
      <c r="C4" s="17" t="s">
        <v>48</v>
      </c>
      <c r="G4" s="17">
        <v>1013</v>
      </c>
      <c r="H4" s="17" t="s">
        <v>53</v>
      </c>
      <c r="I4" s="18">
        <v>789</v>
      </c>
      <c r="J4" s="18">
        <v>777</v>
      </c>
    </row>
    <row r="5" spans="1:10" x14ac:dyDescent="0.3">
      <c r="A5" s="17" t="s">
        <v>6</v>
      </c>
      <c r="B5" s="17" t="s">
        <v>44</v>
      </c>
      <c r="C5" s="17" t="s">
        <v>49</v>
      </c>
      <c r="G5" s="17">
        <v>1014</v>
      </c>
      <c r="H5" s="17" t="s">
        <v>54</v>
      </c>
      <c r="I5" s="18">
        <v>321</v>
      </c>
      <c r="J5" s="18">
        <v>333</v>
      </c>
    </row>
    <row r="6" spans="1:10" x14ac:dyDescent="0.3">
      <c r="A6" s="17" t="s">
        <v>7</v>
      </c>
      <c r="B6" s="17" t="s">
        <v>45</v>
      </c>
      <c r="C6" s="17" t="s">
        <v>50</v>
      </c>
      <c r="G6" s="17">
        <v>1015</v>
      </c>
      <c r="H6" s="17" t="s">
        <v>55</v>
      </c>
      <c r="I6" s="18">
        <v>654</v>
      </c>
      <c r="J6" s="18">
        <v>666</v>
      </c>
    </row>
    <row r="7" spans="1:10" x14ac:dyDescent="0.3">
      <c r="A7" s="17" t="s">
        <v>57</v>
      </c>
      <c r="B7" s="17" t="s">
        <v>57</v>
      </c>
    </row>
    <row r="10" spans="1:10" x14ac:dyDescent="0.3">
      <c r="F10" s="39" t="s">
        <v>211</v>
      </c>
      <c r="G10" s="39"/>
      <c r="H10" s="39"/>
      <c r="I10" s="39" t="s">
        <v>209</v>
      </c>
    </row>
    <row r="11" spans="1:10" x14ac:dyDescent="0.3">
      <c r="A11" s="17" t="s">
        <v>56</v>
      </c>
      <c r="F11" s="39" t="s">
        <v>212</v>
      </c>
      <c r="G11" s="39"/>
      <c r="H11" s="39"/>
      <c r="I11" s="39" t="s">
        <v>210</v>
      </c>
    </row>
    <row r="12" spans="1:10" x14ac:dyDescent="0.3">
      <c r="A12" s="17" t="s">
        <v>37</v>
      </c>
      <c r="B12" s="17" t="s">
        <v>38</v>
      </c>
      <c r="C12" s="17" t="s">
        <v>39</v>
      </c>
      <c r="D12" s="17" t="s">
        <v>40</v>
      </c>
      <c r="F12" s="39" t="s">
        <v>213</v>
      </c>
    </row>
    <row r="13" spans="1:10" x14ac:dyDescent="0.3">
      <c r="B13" s="17" t="s">
        <v>52</v>
      </c>
      <c r="C13" s="18">
        <f>IF(A13&lt;&gt;"",VLOOKUP(A13,G2:J6,3,FALSE),IF(B13&lt;&gt;"",VLOOKUP(B13,H2:J6,2,FALSE),"Please enter either AcctNum or PhoneNum"))</f>
        <v>456</v>
      </c>
      <c r="D13" s="17">
        <f>IF(A13&lt;&gt;"",VLOOKUP(A13,G2:J6,4,FALSE),IF(B13&lt;&gt;"",VLOOKUP(B13,H2:J6,3,FALSE),"Please enter either AcctNum or PhoneNum"))</f>
        <v>444</v>
      </c>
    </row>
    <row r="15" spans="1:10" x14ac:dyDescent="0.3">
      <c r="A15" s="17" t="s">
        <v>81</v>
      </c>
    </row>
    <row r="16" spans="1:10" x14ac:dyDescent="0.3">
      <c r="B16" s="17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A17" sqref="A17"/>
    </sheetView>
  </sheetViews>
  <sheetFormatPr defaultRowHeight="20.25" x14ac:dyDescent="0.3"/>
  <cols>
    <col min="1" max="1" width="20.85546875" style="17" customWidth="1"/>
    <col min="2" max="2" width="19.42578125" style="17" customWidth="1"/>
    <col min="3" max="3" width="15.28515625" style="17" bestFit="1" customWidth="1"/>
    <col min="4" max="4" width="10.28515625" style="17" bestFit="1" customWidth="1"/>
    <col min="5" max="6" width="15.28515625" style="17" bestFit="1" customWidth="1"/>
    <col min="7" max="7" width="18.5703125" style="17" bestFit="1" customWidth="1"/>
    <col min="8" max="16384" width="9.140625" style="17"/>
  </cols>
  <sheetData>
    <row r="1" spans="1:7" ht="21" x14ac:dyDescent="0.35">
      <c r="A1" s="33" t="s">
        <v>145</v>
      </c>
    </row>
    <row r="2" spans="1:7" ht="21" x14ac:dyDescent="0.35">
      <c r="A2" s="33"/>
    </row>
    <row r="3" spans="1:7" ht="21" x14ac:dyDescent="0.35">
      <c r="A3" s="17" t="s">
        <v>146</v>
      </c>
      <c r="B3" s="34" t="s">
        <v>147</v>
      </c>
      <c r="C3" s="34" t="s">
        <v>148</v>
      </c>
      <c r="D3" s="34" t="s">
        <v>149</v>
      </c>
      <c r="E3" s="34" t="s">
        <v>150</v>
      </c>
      <c r="F3" s="34" t="s">
        <v>151</v>
      </c>
      <c r="G3" s="34" t="s">
        <v>152</v>
      </c>
    </row>
    <row r="4" spans="1:7" ht="21" x14ac:dyDescent="0.35">
      <c r="A4" s="33" t="s">
        <v>207</v>
      </c>
      <c r="B4" s="35">
        <v>42</v>
      </c>
      <c r="C4" s="35">
        <v>40</v>
      </c>
      <c r="D4" s="35">
        <v>38</v>
      </c>
      <c r="E4" s="35">
        <v>45</v>
      </c>
      <c r="F4" s="35">
        <v>33</v>
      </c>
      <c r="G4" s="35">
        <v>34</v>
      </c>
    </row>
    <row r="5" spans="1:7" ht="21" x14ac:dyDescent="0.35">
      <c r="A5" s="33" t="s">
        <v>208</v>
      </c>
      <c r="B5" s="35">
        <v>36</v>
      </c>
      <c r="C5" s="35">
        <v>33</v>
      </c>
      <c r="D5" s="35">
        <v>36</v>
      </c>
      <c r="E5" s="35">
        <v>52</v>
      </c>
      <c r="F5" s="35">
        <v>60</v>
      </c>
      <c r="G5" s="35">
        <v>39</v>
      </c>
    </row>
    <row r="6" spans="1:7" x14ac:dyDescent="0.3">
      <c r="A6" s="17" t="s">
        <v>153</v>
      </c>
      <c r="B6" s="35" t="str">
        <f>IF(B4-B5&gt;3,$A$4,IF(B5-B4&gt;3,$A$5,""))</f>
        <v>iPhone 6S</v>
      </c>
      <c r="C6" s="35" t="str">
        <f t="shared" ref="C6:G6" si="0">IF(C4-C5&gt;3,$A$4,IF(C5-C4&gt;3,$A$5,""))</f>
        <v>iPhone 6S</v>
      </c>
      <c r="D6" s="35" t="str">
        <f t="shared" si="0"/>
        <v/>
      </c>
      <c r="E6" s="35" t="str">
        <f t="shared" si="0"/>
        <v>Galaxy S7</v>
      </c>
      <c r="F6" s="35" t="str">
        <f t="shared" si="0"/>
        <v>Galaxy S7</v>
      </c>
      <c r="G6" s="35" t="str">
        <f t="shared" si="0"/>
        <v>Galaxy S7</v>
      </c>
    </row>
    <row r="8" spans="1:7" x14ac:dyDescent="0.3">
      <c r="A8" s="17" t="s">
        <v>154</v>
      </c>
    </row>
    <row r="9" spans="1:7" x14ac:dyDescent="0.3">
      <c r="B9" s="17" t="s">
        <v>155</v>
      </c>
    </row>
    <row r="10" spans="1:7" ht="21" x14ac:dyDescent="0.35">
      <c r="A10" s="17" t="s">
        <v>157</v>
      </c>
    </row>
    <row r="11" spans="1:7" ht="21" x14ac:dyDescent="0.35">
      <c r="B11" s="17" t="s">
        <v>158</v>
      </c>
    </row>
    <row r="12" spans="1:7" ht="21" x14ac:dyDescent="0.35">
      <c r="B12" s="17" t="s">
        <v>159</v>
      </c>
    </row>
    <row r="13" spans="1:7" ht="21" x14ac:dyDescent="0.35">
      <c r="B13" s="17" t="s">
        <v>160</v>
      </c>
    </row>
    <row r="14" spans="1:7" x14ac:dyDescent="0.3">
      <c r="B14" s="17" t="s">
        <v>156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17" sqref="A17"/>
    </sheetView>
  </sheetViews>
  <sheetFormatPr defaultRowHeight="18.75" x14ac:dyDescent="0.3"/>
  <cols>
    <col min="1" max="1" width="11.85546875" style="13" customWidth="1"/>
    <col min="2" max="2" width="7.140625" style="13" customWidth="1"/>
    <col min="3" max="3" width="12.28515625" style="13" customWidth="1"/>
    <col min="4" max="4" width="7.5703125" style="13" customWidth="1"/>
    <col min="5" max="5" width="16.28515625" style="13" customWidth="1"/>
    <col min="6" max="16384" width="9.140625" style="13"/>
  </cols>
  <sheetData>
    <row r="1" spans="1:5" x14ac:dyDescent="0.3">
      <c r="A1" s="13" t="s">
        <v>58</v>
      </c>
    </row>
    <row r="2" spans="1:5" x14ac:dyDescent="0.3">
      <c r="B2" s="13" t="s">
        <v>59</v>
      </c>
    </row>
    <row r="3" spans="1:5" x14ac:dyDescent="0.3">
      <c r="B3" s="13" t="s">
        <v>60</v>
      </c>
    </row>
    <row r="4" spans="1:5" x14ac:dyDescent="0.3">
      <c r="A4" s="13" t="s">
        <v>83</v>
      </c>
      <c r="C4" s="13" t="s">
        <v>84</v>
      </c>
    </row>
    <row r="5" spans="1:5" x14ac:dyDescent="0.3">
      <c r="C5" s="14" t="s">
        <v>85</v>
      </c>
    </row>
    <row r="6" spans="1:5" ht="19.5" thickBot="1" x14ac:dyDescent="0.35">
      <c r="A6" s="15" t="s">
        <v>61</v>
      </c>
      <c r="B6" s="15" t="s">
        <v>62</v>
      </c>
      <c r="C6" s="15" t="s">
        <v>63</v>
      </c>
      <c r="D6" s="15" t="s">
        <v>62</v>
      </c>
      <c r="E6" s="15" t="s">
        <v>64</v>
      </c>
    </row>
    <row r="7" spans="1:5" ht="19.5" thickTop="1" x14ac:dyDescent="0.3">
      <c r="A7" s="13" t="s">
        <v>61</v>
      </c>
      <c r="B7" s="13">
        <v>77</v>
      </c>
      <c r="C7" s="13" t="s">
        <v>65</v>
      </c>
      <c r="D7" s="13">
        <v>70</v>
      </c>
      <c r="E7" s="13" t="str">
        <f>IF(B7-D7&gt;10,A7,IF(D7-B7&gt;10,C7,""))</f>
        <v/>
      </c>
    </row>
    <row r="8" spans="1:5" x14ac:dyDescent="0.3">
      <c r="A8" s="13" t="s">
        <v>66</v>
      </c>
      <c r="B8" s="13">
        <v>81</v>
      </c>
      <c r="C8" s="13" t="s">
        <v>67</v>
      </c>
      <c r="D8" s="13">
        <v>70</v>
      </c>
      <c r="E8" s="13" t="str">
        <f t="shared" ref="E8:E12" si="0">IF(B8-D8&gt;10,A8,IF(D8-B8&gt;10,C8,""))</f>
        <v>Student C</v>
      </c>
    </row>
    <row r="9" spans="1:5" x14ac:dyDescent="0.3">
      <c r="A9" s="13" t="s">
        <v>68</v>
      </c>
      <c r="B9" s="13">
        <v>66</v>
      </c>
      <c r="C9" s="13" t="s">
        <v>69</v>
      </c>
      <c r="D9" s="13">
        <v>77</v>
      </c>
      <c r="E9" s="13" t="str">
        <f t="shared" si="0"/>
        <v>Student F</v>
      </c>
    </row>
    <row r="10" spans="1:5" x14ac:dyDescent="0.3">
      <c r="A10" s="13" t="s">
        <v>70</v>
      </c>
      <c r="B10" s="13">
        <v>76</v>
      </c>
      <c r="C10" s="13" t="s">
        <v>71</v>
      </c>
      <c r="D10" s="13">
        <v>80</v>
      </c>
      <c r="E10" s="13" t="str">
        <f t="shared" si="0"/>
        <v/>
      </c>
    </row>
    <row r="11" spans="1:5" x14ac:dyDescent="0.3">
      <c r="A11" s="13" t="s">
        <v>86</v>
      </c>
      <c r="B11" s="13">
        <v>97</v>
      </c>
      <c r="C11" s="13" t="s">
        <v>87</v>
      </c>
      <c r="D11" s="13">
        <v>81</v>
      </c>
      <c r="E11" s="13" t="str">
        <f t="shared" si="0"/>
        <v>Student I</v>
      </c>
    </row>
    <row r="12" spans="1:5" x14ac:dyDescent="0.3">
      <c r="A12" s="13" t="s">
        <v>88</v>
      </c>
      <c r="B12" s="13">
        <v>91</v>
      </c>
      <c r="C12" s="13" t="s">
        <v>89</v>
      </c>
      <c r="D12" s="13">
        <v>82</v>
      </c>
      <c r="E12" s="13" t="str">
        <f t="shared" si="0"/>
        <v/>
      </c>
    </row>
    <row r="15" spans="1:5" x14ac:dyDescent="0.3">
      <c r="A15" s="1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1-VLOOKUP-Range</vt:lpstr>
      <vt:lpstr>2-Lookup-Non-range</vt:lpstr>
      <vt:lpstr>3-IF+Lookup</vt:lpstr>
      <vt:lpstr>4-Lookup+IF</vt:lpstr>
      <vt:lpstr>5-Threshold-2</vt:lpstr>
      <vt:lpstr>6-Threshold</vt:lpstr>
    </vt:vector>
  </TitlesOfParts>
  <Company>California state Univ-Northridge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 zhang</dc:creator>
  <cp:lastModifiedBy>Zhang, Yue</cp:lastModifiedBy>
  <cp:lastPrinted>2005-11-10T01:17:52Z</cp:lastPrinted>
  <dcterms:created xsi:type="dcterms:W3CDTF">2005-11-09T17:21:25Z</dcterms:created>
  <dcterms:modified xsi:type="dcterms:W3CDTF">2016-12-07T05:07:10Z</dcterms:modified>
</cp:coreProperties>
</file>