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Excel in Life" sheetId="1" r:id="rId1"/>
    <sheet name="Inventory DB" sheetId="5" r:id="rId2"/>
  </sheets>
  <calcPr calcId="152511"/>
</workbook>
</file>

<file path=xl/calcChain.xml><?xml version="1.0" encoding="utf-8"?>
<calcChain xmlns="http://schemas.openxmlformats.org/spreadsheetml/2006/main">
  <c r="K21" i="1" l="1"/>
  <c r="N23" i="1" s="1"/>
  <c r="G22" i="1" l="1"/>
  <c r="F22" i="1"/>
  <c r="B21" i="1"/>
  <c r="B16" i="1"/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" i="5"/>
  <c r="F17" i="1"/>
  <c r="G17" i="1" s="1"/>
  <c r="M22" i="1" l="1"/>
  <c r="F9" i="1" l="1"/>
  <c r="M18" i="1"/>
  <c r="E9" i="1" l="1"/>
  <c r="G9" i="1" s="1"/>
  <c r="M12" i="1" l="1"/>
  <c r="K13" i="1" s="1"/>
  <c r="H22" i="1" l="1"/>
  <c r="H17" i="1" l="1"/>
  <c r="G15" i="1" s="1"/>
</calcChain>
</file>

<file path=xl/sharedStrings.xml><?xml version="1.0" encoding="utf-8"?>
<sst xmlns="http://schemas.openxmlformats.org/spreadsheetml/2006/main" count="104" uniqueCount="96">
  <si>
    <t>Item #</t>
  </si>
  <si>
    <t>Inv #</t>
  </si>
  <si>
    <t>Material Description</t>
  </si>
  <si>
    <t>Q on Hand(FT)</t>
  </si>
  <si>
    <t>Q on Order (FT)</t>
  </si>
  <si>
    <t>Action Required</t>
  </si>
  <si>
    <t>Red Cloth</t>
  </si>
  <si>
    <t>Black Cloth</t>
  </si>
  <si>
    <t>White Cloth</t>
  </si>
  <si>
    <t>Blue Cloth</t>
  </si>
  <si>
    <t>Yellow Cloth</t>
  </si>
  <si>
    <t>Green Cloth</t>
  </si>
  <si>
    <t>Orange Cloth</t>
  </si>
  <si>
    <t>Teal Cloth</t>
  </si>
  <si>
    <t>Navy Blue Cloth</t>
  </si>
  <si>
    <t>Industrial Red Cloth</t>
  </si>
  <si>
    <t>Industrial Yellow Cloth</t>
  </si>
  <si>
    <t>Industrial Blue Cloth</t>
  </si>
  <si>
    <t>Industrial Green Cloth</t>
  </si>
  <si>
    <t>Industrial Orange Cloth</t>
  </si>
  <si>
    <t>Industrial Teal Cloth</t>
  </si>
  <si>
    <t>Industrial Navy Blue Cloth</t>
  </si>
  <si>
    <t>Industrial White Cloth</t>
  </si>
  <si>
    <t>Industrial Black Cloth</t>
  </si>
  <si>
    <t>Camo Canvas Cloth</t>
  </si>
  <si>
    <t>Wool Cloth (Undyed)</t>
  </si>
  <si>
    <t>&lt;-----Requisition Requests are what the warehouse sees in order to</t>
  </si>
  <si>
    <t>send materials to the production line.</t>
  </si>
  <si>
    <t>Red Thread</t>
  </si>
  <si>
    <t>Blue Thread</t>
  </si>
  <si>
    <t>Yellow Thread</t>
  </si>
  <si>
    <t>Orange Thread</t>
  </si>
  <si>
    <t>Green Thread</t>
  </si>
  <si>
    <t>Purple Thread</t>
  </si>
  <si>
    <t>White Thread</t>
  </si>
  <si>
    <t>Black Thread</t>
  </si>
  <si>
    <t xml:space="preserve">&lt;-----Should quantities fall below threshold for any item, an order action is </t>
  </si>
  <si>
    <t>displayed. Quantities above threshold or on order will show a no order action.</t>
  </si>
  <si>
    <t>Description</t>
  </si>
  <si>
    <t>Qty on Hand</t>
  </si>
  <si>
    <t>Pending Requisition</t>
  </si>
  <si>
    <t>MAX Capacity per Item:</t>
  </si>
  <si>
    <t>MIN Capacity per Item:</t>
  </si>
  <si>
    <t>capacity and order action trigger)</t>
  </si>
  <si>
    <r>
      <t>Inventory Capacity Threshold</t>
    </r>
    <r>
      <rPr>
        <sz val="14"/>
        <color theme="1"/>
        <rFont val="Times New Roman"/>
        <family val="1"/>
      </rPr>
      <t>: (Sets maximum</t>
    </r>
  </si>
  <si>
    <t>Quantity Available</t>
  </si>
  <si>
    <t>Qty After Order</t>
  </si>
  <si>
    <t>Order Form</t>
  </si>
  <si>
    <t>Total Qty Available</t>
  </si>
  <si>
    <t>Paisley Cloth</t>
  </si>
  <si>
    <t>Plaid Cloth</t>
  </si>
  <si>
    <t>Vertical Stripe Cloth</t>
  </si>
  <si>
    <t>Horizontal Stripe cloth</t>
  </si>
  <si>
    <t>Gold Cloth</t>
  </si>
  <si>
    <t>Tie Dyed Cloth</t>
  </si>
  <si>
    <t>Flower Cloth</t>
  </si>
  <si>
    <t>Checkered Cloth</t>
  </si>
  <si>
    <t>Please enter Inventory # 1-28 for Cloth material:</t>
  </si>
  <si>
    <t>Please enter Inventory # 29-36 for Thread color:</t>
  </si>
  <si>
    <t>Order Reminder</t>
  </si>
  <si>
    <t>You have</t>
  </si>
  <si>
    <t>ft. already on order</t>
  </si>
  <si>
    <t>MAX Order Capacity:</t>
  </si>
  <si>
    <t>Excel in Life - Inventory Management for T-Shirt Manufacturing</t>
  </si>
  <si>
    <r>
      <t xml:space="preserve">Please enter either Inventory # 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Material Description:</t>
    </r>
  </si>
  <si>
    <t>Item#</t>
  </si>
  <si>
    <t>Enter</t>
  </si>
  <si>
    <t>Quantity Cloth Requested (ft)</t>
  </si>
  <si>
    <t>Quantity Thread Requested (ft)</t>
  </si>
  <si>
    <t>order(s) to place today. Please check</t>
  </si>
  <si>
    <t>the Inventory Database.</t>
  </si>
  <si>
    <t>Any #'s in columns C, D, or F may be changed to reflect updates</t>
  </si>
  <si>
    <t>may be ordered</t>
  </si>
  <si>
    <t>ft</t>
  </si>
  <si>
    <t xml:space="preserve">ft. MAX order, however for scheduled shipment </t>
  </si>
  <si>
    <t>on</t>
  </si>
  <si>
    <t>These variables may be changed to affect the DB.</t>
  </si>
  <si>
    <r>
      <t>Inventory General Search</t>
    </r>
    <r>
      <rPr>
        <sz val="14"/>
        <color theme="1"/>
        <rFont val="Times New Roman"/>
        <family val="1"/>
      </rPr>
      <t>: (This is a basic search function to see quantities on hand)</t>
    </r>
  </si>
  <si>
    <r>
      <t>Requisition Form</t>
    </r>
    <r>
      <rPr>
        <sz val="14"/>
        <color theme="1"/>
        <rFont val="Times New Roman"/>
        <family val="1"/>
      </rPr>
      <t>: (To check if the necessary materials are available. Both quantities must be available in</t>
    </r>
  </si>
  <si>
    <t>order to request production)</t>
  </si>
  <si>
    <t>manually)</t>
  </si>
  <si>
    <t>Requisition Requests</t>
  </si>
  <si>
    <t xml:space="preserve">(ONLY Column E contains a formula. The rest of the data is manipulated </t>
  </si>
  <si>
    <t>up to</t>
  </si>
  <si>
    <t>Approved</t>
  </si>
  <si>
    <t>Requisition Approved</t>
  </si>
  <si>
    <t>Not Available</t>
  </si>
  <si>
    <t>The Item # is not a valid thread color.</t>
  </si>
  <si>
    <t>The Item # is not a valid cloth material.</t>
  </si>
  <si>
    <t>None</t>
  </si>
  <si>
    <t>Place Order</t>
  </si>
  <si>
    <t>Do Not Order</t>
  </si>
  <si>
    <r>
      <t>ACTIONS LEGEND:</t>
    </r>
    <r>
      <rPr>
        <sz val="12"/>
        <color theme="1"/>
        <rFont val="Times New Roman"/>
        <family val="1"/>
      </rPr>
      <t xml:space="preserve"> (All Possible Actions list)</t>
    </r>
  </si>
  <si>
    <t>(order more)      Enter</t>
  </si>
  <si>
    <t>(warehouse full) Enter</t>
  </si>
  <si>
    <t>(shipping is full) 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</si>
</sst>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70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Cambria"/>
      <family val="1"/>
      <scheme val="major"/>
    </font>
    <font>
      <sz val="18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7" fillId="0" borderId="0" xfId="0" applyFont="1"/>
    <xf numFmtId="0" fontId="9" fillId="0" borderId="0" xfId="0" applyFont="1" applyBorder="1"/>
    <xf numFmtId="0" fontId="9" fillId="0" borderId="15" xfId="0" applyFont="1" applyBorder="1" applyAlignment="1">
      <alignment horizontal="center"/>
    </xf>
    <xf numFmtId="0" fontId="10" fillId="0" borderId="0" xfId="0" applyFont="1"/>
    <xf numFmtId="0" fontId="1" fillId="10" borderId="1" xfId="0" applyFont="1" applyFill="1" applyBorder="1" applyAlignment="1">
      <alignment horizontal="center"/>
    </xf>
    <xf numFmtId="0" fontId="1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2" fillId="4" borderId="12" xfId="0" applyFont="1" applyFill="1" applyBorder="1"/>
    <xf numFmtId="0" fontId="1" fillId="4" borderId="0" xfId="0" applyFont="1" applyFill="1" applyBorder="1"/>
    <xf numFmtId="0" fontId="1" fillId="4" borderId="13" xfId="0" applyFont="1" applyFill="1" applyBorder="1"/>
    <xf numFmtId="0" fontId="0" fillId="4" borderId="0" xfId="0" applyFill="1" applyBorder="1"/>
    <xf numFmtId="0" fontId="1" fillId="4" borderId="12" xfId="0" applyFont="1" applyFill="1" applyBorder="1"/>
    <xf numFmtId="0" fontId="1" fillId="4" borderId="14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70" fontId="9" fillId="0" borderId="10" xfId="5" applyNumberFormat="1" applyFont="1" applyBorder="1" applyAlignment="1">
      <alignment horizontal="center" vertical="center"/>
    </xf>
    <xf numFmtId="170" fontId="9" fillId="0" borderId="0" xfId="5" applyNumberFormat="1" applyFont="1" applyBorder="1" applyAlignment="1">
      <alignment horizontal="center" vertical="center"/>
    </xf>
    <xf numFmtId="170" fontId="9" fillId="0" borderId="5" xfId="5" applyNumberFormat="1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1" fillId="7" borderId="9" xfId="0" applyFont="1" applyFill="1" applyBorder="1"/>
    <xf numFmtId="0" fontId="1" fillId="7" borderId="10" xfId="0" applyFont="1" applyFill="1" applyBorder="1"/>
    <xf numFmtId="0" fontId="1" fillId="7" borderId="11" xfId="0" applyFont="1" applyFill="1" applyBorder="1"/>
    <xf numFmtId="0" fontId="1" fillId="7" borderId="12" xfId="0" applyFont="1" applyFill="1" applyBorder="1"/>
    <xf numFmtId="0" fontId="1" fillId="7" borderId="0" xfId="0" applyFont="1" applyFill="1" applyBorder="1"/>
    <xf numFmtId="0" fontId="1" fillId="7" borderId="13" xfId="0" applyFont="1" applyFill="1" applyBorder="1"/>
    <xf numFmtId="0" fontId="1" fillId="7" borderId="13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4" fillId="7" borderId="0" xfId="0" applyFont="1" applyFill="1" applyBorder="1"/>
    <xf numFmtId="0" fontId="1" fillId="0" borderId="0" xfId="0" applyFont="1" applyBorder="1"/>
    <xf numFmtId="0" fontId="12" fillId="7" borderId="0" xfId="0" applyFont="1" applyFill="1" applyBorder="1"/>
    <xf numFmtId="0" fontId="1" fillId="14" borderId="0" xfId="0" applyFont="1" applyFill="1" applyBorder="1"/>
    <xf numFmtId="0" fontId="11" fillId="14" borderId="9" xfId="0" applyFont="1" applyFill="1" applyBorder="1"/>
    <xf numFmtId="0" fontId="1" fillId="14" borderId="10" xfId="0" applyFont="1" applyFill="1" applyBorder="1"/>
    <xf numFmtId="0" fontId="1" fillId="14" borderId="11" xfId="0" applyFont="1" applyFill="1" applyBorder="1"/>
    <xf numFmtId="0" fontId="1" fillId="14" borderId="12" xfId="0" applyFont="1" applyFill="1" applyBorder="1"/>
    <xf numFmtId="0" fontId="1" fillId="14" borderId="13" xfId="0" applyFont="1" applyFill="1" applyBorder="1"/>
    <xf numFmtId="0" fontId="1" fillId="14" borderId="14" xfId="0" applyFont="1" applyFill="1" applyBorder="1"/>
    <xf numFmtId="0" fontId="1" fillId="14" borderId="5" xfId="0" applyFont="1" applyFill="1" applyBorder="1"/>
    <xf numFmtId="0" fontId="1" fillId="14" borderId="4" xfId="0" applyFont="1" applyFill="1" applyBorder="1"/>
    <xf numFmtId="0" fontId="1" fillId="0" borderId="0" xfId="0" applyFont="1" applyFill="1" applyBorder="1"/>
    <xf numFmtId="0" fontId="16" fillId="13" borderId="1" xfId="0" applyFont="1" applyFill="1" applyBorder="1" applyAlignment="1">
      <alignment horizontal="center"/>
    </xf>
    <xf numFmtId="0" fontId="1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170" fontId="9" fillId="0" borderId="20" xfId="5" applyNumberFormat="1" applyFont="1" applyBorder="1" applyAlignment="1">
      <alignment horizontal="center" vertical="center"/>
    </xf>
    <xf numFmtId="0" fontId="1" fillId="7" borderId="5" xfId="0" applyFont="1" applyFill="1" applyBorder="1"/>
    <xf numFmtId="0" fontId="1" fillId="7" borderId="4" xfId="0" applyFont="1" applyFill="1" applyBorder="1"/>
    <xf numFmtId="0" fontId="0" fillId="2" borderId="5" xfId="0" applyFill="1" applyBorder="1"/>
    <xf numFmtId="0" fontId="9" fillId="3" borderId="15" xfId="0" applyFont="1" applyFill="1" applyBorder="1" applyAlignment="1">
      <alignment horizontal="center"/>
    </xf>
    <xf numFmtId="0" fontId="18" fillId="0" borderId="0" xfId="0" applyFont="1"/>
    <xf numFmtId="0" fontId="1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0" xfId="0" applyFont="1" applyFill="1" applyBorder="1"/>
    <xf numFmtId="0" fontId="1" fillId="8" borderId="13" xfId="0" applyFont="1" applyFill="1" applyBorder="1"/>
    <xf numFmtId="0" fontId="1" fillId="8" borderId="0" xfId="0" applyFont="1" applyFill="1" applyBorder="1" applyAlignment="1">
      <alignment horizontal="center"/>
    </xf>
    <xf numFmtId="0" fontId="1" fillId="8" borderId="14" xfId="0" applyFont="1" applyFill="1" applyBorder="1"/>
    <xf numFmtId="0" fontId="1" fillId="8" borderId="5" xfId="0" applyFont="1" applyFill="1" applyBorder="1"/>
    <xf numFmtId="0" fontId="1" fillId="8" borderId="4" xfId="0" applyFont="1" applyFill="1" applyBorder="1"/>
    <xf numFmtId="0" fontId="17" fillId="15" borderId="1" xfId="0" applyFont="1" applyFill="1" applyBorder="1" applyAlignment="1">
      <alignment horizontal="center"/>
    </xf>
    <xf numFmtId="0" fontId="17" fillId="8" borderId="5" xfId="0" applyFont="1" applyFill="1" applyBorder="1"/>
    <xf numFmtId="14" fontId="1" fillId="8" borderId="0" xfId="0" applyNumberFormat="1" applyFont="1" applyFill="1" applyBorder="1"/>
    <xf numFmtId="0" fontId="1" fillId="8" borderId="0" xfId="0" applyFont="1" applyFill="1" applyBorder="1" applyAlignment="1">
      <alignment horizontal="right"/>
    </xf>
    <xf numFmtId="0" fontId="17" fillId="8" borderId="0" xfId="0" applyFont="1" applyFill="1" applyBorder="1" applyAlignment="1">
      <alignment horizontal="left"/>
    </xf>
    <xf numFmtId="0" fontId="16" fillId="0" borderId="0" xfId="0" applyFont="1"/>
    <xf numFmtId="0" fontId="2" fillId="7" borderId="0" xfId="0" applyFont="1" applyFill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" fillId="8" borderId="12" xfId="0" applyFont="1" applyFill="1" applyBorder="1" applyAlignment="1">
      <alignment horizontal="right"/>
    </xf>
    <xf numFmtId="0" fontId="1" fillId="7" borderId="14" xfId="0" applyFont="1" applyFill="1" applyBorder="1"/>
    <xf numFmtId="0" fontId="20" fillId="11" borderId="1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1" fillId="0" borderId="0" xfId="0" applyFont="1"/>
    <xf numFmtId="0" fontId="0" fillId="3" borderId="29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15" borderId="8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</cellXfs>
  <cellStyles count="6">
    <cellStyle name="Comma" xfId="5" builtinId="3"/>
    <cellStyle name="Comma 2" xfId="2"/>
    <cellStyle name="Currency 2" xfId="3"/>
    <cellStyle name="Heading" xfId="4"/>
    <cellStyle name="Normal" xfId="0" builtinId="0"/>
    <cellStyle name="Normal 2" xfId="1"/>
  </cellStyles>
  <dxfs count="15"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48"/>
  <sheetViews>
    <sheetView tabSelected="1" workbookViewId="0">
      <selection sqref="A1:G1"/>
    </sheetView>
  </sheetViews>
  <sheetFormatPr defaultRowHeight="15" x14ac:dyDescent="0.25"/>
  <cols>
    <col min="1" max="1" width="14.28515625" customWidth="1"/>
    <col min="2" max="2" width="16" customWidth="1"/>
    <col min="3" max="3" width="21" customWidth="1"/>
    <col min="4" max="4" width="14.28515625" customWidth="1"/>
    <col min="5" max="5" width="15" customWidth="1"/>
    <col min="6" max="6" width="17.5703125" customWidth="1"/>
    <col min="7" max="7" width="18.42578125" customWidth="1"/>
    <col min="8" max="8" width="17.42578125" customWidth="1"/>
    <col min="9" max="9" width="8.140625" customWidth="1"/>
    <col min="10" max="10" width="10.140625" customWidth="1"/>
    <col min="11" max="11" width="11.28515625" customWidth="1"/>
    <col min="12" max="12" width="5.140625" customWidth="1"/>
    <col min="13" max="13" width="12.28515625" customWidth="1"/>
    <col min="14" max="14" width="15.5703125" customWidth="1"/>
    <col min="15" max="15" width="11.140625" customWidth="1"/>
  </cols>
  <sheetData>
    <row r="1" spans="1:22" ht="15.75" x14ac:dyDescent="0.25">
      <c r="A1" s="105"/>
      <c r="B1" s="106"/>
      <c r="C1" s="106"/>
      <c r="D1" s="106"/>
      <c r="E1" s="106"/>
      <c r="F1" s="106"/>
      <c r="G1" s="10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x14ac:dyDescent="0.35">
      <c r="A2" s="4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x14ac:dyDescent="0.35">
      <c r="A3" s="4"/>
      <c r="B3" s="1"/>
      <c r="C3" s="1"/>
      <c r="D3" s="1"/>
      <c r="E3" s="1"/>
      <c r="F3" s="1"/>
      <c r="G3" s="1"/>
      <c r="H3" s="1"/>
      <c r="I3" s="1"/>
      <c r="J3" s="85" t="s">
        <v>76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x14ac:dyDescent="0.3">
      <c r="A5" s="20" t="s">
        <v>77</v>
      </c>
      <c r="B5" s="21"/>
      <c r="C5" s="21"/>
      <c r="D5" s="21"/>
      <c r="E5" s="21"/>
      <c r="F5" s="21"/>
      <c r="G5" s="21"/>
      <c r="H5" s="22"/>
      <c r="I5" s="1"/>
      <c r="J5" s="9" t="s">
        <v>44</v>
      </c>
      <c r="K5" s="10"/>
      <c r="L5" s="10"/>
      <c r="M5" s="10"/>
      <c r="N5" s="10"/>
      <c r="O5" s="11"/>
      <c r="P5" s="1"/>
      <c r="Q5" s="1"/>
      <c r="R5" s="1"/>
      <c r="S5" s="1"/>
      <c r="T5" s="1"/>
      <c r="U5" s="1"/>
      <c r="V5" s="1"/>
    </row>
    <row r="6" spans="1:22" ht="19.5" thickBot="1" x14ac:dyDescent="0.35">
      <c r="A6" s="23"/>
      <c r="B6" s="24"/>
      <c r="C6" s="24"/>
      <c r="D6" s="24"/>
      <c r="E6" s="24"/>
      <c r="F6" s="24"/>
      <c r="G6" s="24"/>
      <c r="H6" s="25"/>
      <c r="I6" s="1"/>
      <c r="J6" s="12" t="s">
        <v>43</v>
      </c>
      <c r="K6" s="13"/>
      <c r="L6" s="13"/>
      <c r="M6" s="13"/>
      <c r="N6" s="13"/>
      <c r="O6" s="14"/>
      <c r="P6" s="1"/>
      <c r="Q6" s="1"/>
      <c r="R6" s="1"/>
      <c r="S6" s="1"/>
      <c r="T6" s="1"/>
      <c r="U6" s="1"/>
      <c r="V6" s="1"/>
    </row>
    <row r="7" spans="1:22" ht="16.5" thickBot="1" x14ac:dyDescent="0.3">
      <c r="A7" s="23"/>
      <c r="B7" s="24" t="s">
        <v>64</v>
      </c>
      <c r="C7" s="24"/>
      <c r="D7" s="24"/>
      <c r="E7" s="24"/>
      <c r="F7" s="24"/>
      <c r="G7" s="24"/>
      <c r="H7" s="25"/>
      <c r="I7" s="1"/>
      <c r="J7" s="16" t="s">
        <v>62</v>
      </c>
      <c r="K7" s="15"/>
      <c r="L7" s="98"/>
      <c r="M7" s="8">
        <v>2500</v>
      </c>
      <c r="N7" s="107" t="s">
        <v>95</v>
      </c>
      <c r="O7" s="108"/>
      <c r="P7" s="1"/>
      <c r="Q7" s="1"/>
      <c r="R7" s="1"/>
      <c r="S7" s="1"/>
      <c r="T7" s="1"/>
      <c r="U7" s="1"/>
      <c r="V7" s="1"/>
    </row>
    <row r="8" spans="1:22" ht="16.5" thickBot="1" x14ac:dyDescent="0.3">
      <c r="A8" s="23"/>
      <c r="B8" s="24"/>
      <c r="C8" s="24"/>
      <c r="D8" s="24"/>
      <c r="E8" s="24"/>
      <c r="F8" s="24"/>
      <c r="G8" s="24"/>
      <c r="H8" s="25"/>
      <c r="I8" s="1"/>
      <c r="J8" s="16" t="s">
        <v>41</v>
      </c>
      <c r="K8" s="13"/>
      <c r="L8" s="13"/>
      <c r="M8" s="8">
        <v>1200</v>
      </c>
      <c r="N8" s="13" t="s">
        <v>94</v>
      </c>
      <c r="O8" s="14"/>
      <c r="P8" s="1"/>
      <c r="Q8" s="1"/>
      <c r="R8" s="1"/>
      <c r="S8" s="1"/>
      <c r="T8" s="1"/>
      <c r="U8" s="1"/>
      <c r="V8" s="1"/>
    </row>
    <row r="9" spans="1:22" ht="16.5" thickBot="1" x14ac:dyDescent="0.3">
      <c r="A9" s="97" t="s">
        <v>66</v>
      </c>
      <c r="B9" s="8"/>
      <c r="C9" s="8"/>
      <c r="D9" s="24"/>
      <c r="E9" s="101" t="str">
        <f>IF($B$9&lt;&gt;"",VLOOKUP($B$9,'Inventory DB'!$A$3:$C$38,3,FALSE),IF('Excel in Life'!$C$9&lt;&gt;"",VLOOKUP('Excel in Life'!$C$9,'Inventory DB'!$B$3:$C$38,2,FALSE),""))</f>
        <v/>
      </c>
      <c r="F9" s="101" t="str">
        <f>IF($B$9&lt;&gt;"",VLOOKUP($B$9,'Inventory DB'!$A$3:$F$38,6,FALSE),IF('Excel in Life'!$C$9&lt;&gt;"",VLOOKUP('Excel in Life'!$C$9,'Inventory DB'!$B$3:$F$38,5,FALSE),""))</f>
        <v/>
      </c>
      <c r="G9" s="35" t="str">
        <f>IF(AND($E$9&lt;&gt;"",$F$9&lt;&gt;""),$E$9-$F$9,$E$9)</f>
        <v/>
      </c>
      <c r="H9" s="26"/>
      <c r="I9" s="1"/>
      <c r="J9" s="17" t="s">
        <v>42</v>
      </c>
      <c r="K9" s="18"/>
      <c r="L9" s="18"/>
      <c r="M9" s="8">
        <v>300</v>
      </c>
      <c r="N9" s="18" t="s">
        <v>93</v>
      </c>
      <c r="O9" s="19"/>
      <c r="P9" s="1"/>
      <c r="Q9" s="1"/>
      <c r="R9" s="1"/>
      <c r="S9" s="1"/>
      <c r="T9" s="1"/>
      <c r="U9" s="1"/>
      <c r="V9" s="1"/>
    </row>
    <row r="10" spans="1:22" ht="16.5" thickBot="1" x14ac:dyDescent="0.3">
      <c r="A10" s="23"/>
      <c r="B10" s="24" t="s">
        <v>0</v>
      </c>
      <c r="C10" s="24" t="s">
        <v>38</v>
      </c>
      <c r="D10" s="24"/>
      <c r="E10" s="24" t="s">
        <v>39</v>
      </c>
      <c r="F10" s="24" t="s">
        <v>40</v>
      </c>
      <c r="G10" s="24" t="s">
        <v>48</v>
      </c>
      <c r="H10" s="26"/>
      <c r="I10" s="1"/>
      <c r="J10" s="58"/>
      <c r="N10" s="1"/>
      <c r="O10" s="1"/>
      <c r="P10" s="1"/>
      <c r="Q10" s="1"/>
      <c r="R10" s="1"/>
      <c r="S10" s="1"/>
      <c r="T10" s="1"/>
      <c r="U10" s="1"/>
      <c r="V10" s="1"/>
    </row>
    <row r="11" spans="1:22" ht="19.5" thickBot="1" x14ac:dyDescent="0.35">
      <c r="A11" s="27"/>
      <c r="B11" s="67"/>
      <c r="C11" s="28"/>
      <c r="D11" s="28"/>
      <c r="E11" s="28"/>
      <c r="F11" s="28"/>
      <c r="G11" s="28"/>
      <c r="H11" s="29"/>
      <c r="I11" s="1"/>
      <c r="J11" s="50" t="s">
        <v>59</v>
      </c>
      <c r="K11" s="51"/>
      <c r="L11" s="51"/>
      <c r="M11" s="51"/>
      <c r="N11" s="51"/>
      <c r="O11" s="52"/>
      <c r="P11" s="1"/>
      <c r="Q11" s="1"/>
      <c r="R11" s="1"/>
      <c r="S11" s="1"/>
      <c r="T11" s="1"/>
      <c r="U11" s="1"/>
      <c r="V11" s="1"/>
    </row>
    <row r="12" spans="1:22" ht="19.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53"/>
      <c r="K12" s="49"/>
      <c r="L12" s="49"/>
      <c r="M12" s="59">
        <f>SUMIF('Inventory DB'!$D$3:$D$38,"&gt;0")</f>
        <v>1800</v>
      </c>
      <c r="N12" s="49" t="s">
        <v>61</v>
      </c>
      <c r="O12" s="54"/>
      <c r="P12" s="1"/>
      <c r="Q12" s="1"/>
      <c r="R12" s="1"/>
      <c r="S12" s="1"/>
      <c r="T12" s="1"/>
      <c r="U12" s="1"/>
      <c r="V12" s="1"/>
    </row>
    <row r="13" spans="1:22" ht="19.5" thickBot="1" x14ac:dyDescent="0.35">
      <c r="A13" s="36" t="s">
        <v>78</v>
      </c>
      <c r="B13" s="37"/>
      <c r="C13" s="37"/>
      <c r="D13" s="37"/>
      <c r="E13" s="37"/>
      <c r="F13" s="37"/>
      <c r="G13" s="37"/>
      <c r="H13" s="38"/>
      <c r="I13" s="1"/>
      <c r="J13" s="53" t="s">
        <v>60</v>
      </c>
      <c r="K13" s="59">
        <f>IF($M$12&lt;$M$7,COUNTIF('Inventory DB'!$E$3:$E$38,$B$32),"0")</f>
        <v>7</v>
      </c>
      <c r="L13" s="49" t="s">
        <v>69</v>
      </c>
      <c r="M13" s="49"/>
      <c r="N13" s="49"/>
      <c r="O13" s="54"/>
      <c r="P13" s="1"/>
      <c r="Q13" s="1"/>
      <c r="R13" s="1"/>
      <c r="S13" s="1"/>
      <c r="T13" s="1"/>
      <c r="U13" s="1"/>
      <c r="V13" s="1"/>
    </row>
    <row r="14" spans="1:22" ht="19.5" thickBot="1" x14ac:dyDescent="0.35">
      <c r="A14" s="39"/>
      <c r="B14" s="40"/>
      <c r="C14" s="40"/>
      <c r="D14" s="86" t="s">
        <v>79</v>
      </c>
      <c r="E14" s="40"/>
      <c r="F14" s="40"/>
      <c r="G14" s="40"/>
      <c r="H14" s="41"/>
      <c r="I14" s="1"/>
      <c r="J14" s="55"/>
      <c r="K14" s="56"/>
      <c r="L14" s="56" t="s">
        <v>70</v>
      </c>
      <c r="M14" s="56"/>
      <c r="N14" s="56"/>
      <c r="O14" s="57"/>
      <c r="P14" s="1"/>
      <c r="Q14" s="1"/>
      <c r="R14" s="1"/>
      <c r="S14" s="1"/>
      <c r="T14" s="1"/>
      <c r="U14" s="1"/>
      <c r="V14" s="1"/>
    </row>
    <row r="15" spans="1:22" ht="24" thickBot="1" x14ac:dyDescent="0.4">
      <c r="A15" s="39"/>
      <c r="B15" s="46" t="s">
        <v>57</v>
      </c>
      <c r="C15" s="40"/>
      <c r="D15" s="40"/>
      <c r="E15" s="40"/>
      <c r="F15" s="40"/>
      <c r="G15" s="111" t="str">
        <f>IF(AND($H$17&lt;&gt;"",$H$22&lt;&gt;"",$H$17=$B$28,$H$22=$B$28),$C$28,"")</f>
        <v/>
      </c>
      <c r="H15" s="1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9.5" thickBot="1" x14ac:dyDescent="0.35">
      <c r="A16" s="39"/>
      <c r="B16" s="48" t="str">
        <f>IF($B$17&gt;'Inventory DB'!$A$30,$B$31,"")</f>
        <v/>
      </c>
      <c r="C16" s="40"/>
      <c r="D16" s="40"/>
      <c r="E16" s="40"/>
      <c r="F16" s="40"/>
      <c r="G16" s="40"/>
      <c r="H16" s="41"/>
      <c r="I16" s="1"/>
      <c r="J16" s="70" t="s">
        <v>47</v>
      </c>
      <c r="K16" s="71"/>
      <c r="L16" s="71"/>
      <c r="M16" s="71"/>
      <c r="N16" s="71"/>
      <c r="O16" s="72"/>
      <c r="P16" s="1"/>
      <c r="Q16" s="1"/>
      <c r="R16" s="1"/>
      <c r="S16" s="1"/>
      <c r="T16" s="1"/>
      <c r="U16" s="1"/>
      <c r="V16" s="1"/>
    </row>
    <row r="17" spans="1:22" ht="16.5" thickBot="1" x14ac:dyDescent="0.3">
      <c r="A17" s="96" t="s">
        <v>66</v>
      </c>
      <c r="B17" s="8"/>
      <c r="C17" s="8"/>
      <c r="D17" s="40"/>
      <c r="E17" s="40"/>
      <c r="F17" s="102" t="str">
        <f>IF(AND($B$17&lt;&gt;"",$B$17&lt;='Inventory DB'!$A$30),VLOOKUP($B$17,'Inventory DB'!$A$3:$C$38,3,FALSE)-VLOOKUP($B$17,'Inventory DB'!$A$3:$F$38,6,FALSE),"")</f>
        <v/>
      </c>
      <c r="G17" s="43" t="str">
        <f>IF(AND($C$17&lt;&gt;"",$B$17&lt;&gt;"",$B$17&lt;='Inventory DB'!$A$30), $F$17-$C$17, "")</f>
        <v/>
      </c>
      <c r="H17" s="43" t="str">
        <f>IF(G17&lt;&gt;"",IF(G17&gt;=0,$B$28,$C$29),"")</f>
        <v/>
      </c>
      <c r="I17" s="1"/>
      <c r="J17" s="73"/>
      <c r="K17" s="74"/>
      <c r="L17" s="74"/>
      <c r="M17" s="74"/>
      <c r="N17" s="74"/>
      <c r="O17" s="75"/>
      <c r="P17" s="1"/>
      <c r="Q17" s="1"/>
      <c r="R17" s="1"/>
      <c r="S17" s="1"/>
      <c r="T17" s="1"/>
      <c r="U17" s="1"/>
      <c r="V17" s="1"/>
    </row>
    <row r="18" spans="1:22" ht="16.5" thickBot="1" x14ac:dyDescent="0.3">
      <c r="A18" s="39"/>
      <c r="B18" s="40" t="s">
        <v>0</v>
      </c>
      <c r="C18" s="40" t="s">
        <v>67</v>
      </c>
      <c r="D18" s="40"/>
      <c r="E18" s="40"/>
      <c r="F18" s="45" t="s">
        <v>45</v>
      </c>
      <c r="G18" s="45" t="s">
        <v>46</v>
      </c>
      <c r="H18" s="42"/>
      <c r="I18" s="1"/>
      <c r="J18" s="99" t="s">
        <v>66</v>
      </c>
      <c r="K18" s="8"/>
      <c r="L18" s="74"/>
      <c r="M18" s="109" t="str">
        <f>IF($K$18&lt;&gt;"",VLOOKUP($K$18,'Inventory DB'!$A$3:$B$38,2,FALSE),"")</f>
        <v/>
      </c>
      <c r="N18" s="110"/>
      <c r="O18" s="75"/>
      <c r="P18" s="1"/>
      <c r="Q18" s="1"/>
      <c r="R18" s="1"/>
      <c r="S18" s="1"/>
      <c r="T18" s="1"/>
      <c r="U18" s="1"/>
      <c r="V18" s="1"/>
    </row>
    <row r="19" spans="1:22" ht="15.75" x14ac:dyDescent="0.25">
      <c r="A19" s="39"/>
      <c r="B19" s="40"/>
      <c r="C19" s="40"/>
      <c r="D19" s="40"/>
      <c r="E19" s="40"/>
      <c r="F19" s="40"/>
      <c r="G19" s="40"/>
      <c r="H19" s="41"/>
      <c r="I19" s="1"/>
      <c r="J19" s="73"/>
      <c r="K19" s="76" t="s">
        <v>65</v>
      </c>
      <c r="L19" s="74"/>
      <c r="M19" s="74" t="s">
        <v>38</v>
      </c>
      <c r="N19" s="74"/>
      <c r="O19" s="75"/>
      <c r="P19" s="1"/>
      <c r="Q19" s="1"/>
      <c r="R19" s="1"/>
      <c r="S19" s="1"/>
      <c r="T19" s="1"/>
      <c r="U19" s="1"/>
      <c r="V19" s="1"/>
    </row>
    <row r="20" spans="1:22" ht="16.5" thickBot="1" x14ac:dyDescent="0.3">
      <c r="A20" s="39"/>
      <c r="B20" s="46" t="s">
        <v>58</v>
      </c>
      <c r="C20" s="40"/>
      <c r="D20" s="40"/>
      <c r="E20" s="40"/>
      <c r="F20" s="40"/>
      <c r="G20" s="40"/>
      <c r="H20" s="41"/>
      <c r="I20" s="1"/>
      <c r="J20" s="73"/>
      <c r="K20" s="74"/>
      <c r="L20" s="74"/>
      <c r="M20" s="74"/>
      <c r="N20" s="74"/>
      <c r="O20" s="75"/>
      <c r="P20" s="1"/>
      <c r="Q20" s="1"/>
      <c r="R20" s="1"/>
      <c r="S20" s="1"/>
      <c r="T20" s="1"/>
      <c r="U20" s="1"/>
      <c r="V20" s="1"/>
    </row>
    <row r="21" spans="1:22" ht="16.5" thickBot="1" x14ac:dyDescent="0.3">
      <c r="A21" s="39"/>
      <c r="B21" s="48" t="str">
        <f>IF(AND($B$22&lt;&gt;"",OR($B$22&lt;='Inventory DB'!$A$30,$B$22&gt;'Inventory DB'!$A$38)),$B$30,"")</f>
        <v/>
      </c>
      <c r="C21" s="40"/>
      <c r="D21" s="40"/>
      <c r="E21" s="40"/>
      <c r="F21" s="40"/>
      <c r="G21" s="40"/>
      <c r="H21" s="41"/>
      <c r="I21" s="1"/>
      <c r="J21" s="73"/>
      <c r="K21" s="80" t="str">
        <f>IF($K$18&lt;&gt;"",'Excel in Life'!$M$8-VLOOKUP($K$18,'Inventory DB'!$A$3:$C$38,3,FALSE),"")</f>
        <v/>
      </c>
      <c r="L21" s="74" t="s">
        <v>74</v>
      </c>
      <c r="M21" s="74"/>
      <c r="N21" s="74"/>
      <c r="O21" s="75"/>
      <c r="P21" s="1"/>
      <c r="Q21" s="1"/>
      <c r="R21" s="1"/>
      <c r="S21" s="1"/>
      <c r="T21" s="1"/>
      <c r="U21" s="1"/>
      <c r="V21" s="1"/>
    </row>
    <row r="22" spans="1:22" ht="16.5" thickBot="1" x14ac:dyDescent="0.3">
      <c r="A22" s="96" t="s">
        <v>66</v>
      </c>
      <c r="B22" s="8"/>
      <c r="C22" s="8"/>
      <c r="D22" s="40"/>
      <c r="E22" s="40"/>
      <c r="F22" s="43" t="str">
        <f>IF(AND($B$22&lt;&gt;"",$B$22&gt;='Inventory DB'!$A$31,$B$22&lt;='Inventory DB'!$A$38),VLOOKUP($B$22,'Inventory DB'!$A$3:$C$38,3,FALSE)-VLOOKUP($B$22,'Inventory DB'!$A$3:$F$38,6,FALSE),"")</f>
        <v/>
      </c>
      <c r="G22" s="43" t="str">
        <f>IF(AND($C$22&lt;&gt;"",$B$22&lt;&gt;"",$B$22&gt;='Inventory DB'!$A$31,$B$22&lt;='Inventory DB'!$A$38), $F$22-$C$22, "")</f>
        <v/>
      </c>
      <c r="H22" s="43" t="str">
        <f>IF(G22&lt;&gt;"",IF(G22&gt;=0,$B$28,$C$29),"")</f>
        <v/>
      </c>
      <c r="I22" s="1"/>
      <c r="J22" s="73"/>
      <c r="K22" s="74"/>
      <c r="L22" s="83" t="s">
        <v>75</v>
      </c>
      <c r="M22" s="82">
        <f ca="1">TODAY()+1</f>
        <v>41728</v>
      </c>
      <c r="N22" s="84" t="s">
        <v>83</v>
      </c>
      <c r="O22" s="75"/>
      <c r="P22" s="1"/>
      <c r="Q22" s="1"/>
      <c r="R22" s="1"/>
      <c r="S22" s="1"/>
      <c r="T22" s="1"/>
      <c r="U22" s="1"/>
      <c r="V22" s="1"/>
    </row>
    <row r="23" spans="1:22" ht="16.5" thickBot="1" x14ac:dyDescent="0.3">
      <c r="A23" s="39"/>
      <c r="B23" s="40" t="s">
        <v>0</v>
      </c>
      <c r="C23" s="40" t="s">
        <v>68</v>
      </c>
      <c r="D23" s="40"/>
      <c r="E23" s="40"/>
      <c r="F23" s="45" t="s">
        <v>45</v>
      </c>
      <c r="G23" s="45" t="s">
        <v>46</v>
      </c>
      <c r="H23" s="42"/>
      <c r="I23" s="1"/>
      <c r="J23" s="73"/>
      <c r="K23" s="74"/>
      <c r="L23" s="74"/>
      <c r="M23" s="74"/>
      <c r="N23" s="80" t="str">
        <f>IF($K$18&lt;&gt;"",IF($M$7-$M$12&gt;$K$21,$K$21,$M$7-$M$12),"")</f>
        <v/>
      </c>
      <c r="O23" s="75" t="s">
        <v>73</v>
      </c>
      <c r="P23" s="1"/>
      <c r="Q23" s="1"/>
      <c r="R23" s="1"/>
      <c r="S23" s="1"/>
      <c r="T23" s="1"/>
      <c r="U23" s="1"/>
      <c r="V23" s="1"/>
    </row>
    <row r="24" spans="1:22" ht="16.5" thickBot="1" x14ac:dyDescent="0.3">
      <c r="A24" s="100"/>
      <c r="B24" s="65"/>
      <c r="C24" s="65"/>
      <c r="D24" s="65"/>
      <c r="E24" s="65"/>
      <c r="F24" s="65"/>
      <c r="G24" s="65"/>
      <c r="H24" s="66"/>
      <c r="I24" s="1"/>
      <c r="J24" s="77"/>
      <c r="K24" s="78"/>
      <c r="L24" s="78"/>
      <c r="M24" s="78"/>
      <c r="N24" s="81" t="s">
        <v>72</v>
      </c>
      <c r="O24" s="79"/>
      <c r="P24" s="1"/>
      <c r="Q24" s="1"/>
      <c r="R24" s="1"/>
      <c r="S24" s="1"/>
      <c r="T24" s="1"/>
      <c r="U24" s="1"/>
      <c r="V24" s="1"/>
    </row>
    <row r="25" spans="1:22" ht="15.75" x14ac:dyDescent="0.25">
      <c r="A25" s="58"/>
      <c r="B25" s="60"/>
      <c r="C25" s="58"/>
      <c r="D25" s="58"/>
      <c r="E25" s="58"/>
      <c r="F25" s="58"/>
      <c r="G25" s="58"/>
      <c r="H25" s="58"/>
      <c r="I25" s="4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58"/>
      <c r="B26" s="58"/>
      <c r="C26" s="58"/>
      <c r="D26" s="58"/>
      <c r="E26" s="58"/>
      <c r="F26" s="58"/>
      <c r="G26" s="58"/>
      <c r="H26" s="58"/>
      <c r="I26" s="4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60" t="s">
        <v>92</v>
      </c>
      <c r="B27" s="61"/>
      <c r="C27" s="61"/>
      <c r="D27" s="58"/>
      <c r="E27" s="58"/>
      <c r="F27" s="61"/>
      <c r="G27" s="61"/>
      <c r="H27" s="61"/>
      <c r="I27" s="4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58"/>
      <c r="B28" s="61" t="s">
        <v>84</v>
      </c>
      <c r="C28" s="61" t="s">
        <v>85</v>
      </c>
      <c r="D28" s="58"/>
      <c r="E28" s="58"/>
      <c r="F28" s="61"/>
      <c r="G28" s="61"/>
      <c r="H28" s="61"/>
      <c r="I28" s="4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58"/>
      <c r="B29" s="61" t="s">
        <v>89</v>
      </c>
      <c r="C29" s="61" t="s">
        <v>86</v>
      </c>
      <c r="D29" s="58"/>
      <c r="E29" s="58"/>
      <c r="F29" s="58"/>
      <c r="G29" s="58"/>
      <c r="H29" s="58"/>
      <c r="I29" s="4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58"/>
      <c r="B30" s="58" t="s">
        <v>87</v>
      </c>
      <c r="C30" s="61"/>
      <c r="D30" s="61"/>
      <c r="E30" s="61"/>
      <c r="F30" s="61"/>
      <c r="G30" s="61"/>
      <c r="H30" s="61"/>
      <c r="I30" s="4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0.25" x14ac:dyDescent="0.3">
      <c r="A31" s="58"/>
      <c r="B31" s="58" t="s">
        <v>88</v>
      </c>
      <c r="C31" s="63"/>
      <c r="D31" s="63"/>
      <c r="E31" s="62"/>
      <c r="F31" s="61"/>
      <c r="G31" s="61"/>
      <c r="H31" s="61"/>
      <c r="I31" s="4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58"/>
      <c r="B32" s="61" t="s">
        <v>90</v>
      </c>
      <c r="C32" s="61" t="s">
        <v>91</v>
      </c>
      <c r="D32" s="58"/>
      <c r="E32" s="58"/>
      <c r="F32" s="61"/>
      <c r="G32" s="61"/>
      <c r="H32" s="61"/>
      <c r="I32" s="4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47"/>
      <c r="B33" s="58"/>
      <c r="C33" s="47"/>
      <c r="D33" s="47"/>
      <c r="E33" s="47"/>
      <c r="F33" s="47"/>
      <c r="G33" s="47"/>
      <c r="H33" s="47"/>
      <c r="I33" s="4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</sheetData>
  <mergeCells count="4">
    <mergeCell ref="A1:G1"/>
    <mergeCell ref="N7:O7"/>
    <mergeCell ref="M18:N18"/>
    <mergeCell ref="G15:H15"/>
  </mergeCells>
  <conditionalFormatting sqref="H9">
    <cfRule type="containsText" dxfId="14" priority="33" operator="containsText" text="Do Not Order">
      <formula>NOT(ISERROR(SEARCH("Do Not Order",H9)))</formula>
    </cfRule>
    <cfRule type="containsText" dxfId="13" priority="34" operator="containsText" text="Order">
      <formula>NOT(ISERROR(SEARCH("Order",H9)))</formula>
    </cfRule>
  </conditionalFormatting>
  <conditionalFormatting sqref="H17">
    <cfRule type="containsText" dxfId="12" priority="29" operator="containsText" text="Not Available">
      <formula>NOT(ISERROR(SEARCH("Not Available",H17)))</formula>
    </cfRule>
    <cfRule type="containsText" dxfId="11" priority="30" operator="containsText" text="Approved">
      <formula>NOT(ISERROR(SEARCH("Approved",H17)))</formula>
    </cfRule>
  </conditionalFormatting>
  <conditionalFormatting sqref="H22">
    <cfRule type="containsText" dxfId="10" priority="21" operator="containsText" text="Not Available">
      <formula>NOT(ISERROR(SEARCH("Not Available",H22)))</formula>
    </cfRule>
    <cfRule type="containsText" dxfId="9" priority="22" operator="containsText" text="Approved">
      <formula>NOT(ISERROR(SEARCH("Approved",H22)))</formula>
    </cfRule>
  </conditionalFormatting>
  <conditionalFormatting sqref="H27">
    <cfRule type="containsText" dxfId="8" priority="17" operator="containsText" text="Not Available">
      <formula>NOT(ISERROR(SEARCH("Not Available",H27)))</formula>
    </cfRule>
    <cfRule type="containsText" dxfId="7" priority="18" operator="containsText" text="Approved">
      <formula>NOT(ISERROR(SEARCH("Approved",H27)))</formula>
    </cfRule>
  </conditionalFormatting>
  <conditionalFormatting sqref="B27">
    <cfRule type="cellIs" dxfId="6" priority="15" operator="greaterThan">
      <formula>22</formula>
    </cfRule>
    <cfRule type="cellIs" dxfId="5" priority="16" operator="greaterThan">
      <formula>20</formula>
    </cfRule>
  </conditionalFormatting>
  <conditionalFormatting sqref="K13">
    <cfRule type="cellIs" dxfId="4" priority="2" operator="greaterThan">
      <formula>0</formula>
    </cfRule>
  </conditionalFormatting>
  <conditionalFormatting sqref="G15:H15">
    <cfRule type="cellIs" dxfId="3" priority="1" operator="equal">
      <formula>"Requisition Approved"</formula>
    </cfRule>
  </conditionalFormatting>
  <printOptions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0"/>
  <sheetViews>
    <sheetView workbookViewId="0">
      <selection activeCell="H1" sqref="H1"/>
    </sheetView>
  </sheetViews>
  <sheetFormatPr defaultRowHeight="15" x14ac:dyDescent="0.25"/>
  <cols>
    <col min="2" max="2" width="28.7109375" customWidth="1"/>
    <col min="3" max="3" width="19.5703125" customWidth="1"/>
    <col min="4" max="4" width="20" customWidth="1"/>
    <col min="5" max="5" width="19.28515625" customWidth="1"/>
    <col min="6" max="6" width="26.7109375" customWidth="1"/>
    <col min="8" max="8" width="10.5703125" customWidth="1"/>
  </cols>
  <sheetData>
    <row r="1" spans="1:15" ht="21" customHeight="1" x14ac:dyDescent="0.25">
      <c r="A1" s="115" t="s">
        <v>1</v>
      </c>
      <c r="B1" s="117" t="s">
        <v>2</v>
      </c>
      <c r="C1" s="119" t="s">
        <v>3</v>
      </c>
      <c r="D1" s="121" t="s">
        <v>4</v>
      </c>
      <c r="E1" s="123" t="s">
        <v>5</v>
      </c>
      <c r="F1" s="113" t="s">
        <v>81</v>
      </c>
      <c r="H1" s="103"/>
    </row>
    <row r="2" spans="1:15" ht="19.5" customHeight="1" thickBot="1" x14ac:dyDescent="0.35">
      <c r="A2" s="116"/>
      <c r="B2" s="118"/>
      <c r="C2" s="120"/>
      <c r="D2" s="122"/>
      <c r="E2" s="124"/>
      <c r="F2" s="114"/>
      <c r="H2" s="69" t="s">
        <v>71</v>
      </c>
    </row>
    <row r="3" spans="1:15" ht="16.5" thickBot="1" x14ac:dyDescent="0.3">
      <c r="A3" s="68">
        <v>1</v>
      </c>
      <c r="B3" s="68" t="s">
        <v>6</v>
      </c>
      <c r="C3" s="32">
        <v>822</v>
      </c>
      <c r="D3" s="87"/>
      <c r="E3" s="104" t="str">
        <f>IF(OR('Inventory DB'!C3&gt;='Excel in Life'!$M$8,D3&lt;&gt;""),'Excel in Life'!$C$32,IF('Inventory DB'!C3&lt;='Excel in Life'!$M$9, 'Excel in Life'!$B$32, 'Excel in Life'!$B$29))</f>
        <v>None</v>
      </c>
      <c r="F3" s="91">
        <v>42</v>
      </c>
    </row>
    <row r="4" spans="1:15" ht="19.5" thickBot="1" x14ac:dyDescent="0.35">
      <c r="A4" s="68">
        <v>2</v>
      </c>
      <c r="B4" s="68" t="s">
        <v>9</v>
      </c>
      <c r="C4" s="33">
        <v>478</v>
      </c>
      <c r="D4" s="87">
        <v>500</v>
      </c>
      <c r="E4" s="104" t="str">
        <f>IF(OR('Inventory DB'!C4&gt;='Excel in Life'!$M$8,D4&lt;&gt;""),'Excel in Life'!$C$32,IF('Inventory DB'!C4&lt;='Excel in Life'!$M$9, 'Excel in Life'!$B$32, 'Excel in Life'!$B$29))</f>
        <v>Do Not Order</v>
      </c>
      <c r="F4" s="92"/>
      <c r="G4" s="7" t="s">
        <v>26</v>
      </c>
      <c r="H4" s="7"/>
      <c r="I4" s="7"/>
      <c r="J4" s="7"/>
      <c r="K4" s="7"/>
      <c r="L4" s="7"/>
      <c r="M4" s="7"/>
      <c r="N4" s="3"/>
      <c r="O4" s="3"/>
    </row>
    <row r="5" spans="1:15" ht="19.5" thickBot="1" x14ac:dyDescent="0.35">
      <c r="A5" s="68">
        <v>3</v>
      </c>
      <c r="B5" s="68" t="s">
        <v>10</v>
      </c>
      <c r="C5" s="33">
        <v>122</v>
      </c>
      <c r="D5" s="87"/>
      <c r="E5" s="104" t="str">
        <f>IF(OR('Inventory DB'!C5&gt;='Excel in Life'!$M$8,D5&lt;&gt;""),'Excel in Life'!$C$32,IF('Inventory DB'!C5&lt;='Excel in Life'!$M$9, 'Excel in Life'!$B$32, 'Excel in Life'!$B$29))</f>
        <v>Place Order</v>
      </c>
      <c r="F5" s="92">
        <v>100</v>
      </c>
      <c r="G5" s="7" t="s">
        <v>27</v>
      </c>
      <c r="H5" s="7"/>
      <c r="I5" s="7"/>
      <c r="J5" s="7"/>
      <c r="K5" s="7"/>
      <c r="L5" s="7"/>
      <c r="M5" s="7"/>
      <c r="N5" s="3"/>
      <c r="O5" s="3"/>
    </row>
    <row r="6" spans="1:15" ht="16.5" thickBot="1" x14ac:dyDescent="0.3">
      <c r="A6" s="68">
        <v>4</v>
      </c>
      <c r="B6" s="68" t="s">
        <v>11</v>
      </c>
      <c r="C6" s="33">
        <v>912</v>
      </c>
      <c r="D6" s="87"/>
      <c r="E6" s="104" t="str">
        <f>IF(OR('Inventory DB'!C6&gt;='Excel in Life'!$M$8,D6&lt;&gt;""),'Excel in Life'!$C$32,IF('Inventory DB'!C6&lt;='Excel in Life'!$M$9, 'Excel in Life'!$B$32, 'Excel in Life'!$B$29))</f>
        <v>None</v>
      </c>
      <c r="F6" s="92"/>
    </row>
    <row r="7" spans="1:15" ht="19.5" thickBot="1" x14ac:dyDescent="0.35">
      <c r="A7" s="68">
        <v>5</v>
      </c>
      <c r="B7" s="68" t="s">
        <v>12</v>
      </c>
      <c r="C7" s="33">
        <v>890</v>
      </c>
      <c r="D7" s="87"/>
      <c r="E7" s="104" t="str">
        <f>IF(OR('Inventory DB'!C7&gt;='Excel in Life'!$M$8,D7&lt;&gt;""),'Excel in Life'!$C$32,IF('Inventory DB'!C7&lt;='Excel in Life'!$M$9, 'Excel in Life'!$B$32, 'Excel in Life'!$B$29))</f>
        <v>None</v>
      </c>
      <c r="F7" s="92"/>
      <c r="G7" s="7" t="s">
        <v>36</v>
      </c>
    </row>
    <row r="8" spans="1:15" ht="19.5" thickBot="1" x14ac:dyDescent="0.35">
      <c r="A8" s="68">
        <v>6</v>
      </c>
      <c r="B8" s="68" t="s">
        <v>13</v>
      </c>
      <c r="C8" s="33">
        <v>1200</v>
      </c>
      <c r="D8" s="87"/>
      <c r="E8" s="104" t="str">
        <f>IF(OR('Inventory DB'!C8&gt;='Excel in Life'!$M$8,D8&lt;&gt;""),'Excel in Life'!$C$32,IF('Inventory DB'!C8&lt;='Excel in Life'!$M$9, 'Excel in Life'!$B$32, 'Excel in Life'!$B$29))</f>
        <v>Do Not Order</v>
      </c>
      <c r="F8" s="92"/>
      <c r="G8" s="7" t="s">
        <v>37</v>
      </c>
    </row>
    <row r="9" spans="1:15" ht="19.5" thickBot="1" x14ac:dyDescent="0.35">
      <c r="A9" s="68">
        <v>7</v>
      </c>
      <c r="B9" s="68" t="s">
        <v>14</v>
      </c>
      <c r="C9" s="33">
        <v>156</v>
      </c>
      <c r="D9" s="87"/>
      <c r="E9" s="104" t="str">
        <f>IF(OR('Inventory DB'!C9&gt;='Excel in Life'!$M$8,D9&lt;&gt;""),'Excel in Life'!$C$32,IF('Inventory DB'!C9&lt;='Excel in Life'!$M$9, 'Excel in Life'!$B$32, 'Excel in Life'!$B$29))</f>
        <v>Place Order</v>
      </c>
      <c r="F9" s="92"/>
      <c r="G9" s="7" t="s">
        <v>82</v>
      </c>
    </row>
    <row r="10" spans="1:15" ht="19.5" thickBot="1" x14ac:dyDescent="0.35">
      <c r="A10" s="68">
        <v>8</v>
      </c>
      <c r="B10" s="68" t="s">
        <v>8</v>
      </c>
      <c r="C10" s="33">
        <v>540</v>
      </c>
      <c r="D10" s="87"/>
      <c r="E10" s="104" t="str">
        <f>IF(OR('Inventory DB'!C10&gt;='Excel in Life'!$M$8,D10&lt;&gt;""),'Excel in Life'!$C$32,IF('Inventory DB'!C10&lt;='Excel in Life'!$M$9, 'Excel in Life'!$B$32, 'Excel in Life'!$B$29))</f>
        <v>None</v>
      </c>
      <c r="F10" s="92">
        <v>100</v>
      </c>
      <c r="G10" s="7" t="s">
        <v>80</v>
      </c>
    </row>
    <row r="11" spans="1:15" ht="16.5" thickBot="1" x14ac:dyDescent="0.3">
      <c r="A11" s="68">
        <v>9</v>
      </c>
      <c r="B11" s="68" t="s">
        <v>7</v>
      </c>
      <c r="C11" s="33">
        <v>786</v>
      </c>
      <c r="D11" s="87"/>
      <c r="E11" s="104" t="str">
        <f>IF(OR('Inventory DB'!C11&gt;='Excel in Life'!$M$8,D11&lt;&gt;""),'Excel in Life'!$C$32,IF('Inventory DB'!C11&lt;='Excel in Life'!$M$9, 'Excel in Life'!$B$32, 'Excel in Life'!$B$29))</f>
        <v>None</v>
      </c>
      <c r="F11" s="92"/>
    </row>
    <row r="12" spans="1:15" ht="16.5" thickBot="1" x14ac:dyDescent="0.3">
      <c r="A12" s="68">
        <v>10</v>
      </c>
      <c r="B12" s="68" t="s">
        <v>15</v>
      </c>
      <c r="C12" s="33">
        <v>568</v>
      </c>
      <c r="D12" s="87"/>
      <c r="E12" s="104" t="str">
        <f>IF(OR('Inventory DB'!C12&gt;='Excel in Life'!$M$8,D12&lt;&gt;""),'Excel in Life'!$C$32,IF('Inventory DB'!C12&lt;='Excel in Life'!$M$9, 'Excel in Life'!$B$32, 'Excel in Life'!$B$29))</f>
        <v>None</v>
      </c>
      <c r="F12" s="92"/>
    </row>
    <row r="13" spans="1:15" ht="16.5" thickBot="1" x14ac:dyDescent="0.3">
      <c r="A13" s="68">
        <v>11</v>
      </c>
      <c r="B13" s="68" t="s">
        <v>17</v>
      </c>
      <c r="C13" s="33">
        <v>768</v>
      </c>
      <c r="D13" s="87"/>
      <c r="E13" s="104" t="str">
        <f>IF(OR('Inventory DB'!C13&gt;='Excel in Life'!$M$8,D13&lt;&gt;""),'Excel in Life'!$C$32,IF('Inventory DB'!C13&lt;='Excel in Life'!$M$9, 'Excel in Life'!$B$32, 'Excel in Life'!$B$29))</f>
        <v>None</v>
      </c>
      <c r="F13" s="92">
        <v>200</v>
      </c>
    </row>
    <row r="14" spans="1:15" ht="16.5" thickBot="1" x14ac:dyDescent="0.3">
      <c r="A14" s="68">
        <v>12</v>
      </c>
      <c r="B14" s="68" t="s">
        <v>16</v>
      </c>
      <c r="C14" s="33">
        <v>512</v>
      </c>
      <c r="D14" s="87"/>
      <c r="E14" s="104" t="str">
        <f>IF(OR('Inventory DB'!C14&gt;='Excel in Life'!$M$8,D14&lt;&gt;""),'Excel in Life'!$C$32,IF('Inventory DB'!C14&lt;='Excel in Life'!$M$9, 'Excel in Life'!$B$32, 'Excel in Life'!$B$29))</f>
        <v>None</v>
      </c>
      <c r="F14" s="92"/>
    </row>
    <row r="15" spans="1:15" ht="16.5" thickBot="1" x14ac:dyDescent="0.3">
      <c r="A15" s="68">
        <v>13</v>
      </c>
      <c r="B15" s="68" t="s">
        <v>18</v>
      </c>
      <c r="C15" s="33">
        <v>256</v>
      </c>
      <c r="D15" s="87"/>
      <c r="E15" s="104" t="str">
        <f>IF(OR('Inventory DB'!C15&gt;='Excel in Life'!$M$8,D15&lt;&gt;""),'Excel in Life'!$C$32,IF('Inventory DB'!C15&lt;='Excel in Life'!$M$9, 'Excel in Life'!$B$32, 'Excel in Life'!$B$29))</f>
        <v>Place Order</v>
      </c>
      <c r="F15" s="92">
        <v>120</v>
      </c>
    </row>
    <row r="16" spans="1:15" ht="16.5" thickBot="1" x14ac:dyDescent="0.3">
      <c r="A16" s="68">
        <v>14</v>
      </c>
      <c r="B16" s="68" t="s">
        <v>19</v>
      </c>
      <c r="C16" s="33">
        <v>64</v>
      </c>
      <c r="D16" s="87"/>
      <c r="E16" s="104" t="str">
        <f>IF(OR('Inventory DB'!C16&gt;='Excel in Life'!$M$8,D16&lt;&gt;""),'Excel in Life'!$C$32,IF('Inventory DB'!C16&lt;='Excel in Life'!$M$9, 'Excel in Life'!$B$32, 'Excel in Life'!$B$29))</f>
        <v>Place Order</v>
      </c>
      <c r="F16" s="92"/>
    </row>
    <row r="17" spans="1:9" ht="16.5" thickBot="1" x14ac:dyDescent="0.3">
      <c r="A17" s="68">
        <v>15</v>
      </c>
      <c r="B17" s="68" t="s">
        <v>20</v>
      </c>
      <c r="C17" s="33">
        <v>1596</v>
      </c>
      <c r="D17" s="87"/>
      <c r="E17" s="104" t="str">
        <f>IF(OR('Inventory DB'!C17&gt;='Excel in Life'!$M$8,D17&lt;&gt;""),'Excel in Life'!$C$32,IF('Inventory DB'!C17&lt;='Excel in Life'!$M$9, 'Excel in Life'!$B$32, 'Excel in Life'!$B$29))</f>
        <v>Do Not Order</v>
      </c>
      <c r="F17" s="92">
        <v>456</v>
      </c>
    </row>
    <row r="18" spans="1:9" ht="16.5" thickBot="1" x14ac:dyDescent="0.3">
      <c r="A18" s="68">
        <v>16</v>
      </c>
      <c r="B18" s="68" t="s">
        <v>21</v>
      </c>
      <c r="C18" s="33">
        <v>402</v>
      </c>
      <c r="D18" s="87"/>
      <c r="E18" s="104" t="str">
        <f>IF(OR('Inventory DB'!C18&gt;='Excel in Life'!$M$8,D18&lt;&gt;""),'Excel in Life'!$C$32,IF('Inventory DB'!C18&lt;='Excel in Life'!$M$9, 'Excel in Life'!$B$32, 'Excel in Life'!$B$29))</f>
        <v>None</v>
      </c>
      <c r="F18" s="92"/>
    </row>
    <row r="19" spans="1:9" ht="16.5" thickBot="1" x14ac:dyDescent="0.3">
      <c r="A19" s="68">
        <v>17</v>
      </c>
      <c r="B19" s="68" t="s">
        <v>22</v>
      </c>
      <c r="C19" s="33">
        <v>82</v>
      </c>
      <c r="D19" s="87"/>
      <c r="E19" s="104" t="str">
        <f>IF(OR('Inventory DB'!C19&gt;='Excel in Life'!$M$8,D19&lt;&gt;""),'Excel in Life'!$C$32,IF('Inventory DB'!C19&lt;='Excel in Life'!$M$9, 'Excel in Life'!$B$32, 'Excel in Life'!$B$29))</f>
        <v>Place Order</v>
      </c>
      <c r="F19" s="92"/>
    </row>
    <row r="20" spans="1:9" ht="16.5" thickBot="1" x14ac:dyDescent="0.3">
      <c r="A20" s="68">
        <v>18</v>
      </c>
      <c r="B20" s="68" t="s">
        <v>23</v>
      </c>
      <c r="C20" s="33">
        <v>569</v>
      </c>
      <c r="D20" s="87"/>
      <c r="E20" s="104" t="str">
        <f>IF(OR('Inventory DB'!C20&gt;='Excel in Life'!$M$8,D20&lt;&gt;""),'Excel in Life'!$C$32,IF('Inventory DB'!C20&lt;='Excel in Life'!$M$9, 'Excel in Life'!$B$32, 'Excel in Life'!$B$29))</f>
        <v>None</v>
      </c>
      <c r="F20" s="92"/>
    </row>
    <row r="21" spans="1:9" ht="16.5" thickBot="1" x14ac:dyDescent="0.3">
      <c r="A21" s="68">
        <v>19</v>
      </c>
      <c r="B21" s="68" t="s">
        <v>24</v>
      </c>
      <c r="C21" s="33">
        <v>201</v>
      </c>
      <c r="D21" s="88">
        <v>200</v>
      </c>
      <c r="E21" s="104" t="str">
        <f>IF(OR('Inventory DB'!C21&gt;='Excel in Life'!$M$8,D21&lt;&gt;""),'Excel in Life'!$C$32,IF('Inventory DB'!C21&lt;='Excel in Life'!$M$9, 'Excel in Life'!$B$32, 'Excel in Life'!$B$29))</f>
        <v>Do Not Order</v>
      </c>
      <c r="F21" s="93">
        <v>100</v>
      </c>
    </row>
    <row r="22" spans="1:9" ht="16.5" thickBot="1" x14ac:dyDescent="0.3">
      <c r="A22" s="68">
        <v>20</v>
      </c>
      <c r="B22" s="68" t="s">
        <v>25</v>
      </c>
      <c r="C22" s="33">
        <v>48</v>
      </c>
      <c r="D22" s="87"/>
      <c r="E22" s="104" t="str">
        <f>IF(OR('Inventory DB'!C22&gt;='Excel in Life'!$M$8,D22&lt;&gt;""),'Excel in Life'!$C$32,IF('Inventory DB'!C22&lt;='Excel in Life'!$M$9, 'Excel in Life'!$B$32, 'Excel in Life'!$B$29))</f>
        <v>Place Order</v>
      </c>
      <c r="F22" s="92"/>
    </row>
    <row r="23" spans="1:9" ht="16.5" thickBot="1" x14ac:dyDescent="0.3">
      <c r="A23" s="68">
        <v>21</v>
      </c>
      <c r="B23" s="68" t="s">
        <v>49</v>
      </c>
      <c r="C23" s="33">
        <v>1088</v>
      </c>
      <c r="D23" s="89"/>
      <c r="E23" s="104" t="str">
        <f>IF(OR('Inventory DB'!C23&gt;='Excel in Life'!$M$8,D23&lt;&gt;""),'Excel in Life'!$C$32,IF('Inventory DB'!C23&lt;='Excel in Life'!$M$9, 'Excel in Life'!$B$32, 'Excel in Life'!$B$29))</f>
        <v>None</v>
      </c>
      <c r="F23" s="94"/>
    </row>
    <row r="24" spans="1:9" ht="16.5" thickBot="1" x14ac:dyDescent="0.3">
      <c r="A24" s="68">
        <v>22</v>
      </c>
      <c r="B24" s="68" t="s">
        <v>50</v>
      </c>
      <c r="C24" s="33">
        <v>885</v>
      </c>
      <c r="D24" s="87"/>
      <c r="E24" s="104" t="str">
        <f>IF(OR('Inventory DB'!C24&gt;='Excel in Life'!$M$8,D24&lt;&gt;""),'Excel in Life'!$C$32,IF('Inventory DB'!C24&lt;='Excel in Life'!$M$9, 'Excel in Life'!$B$32, 'Excel in Life'!$B$29))</f>
        <v>None</v>
      </c>
      <c r="F24" s="92"/>
    </row>
    <row r="25" spans="1:9" ht="16.5" thickBot="1" x14ac:dyDescent="0.3">
      <c r="A25" s="68">
        <v>23</v>
      </c>
      <c r="B25" s="68" t="s">
        <v>51</v>
      </c>
      <c r="C25" s="33">
        <v>662</v>
      </c>
      <c r="D25" s="87"/>
      <c r="E25" s="104" t="str">
        <f>IF(OR('Inventory DB'!C25&gt;='Excel in Life'!$M$8,D25&lt;&gt;""),'Excel in Life'!$C$32,IF('Inventory DB'!C25&lt;='Excel in Life'!$M$9, 'Excel in Life'!$B$32, 'Excel in Life'!$B$29))</f>
        <v>None</v>
      </c>
      <c r="F25" s="92">
        <v>600</v>
      </c>
    </row>
    <row r="26" spans="1:9" ht="16.5" thickBot="1" x14ac:dyDescent="0.3">
      <c r="A26" s="68">
        <v>24</v>
      </c>
      <c r="B26" s="68" t="s">
        <v>52</v>
      </c>
      <c r="C26" s="33">
        <v>661</v>
      </c>
      <c r="D26" s="87">
        <v>400</v>
      </c>
      <c r="E26" s="104" t="str">
        <f>IF(OR('Inventory DB'!C26&gt;='Excel in Life'!$M$8,D26&lt;&gt;""),'Excel in Life'!$C$32,IF('Inventory DB'!C26&lt;='Excel in Life'!$M$9, 'Excel in Life'!$B$32, 'Excel in Life'!$B$29))</f>
        <v>Do Not Order</v>
      </c>
      <c r="F26" s="92"/>
    </row>
    <row r="27" spans="1:9" ht="16.5" thickBot="1" x14ac:dyDescent="0.3">
      <c r="A27" s="68">
        <v>25</v>
      </c>
      <c r="B27" s="68" t="s">
        <v>53</v>
      </c>
      <c r="C27" s="33">
        <v>888</v>
      </c>
      <c r="D27" s="87"/>
      <c r="E27" s="104" t="str">
        <f>IF(OR('Inventory DB'!C27&gt;='Excel in Life'!$M$8,D27&lt;&gt;""),'Excel in Life'!$C$32,IF('Inventory DB'!C27&lt;='Excel in Life'!$M$9, 'Excel in Life'!$B$32, 'Excel in Life'!$B$29))</f>
        <v>None</v>
      </c>
      <c r="F27" s="92"/>
    </row>
    <row r="28" spans="1:9" ht="16.5" thickBot="1" x14ac:dyDescent="0.3">
      <c r="A28" s="68">
        <v>26</v>
      </c>
      <c r="B28" s="68" t="s">
        <v>54</v>
      </c>
      <c r="C28" s="33">
        <v>1100</v>
      </c>
      <c r="D28" s="87"/>
      <c r="E28" s="104" t="str">
        <f>IF(OR('Inventory DB'!C28&gt;='Excel in Life'!$M$8,D28&lt;&gt;""),'Excel in Life'!$C$32,IF('Inventory DB'!C28&lt;='Excel in Life'!$M$9, 'Excel in Life'!$B$32, 'Excel in Life'!$B$29))</f>
        <v>None</v>
      </c>
      <c r="F28" s="92">
        <v>300</v>
      </c>
    </row>
    <row r="29" spans="1:9" ht="16.5" thickBot="1" x14ac:dyDescent="0.3">
      <c r="A29" s="68">
        <v>27</v>
      </c>
      <c r="B29" s="68" t="s">
        <v>55</v>
      </c>
      <c r="C29" s="33">
        <v>2700</v>
      </c>
      <c r="D29" s="87"/>
      <c r="E29" s="104" t="str">
        <f>IF(OR('Inventory DB'!C29&gt;='Excel in Life'!$M$8,D29&lt;&gt;""),'Excel in Life'!$C$32,IF('Inventory DB'!C29&lt;='Excel in Life'!$M$9, 'Excel in Life'!$B$32, 'Excel in Life'!$B$29))</f>
        <v>Do Not Order</v>
      </c>
      <c r="F29" s="92">
        <v>500</v>
      </c>
    </row>
    <row r="30" spans="1:9" ht="16.5" thickBot="1" x14ac:dyDescent="0.3">
      <c r="A30" s="68">
        <v>28</v>
      </c>
      <c r="B30" s="68" t="s">
        <v>56</v>
      </c>
      <c r="C30" s="34">
        <v>2145</v>
      </c>
      <c r="D30" s="90"/>
      <c r="E30" s="104" t="str">
        <f>IF(OR('Inventory DB'!C30&gt;='Excel in Life'!$M$8,D30&lt;&gt;""),'Excel in Life'!$C$32,IF('Inventory DB'!C30&lt;='Excel in Life'!$M$9, 'Excel in Life'!$B$32, 'Excel in Life'!$B$29))</f>
        <v>Do Not Order</v>
      </c>
      <c r="F30" s="95"/>
    </row>
    <row r="31" spans="1:9" ht="16.5" thickBot="1" x14ac:dyDescent="0.3">
      <c r="A31" s="68">
        <v>29</v>
      </c>
      <c r="B31" s="68" t="s">
        <v>28</v>
      </c>
      <c r="C31" s="33">
        <v>909</v>
      </c>
      <c r="D31" s="89"/>
      <c r="E31" s="104" t="str">
        <f>IF(OR('Inventory DB'!C31&gt;='Excel in Life'!$M$8,D31&lt;&gt;""),'Excel in Life'!$C$32,IF('Inventory DB'!C31&lt;='Excel in Life'!$M$9, 'Excel in Life'!$B$32, 'Excel in Life'!$B$29))</f>
        <v>None</v>
      </c>
      <c r="F31" s="94"/>
    </row>
    <row r="32" spans="1:9" ht="16.5" thickBot="1" x14ac:dyDescent="0.3">
      <c r="A32" s="68">
        <v>30</v>
      </c>
      <c r="B32" s="68" t="s">
        <v>29</v>
      </c>
      <c r="C32" s="33">
        <v>856</v>
      </c>
      <c r="D32" s="87"/>
      <c r="E32" s="104" t="str">
        <f>IF(OR('Inventory DB'!C32&gt;='Excel in Life'!$M$8,D32&lt;&gt;""),'Excel in Life'!$C$32,IF('Inventory DB'!C32&lt;='Excel in Life'!$M$9, 'Excel in Life'!$B$32, 'Excel in Life'!$B$29))</f>
        <v>None</v>
      </c>
      <c r="F32" s="92">
        <v>118</v>
      </c>
      <c r="I32" s="2"/>
    </row>
    <row r="33" spans="1:6" ht="16.5" thickBot="1" x14ac:dyDescent="0.3">
      <c r="A33" s="68">
        <v>31</v>
      </c>
      <c r="B33" s="68" t="s">
        <v>30</v>
      </c>
      <c r="C33" s="33">
        <v>704</v>
      </c>
      <c r="D33" s="87">
        <v>300</v>
      </c>
      <c r="E33" s="104" t="str">
        <f>IF(OR('Inventory DB'!C33&gt;='Excel in Life'!$M$8,D33&lt;&gt;""),'Excel in Life'!$C$32,IF('Inventory DB'!C33&lt;='Excel in Life'!$M$9, 'Excel in Life'!$B$32, 'Excel in Life'!$B$29))</f>
        <v>Do Not Order</v>
      </c>
      <c r="F33" s="92"/>
    </row>
    <row r="34" spans="1:6" ht="16.5" thickBot="1" x14ac:dyDescent="0.3">
      <c r="A34" s="68">
        <v>32</v>
      </c>
      <c r="B34" s="68" t="s">
        <v>31</v>
      </c>
      <c r="C34" s="33">
        <v>1456</v>
      </c>
      <c r="D34" s="87"/>
      <c r="E34" s="104" t="str">
        <f>IF(OR('Inventory DB'!C34&gt;='Excel in Life'!$M$8,D34&lt;&gt;""),'Excel in Life'!$C$32,IF('Inventory DB'!C34&lt;='Excel in Life'!$M$9, 'Excel in Life'!$B$32, 'Excel in Life'!$B$29))</f>
        <v>Do Not Order</v>
      </c>
      <c r="F34" s="92"/>
    </row>
    <row r="35" spans="1:6" ht="16.5" thickBot="1" x14ac:dyDescent="0.3">
      <c r="A35" s="68">
        <v>33</v>
      </c>
      <c r="B35" s="68" t="s">
        <v>32</v>
      </c>
      <c r="C35" s="33">
        <v>1237</v>
      </c>
      <c r="D35" s="87"/>
      <c r="E35" s="104" t="str">
        <f>IF(OR('Inventory DB'!C35&gt;='Excel in Life'!$M$8,D35&lt;&gt;""),'Excel in Life'!$C$32,IF('Inventory DB'!C35&lt;='Excel in Life'!$M$9, 'Excel in Life'!$B$32, 'Excel in Life'!$B$29))</f>
        <v>Do Not Order</v>
      </c>
      <c r="F35" s="92"/>
    </row>
    <row r="36" spans="1:6" ht="16.5" thickBot="1" x14ac:dyDescent="0.3">
      <c r="A36" s="68">
        <v>34</v>
      </c>
      <c r="B36" s="68" t="s">
        <v>33</v>
      </c>
      <c r="C36" s="33">
        <v>1098</v>
      </c>
      <c r="D36" s="87"/>
      <c r="E36" s="104" t="str">
        <f>IF(OR('Inventory DB'!C36&gt;='Excel in Life'!$M$8,D36&lt;&gt;""),'Excel in Life'!$C$32,IF('Inventory DB'!C36&lt;='Excel in Life'!$M$9, 'Excel in Life'!$B$32, 'Excel in Life'!$B$29))</f>
        <v>None</v>
      </c>
      <c r="F36" s="92"/>
    </row>
    <row r="37" spans="1:6" ht="16.5" thickBot="1" x14ac:dyDescent="0.3">
      <c r="A37" s="68">
        <v>35</v>
      </c>
      <c r="B37" s="68" t="s">
        <v>34</v>
      </c>
      <c r="C37" s="33">
        <v>20</v>
      </c>
      <c r="D37" s="6">
        <v>400</v>
      </c>
      <c r="E37" s="104" t="str">
        <f>IF(OR('Inventory DB'!C37&gt;='Excel in Life'!$M$8,D37&lt;&gt;""),'Excel in Life'!$C$32,IF('Inventory DB'!C37&lt;='Excel in Life'!$M$9, 'Excel in Life'!$B$32, 'Excel in Life'!$B$29))</f>
        <v>Do Not Order</v>
      </c>
      <c r="F37" s="30"/>
    </row>
    <row r="38" spans="1:6" ht="16.5" thickBot="1" x14ac:dyDescent="0.3">
      <c r="A38" s="68">
        <v>36</v>
      </c>
      <c r="B38" s="68" t="s">
        <v>35</v>
      </c>
      <c r="C38" s="64">
        <v>65</v>
      </c>
      <c r="D38" s="44"/>
      <c r="E38" s="104" t="str">
        <f>IF(OR('Inventory DB'!C38&gt;='Excel in Life'!$M$8,D38&lt;&gt;""),'Excel in Life'!$C$32,IF('Inventory DB'!C38&lt;='Excel in Life'!$M$9, 'Excel in Life'!$B$32, 'Excel in Life'!$B$29))</f>
        <v>Place Order</v>
      </c>
      <c r="F38" s="31"/>
    </row>
    <row r="39" spans="1:6" ht="15.75" x14ac:dyDescent="0.25">
      <c r="A39" s="5"/>
      <c r="B39" s="5"/>
      <c r="C39" s="5"/>
      <c r="D39" s="5"/>
      <c r="E39" s="5"/>
      <c r="F39" s="5"/>
    </row>
    <row r="40" spans="1:6" ht="15.75" x14ac:dyDescent="0.25">
      <c r="A40" s="5"/>
      <c r="B40" s="5"/>
      <c r="C40" s="5"/>
      <c r="D40" s="5"/>
      <c r="E40" s="5"/>
      <c r="F40" s="5"/>
    </row>
  </sheetData>
  <mergeCells count="6">
    <mergeCell ref="F1:F2"/>
    <mergeCell ref="A1:A2"/>
    <mergeCell ref="B1:B2"/>
    <mergeCell ref="C1:C2"/>
    <mergeCell ref="D1:D2"/>
    <mergeCell ref="E1:E2"/>
  </mergeCells>
  <conditionalFormatting sqref="E3:E38">
    <cfRule type="containsText" dxfId="2" priority="2" operator="containsText" text="Do Not Order">
      <formula>NOT(ISERROR(SEARCH("Do Not Order",E3)))</formula>
    </cfRule>
    <cfRule type="containsText" dxfId="1" priority="3" operator="containsText" text="Place Order">
      <formula>NOT(ISERROR(SEARCH("Place Order",E3)))</formula>
    </cfRule>
  </conditionalFormatting>
  <conditionalFormatting sqref="E3:E38">
    <cfRule type="cellIs" dxfId="0" priority="1" operator="equal">
      <formula>"None"</formula>
    </cfRule>
  </conditionalFormatting>
  <printOptions gridLines="1"/>
  <pageMargins left="0" right="0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in Life</vt:lpstr>
      <vt:lpstr>Inventory DB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2014-03-29T19:14:29Z</dcterms:modified>
</cp:coreProperties>
</file>