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940" yWindow="160" windowWidth="27480" windowHeight="24320" tabRatio="910" activeTab="0"/>
  </bookViews>
  <sheets>
    <sheet name="basic calc" sheetId="1" r:id="rId1"/>
    <sheet name="calc quiz" sheetId="2" r:id="rId2"/>
    <sheet name="speeds" sheetId="3" r:id="rId3"/>
    <sheet name="Greenhouse warming potential" sheetId="4" r:id="rId4"/>
  </sheets>
  <definedNames/>
  <calcPr fullCalcOnLoad="1"/>
</workbook>
</file>

<file path=xl/sharedStrings.xml><?xml version="1.0" encoding="utf-8"?>
<sst xmlns="http://schemas.openxmlformats.org/spreadsheetml/2006/main" count="137" uniqueCount="93">
  <si>
    <r>
      <t>Nitrous Oxide (N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O)</t>
    </r>
  </si>
  <si>
    <t>CFC-11 Freon</t>
  </si>
  <si>
    <t xml:space="preserve">  </t>
  </si>
  <si>
    <t>CFC-12</t>
  </si>
  <si>
    <r>
      <t>sulfur hexaflouride (SF</t>
    </r>
    <r>
      <rPr>
        <vertAlign val="subscript"/>
        <sz val="10"/>
        <rFont val="Verdana"/>
        <family val="0"/>
      </rPr>
      <t>6</t>
    </r>
    <r>
      <rPr>
        <sz val="10"/>
        <rFont val="Verdana"/>
        <family val="0"/>
      </rPr>
      <t>)</t>
    </r>
  </si>
  <si>
    <t>Eguivlaent mass of carbon dioxide released</t>
  </si>
  <si>
    <r>
      <t xml:space="preserve">Source: US Environmental Protection Agency, </t>
    </r>
    <r>
      <rPr>
        <i/>
        <sz val="8"/>
        <rFont val="Arial"/>
        <family val="2"/>
      </rPr>
      <t xml:space="preserve">Inventory of US Greenhouse Gas Emissions and </t>
    </r>
  </si>
  <si>
    <t xml:space="preserve">     Sinks: 1990-1997. EPA 236-R-99-003, April 1999.</t>
  </si>
  <si>
    <t>GWP : Greenhouse warming potential</t>
  </si>
  <si>
    <t>Figure 20.3  - Determine the Formulas Embedded in the Gray cells</t>
  </si>
  <si>
    <t>Figure 20.2 Sample Spreadsheet Calculations</t>
  </si>
  <si>
    <t>t (s)</t>
  </si>
  <si>
    <t>d (m)</t>
  </si>
  <si>
    <t>number of moles, moles</t>
  </si>
  <si>
    <t>Pressure (atm)</t>
  </si>
  <si>
    <t>distance (m)</t>
  </si>
  <si>
    <t>velocity (m/s)</t>
  </si>
  <si>
    <t>r</t>
  </si>
  <si>
    <t>Object in freefall</t>
  </si>
  <si>
    <t>Temperature conversion</t>
  </si>
  <si>
    <t>Statistics</t>
  </si>
  <si>
    <t>Escape velocity</t>
  </si>
  <si>
    <r>
      <t xml:space="preserve"> g   (m/s</t>
    </r>
    <r>
      <rPr>
        <i/>
        <vertAlign val="superscript"/>
        <sz val="10"/>
        <rFont val="Verdana"/>
        <family val="0"/>
      </rPr>
      <t>2</t>
    </r>
    <r>
      <rPr>
        <i/>
        <sz val="10"/>
        <rFont val="Verdana"/>
        <family val="0"/>
      </rPr>
      <t>)</t>
    </r>
  </si>
  <si>
    <t>Value (L)</t>
  </si>
  <si>
    <t>Universal Law of Gravitation</t>
  </si>
  <si>
    <t>Ideal Gas Law</t>
  </si>
  <si>
    <t>Newton's 2nd Law</t>
  </si>
  <si>
    <t>Accelerated Motion</t>
  </si>
  <si>
    <t>Resistors in Series</t>
  </si>
  <si>
    <t>Intensity of sound</t>
  </si>
  <si>
    <r>
      <t>acceleration (m/s</t>
    </r>
    <r>
      <rPr>
        <i/>
        <vertAlign val="superscript"/>
        <sz val="10"/>
        <rFont val="Verdana"/>
        <family val="0"/>
      </rPr>
      <t>2</t>
    </r>
    <r>
      <rPr>
        <i/>
        <sz val="10"/>
        <rFont val="Verdana"/>
        <family val="0"/>
      </rPr>
      <t>)</t>
    </r>
  </si>
  <si>
    <r>
      <t>acceleartation (m/s</t>
    </r>
    <r>
      <rPr>
        <i/>
        <vertAlign val="superscript"/>
        <sz val="10"/>
        <rFont val="Verdana"/>
        <family val="0"/>
      </rPr>
      <t>2</t>
    </r>
    <r>
      <rPr>
        <i/>
        <sz val="10"/>
        <rFont val="Verdana"/>
        <family val="0"/>
      </rPr>
      <t>)</t>
    </r>
  </si>
  <si>
    <r>
      <t>Intensity, I, (W/m</t>
    </r>
    <r>
      <rPr>
        <i/>
        <vertAlign val="superscript"/>
        <sz val="10"/>
        <rFont val="Verdana"/>
        <family val="0"/>
      </rPr>
      <t>2</t>
    </r>
    <r>
      <rPr>
        <i/>
        <sz val="10"/>
        <rFont val="Verdana"/>
        <family val="0"/>
      </rPr>
      <t>)</t>
    </r>
  </si>
  <si>
    <r>
      <t>Threshold Intenisty, I</t>
    </r>
    <r>
      <rPr>
        <i/>
        <vertAlign val="subscript"/>
        <sz val="10"/>
        <rFont val="Verdana"/>
        <family val="0"/>
      </rPr>
      <t>o</t>
    </r>
    <r>
      <rPr>
        <i/>
        <sz val="10"/>
        <rFont val="Verdana"/>
        <family val="0"/>
      </rPr>
      <t>, (W/m</t>
    </r>
    <r>
      <rPr>
        <i/>
        <vertAlign val="superscript"/>
        <sz val="10"/>
        <rFont val="Verdana"/>
        <family val="0"/>
      </rPr>
      <t>2</t>
    </r>
    <r>
      <rPr>
        <i/>
        <sz val="10"/>
        <rFont val="Verdana"/>
        <family val="0"/>
      </rPr>
      <t>)</t>
    </r>
  </si>
  <si>
    <t>Max</t>
  </si>
  <si>
    <t>Min</t>
  </si>
  <si>
    <t xml:space="preserve"> </t>
  </si>
  <si>
    <t>Average</t>
  </si>
  <si>
    <t>Celsisus</t>
  </si>
  <si>
    <t>Sum</t>
  </si>
  <si>
    <t>Std. Dev</t>
  </si>
  <si>
    <t>G</t>
  </si>
  <si>
    <t>m(earth)</t>
  </si>
  <si>
    <t>m(object)</t>
  </si>
  <si>
    <t>Force (N)</t>
  </si>
  <si>
    <t>Velocity (m/s)</t>
  </si>
  <si>
    <t>Volume (L)</t>
  </si>
  <si>
    <t>Statistic</t>
  </si>
  <si>
    <t>escapes?</t>
  </si>
  <si>
    <t>Temp F</t>
  </si>
  <si>
    <t>mass (kg)</t>
  </si>
  <si>
    <t>Volume (liters)</t>
  </si>
  <si>
    <t>Temperature, K</t>
  </si>
  <si>
    <t>gas constant, (L*atm)/(mol*K)</t>
  </si>
  <si>
    <t>time (s)</t>
  </si>
  <si>
    <t>resistance 1 (ohms)</t>
  </si>
  <si>
    <t>resistance 2 (ohms)</t>
  </si>
  <si>
    <t>resistance 3 (ohms)</t>
  </si>
  <si>
    <t>resistance (ohms)</t>
  </si>
  <si>
    <t>intensity (dB)</t>
  </si>
  <si>
    <t>average</t>
  </si>
  <si>
    <t>group 1 (any units)</t>
  </si>
  <si>
    <t>group 2 (any units)</t>
  </si>
  <si>
    <t>group 3 (any units)</t>
  </si>
  <si>
    <t>The Sourcebook for Teaching Science - Chapter 20.1</t>
  </si>
  <si>
    <t>Comparison of Speeds</t>
  </si>
  <si>
    <t>speed (mi/h)</t>
  </si>
  <si>
    <t>speed (km/h)</t>
  </si>
  <si>
    <t>speed relative to fastest human</t>
  </si>
  <si>
    <t>Human Growth Rate</t>
  </si>
  <si>
    <t>Average Snail</t>
  </si>
  <si>
    <t>Average Walking Pace</t>
  </si>
  <si>
    <t>First Gasoline Automobile</t>
  </si>
  <si>
    <t>Fastest Human</t>
  </si>
  <si>
    <t xml:space="preserve">1908 Model T Ford </t>
  </si>
  <si>
    <t>Cheetahs’ Top Speed</t>
  </si>
  <si>
    <t>Fastest Horsefly</t>
  </si>
  <si>
    <t>Fastest Roller Coaster</t>
  </si>
  <si>
    <t>Fastest Falcon Species</t>
  </si>
  <si>
    <t>Fastest Skier</t>
  </si>
  <si>
    <t>High Speed Train</t>
  </si>
  <si>
    <t>Dodge Viper’s Top Speed</t>
  </si>
  <si>
    <t>Fastest Wind</t>
  </si>
  <si>
    <t>Speed of Sound</t>
  </si>
  <si>
    <t>Mach 3</t>
  </si>
  <si>
    <t>Fastest Fighter Jet</t>
  </si>
  <si>
    <t>Speed of Light</t>
  </si>
  <si>
    <t>Greenhouse Gas:</t>
  </si>
  <si>
    <t>GWP</t>
  </si>
  <si>
    <t>kilograms</t>
  </si>
  <si>
    <r>
      <t>kg CO</t>
    </r>
    <r>
      <rPr>
        <b/>
        <vertAlign val="subscript"/>
        <sz val="10"/>
        <rFont val="MS Sans Serif"/>
        <family val="0"/>
      </rPr>
      <t>2</t>
    </r>
    <r>
      <rPr>
        <b/>
        <sz val="10"/>
        <rFont val="MS Sans Serif"/>
        <family val="0"/>
      </rPr>
      <t xml:space="preserve"> equivalent</t>
    </r>
  </si>
  <si>
    <r>
      <t>Carbon dioxide (CO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</si>
  <si>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r>
      <t>Methane (CH</t>
    </r>
    <r>
      <rPr>
        <vertAlign val="subscript"/>
        <sz val="10"/>
        <rFont val="Verdana"/>
        <family val="0"/>
      </rPr>
      <t>4</t>
    </r>
    <r>
      <rPr>
        <sz val="10"/>
        <rFont val="Verdana"/>
        <family val="0"/>
      </rPr>
      <t>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</si>
</sst>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  <numFmt numFmtId="168" formatCode="0.000000000"/>
    <numFmt numFmtId="169" formatCode="0.00000000"/>
    <numFmt numFmtId="170" formatCode="0.0000000"/>
    <numFmt numFmtId="171" formatCode="0.0"/>
    <numFmt numFmtId="172" formatCode="0.0%"/>
    <numFmt numFmtId="173" formatCode="m/d/yyyy"/>
    <numFmt numFmtId="174" formatCode="#,##0.0"/>
    <numFmt numFmtId="175" formatCode="_(* #,##0.0_);_(* \(#,##0.0\);_(* &quot;-&quot;??_);_(@_)"/>
    <numFmt numFmtId="176" formatCode="_(* #,##0_);_(* \(#,##0\);_(* &quot;-&quot;??_);_(@_)"/>
    <numFmt numFmtId="177" formatCode="_(* #,##0.00000_);_(* \(#,##0.00000\);_(* &quot;-&quot;??_);_(@_)"/>
    <numFmt numFmtId="178" formatCode="0_)"/>
    <numFmt numFmtId="179" formatCode="0.0_)"/>
    <numFmt numFmtId="180" formatCode="#,##0.0_);\(#,##0.0\)"/>
    <numFmt numFmtId="181" formatCode="_(* #,##0.000_);_(* \(#,##0.000\);_(* &quot;-&quot;??_);_(@_)"/>
    <numFmt numFmtId="182" formatCode="0.0000000"/>
  </numFmts>
  <fonts count="2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61"/>
      <name val="Geneva"/>
      <family val="0"/>
    </font>
    <font>
      <u val="single"/>
      <sz val="10"/>
      <color indexed="12"/>
      <name val="Geneva"/>
      <family val="0"/>
    </font>
    <font>
      <sz val="10"/>
      <name val="Geneva"/>
      <family val="0"/>
    </font>
    <font>
      <sz val="10"/>
      <name val="Arial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18"/>
      <name val="Verdana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i/>
      <vertAlign val="superscript"/>
      <sz val="10"/>
      <name val="Verdana"/>
      <family val="0"/>
    </font>
    <font>
      <i/>
      <vertAlign val="subscript"/>
      <sz val="10"/>
      <name val="Verdana"/>
      <family val="0"/>
    </font>
    <font>
      <sz val="9"/>
      <name val="Geneva"/>
      <family val="0"/>
    </font>
    <font>
      <u val="single"/>
      <sz val="9"/>
      <color indexed="61"/>
      <name val="Geneva"/>
      <family val="0"/>
    </font>
    <font>
      <u val="single"/>
      <sz val="9"/>
      <color indexed="12"/>
      <name val="Geneva"/>
      <family val="0"/>
    </font>
    <font>
      <sz val="10"/>
      <color indexed="9"/>
      <name val="Verdana"/>
      <family val="0"/>
    </font>
    <font>
      <b/>
      <sz val="12"/>
      <name val="Verdana"/>
      <family val="0"/>
    </font>
    <font>
      <b/>
      <sz val="10"/>
      <name val="MS Sans Serif"/>
      <family val="0"/>
    </font>
    <font>
      <b/>
      <vertAlign val="subscript"/>
      <sz val="10"/>
      <name val="MS Sans Serif"/>
      <family val="0"/>
    </font>
    <font>
      <vertAlign val="subscript"/>
      <sz val="10"/>
      <name val="Verdana"/>
      <family val="0"/>
    </font>
    <font>
      <b/>
      <u val="single"/>
      <sz val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0" fillId="2" borderId="1" xfId="0" applyFill="1" applyBorder="1" applyAlignment="1">
      <alignment horizontal="center"/>
    </xf>
    <xf numFmtId="171" fontId="0" fillId="2" borderId="1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21" fillId="3" borderId="0" xfId="0" applyFont="1" applyFill="1" applyAlignment="1">
      <alignment/>
    </xf>
    <xf numFmtId="0" fontId="21" fillId="3" borderId="0" xfId="0" applyFont="1" applyFill="1" applyAlignment="1">
      <alignment horizontal="center"/>
    </xf>
    <xf numFmtId="0" fontId="22" fillId="0" borderId="0" xfId="0" applyFont="1" applyAlignment="1">
      <alignment/>
    </xf>
    <xf numFmtId="2" fontId="0" fillId="0" borderId="0" xfId="0" applyNumberFormat="1" applyAlignment="1">
      <alignment/>
    </xf>
    <xf numFmtId="0" fontId="23" fillId="0" borderId="6" xfId="0" applyFont="1" applyFill="1" applyBorder="1" applyAlignment="1">
      <alignment horizontal="center" wrapText="1"/>
    </xf>
    <xf numFmtId="2" fontId="23" fillId="0" borderId="6" xfId="0" applyNumberFormat="1" applyFont="1" applyFill="1" applyBorder="1" applyAlignment="1">
      <alignment horizontal="center" wrapText="1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170" fontId="0" fillId="0" borderId="8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/>
    </xf>
    <xf numFmtId="170" fontId="0" fillId="0" borderId="2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/>
    </xf>
    <xf numFmtId="2" fontId="0" fillId="0" borderId="9" xfId="0" applyNumberFormat="1" applyFill="1" applyBorder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11" fontId="0" fillId="0" borderId="8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26" fillId="0" borderId="0" xfId="0" applyFont="1" applyAlignment="1">
      <alignment/>
    </xf>
    <xf numFmtId="0" fontId="0" fillId="2" borderId="13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calculations-1b.xls" xfId="20"/>
    <cellStyle name="Followed Hyperlink_calculations-1b.xls Chart 1" xfId="21"/>
    <cellStyle name="Followed Hyperlink_calculations-1b.xls Chart 2" xfId="22"/>
    <cellStyle name="Followed Hyperlink_calculations.xls Chart 3" xfId="23"/>
    <cellStyle name="Followed Hyperlink_calculations.xls Chart 3_1" xfId="24"/>
    <cellStyle name="Followed Hyperlink_calculations.xls Chart 4" xfId="25"/>
    <cellStyle name="Followed Hyperlink_graph_types-1b.xls" xfId="26"/>
    <cellStyle name="Followed Hyperlink_graph_types.xls Chart 1" xfId="27"/>
    <cellStyle name="Followed Hyperlink_half_life.xls Chart 1" xfId="28"/>
    <cellStyle name="Followed Hyperlink_interpretation.xls" xfId="29"/>
    <cellStyle name="Followed Hyperlink_ss-final-7.xls Chart 1" xfId="30"/>
    <cellStyle name="Followed Hyperlink_ss-final-7.xls Chart 2" xfId="31"/>
    <cellStyle name="Followed Hyperlink_ss-final.xls" xfId="32"/>
    <cellStyle name="Followed Hyperlink_statistics.xls Chart 1" xfId="33"/>
    <cellStyle name="Followed Hyperlink_statistics.xls Chart 2" xfId="34"/>
    <cellStyle name="Followed Hyperlink_statistics.xls Chart 3" xfId="35"/>
    <cellStyle name="Hyperlink" xfId="36"/>
    <cellStyle name="Hyperlink_calculations.xls Chart 3" xfId="37"/>
    <cellStyle name="Hyperlink_graph_types-1b.xls" xfId="38"/>
    <cellStyle name="Hyperlink_graph_types.xls Chart 1" xfId="39"/>
    <cellStyle name="Hyperlink_half_life.xls Chart 1" xfId="40"/>
    <cellStyle name="Hyperlink_interpretation.xls" xfId="41"/>
    <cellStyle name="Hyperlink_ss-final.xls" xfId="42"/>
    <cellStyle name="Hyperlink_statistics.xls Chart 1" xfId="43"/>
    <cellStyle name="Hyperlink_statistics.xls Chart 2" xfId="44"/>
    <cellStyle name="Hyperlink_statistics.xls Chart 3" xfId="45"/>
    <cellStyle name="Normal_calculations.xls Chart 3" xfId="46"/>
    <cellStyle name="Normal_climate.xls Chart 1" xfId="47"/>
    <cellStyle name="Normal_climate.xls Chart 2" xfId="48"/>
    <cellStyle name="Normal_climate.xls Chart 3" xfId="49"/>
    <cellStyle name="Normal_climate.xls Chart 4" xfId="50"/>
    <cellStyle name="Normal_graph_types.xls Chart 1" xfId="51"/>
    <cellStyle name="Normal_graphs.xls Chart -1012" xfId="52"/>
    <cellStyle name="Normal_graphs.xls Chart -1013" xfId="53"/>
    <cellStyle name="Normal_graphs.xls Chart -1014" xfId="54"/>
    <cellStyle name="Normal_graphs.xls Chart -1015" xfId="55"/>
    <cellStyle name="Normal_graphs.xls Chart -1016" xfId="56"/>
    <cellStyle name="Normal_graphs.xls Chart -1017" xfId="57"/>
    <cellStyle name="Normal_graphs.xls Chart -1018" xfId="58"/>
    <cellStyle name="Normal_graphs.xls Chart -1019" xfId="59"/>
    <cellStyle name="Normal_graphs.xls Chart -1020" xfId="60"/>
    <cellStyle name="Normal_graphs.xls Chart -1021" xfId="61"/>
    <cellStyle name="Normal_graphs.xls Chart -1022" xfId="62"/>
    <cellStyle name="Normal_graphs.xls Chart -1023" xfId="63"/>
    <cellStyle name="Normal_half_life.xls Chart 1" xfId="64"/>
    <cellStyle name="Normal_statistics.xls Chart 1" xfId="65"/>
    <cellStyle name="Normal_statistics.xls Chart 2" xfId="66"/>
    <cellStyle name="Percen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6E6E6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466725</xdr:colOff>
      <xdr:row>4</xdr:row>
      <xdr:rowOff>0</xdr:rowOff>
    </xdr:from>
    <xdr:ext cx="85725" cy="209550"/>
    <xdr:sp>
      <xdr:nvSpPr>
        <xdr:cNvPr id="1" name="Text Box -1018"/>
        <xdr:cNvSpPr txBox="1">
          <a:spLocks noChangeArrowheads="1"/>
        </xdr:cNvSpPr>
      </xdr:nvSpPr>
      <xdr:spPr>
        <a:xfrm>
          <a:off x="9039225" y="771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4</xdr:col>
      <xdr:colOff>114300</xdr:colOff>
      <xdr:row>6</xdr:row>
      <xdr:rowOff>0</xdr:rowOff>
    </xdr:from>
    <xdr:to>
      <xdr:col>5</xdr:col>
      <xdr:colOff>361950</xdr:colOff>
      <xdr:row>9</xdr:row>
      <xdr:rowOff>47625</xdr:rowOff>
    </xdr:to>
    <xdr:sp>
      <xdr:nvSpPr>
        <xdr:cNvPr id="2" name="Text Box -1017"/>
        <xdr:cNvSpPr txBox="1">
          <a:spLocks noChangeArrowheads="1"/>
        </xdr:cNvSpPr>
      </xdr:nvSpPr>
      <xdr:spPr>
        <a:xfrm>
          <a:off x="4533900" y="1095375"/>
          <a:ext cx="1066800" cy="533400"/>
        </a:xfrm>
        <a:prstGeom prst="rect">
          <a:avLst/>
        </a:prstGeom>
        <a:solidFill>
          <a:srgbClr val="EBEBE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=(B3-32)*(5/9)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=(B4-32)*(5/9)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=(B5-32)*(5/9)</a:t>
          </a:r>
        </a:p>
      </xdr:txBody>
    </xdr:sp>
    <xdr:clientData/>
  </xdr:twoCellAnchor>
  <xdr:twoCellAnchor>
    <xdr:from>
      <xdr:col>4</xdr:col>
      <xdr:colOff>114300</xdr:colOff>
      <xdr:row>12</xdr:row>
      <xdr:rowOff>9525</xdr:rowOff>
    </xdr:from>
    <xdr:to>
      <xdr:col>5</xdr:col>
      <xdr:colOff>723900</xdr:colOff>
      <xdr:row>15</xdr:row>
      <xdr:rowOff>47625</xdr:rowOff>
    </xdr:to>
    <xdr:sp>
      <xdr:nvSpPr>
        <xdr:cNvPr id="3" name="Text Box -1016"/>
        <xdr:cNvSpPr txBox="1">
          <a:spLocks noChangeArrowheads="1"/>
        </xdr:cNvSpPr>
      </xdr:nvSpPr>
      <xdr:spPr>
        <a:xfrm>
          <a:off x="4533900" y="2105025"/>
          <a:ext cx="1428750" cy="523875"/>
        </a:xfrm>
        <a:prstGeom prst="rect">
          <a:avLst/>
        </a:prstGeom>
        <a:solidFill>
          <a:srgbClr val="EBEBE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=1/2*$B$9*(C9)^2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=1/2*$B$9*(C10)^2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=1/2*$B$9*(C11)^2</a:t>
          </a:r>
        </a:p>
      </xdr:txBody>
    </xdr:sp>
    <xdr:clientData/>
  </xdr:twoCellAnchor>
  <xdr:twoCellAnchor>
    <xdr:from>
      <xdr:col>4</xdr:col>
      <xdr:colOff>114300</xdr:colOff>
      <xdr:row>18</xdr:row>
      <xdr:rowOff>0</xdr:rowOff>
    </xdr:from>
    <xdr:to>
      <xdr:col>6</xdr:col>
      <xdr:colOff>114300</xdr:colOff>
      <xdr:row>19</xdr:row>
      <xdr:rowOff>38100</xdr:rowOff>
    </xdr:to>
    <xdr:sp>
      <xdr:nvSpPr>
        <xdr:cNvPr id="4" name="Text Box -1015"/>
        <xdr:cNvSpPr txBox="1">
          <a:spLocks noChangeArrowheads="1"/>
        </xdr:cNvSpPr>
      </xdr:nvSpPr>
      <xdr:spPr>
        <a:xfrm>
          <a:off x="4533900" y="3067050"/>
          <a:ext cx="1638300" cy="200025"/>
        </a:xfrm>
        <a:prstGeom prst="rect">
          <a:avLst/>
        </a:prstGeom>
        <a:solidFill>
          <a:srgbClr val="EBEBE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=C15*(C16*C17)/C18^2</a:t>
          </a:r>
        </a:p>
      </xdr:txBody>
    </xdr:sp>
    <xdr:clientData/>
  </xdr:twoCellAnchor>
  <xdr:twoCellAnchor>
    <xdr:from>
      <xdr:col>4</xdr:col>
      <xdr:colOff>114300</xdr:colOff>
      <xdr:row>25</xdr:row>
      <xdr:rowOff>9525</xdr:rowOff>
    </xdr:from>
    <xdr:to>
      <xdr:col>5</xdr:col>
      <xdr:colOff>600075</xdr:colOff>
      <xdr:row>30</xdr:row>
      <xdr:rowOff>38100</xdr:rowOff>
    </xdr:to>
    <xdr:sp>
      <xdr:nvSpPr>
        <xdr:cNvPr id="5" name="Text Box -1014"/>
        <xdr:cNvSpPr txBox="1">
          <a:spLocks noChangeArrowheads="1"/>
        </xdr:cNvSpPr>
      </xdr:nvSpPr>
      <xdr:spPr>
        <a:xfrm>
          <a:off x="4533900" y="4210050"/>
          <a:ext cx="1304925" cy="838200"/>
        </a:xfrm>
        <a:prstGeom prst="rect">
          <a:avLst/>
        </a:prstGeom>
        <a:solidFill>
          <a:srgbClr val="EBEBE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=SUM(B22:B28)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=MAX(B22:B28)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=MIN(B22:B28)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=AVERAGE(B22:B28)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=STDEV(B22:B28)</a:t>
          </a:r>
        </a:p>
      </xdr:txBody>
    </xdr:sp>
    <xdr:clientData/>
  </xdr:twoCellAnchor>
  <xdr:twoCellAnchor>
    <xdr:from>
      <xdr:col>3</xdr:col>
      <xdr:colOff>190500</xdr:colOff>
      <xdr:row>34</xdr:row>
      <xdr:rowOff>152400</xdr:rowOff>
    </xdr:from>
    <xdr:to>
      <xdr:col>5</xdr:col>
      <xdr:colOff>523875</xdr:colOff>
      <xdr:row>39</xdr:row>
      <xdr:rowOff>0</xdr:rowOff>
    </xdr:to>
    <xdr:sp>
      <xdr:nvSpPr>
        <xdr:cNvPr id="6" name="Text Box -1013"/>
        <xdr:cNvSpPr txBox="1">
          <a:spLocks noChangeArrowheads="1"/>
        </xdr:cNvSpPr>
      </xdr:nvSpPr>
      <xdr:spPr>
        <a:xfrm>
          <a:off x="3724275" y="5810250"/>
          <a:ext cx="2038350" cy="657225"/>
        </a:xfrm>
        <a:prstGeom prst="rect">
          <a:avLst/>
        </a:prstGeom>
        <a:solidFill>
          <a:srgbClr val="EBEBE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=IF(+B32&gt;=40200,"yes","no")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=IF(+B33&gt;=40200,"yes","no")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=IF(+B34&gt;=40200,"yes","no")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=IF(+B35&gt;=40200,"yes","no")</a:t>
          </a:r>
        </a:p>
      </xdr:txBody>
    </xdr:sp>
    <xdr:clientData/>
  </xdr:twoCellAnchor>
  <xdr:twoCellAnchor>
    <xdr:from>
      <xdr:col>3</xdr:col>
      <xdr:colOff>676275</xdr:colOff>
      <xdr:row>6</xdr:row>
      <xdr:rowOff>85725</xdr:rowOff>
    </xdr:from>
    <xdr:to>
      <xdr:col>4</xdr:col>
      <xdr:colOff>76200</xdr:colOff>
      <xdr:row>6</xdr:row>
      <xdr:rowOff>85725</xdr:rowOff>
    </xdr:to>
    <xdr:sp>
      <xdr:nvSpPr>
        <xdr:cNvPr id="7" name="Line 14"/>
        <xdr:cNvSpPr>
          <a:spLocks/>
        </xdr:cNvSpPr>
      </xdr:nvSpPr>
      <xdr:spPr>
        <a:xfrm flipH="1">
          <a:off x="4210050" y="11811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676275</xdr:colOff>
      <xdr:row>7</xdr:row>
      <xdr:rowOff>85725</xdr:rowOff>
    </xdr:from>
    <xdr:to>
      <xdr:col>4</xdr:col>
      <xdr:colOff>76200</xdr:colOff>
      <xdr:row>7</xdr:row>
      <xdr:rowOff>85725</xdr:rowOff>
    </xdr:to>
    <xdr:sp>
      <xdr:nvSpPr>
        <xdr:cNvPr id="8" name="Line 15"/>
        <xdr:cNvSpPr>
          <a:spLocks/>
        </xdr:cNvSpPr>
      </xdr:nvSpPr>
      <xdr:spPr>
        <a:xfrm flipH="1">
          <a:off x="4210050" y="1343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676275</xdr:colOff>
      <xdr:row>8</xdr:row>
      <xdr:rowOff>85725</xdr:rowOff>
    </xdr:from>
    <xdr:to>
      <xdr:col>4</xdr:col>
      <xdr:colOff>76200</xdr:colOff>
      <xdr:row>8</xdr:row>
      <xdr:rowOff>85725</xdr:rowOff>
    </xdr:to>
    <xdr:sp>
      <xdr:nvSpPr>
        <xdr:cNvPr id="9" name="Line 16"/>
        <xdr:cNvSpPr>
          <a:spLocks/>
        </xdr:cNvSpPr>
      </xdr:nvSpPr>
      <xdr:spPr>
        <a:xfrm flipH="1">
          <a:off x="4210050" y="1504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676275</xdr:colOff>
      <xdr:row>12</xdr:row>
      <xdr:rowOff>76200</xdr:rowOff>
    </xdr:from>
    <xdr:to>
      <xdr:col>4</xdr:col>
      <xdr:colOff>76200</xdr:colOff>
      <xdr:row>12</xdr:row>
      <xdr:rowOff>76200</xdr:rowOff>
    </xdr:to>
    <xdr:sp>
      <xdr:nvSpPr>
        <xdr:cNvPr id="10" name="Line 17"/>
        <xdr:cNvSpPr>
          <a:spLocks/>
        </xdr:cNvSpPr>
      </xdr:nvSpPr>
      <xdr:spPr>
        <a:xfrm flipH="1">
          <a:off x="4210050" y="2171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676275</xdr:colOff>
      <xdr:row>13</xdr:row>
      <xdr:rowOff>76200</xdr:rowOff>
    </xdr:from>
    <xdr:to>
      <xdr:col>4</xdr:col>
      <xdr:colOff>76200</xdr:colOff>
      <xdr:row>13</xdr:row>
      <xdr:rowOff>76200</xdr:rowOff>
    </xdr:to>
    <xdr:sp>
      <xdr:nvSpPr>
        <xdr:cNvPr id="11" name="Line 18"/>
        <xdr:cNvSpPr>
          <a:spLocks/>
        </xdr:cNvSpPr>
      </xdr:nvSpPr>
      <xdr:spPr>
        <a:xfrm flipH="1">
          <a:off x="4210050" y="2333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85725</xdr:rowOff>
    </xdr:from>
    <xdr:to>
      <xdr:col>4</xdr:col>
      <xdr:colOff>76200</xdr:colOff>
      <xdr:row>14</xdr:row>
      <xdr:rowOff>85725</xdr:rowOff>
    </xdr:to>
    <xdr:sp>
      <xdr:nvSpPr>
        <xdr:cNvPr id="12" name="Line 19"/>
        <xdr:cNvSpPr>
          <a:spLocks/>
        </xdr:cNvSpPr>
      </xdr:nvSpPr>
      <xdr:spPr>
        <a:xfrm flipH="1">
          <a:off x="4210050" y="25050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723900</xdr:colOff>
      <xdr:row>18</xdr:row>
      <xdr:rowOff>76200</xdr:rowOff>
    </xdr:from>
    <xdr:to>
      <xdr:col>4</xdr:col>
      <xdr:colOff>123825</xdr:colOff>
      <xdr:row>18</xdr:row>
      <xdr:rowOff>76200</xdr:rowOff>
    </xdr:to>
    <xdr:sp>
      <xdr:nvSpPr>
        <xdr:cNvPr id="13" name="Line 20"/>
        <xdr:cNvSpPr>
          <a:spLocks/>
        </xdr:cNvSpPr>
      </xdr:nvSpPr>
      <xdr:spPr>
        <a:xfrm flipH="1">
          <a:off x="4257675" y="3143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685800</xdr:colOff>
      <xdr:row>25</xdr:row>
      <xdr:rowOff>85725</xdr:rowOff>
    </xdr:from>
    <xdr:to>
      <xdr:col>4</xdr:col>
      <xdr:colOff>85725</xdr:colOff>
      <xdr:row>25</xdr:row>
      <xdr:rowOff>85725</xdr:rowOff>
    </xdr:to>
    <xdr:sp>
      <xdr:nvSpPr>
        <xdr:cNvPr id="14" name="Line 21"/>
        <xdr:cNvSpPr>
          <a:spLocks/>
        </xdr:cNvSpPr>
      </xdr:nvSpPr>
      <xdr:spPr>
        <a:xfrm flipH="1">
          <a:off x="4219575" y="4286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685800</xdr:colOff>
      <xdr:row>26</xdr:row>
      <xdr:rowOff>76200</xdr:rowOff>
    </xdr:from>
    <xdr:to>
      <xdr:col>4</xdr:col>
      <xdr:colOff>85725</xdr:colOff>
      <xdr:row>26</xdr:row>
      <xdr:rowOff>76200</xdr:rowOff>
    </xdr:to>
    <xdr:sp>
      <xdr:nvSpPr>
        <xdr:cNvPr id="15" name="Line 22"/>
        <xdr:cNvSpPr>
          <a:spLocks/>
        </xdr:cNvSpPr>
      </xdr:nvSpPr>
      <xdr:spPr>
        <a:xfrm flipH="1">
          <a:off x="4219575" y="4438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685800</xdr:colOff>
      <xdr:row>27</xdr:row>
      <xdr:rowOff>76200</xdr:rowOff>
    </xdr:from>
    <xdr:to>
      <xdr:col>4</xdr:col>
      <xdr:colOff>85725</xdr:colOff>
      <xdr:row>27</xdr:row>
      <xdr:rowOff>76200</xdr:rowOff>
    </xdr:to>
    <xdr:sp>
      <xdr:nvSpPr>
        <xdr:cNvPr id="16" name="Line 23"/>
        <xdr:cNvSpPr>
          <a:spLocks/>
        </xdr:cNvSpPr>
      </xdr:nvSpPr>
      <xdr:spPr>
        <a:xfrm flipH="1">
          <a:off x="4219575" y="4600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685800</xdr:colOff>
      <xdr:row>28</xdr:row>
      <xdr:rowOff>66675</xdr:rowOff>
    </xdr:from>
    <xdr:to>
      <xdr:col>4</xdr:col>
      <xdr:colOff>85725</xdr:colOff>
      <xdr:row>28</xdr:row>
      <xdr:rowOff>66675</xdr:rowOff>
    </xdr:to>
    <xdr:sp>
      <xdr:nvSpPr>
        <xdr:cNvPr id="17" name="Line 24"/>
        <xdr:cNvSpPr>
          <a:spLocks/>
        </xdr:cNvSpPr>
      </xdr:nvSpPr>
      <xdr:spPr>
        <a:xfrm flipH="1">
          <a:off x="4219575" y="4752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685800</xdr:colOff>
      <xdr:row>29</xdr:row>
      <xdr:rowOff>66675</xdr:rowOff>
    </xdr:from>
    <xdr:to>
      <xdr:col>4</xdr:col>
      <xdr:colOff>85725</xdr:colOff>
      <xdr:row>29</xdr:row>
      <xdr:rowOff>66675</xdr:rowOff>
    </xdr:to>
    <xdr:sp>
      <xdr:nvSpPr>
        <xdr:cNvPr id="18" name="Line 25"/>
        <xdr:cNvSpPr>
          <a:spLocks/>
        </xdr:cNvSpPr>
      </xdr:nvSpPr>
      <xdr:spPr>
        <a:xfrm flipH="1">
          <a:off x="4219575" y="4914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676275</xdr:colOff>
      <xdr:row>35</xdr:row>
      <xdr:rowOff>85725</xdr:rowOff>
    </xdr:from>
    <xdr:to>
      <xdr:col>3</xdr:col>
      <xdr:colOff>142875</xdr:colOff>
      <xdr:row>35</xdr:row>
      <xdr:rowOff>85725</xdr:rowOff>
    </xdr:to>
    <xdr:sp>
      <xdr:nvSpPr>
        <xdr:cNvPr id="19" name="Line 26"/>
        <xdr:cNvSpPr>
          <a:spLocks/>
        </xdr:cNvSpPr>
      </xdr:nvSpPr>
      <xdr:spPr>
        <a:xfrm flipH="1">
          <a:off x="3390900" y="59055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666750</xdr:colOff>
      <xdr:row>36</xdr:row>
      <xdr:rowOff>85725</xdr:rowOff>
    </xdr:from>
    <xdr:to>
      <xdr:col>3</xdr:col>
      <xdr:colOff>133350</xdr:colOff>
      <xdr:row>36</xdr:row>
      <xdr:rowOff>85725</xdr:rowOff>
    </xdr:to>
    <xdr:sp>
      <xdr:nvSpPr>
        <xdr:cNvPr id="20" name="Line 27"/>
        <xdr:cNvSpPr>
          <a:spLocks/>
        </xdr:cNvSpPr>
      </xdr:nvSpPr>
      <xdr:spPr>
        <a:xfrm flipH="1">
          <a:off x="3381375" y="6067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676275</xdr:colOff>
      <xdr:row>37</xdr:row>
      <xdr:rowOff>85725</xdr:rowOff>
    </xdr:from>
    <xdr:to>
      <xdr:col>3</xdr:col>
      <xdr:colOff>142875</xdr:colOff>
      <xdr:row>37</xdr:row>
      <xdr:rowOff>85725</xdr:rowOff>
    </xdr:to>
    <xdr:sp>
      <xdr:nvSpPr>
        <xdr:cNvPr id="21" name="Line 28"/>
        <xdr:cNvSpPr>
          <a:spLocks/>
        </xdr:cNvSpPr>
      </xdr:nvSpPr>
      <xdr:spPr>
        <a:xfrm flipH="1">
          <a:off x="3390900" y="62293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666750</xdr:colOff>
      <xdr:row>38</xdr:row>
      <xdr:rowOff>85725</xdr:rowOff>
    </xdr:from>
    <xdr:to>
      <xdr:col>3</xdr:col>
      <xdr:colOff>133350</xdr:colOff>
      <xdr:row>38</xdr:row>
      <xdr:rowOff>85725</xdr:rowOff>
    </xdr:to>
    <xdr:sp>
      <xdr:nvSpPr>
        <xdr:cNvPr id="22" name="Line 29"/>
        <xdr:cNvSpPr>
          <a:spLocks/>
        </xdr:cNvSpPr>
      </xdr:nvSpPr>
      <xdr:spPr>
        <a:xfrm flipH="1">
          <a:off x="3381375" y="63912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0</xdr:rowOff>
    </xdr:from>
    <xdr:to>
      <xdr:col>4</xdr:col>
      <xdr:colOff>47625</xdr:colOff>
      <xdr:row>46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28800" y="6105525"/>
          <a:ext cx="365760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SUM   Calculates the sum for a range or list of cells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AVERAGE  Calculates the average for a range or list of cells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COUNT  Counts the number of cells that contain numbers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MAX    Calculates the highest value in a list or range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MIN   Calculates the lowest value in a list or range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SIN    Calculates the sine of a value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COS    Calculates the cosine of a value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TAN   Calculates the tangent of a value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SQRT   Calculates the square root of a value
</a:t>
          </a:r>
        </a:p>
      </xdr:txBody>
    </xdr:sp>
    <xdr:clientData/>
  </xdr:twoCellAnchor>
  <xdr:twoCellAnchor>
    <xdr:from>
      <xdr:col>0</xdr:col>
      <xdr:colOff>19050</xdr:colOff>
      <xdr:row>37</xdr:row>
      <xdr:rowOff>0</xdr:rowOff>
    </xdr:from>
    <xdr:to>
      <xdr:col>0</xdr:col>
      <xdr:colOff>1657350</xdr:colOff>
      <xdr:row>44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6105525"/>
          <a:ext cx="16383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 Defines a calculation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+  Addition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 Subtraction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*  Multiplication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/  Division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^ Power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  Exponent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125" zoomScaleNormal="125" workbookViewId="0" topLeftCell="A1">
      <selection activeCell="A1" sqref="A1:IV1"/>
    </sheetView>
  </sheetViews>
  <sheetFormatPr defaultColWidth="11.00390625" defaultRowHeight="12.75"/>
  <cols>
    <col min="1" max="1" width="23.875" style="0" customWidth="1"/>
    <col min="2" max="2" width="11.75390625" style="3" customWidth="1"/>
    <col min="3" max="3" width="10.75390625" style="3" customWidth="1"/>
    <col min="4" max="4" width="11.625" style="3" customWidth="1"/>
    <col min="5" max="6" width="10.75390625" style="3" customWidth="1"/>
  </cols>
  <sheetData>
    <row r="1" spans="1:6" s="23" customFormat="1" ht="12.75">
      <c r="A1" s="23" t="s">
        <v>64</v>
      </c>
      <c r="B1" s="24"/>
      <c r="C1" s="24"/>
      <c r="D1" s="24"/>
      <c r="E1" s="24"/>
      <c r="F1" s="24"/>
    </row>
    <row r="2" spans="2:6" s="20" customFormat="1" ht="12.75">
      <c r="B2" s="3"/>
      <c r="C2" s="3"/>
      <c r="D2" s="3"/>
      <c r="E2" s="3"/>
      <c r="F2" s="3"/>
    </row>
    <row r="3" spans="1:6" s="21" customFormat="1" ht="22.5">
      <c r="A3" s="21" t="s">
        <v>10</v>
      </c>
      <c r="B3" s="22"/>
      <c r="C3" s="22"/>
      <c r="D3" s="22"/>
      <c r="E3" s="22"/>
      <c r="F3" s="22"/>
    </row>
    <row r="4" spans="2:6" s="20" customFormat="1" ht="12.75">
      <c r="B4" s="3"/>
      <c r="C4" s="3"/>
      <c r="D4" s="3"/>
      <c r="E4" s="3"/>
      <c r="F4" s="3"/>
    </row>
    <row r="5" ht="12.75">
      <c r="A5" s="1" t="s">
        <v>19</v>
      </c>
    </row>
    <row r="6" spans="2:4" ht="12.75">
      <c r="B6" s="8" t="s">
        <v>49</v>
      </c>
      <c r="D6" s="4" t="s">
        <v>38</v>
      </c>
    </row>
    <row r="7" spans="2:4" ht="12.75">
      <c r="B7" s="10">
        <v>212</v>
      </c>
      <c r="D7" s="5">
        <f>(B7-32)*(5/9)</f>
        <v>100</v>
      </c>
    </row>
    <row r="8" spans="2:4" ht="12.75">
      <c r="B8" s="10">
        <v>32</v>
      </c>
      <c r="D8" s="5">
        <f>(B8-32)*(5/9)</f>
        <v>0</v>
      </c>
    </row>
    <row r="9" spans="2:4" ht="12.75">
      <c r="B9" s="10">
        <v>98.6</v>
      </c>
      <c r="D9" s="5">
        <f>(B9-32)*(5/9)</f>
        <v>37</v>
      </c>
    </row>
    <row r="11" ht="12.75">
      <c r="A11" s="1" t="s">
        <v>18</v>
      </c>
    </row>
    <row r="12" spans="2:5" ht="15">
      <c r="B12" s="18" t="s">
        <v>22</v>
      </c>
      <c r="C12" s="8" t="s">
        <v>11</v>
      </c>
      <c r="D12" s="4" t="s">
        <v>12</v>
      </c>
      <c r="E12" s="4"/>
    </row>
    <row r="13" spans="2:4" ht="12.75">
      <c r="B13" s="5">
        <v>9.8</v>
      </c>
      <c r="C13" s="17">
        <v>1</v>
      </c>
      <c r="D13" s="11">
        <f>1/2*$B$13*(C13)^2</f>
        <v>4.9</v>
      </c>
    </row>
    <row r="14" spans="2:4" ht="12.75">
      <c r="B14" s="12" t="s">
        <v>36</v>
      </c>
      <c r="C14" s="10">
        <v>2</v>
      </c>
      <c r="D14" s="11">
        <f>1/2*$B$13*(C14)^2</f>
        <v>19.6</v>
      </c>
    </row>
    <row r="15" spans="2:4" ht="12.75">
      <c r="B15" s="12" t="s">
        <v>36</v>
      </c>
      <c r="C15" s="10">
        <v>3</v>
      </c>
      <c r="D15" s="11">
        <f>1/2*$B$13*(C15)^2</f>
        <v>44.1</v>
      </c>
    </row>
    <row r="17" ht="12.75">
      <c r="A17" s="1" t="s">
        <v>24</v>
      </c>
    </row>
    <row r="18" spans="4:5" ht="12.75">
      <c r="D18" s="4" t="s">
        <v>44</v>
      </c>
      <c r="E18"/>
    </row>
    <row r="19" spans="2:5" ht="12.75">
      <c r="B19" s="8" t="s">
        <v>41</v>
      </c>
      <c r="C19" s="9">
        <v>6.673E-11</v>
      </c>
      <c r="D19" s="6">
        <f>C19*(C20*C21)/C22^2</f>
        <v>979.980227579498</v>
      </c>
      <c r="E19"/>
    </row>
    <row r="20" spans="2:5" ht="12.75">
      <c r="B20" s="8" t="s">
        <v>43</v>
      </c>
      <c r="C20" s="10">
        <v>100</v>
      </c>
      <c r="D20"/>
      <c r="E20"/>
    </row>
    <row r="21" spans="2:5" ht="12.75">
      <c r="B21" s="8" t="s">
        <v>42</v>
      </c>
      <c r="C21" s="9">
        <v>5.974E+24</v>
      </c>
      <c r="D21"/>
      <c r="E21"/>
    </row>
    <row r="22" spans="2:5" ht="12.75">
      <c r="B22" s="8" t="s">
        <v>17</v>
      </c>
      <c r="C22" s="9">
        <v>6378000</v>
      </c>
      <c r="D22"/>
      <c r="E22"/>
    </row>
    <row r="24" ht="12.75">
      <c r="A24" s="1" t="s">
        <v>20</v>
      </c>
    </row>
    <row r="25" spans="2:4" ht="12.75">
      <c r="B25" s="8" t="s">
        <v>46</v>
      </c>
      <c r="C25" s="8" t="s">
        <v>47</v>
      </c>
      <c r="D25" s="4" t="s">
        <v>23</v>
      </c>
    </row>
    <row r="26" spans="2:4" ht="12.75">
      <c r="B26" s="10">
        <v>22.3</v>
      </c>
      <c r="C26" s="10" t="s">
        <v>39</v>
      </c>
      <c r="D26" s="7">
        <f>SUM(B26:B32)</f>
        <v>156.9</v>
      </c>
    </row>
    <row r="27" spans="2:4" ht="12.75">
      <c r="B27" s="10">
        <v>22.1</v>
      </c>
      <c r="C27" s="10" t="s">
        <v>34</v>
      </c>
      <c r="D27" s="7">
        <f>MAX(B26:B32)</f>
        <v>23.5</v>
      </c>
    </row>
    <row r="28" spans="2:4" ht="12.75">
      <c r="B28" s="10">
        <v>22.4</v>
      </c>
      <c r="C28" s="10" t="s">
        <v>35</v>
      </c>
      <c r="D28" s="7">
        <f>MIN(B26:B32)</f>
        <v>21.3</v>
      </c>
    </row>
    <row r="29" spans="2:4" ht="12.75">
      <c r="B29" s="10">
        <v>21.3</v>
      </c>
      <c r="C29" s="10" t="s">
        <v>37</v>
      </c>
      <c r="D29" s="7">
        <f>AVERAGE(B26:B32)</f>
        <v>22.414285714285715</v>
      </c>
    </row>
    <row r="30" spans="2:4" ht="12.75">
      <c r="B30" s="10">
        <v>23.1</v>
      </c>
      <c r="C30" s="10" t="s">
        <v>40</v>
      </c>
      <c r="D30" s="7">
        <f>STDEV(B26:B32)</f>
        <v>0.7128079952520997</v>
      </c>
    </row>
    <row r="31" ht="12.75">
      <c r="B31" s="10">
        <v>23.5</v>
      </c>
    </row>
    <row r="32" ht="12.75">
      <c r="B32" s="10">
        <v>22.2</v>
      </c>
    </row>
    <row r="34" ht="12.75">
      <c r="A34" s="1" t="s">
        <v>21</v>
      </c>
    </row>
    <row r="35" spans="1:3" ht="12.75">
      <c r="A35" s="1" t="s">
        <v>36</v>
      </c>
      <c r="B35" s="8" t="s">
        <v>45</v>
      </c>
      <c r="C35" s="4" t="s">
        <v>48</v>
      </c>
    </row>
    <row r="36" spans="2:3" ht="12.75">
      <c r="B36" s="10">
        <v>41000</v>
      </c>
      <c r="C36" s="11" t="str">
        <f>IF(+B36&gt;=40200,"yes","no")</f>
        <v>yes</v>
      </c>
    </row>
    <row r="37" spans="2:3" ht="12.75">
      <c r="B37" s="10">
        <v>39000</v>
      </c>
      <c r="C37" s="11" t="str">
        <f>IF(+B37&gt;=40200,"yes","no")</f>
        <v>no</v>
      </c>
    </row>
    <row r="38" spans="2:3" ht="12.75">
      <c r="B38" s="10">
        <v>37000</v>
      </c>
      <c r="C38" s="11" t="str">
        <f>IF(+B38&gt;=40200,"yes","no")</f>
        <v>no</v>
      </c>
    </row>
    <row r="39" spans="2:3" ht="12.75">
      <c r="B39" s="10">
        <v>42000</v>
      </c>
      <c r="C39" s="11" t="str">
        <f>IF(+B39&gt;=40200,"yes","no")</f>
        <v>yes</v>
      </c>
    </row>
    <row r="41" spans="2:3" ht="12.75">
      <c r="B41" s="3" t="s">
        <v>36</v>
      </c>
      <c r="C41" s="3" t="s">
        <v>36</v>
      </c>
    </row>
  </sheetData>
  <printOptions gridLines="1" headings="1"/>
  <pageMargins left="0.75" right="0.75" top="1" bottom="1" header="0.5" footer="0.5"/>
  <pageSetup fitToHeight="1" fitToWidth="1" orientation="portrait" paperSize="9" scale="63"/>
  <drawing r:id="rId7"/>
  <legacyDrawing r:id="rId6"/>
  <oleObjects>
    <oleObject progId="Equation.3" shapeId="513636" r:id="rId1"/>
    <oleObject progId="Equation.3" shapeId="571698" r:id="rId2"/>
    <oleObject progId="Equation.3" shapeId="796146" r:id="rId3"/>
    <oleObject progId="Equation.3" shapeId="860320" r:id="rId4"/>
    <oleObject progId="Equation.3" shapeId="1355679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="150" zoomScaleNormal="150" workbookViewId="0" topLeftCell="A1">
      <selection activeCell="H27" sqref="H27"/>
    </sheetView>
  </sheetViews>
  <sheetFormatPr defaultColWidth="11.00390625" defaultRowHeight="12.75"/>
  <cols>
    <col min="1" max="1" width="21.875" style="0" customWidth="1"/>
    <col min="2" max="2" width="25.25390625" style="2" customWidth="1"/>
    <col min="3" max="3" width="8.875" style="3" customWidth="1"/>
    <col min="4" max="4" width="15.375" style="3" bestFit="1" customWidth="1"/>
  </cols>
  <sheetData>
    <row r="1" spans="1:6" s="23" customFormat="1" ht="12.75">
      <c r="A1" s="23" t="s">
        <v>64</v>
      </c>
      <c r="B1" s="24"/>
      <c r="C1" s="24"/>
      <c r="D1" s="24"/>
      <c r="E1" s="24"/>
      <c r="F1" s="24"/>
    </row>
    <row r="2" spans="1:4" s="20" customFormat="1" ht="12.75">
      <c r="A2" s="20" t="s">
        <v>9</v>
      </c>
      <c r="B2" s="2"/>
      <c r="C2" s="3"/>
      <c r="D2" s="3"/>
    </row>
    <row r="3" spans="2:4" s="20" customFormat="1" ht="12.75">
      <c r="B3" s="2"/>
      <c r="C3" s="3"/>
      <c r="D3" s="3"/>
    </row>
    <row r="5" spans="1:4" ht="12.75">
      <c r="A5" s="13" t="s">
        <v>26</v>
      </c>
      <c r="D5" s="4" t="s">
        <v>44</v>
      </c>
    </row>
    <row r="6" spans="2:4" ht="12.75">
      <c r="B6" s="14" t="s">
        <v>50</v>
      </c>
      <c r="C6" s="10">
        <v>100</v>
      </c>
      <c r="D6" s="15">
        <f>C6*C7</f>
        <v>980.0000000000001</v>
      </c>
    </row>
    <row r="7" spans="2:3" ht="15">
      <c r="B7" s="14" t="s">
        <v>31</v>
      </c>
      <c r="C7" s="10">
        <v>9.8</v>
      </c>
    </row>
    <row r="10" spans="1:4" ht="12.75">
      <c r="A10" s="13" t="s">
        <v>25</v>
      </c>
      <c r="D10" s="4" t="s">
        <v>14</v>
      </c>
    </row>
    <row r="11" spans="2:4" ht="12.75">
      <c r="B11" s="14" t="s">
        <v>13</v>
      </c>
      <c r="C11" s="10">
        <v>5</v>
      </c>
      <c r="D11" s="16">
        <f>(C11*C12*C13)/C14</f>
        <v>51.038833333333336</v>
      </c>
    </row>
    <row r="12" spans="2:3" ht="12.75">
      <c r="B12" s="14" t="s">
        <v>53</v>
      </c>
      <c r="C12" s="10">
        <v>0.0821</v>
      </c>
    </row>
    <row r="13" spans="2:3" ht="12.75">
      <c r="B13" s="14" t="s">
        <v>52</v>
      </c>
      <c r="C13" s="10">
        <v>373</v>
      </c>
    </row>
    <row r="14" spans="2:3" ht="12.75">
      <c r="B14" s="14" t="s">
        <v>51</v>
      </c>
      <c r="C14" s="10">
        <v>3</v>
      </c>
    </row>
    <row r="16" spans="1:4" ht="12.75">
      <c r="A16" s="13" t="s">
        <v>27</v>
      </c>
      <c r="D16" s="3" t="s">
        <v>15</v>
      </c>
    </row>
    <row r="17" spans="2:4" ht="12.75">
      <c r="B17" s="14" t="s">
        <v>16</v>
      </c>
      <c r="C17" s="10">
        <v>5</v>
      </c>
      <c r="D17" s="15">
        <f>(C17*C19)+1/2*(C18*C19^2)</f>
        <v>59.1</v>
      </c>
    </row>
    <row r="18" spans="2:3" ht="15">
      <c r="B18" s="14" t="s">
        <v>30</v>
      </c>
      <c r="C18" s="10">
        <v>9.8</v>
      </c>
    </row>
    <row r="19" spans="2:3" ht="12.75">
      <c r="B19" s="14" t="s">
        <v>54</v>
      </c>
      <c r="C19" s="10">
        <v>3</v>
      </c>
    </row>
    <row r="21" spans="1:4" ht="12.75">
      <c r="A21" s="13" t="s">
        <v>28</v>
      </c>
      <c r="D21" s="3" t="s">
        <v>58</v>
      </c>
    </row>
    <row r="22" spans="2:4" ht="12.75">
      <c r="B22" s="14" t="s">
        <v>55</v>
      </c>
      <c r="C22" s="10">
        <v>24</v>
      </c>
      <c r="D22" s="15">
        <f>C22+C23+C24</f>
        <v>244</v>
      </c>
    </row>
    <row r="23" spans="2:3" ht="12.75">
      <c r="B23" s="14" t="s">
        <v>56</v>
      </c>
      <c r="C23" s="10">
        <v>145</v>
      </c>
    </row>
    <row r="24" spans="2:3" ht="12.75">
      <c r="B24" s="14" t="s">
        <v>57</v>
      </c>
      <c r="C24" s="10">
        <v>75</v>
      </c>
    </row>
    <row r="26" ht="12.75">
      <c r="A26" s="3"/>
    </row>
    <row r="27" spans="1:4" ht="12.75">
      <c r="A27" s="13" t="s">
        <v>29</v>
      </c>
      <c r="D27" s="3" t="s">
        <v>59</v>
      </c>
    </row>
    <row r="28" spans="2:4" ht="15">
      <c r="B28" s="14" t="s">
        <v>32</v>
      </c>
      <c r="C28" s="9">
        <v>0.01</v>
      </c>
      <c r="D28" s="19">
        <f>10*LOG10(C28/C29)</f>
        <v>90</v>
      </c>
    </row>
    <row r="29" spans="2:3" ht="15">
      <c r="B29" s="14" t="s">
        <v>33</v>
      </c>
      <c r="C29" s="9">
        <v>1E-11</v>
      </c>
    </row>
    <row r="30" ht="12.75"/>
    <row r="32" spans="1:4" ht="12.75">
      <c r="A32" s="13" t="s">
        <v>37</v>
      </c>
      <c r="D32" s="3" t="s">
        <v>60</v>
      </c>
    </row>
    <row r="33" spans="2:4" ht="12.75">
      <c r="B33" s="14" t="s">
        <v>61</v>
      </c>
      <c r="C33" s="10">
        <v>567</v>
      </c>
      <c r="D33" s="16">
        <f>AVERAGE(C33:C35)</f>
        <v>419.3333333333333</v>
      </c>
    </row>
    <row r="34" spans="2:4" ht="12.75">
      <c r="B34" s="14" t="s">
        <v>62</v>
      </c>
      <c r="C34" s="10">
        <v>345</v>
      </c>
      <c r="D34" s="3" t="s">
        <v>36</v>
      </c>
    </row>
    <row r="35" spans="2:3" ht="12.75">
      <c r="B35" s="14" t="s">
        <v>63</v>
      </c>
      <c r="C35" s="10">
        <v>346</v>
      </c>
    </row>
  </sheetData>
  <printOptions/>
  <pageMargins left="0.75" right="0.75" top="1" bottom="1" header="0.5" footer="0.5"/>
  <pageSetup orientation="portrait" paperSize="9"/>
  <drawing r:id="rId8"/>
  <legacyDrawing r:id="rId7"/>
  <oleObjects>
    <oleObject progId="Equation.3" shapeId="1166089" r:id="rId1"/>
    <oleObject progId="Equation.3" shapeId="1212128" r:id="rId2"/>
    <oleObject progId="Equation.3" shapeId="1246252" r:id="rId3"/>
    <oleObject progId="Equation.3" shapeId="1280769" r:id="rId4"/>
    <oleObject progId="Equation.3" shapeId="1296818" r:id="rId5"/>
    <oleObject progId="Equation.3" shapeId="1337270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="150" zoomScaleNormal="150" workbookViewId="0" topLeftCell="A1">
      <selection activeCell="G14" sqref="G14"/>
    </sheetView>
  </sheetViews>
  <sheetFormatPr defaultColWidth="11.00390625" defaultRowHeight="12.75"/>
  <sheetData>
    <row r="1" spans="1:6" s="23" customFormat="1" ht="12.75">
      <c r="A1" s="23" t="s">
        <v>64</v>
      </c>
      <c r="B1" s="24"/>
      <c r="C1" s="24"/>
      <c r="D1" s="24"/>
      <c r="E1" s="24"/>
      <c r="F1" s="24"/>
    </row>
    <row r="2" spans="1:5" ht="16.5" thickBot="1">
      <c r="A2" s="25" t="s">
        <v>65</v>
      </c>
      <c r="B2" s="20"/>
      <c r="C2" s="20"/>
      <c r="D2" s="20"/>
      <c r="E2" s="26"/>
    </row>
    <row r="3" spans="1:5" ht="51.75">
      <c r="A3" s="27"/>
      <c r="B3" s="27"/>
      <c r="C3" s="27" t="s">
        <v>66</v>
      </c>
      <c r="D3" s="27" t="s">
        <v>67</v>
      </c>
      <c r="E3" s="28" t="s">
        <v>68</v>
      </c>
    </row>
    <row r="4" spans="1:5" ht="12.75">
      <c r="A4" s="29" t="s">
        <v>69</v>
      </c>
      <c r="B4" s="29"/>
      <c r="C4" s="30">
        <v>6E-09</v>
      </c>
      <c r="D4" s="31"/>
      <c r="E4" s="32"/>
    </row>
    <row r="5" spans="1:5" ht="12.75">
      <c r="A5" s="33" t="s">
        <v>70</v>
      </c>
      <c r="B5" s="33"/>
      <c r="C5" s="34">
        <v>0.01</v>
      </c>
      <c r="D5" s="34"/>
      <c r="E5" s="35"/>
    </row>
    <row r="6" spans="1:5" ht="12.75">
      <c r="A6" s="33" t="s">
        <v>71</v>
      </c>
      <c r="B6" s="33"/>
      <c r="C6" s="34">
        <v>3</v>
      </c>
      <c r="D6" s="34"/>
      <c r="E6" s="36"/>
    </row>
    <row r="7" spans="1:5" ht="12.75">
      <c r="A7" s="33" t="s">
        <v>72</v>
      </c>
      <c r="B7" s="33"/>
      <c r="C7" s="34">
        <v>9</v>
      </c>
      <c r="D7" s="34"/>
      <c r="E7" s="36"/>
    </row>
    <row r="8" spans="1:5" ht="12.75">
      <c r="A8" s="33" t="s">
        <v>73</v>
      </c>
      <c r="B8" s="33"/>
      <c r="C8" s="34">
        <v>22</v>
      </c>
      <c r="D8" s="34">
        <v>35.4</v>
      </c>
      <c r="E8" s="36">
        <f>D8/35.42</f>
        <v>0.9994353472614341</v>
      </c>
    </row>
    <row r="9" spans="1:5" ht="12.75">
      <c r="A9" s="33" t="s">
        <v>74</v>
      </c>
      <c r="B9" s="33"/>
      <c r="C9" s="34">
        <v>40</v>
      </c>
      <c r="D9" s="34"/>
      <c r="E9" s="36"/>
    </row>
    <row r="10" spans="1:5" ht="12.75">
      <c r="A10" s="33" t="s">
        <v>75</v>
      </c>
      <c r="B10" s="33"/>
      <c r="C10" s="34">
        <v>65</v>
      </c>
      <c r="D10" s="34"/>
      <c r="E10" s="36"/>
    </row>
    <row r="11" spans="1:5" ht="12.75">
      <c r="A11" s="33" t="s">
        <v>76</v>
      </c>
      <c r="B11" s="33"/>
      <c r="C11" s="34">
        <v>90</v>
      </c>
      <c r="D11" s="34"/>
      <c r="E11" s="36"/>
    </row>
    <row r="12" spans="1:5" ht="12.75">
      <c r="A12" s="33" t="s">
        <v>77</v>
      </c>
      <c r="B12" s="33"/>
      <c r="C12" s="34">
        <v>100</v>
      </c>
      <c r="D12" s="34"/>
      <c r="E12" s="36"/>
    </row>
    <row r="13" spans="1:5" ht="12.75">
      <c r="A13" s="33" t="s">
        <v>78</v>
      </c>
      <c r="B13" s="33"/>
      <c r="C13" s="34">
        <v>105</v>
      </c>
      <c r="D13" s="34"/>
      <c r="E13" s="36"/>
    </row>
    <row r="14" spans="1:5" ht="12.75">
      <c r="A14" s="33" t="s">
        <v>79</v>
      </c>
      <c r="B14" s="33"/>
      <c r="C14" s="34">
        <v>154</v>
      </c>
      <c r="D14" s="34"/>
      <c r="E14" s="36"/>
    </row>
    <row r="15" spans="1:5" ht="12.75">
      <c r="A15" s="33" t="s">
        <v>80</v>
      </c>
      <c r="B15" s="33"/>
      <c r="C15" s="34">
        <v>186</v>
      </c>
      <c r="D15" s="34"/>
      <c r="E15" s="36"/>
    </row>
    <row r="16" spans="1:5" ht="12.75">
      <c r="A16" s="33" t="s">
        <v>81</v>
      </c>
      <c r="B16" s="33"/>
      <c r="C16" s="34">
        <v>212</v>
      </c>
      <c r="D16" s="34"/>
      <c r="E16" s="36"/>
    </row>
    <row r="17" spans="1:5" ht="12.75">
      <c r="A17" s="33" t="s">
        <v>82</v>
      </c>
      <c r="B17" s="33"/>
      <c r="C17" s="34">
        <v>318</v>
      </c>
      <c r="D17" s="34"/>
      <c r="E17" s="36"/>
    </row>
    <row r="18" spans="1:5" ht="12.75">
      <c r="A18" s="33" t="s">
        <v>83</v>
      </c>
      <c r="B18" s="33"/>
      <c r="C18" s="34">
        <v>750</v>
      </c>
      <c r="D18" s="34"/>
      <c r="E18" s="36"/>
    </row>
    <row r="19" spans="1:5" ht="12.75">
      <c r="A19" s="33" t="s">
        <v>84</v>
      </c>
      <c r="B19" s="33"/>
      <c r="C19" s="34">
        <v>2250</v>
      </c>
      <c r="D19" s="34"/>
      <c r="E19" s="36"/>
    </row>
    <row r="20" spans="1:5" ht="12.75">
      <c r="A20" s="33" t="s">
        <v>85</v>
      </c>
      <c r="B20" s="33"/>
      <c r="C20" s="34">
        <v>4500</v>
      </c>
      <c r="D20" s="34"/>
      <c r="E20" s="36"/>
    </row>
    <row r="21" spans="1:5" ht="12.75">
      <c r="A21" s="37" t="s">
        <v>86</v>
      </c>
      <c r="B21" s="37"/>
      <c r="C21" s="38">
        <v>670000000</v>
      </c>
      <c r="D21" s="38"/>
      <c r="E21" s="39"/>
    </row>
    <row r="22" spans="1:5" ht="12.75">
      <c r="A22" s="40"/>
      <c r="B22" s="40"/>
      <c r="C22" s="40"/>
      <c r="D22" s="40"/>
      <c r="E22" s="41"/>
    </row>
    <row r="23" spans="1:5" ht="12.75">
      <c r="A23" s="40"/>
      <c r="B23" s="40"/>
      <c r="C23" s="40"/>
      <c r="D23" s="40"/>
      <c r="E23" s="41"/>
    </row>
    <row r="24" spans="1:5" ht="16.5" thickBot="1">
      <c r="A24" s="25" t="s">
        <v>65</v>
      </c>
      <c r="B24" s="20"/>
      <c r="C24" s="20"/>
      <c r="D24" s="20"/>
      <c r="E24" s="26"/>
    </row>
    <row r="25" spans="1:5" ht="51.75">
      <c r="A25" s="27"/>
      <c r="B25" s="27"/>
      <c r="C25" s="27" t="s">
        <v>66</v>
      </c>
      <c r="D25" s="27" t="s">
        <v>67</v>
      </c>
      <c r="E25" s="28" t="s">
        <v>68</v>
      </c>
    </row>
    <row r="26" spans="1:5" ht="12.75">
      <c r="A26" s="29" t="s">
        <v>69</v>
      </c>
      <c r="B26" s="29"/>
      <c r="C26" s="30">
        <v>6E-09</v>
      </c>
      <c r="D26" s="31">
        <f>C26*1.61</f>
        <v>9.66E-09</v>
      </c>
      <c r="E26" s="42">
        <f>35.4/D26</f>
        <v>3664596273.2919254</v>
      </c>
    </row>
    <row r="27" spans="1:5" ht="12.75">
      <c r="A27" s="33" t="s">
        <v>70</v>
      </c>
      <c r="B27" s="33"/>
      <c r="C27" s="34">
        <v>0.01</v>
      </c>
      <c r="D27" s="34">
        <f aca="true" t="shared" si="0" ref="D27:D43">C27*1.61</f>
        <v>0.0161</v>
      </c>
      <c r="E27" s="43">
        <f aca="true" t="shared" si="1" ref="E27:E43">35.4/D27</f>
        <v>2198.7577639751553</v>
      </c>
    </row>
    <row r="28" spans="1:5" ht="12.75">
      <c r="A28" s="33" t="s">
        <v>71</v>
      </c>
      <c r="B28" s="33"/>
      <c r="C28" s="34">
        <v>3</v>
      </c>
      <c r="D28" s="34">
        <f t="shared" si="0"/>
        <v>4.83</v>
      </c>
      <c r="E28" s="43">
        <f t="shared" si="1"/>
        <v>7.32919254658385</v>
      </c>
    </row>
    <row r="29" spans="1:5" ht="12.75">
      <c r="A29" s="33" t="s">
        <v>72</v>
      </c>
      <c r="B29" s="33"/>
      <c r="C29" s="34">
        <v>9</v>
      </c>
      <c r="D29" s="34">
        <f t="shared" si="0"/>
        <v>14.49</v>
      </c>
      <c r="E29" s="43">
        <f t="shared" si="1"/>
        <v>2.443064182194617</v>
      </c>
    </row>
    <row r="30" spans="1:5" ht="12.75">
      <c r="A30" s="33" t="s">
        <v>73</v>
      </c>
      <c r="B30" s="33"/>
      <c r="C30" s="34">
        <v>22</v>
      </c>
      <c r="D30" s="34">
        <f t="shared" si="0"/>
        <v>35.42</v>
      </c>
      <c r="E30" s="43">
        <f t="shared" si="1"/>
        <v>0.9994353472614341</v>
      </c>
    </row>
    <row r="31" spans="1:5" ht="12.75">
      <c r="A31" s="33" t="s">
        <v>74</v>
      </c>
      <c r="B31" s="33"/>
      <c r="C31" s="34">
        <v>40</v>
      </c>
      <c r="D31" s="34">
        <f t="shared" si="0"/>
        <v>64.4</v>
      </c>
      <c r="E31" s="43">
        <f t="shared" si="1"/>
        <v>0.5496894409937888</v>
      </c>
    </row>
    <row r="32" spans="1:5" ht="12.75">
      <c r="A32" s="33" t="s">
        <v>75</v>
      </c>
      <c r="B32" s="33"/>
      <c r="C32" s="34">
        <v>65</v>
      </c>
      <c r="D32" s="34">
        <f t="shared" si="0"/>
        <v>104.65</v>
      </c>
      <c r="E32" s="43">
        <f t="shared" si="1"/>
        <v>0.33827042522694695</v>
      </c>
    </row>
    <row r="33" spans="1:5" ht="12.75">
      <c r="A33" s="33" t="s">
        <v>76</v>
      </c>
      <c r="B33" s="33"/>
      <c r="C33" s="34">
        <v>90</v>
      </c>
      <c r="D33" s="34">
        <f t="shared" si="0"/>
        <v>144.9</v>
      </c>
      <c r="E33" s="43">
        <f t="shared" si="1"/>
        <v>0.24430641821946167</v>
      </c>
    </row>
    <row r="34" spans="1:5" ht="12.75">
      <c r="A34" s="33" t="s">
        <v>77</v>
      </c>
      <c r="B34" s="33"/>
      <c r="C34" s="34">
        <v>100</v>
      </c>
      <c r="D34" s="34">
        <f t="shared" si="0"/>
        <v>161</v>
      </c>
      <c r="E34" s="43">
        <f t="shared" si="1"/>
        <v>0.21987577639751552</v>
      </c>
    </row>
    <row r="35" spans="1:5" ht="12.75">
      <c r="A35" s="33" t="s">
        <v>78</v>
      </c>
      <c r="B35" s="33"/>
      <c r="C35" s="34">
        <v>105</v>
      </c>
      <c r="D35" s="34">
        <f t="shared" si="0"/>
        <v>169.05</v>
      </c>
      <c r="E35" s="43">
        <f t="shared" si="1"/>
        <v>0.20940550133096714</v>
      </c>
    </row>
    <row r="36" spans="1:5" ht="12.75">
      <c r="A36" s="33" t="s">
        <v>79</v>
      </c>
      <c r="B36" s="33"/>
      <c r="C36" s="34">
        <v>154</v>
      </c>
      <c r="D36" s="34">
        <f t="shared" si="0"/>
        <v>247.94000000000003</v>
      </c>
      <c r="E36" s="43">
        <f t="shared" si="1"/>
        <v>0.14277647818020486</v>
      </c>
    </row>
    <row r="37" spans="1:5" ht="12.75">
      <c r="A37" s="33" t="s">
        <v>80</v>
      </c>
      <c r="B37" s="33"/>
      <c r="C37" s="34">
        <v>186</v>
      </c>
      <c r="D37" s="34">
        <f t="shared" si="0"/>
        <v>299.46000000000004</v>
      </c>
      <c r="E37" s="43">
        <f t="shared" si="1"/>
        <v>0.11821278300941693</v>
      </c>
    </row>
    <row r="38" spans="1:5" ht="12.75">
      <c r="A38" s="33" t="s">
        <v>81</v>
      </c>
      <c r="B38" s="33"/>
      <c r="C38" s="34">
        <v>212</v>
      </c>
      <c r="D38" s="34">
        <f t="shared" si="0"/>
        <v>341.32</v>
      </c>
      <c r="E38" s="43">
        <f t="shared" si="1"/>
        <v>0.10371498886675261</v>
      </c>
    </row>
    <row r="39" spans="1:5" ht="12.75">
      <c r="A39" s="33" t="s">
        <v>82</v>
      </c>
      <c r="B39" s="33"/>
      <c r="C39" s="34">
        <v>318</v>
      </c>
      <c r="D39" s="34">
        <f t="shared" si="0"/>
        <v>511.98</v>
      </c>
      <c r="E39" s="43">
        <f t="shared" si="1"/>
        <v>0.0691433259111684</v>
      </c>
    </row>
    <row r="40" spans="1:5" ht="12.75">
      <c r="A40" s="33" t="s">
        <v>83</v>
      </c>
      <c r="B40" s="33"/>
      <c r="C40" s="34">
        <v>750</v>
      </c>
      <c r="D40" s="34">
        <f t="shared" si="0"/>
        <v>1207.5</v>
      </c>
      <c r="E40" s="43">
        <f t="shared" si="1"/>
        <v>0.0293167701863354</v>
      </c>
    </row>
    <row r="41" spans="1:5" ht="12.75">
      <c r="A41" s="33" t="s">
        <v>84</v>
      </c>
      <c r="B41" s="33"/>
      <c r="C41" s="34">
        <v>2250</v>
      </c>
      <c r="D41" s="34">
        <f t="shared" si="0"/>
        <v>3622.5</v>
      </c>
      <c r="E41" s="43">
        <f t="shared" si="1"/>
        <v>0.009772256728778468</v>
      </c>
    </row>
    <row r="42" spans="1:5" ht="12.75">
      <c r="A42" s="33" t="s">
        <v>85</v>
      </c>
      <c r="B42" s="33"/>
      <c r="C42" s="34">
        <v>4500</v>
      </c>
      <c r="D42" s="34">
        <f t="shared" si="0"/>
        <v>7245</v>
      </c>
      <c r="E42" s="43">
        <f t="shared" si="1"/>
        <v>0.004886128364389234</v>
      </c>
    </row>
    <row r="43" spans="1:5" ht="12.75">
      <c r="A43" s="37" t="s">
        <v>86</v>
      </c>
      <c r="B43" s="37"/>
      <c r="C43" s="38">
        <v>670000000</v>
      </c>
      <c r="D43" s="38">
        <f t="shared" si="0"/>
        <v>1078700000</v>
      </c>
      <c r="E43" s="44">
        <f t="shared" si="1"/>
        <v>3.281728005933067E-08</v>
      </c>
    </row>
  </sheetData>
  <mergeCells count="36">
    <mergeCell ref="A43:B43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1:B21"/>
    <mergeCell ref="A26:B26"/>
    <mergeCell ref="A27:B27"/>
    <mergeCell ref="A28:B28"/>
    <mergeCell ref="A29:B29"/>
    <mergeCell ref="A30:B30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="150" zoomScaleNormal="150" workbookViewId="0" topLeftCell="A1">
      <pane ySplit="1" topLeftCell="BM2" activePane="bottomLeft" state="frozen"/>
      <selection pane="topLeft" activeCell="A1" sqref="A1"/>
      <selection pane="bottomLeft" activeCell="A51" sqref="A51"/>
    </sheetView>
  </sheetViews>
  <sheetFormatPr defaultColWidth="11.00390625" defaultRowHeight="12.75"/>
  <cols>
    <col min="1" max="1" width="33.25390625" style="0" customWidth="1"/>
    <col min="4" max="4" width="13.75390625" style="0" bestFit="1" customWidth="1"/>
  </cols>
  <sheetData>
    <row r="1" spans="1:6" s="23" customFormat="1" ht="12.75">
      <c r="A1" s="23" t="s">
        <v>64</v>
      </c>
      <c r="B1" s="24"/>
      <c r="C1" s="24"/>
      <c r="D1" s="24"/>
      <c r="E1" s="24"/>
      <c r="F1" s="24"/>
    </row>
    <row r="2" ht="13.5" thickBot="1"/>
    <row r="3" spans="1:4" ht="18" thickBot="1">
      <c r="A3" s="45" t="s">
        <v>87</v>
      </c>
      <c r="B3" s="45" t="s">
        <v>88</v>
      </c>
      <c r="C3" s="45" t="s">
        <v>89</v>
      </c>
      <c r="D3" s="45" t="s">
        <v>90</v>
      </c>
    </row>
    <row r="4" spans="1:4" ht="15">
      <c r="A4" s="46" t="s">
        <v>91</v>
      </c>
      <c r="B4" s="46">
        <v>1</v>
      </c>
      <c r="C4" s="46" t="s">
        <v>36</v>
      </c>
      <c r="D4" s="46" t="s">
        <v>36</v>
      </c>
    </row>
    <row r="5" spans="1:4" ht="15">
      <c r="A5" s="34" t="s">
        <v>92</v>
      </c>
      <c r="B5" s="34">
        <v>21</v>
      </c>
      <c r="C5" s="34" t="s">
        <v>36</v>
      </c>
      <c r="D5" s="34" t="s">
        <v>36</v>
      </c>
    </row>
    <row r="6" spans="1:4" ht="15">
      <c r="A6" s="34" t="s">
        <v>0</v>
      </c>
      <c r="B6" s="34">
        <v>310</v>
      </c>
      <c r="C6" s="34" t="s">
        <v>36</v>
      </c>
      <c r="D6" s="34" t="s">
        <v>36</v>
      </c>
    </row>
    <row r="7" spans="1:4" ht="12.75">
      <c r="A7" s="34" t="s">
        <v>1</v>
      </c>
      <c r="B7" s="34">
        <v>3400</v>
      </c>
      <c r="C7" s="34" t="s">
        <v>2</v>
      </c>
      <c r="D7" s="34" t="s">
        <v>36</v>
      </c>
    </row>
    <row r="8" spans="1:4" ht="12.75">
      <c r="A8" s="34" t="s">
        <v>3</v>
      </c>
      <c r="B8" s="34">
        <v>7100</v>
      </c>
      <c r="C8" s="34" t="s">
        <v>36</v>
      </c>
      <c r="D8" s="34" t="s">
        <v>36</v>
      </c>
    </row>
    <row r="9" spans="1:4" ht="15.75" thickBot="1">
      <c r="A9" s="47" t="s">
        <v>4</v>
      </c>
      <c r="B9" s="48">
        <v>23900</v>
      </c>
      <c r="C9" s="47" t="s">
        <v>36</v>
      </c>
      <c r="D9" s="47" t="s">
        <v>36</v>
      </c>
    </row>
    <row r="10" spans="1:4" ht="12.75">
      <c r="A10" s="49" t="s">
        <v>5</v>
      </c>
      <c r="B10" s="20"/>
      <c r="C10" s="20"/>
      <c r="D10" s="50" t="s">
        <v>36</v>
      </c>
    </row>
    <row r="11" spans="1:4" ht="12.75">
      <c r="A11" s="20"/>
      <c r="B11" s="20"/>
      <c r="C11" s="20"/>
      <c r="D11" s="20"/>
    </row>
    <row r="12" spans="1:4" ht="12.75">
      <c r="A12" s="51" t="s">
        <v>6</v>
      </c>
      <c r="B12" s="20"/>
      <c r="C12" s="20"/>
      <c r="D12" s="20"/>
    </row>
    <row r="13" spans="1:4" ht="12.75">
      <c r="A13" s="52" t="s">
        <v>7</v>
      </c>
      <c r="B13" s="20"/>
      <c r="C13" s="20"/>
      <c r="D13" s="20"/>
    </row>
    <row r="15" ht="12.75">
      <c r="A15" s="20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Northridge</Company>
  <HyperlinkBase>http://www.sciencesourcebook.com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Sourcebook for Teaching Science - Chapter 20</dc:title>
  <dc:subject>Spreadsheets</dc:subject>
  <dc:creator>Norman Herr</dc:creator>
  <cp:keywords/>
  <dc:description/>
  <cp:lastModifiedBy>Norman Herr</cp:lastModifiedBy>
  <cp:lastPrinted>2007-01-24T20:46:27Z</cp:lastPrinted>
  <dcterms:created xsi:type="dcterms:W3CDTF">2002-10-18T01:32:59Z</dcterms:created>
  <dcterms:modified xsi:type="dcterms:W3CDTF">2009-02-05T06:01:47Z</dcterms:modified>
  <cp:category/>
  <cp:version/>
  <cp:contentType/>
  <cp:contentStatus/>
</cp:coreProperties>
</file>