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8415" windowHeight="3690" activeTab="5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<sst xmlns="http://schemas.openxmlformats.org/spreadsheetml/2006/main" count="158" uniqueCount="68">
  <si>
    <t>Bond example:</t>
  </si>
  <si>
    <t>1.  100,000 face value, 12% coupon rate, 10% yield rate, 10 years</t>
  </si>
  <si>
    <t>,callable at 101, convertible into 50 shares each</t>
  </si>
  <si>
    <t>Pv(20,5)</t>
  </si>
  <si>
    <t xml:space="preserve">Issuance:  </t>
  </si>
  <si>
    <t>face value</t>
  </si>
  <si>
    <t>coupon</t>
  </si>
  <si>
    <t>dr. cash</t>
  </si>
  <si>
    <t>semi annual int</t>
  </si>
  <si>
    <t xml:space="preserve">   cr. Bonds payable</t>
  </si>
  <si>
    <t>Issue price</t>
  </si>
  <si>
    <t xml:space="preserve">   cr. Premium</t>
  </si>
  <si>
    <t>Carrying</t>
  </si>
  <si>
    <t>effective</t>
  </si>
  <si>
    <t>interest</t>
  </si>
  <si>
    <t>amortization</t>
  </si>
  <si>
    <t>value</t>
  </si>
  <si>
    <t>int. rate</t>
  </si>
  <si>
    <t>expense</t>
  </si>
  <si>
    <t xml:space="preserve"> paid</t>
  </si>
  <si>
    <t>premium/discount</t>
  </si>
  <si>
    <t>Interest payment:</t>
  </si>
  <si>
    <t>dr. interest expense</t>
  </si>
  <si>
    <t>dr. premium</t>
  </si>
  <si>
    <t xml:space="preserve">   cr. Cash (interest payable)</t>
  </si>
  <si>
    <t>Bonds repurchased, end of year 5 open market:</t>
  </si>
  <si>
    <t>market price:</t>
  </si>
  <si>
    <t>dr. bonds</t>
  </si>
  <si>
    <t xml:space="preserve">   cr. Cash</t>
  </si>
  <si>
    <t>Bonds repurchased, end of year 5, called at 101</t>
  </si>
  <si>
    <t>call price</t>
  </si>
  <si>
    <t>Induced conversion:</t>
  </si>
  <si>
    <t>new ratio:</t>
  </si>
  <si>
    <t>60 shares/bond</t>
  </si>
  <si>
    <t>Bonds converted:</t>
  </si>
  <si>
    <t># of shares ($1 par)</t>
  </si>
  <si>
    <t>market price of stock/share</t>
  </si>
  <si>
    <t>conversion expense:</t>
  </si>
  <si>
    <t xml:space="preserve">   cr. Common stock</t>
  </si>
  <si>
    <t xml:space="preserve">   cr. Add'l paid in capital</t>
  </si>
  <si>
    <t>dr. conversion expense</t>
  </si>
  <si>
    <t>1.  100,000 face value, 10% coupon rate, 8% yield rate, 10 years</t>
  </si>
  <si>
    <t>Pv(20,4)</t>
  </si>
  <si>
    <t>1.  100,000 face value, 10% coupon rate, 12% yield rate, 10 years</t>
  </si>
  <si>
    <t>Pv(20,6)</t>
  </si>
  <si>
    <t>iyield rate</t>
  </si>
  <si>
    <t>Face value</t>
  </si>
  <si>
    <t>coupon rate</t>
  </si>
  <si>
    <t>semi-annual interest payment</t>
  </si>
  <si>
    <t>effective rate:</t>
  </si>
  <si>
    <t>PV(3%,20)</t>
  </si>
  <si>
    <t>PVA(3%,20)</t>
  </si>
  <si>
    <t>PV(6%,10)</t>
  </si>
  <si>
    <t>PVA(6%10)</t>
  </si>
  <si>
    <t>PVA(6%,20)</t>
  </si>
  <si>
    <t>PV(6%,20)</t>
  </si>
  <si>
    <t>PV(3%,10)</t>
  </si>
  <si>
    <t>PVA(3%,10)</t>
  </si>
  <si>
    <t xml:space="preserve">Powerpoint multiple choice questions </t>
  </si>
  <si>
    <t>data and answers</t>
  </si>
  <si>
    <t>Correct</t>
  </si>
  <si>
    <t>Wrong</t>
  </si>
  <si>
    <t>Carrying value</t>
  </si>
  <si>
    <t>Cash paid</t>
  </si>
  <si>
    <t>Repurchase</t>
  </si>
  <si>
    <t xml:space="preserve">   cr. Discount</t>
  </si>
  <si>
    <t>dr. loss on early retirement</t>
  </si>
  <si>
    <t xml:space="preserve">   cr. Gain on early retirement of bonds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</si>
</sst>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57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9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4" fillId="0" borderId="0" xfId="0" applyNumberFormat="1" applyFont="1" applyAlignment="1">
      <alignment/>
    </xf>
    <xf numFmtId="6" fontId="0" fillId="0" borderId="0" xfId="0" applyNumberForma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10" fontId="0" fillId="0" borderId="0" xfId="0" applyNumberFormat="1" applyAlignment="1">
      <alignment/>
    </xf>
    <xf numFmtId="165" fontId="0" fillId="0" borderId="0" xfId="0" applyNumberFormat="1" applyAlignment="1">
      <alignment/>
    </xf>
    <xf numFmtId="165" fontId="5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9" fontId="6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0" fontId="6" fillId="0" borderId="0" xfId="0" applyFont="1" applyAlignment="1">
      <alignment/>
    </xf>
    <xf numFmtId="165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workbookViewId="0" topLeftCell="A1">
      <selection activeCell="G33" sqref="G33"/>
    </sheetView>
  </sheetViews>
  <sheetFormatPr defaultColWidth="9.140625" defaultRowHeight="12.75"/>
  <cols>
    <col min="3" max="3" width="9.7109375" style="0" customWidth="1"/>
  </cols>
  <sheetData>
    <row r="1" ht="12.75">
      <c r="A1" s="6" t="s">
        <v>0</v>
      </c>
    </row>
    <row r="2" spans="1:7" ht="12.75">
      <c r="A2" t="s">
        <v>1</v>
      </c>
      <c r="G2" t="s">
        <v>2</v>
      </c>
    </row>
    <row r="4" spans="3:7" ht="12.75">
      <c r="C4" t="s">
        <v>3</v>
      </c>
      <c r="G4" s="6" t="s">
        <v>4</v>
      </c>
    </row>
    <row r="5" spans="1:4" ht="12.75">
      <c r="A5" t="s">
        <v>5</v>
      </c>
      <c r="B5">
        <v>100000</v>
      </c>
      <c r="C5">
        <v>0.3769</v>
      </c>
      <c r="D5" s="2">
        <f>+B5*C5</f>
        <v>37690</v>
      </c>
    </row>
    <row r="6" spans="1:8" ht="12.75">
      <c r="A6" t="s">
        <v>6</v>
      </c>
      <c r="B6" s="1">
        <v>0.12</v>
      </c>
      <c r="D6" s="2"/>
      <c r="G6" t="s">
        <v>7</v>
      </c>
      <c r="H6" s="2">
        <f>+D8</f>
        <v>112462</v>
      </c>
    </row>
    <row r="7" spans="1:9" ht="12.75">
      <c r="A7" t="s">
        <v>8</v>
      </c>
      <c r="B7">
        <f>+B5*B6/2</f>
        <v>6000</v>
      </c>
      <c r="C7">
        <v>12.462</v>
      </c>
      <c r="D7" s="2">
        <f>+B7*C7</f>
        <v>74772</v>
      </c>
      <c r="G7" t="s">
        <v>9</v>
      </c>
      <c r="I7">
        <f>+B5</f>
        <v>100000</v>
      </c>
    </row>
    <row r="8" spans="1:9" ht="12.75">
      <c r="A8" t="s">
        <v>10</v>
      </c>
      <c r="D8" s="2">
        <f>SUM(D5:D7)</f>
        <v>112462</v>
      </c>
      <c r="G8" t="s">
        <v>11</v>
      </c>
      <c r="I8" s="2">
        <f>+H6-I7</f>
        <v>12462</v>
      </c>
    </row>
    <row r="9" spans="1:2" ht="12.75">
      <c r="A9" t="s">
        <v>45</v>
      </c>
      <c r="B9" s="1">
        <v>0.05</v>
      </c>
    </row>
    <row r="10" spans="1:5" ht="12.75">
      <c r="A10" s="5" t="s">
        <v>12</v>
      </c>
      <c r="B10" s="5" t="s">
        <v>13</v>
      </c>
      <c r="C10" s="5" t="s">
        <v>14</v>
      </c>
      <c r="D10" s="5" t="s">
        <v>14</v>
      </c>
      <c r="E10" s="5" t="s">
        <v>15</v>
      </c>
    </row>
    <row r="11" spans="1:5" ht="12.75">
      <c r="A11" s="5" t="s">
        <v>16</v>
      </c>
      <c r="B11" s="5" t="s">
        <v>17</v>
      </c>
      <c r="C11" s="5" t="s">
        <v>18</v>
      </c>
      <c r="D11" s="5" t="s">
        <v>19</v>
      </c>
      <c r="E11" s="5" t="s">
        <v>20</v>
      </c>
    </row>
    <row r="12" spans="1:7" ht="12.75">
      <c r="A12" s="2">
        <f>+D8</f>
        <v>112462</v>
      </c>
      <c r="B12" s="1">
        <f>+$B$9</f>
        <v>0.05</v>
      </c>
      <c r="C12" s="2">
        <f>+A12*B12</f>
        <v>5623.1</v>
      </c>
      <c r="D12" s="2">
        <f>+$B$7</f>
        <v>6000</v>
      </c>
      <c r="E12" s="2">
        <f>+C12-D12</f>
        <v>-376.89999999999964</v>
      </c>
      <c r="G12" s="6" t="s">
        <v>21</v>
      </c>
    </row>
    <row r="13" spans="1:9" ht="12.75">
      <c r="A13" s="2">
        <f>+A12+E12</f>
        <v>112085.1</v>
      </c>
      <c r="B13" s="1">
        <f aca="true" t="shared" si="0" ref="B13:B31">+$B$9</f>
        <v>0.05</v>
      </c>
      <c r="C13" s="2">
        <f>+A13*B13</f>
        <v>5604.255000000001</v>
      </c>
      <c r="D13" s="2">
        <f>+$B$7</f>
        <v>6000</v>
      </c>
      <c r="E13" s="2">
        <f>+C13-D13</f>
        <v>-395.744999999999</v>
      </c>
      <c r="G13" t="s">
        <v>22</v>
      </c>
      <c r="I13" s="2">
        <f>+C12</f>
        <v>5623.1</v>
      </c>
    </row>
    <row r="14" spans="1:9" ht="12.75">
      <c r="A14" s="2">
        <f aca="true" t="shared" si="1" ref="A14:A29">+A13+E13</f>
        <v>111689.35500000001</v>
      </c>
      <c r="B14" s="1">
        <f t="shared" si="0"/>
        <v>0.05</v>
      </c>
      <c r="C14" s="2">
        <f aca="true" t="shared" si="2" ref="C14:C29">+A14*B14</f>
        <v>5584.467750000001</v>
      </c>
      <c r="D14" s="2">
        <f aca="true" t="shared" si="3" ref="D14:D29">+$B$7</f>
        <v>6000</v>
      </c>
      <c r="E14" s="2">
        <f aca="true" t="shared" si="4" ref="E14:E29">+C14-D14</f>
        <v>-415.5322499999993</v>
      </c>
      <c r="G14" t="s">
        <v>23</v>
      </c>
      <c r="I14" s="2">
        <f>-E12</f>
        <v>376.89999999999964</v>
      </c>
    </row>
    <row r="15" spans="1:10" ht="12.75">
      <c r="A15" s="2">
        <f t="shared" si="1"/>
        <v>111273.82275</v>
      </c>
      <c r="B15" s="1">
        <f t="shared" si="0"/>
        <v>0.05</v>
      </c>
      <c r="C15" s="2">
        <f t="shared" si="2"/>
        <v>5563.691137500001</v>
      </c>
      <c r="D15" s="2">
        <f t="shared" si="3"/>
        <v>6000</v>
      </c>
      <c r="E15" s="2">
        <f t="shared" si="4"/>
        <v>-436.3088624999991</v>
      </c>
      <c r="G15" t="s">
        <v>24</v>
      </c>
      <c r="J15" s="2">
        <f>+D12</f>
        <v>6000</v>
      </c>
    </row>
    <row r="16" spans="1:5" ht="12.75">
      <c r="A16" s="2">
        <f t="shared" si="1"/>
        <v>110837.51388750001</v>
      </c>
      <c r="B16" s="1">
        <f t="shared" si="0"/>
        <v>0.05</v>
      </c>
      <c r="C16" s="2">
        <f t="shared" si="2"/>
        <v>5541.875694375001</v>
      </c>
      <c r="D16" s="2">
        <f t="shared" si="3"/>
        <v>6000</v>
      </c>
      <c r="E16" s="2">
        <f t="shared" si="4"/>
        <v>-458.12430562499867</v>
      </c>
    </row>
    <row r="17" spans="1:5" ht="12.75">
      <c r="A17" s="2">
        <f t="shared" si="1"/>
        <v>110379.38958187502</v>
      </c>
      <c r="B17" s="1">
        <f t="shared" si="0"/>
        <v>0.05</v>
      </c>
      <c r="C17" s="2">
        <f t="shared" si="2"/>
        <v>5518.969479093751</v>
      </c>
      <c r="D17" s="2">
        <f t="shared" si="3"/>
        <v>6000</v>
      </c>
      <c r="E17" s="2">
        <f t="shared" si="4"/>
        <v>-481.03052090624897</v>
      </c>
    </row>
    <row r="18" spans="1:7" ht="12.75">
      <c r="A18" s="2">
        <f t="shared" si="1"/>
        <v>109898.35906096877</v>
      </c>
      <c r="B18" s="1">
        <f t="shared" si="0"/>
        <v>0.05</v>
      </c>
      <c r="C18" s="2">
        <f t="shared" si="2"/>
        <v>5494.917953048439</v>
      </c>
      <c r="D18" s="2">
        <f t="shared" si="3"/>
        <v>6000</v>
      </c>
      <c r="E18" s="2">
        <f t="shared" si="4"/>
        <v>-505.0820469515611</v>
      </c>
      <c r="G18" s="6" t="s">
        <v>25</v>
      </c>
    </row>
    <row r="19" spans="1:9" ht="12.75">
      <c r="A19" s="2">
        <f t="shared" si="1"/>
        <v>109393.2770140172</v>
      </c>
      <c r="B19" s="1">
        <f t="shared" si="0"/>
        <v>0.05</v>
      </c>
      <c r="C19" s="2">
        <f t="shared" si="2"/>
        <v>5469.663850700861</v>
      </c>
      <c r="D19" s="2">
        <f t="shared" si="3"/>
        <v>6000</v>
      </c>
      <c r="E19" s="2">
        <f t="shared" si="4"/>
        <v>-530.3361492991389</v>
      </c>
      <c r="G19" t="s">
        <v>26</v>
      </c>
      <c r="I19">
        <v>98000</v>
      </c>
    </row>
    <row r="20" spans="1:5" ht="12.75">
      <c r="A20" s="2">
        <f t="shared" si="1"/>
        <v>108862.94086471807</v>
      </c>
      <c r="B20" s="1">
        <f t="shared" si="0"/>
        <v>0.05</v>
      </c>
      <c r="C20" s="2">
        <f t="shared" si="2"/>
        <v>5443.147043235904</v>
      </c>
      <c r="D20" s="2">
        <f t="shared" si="3"/>
        <v>6000</v>
      </c>
      <c r="E20" s="2">
        <f t="shared" si="4"/>
        <v>-556.8529567640962</v>
      </c>
    </row>
    <row r="21" spans="1:9" ht="12.75">
      <c r="A21" s="2">
        <f t="shared" si="1"/>
        <v>108306.08790795397</v>
      </c>
      <c r="B21" s="1">
        <f t="shared" si="0"/>
        <v>0.05</v>
      </c>
      <c r="C21" s="2">
        <f t="shared" si="2"/>
        <v>5415.304395397699</v>
      </c>
      <c r="D21" s="2">
        <f t="shared" si="3"/>
        <v>6000</v>
      </c>
      <c r="E21" s="2">
        <f t="shared" si="4"/>
        <v>-584.6956046023006</v>
      </c>
      <c r="G21" t="s">
        <v>27</v>
      </c>
      <c r="I21">
        <f>+$B$5</f>
        <v>100000</v>
      </c>
    </row>
    <row r="22" spans="1:9" ht="12.75">
      <c r="A22" s="3">
        <f t="shared" si="1"/>
        <v>107721.39230335168</v>
      </c>
      <c r="B22" s="1">
        <f t="shared" si="0"/>
        <v>0.05</v>
      </c>
      <c r="C22" s="2">
        <f t="shared" si="2"/>
        <v>5386.069615167584</v>
      </c>
      <c r="D22" s="2">
        <f t="shared" si="3"/>
        <v>6000</v>
      </c>
      <c r="E22" s="2">
        <f t="shared" si="4"/>
        <v>-613.9303848324162</v>
      </c>
      <c r="G22" t="s">
        <v>23</v>
      </c>
      <c r="I22" s="2">
        <f>+$A$22-$B$5</f>
        <v>7721.392303351677</v>
      </c>
    </row>
    <row r="23" spans="1:10" ht="12.75">
      <c r="A23" s="2">
        <f t="shared" si="1"/>
        <v>107107.46191851926</v>
      </c>
      <c r="B23" s="1">
        <f t="shared" si="0"/>
        <v>0.05</v>
      </c>
      <c r="C23" s="2">
        <f t="shared" si="2"/>
        <v>5355.373095925963</v>
      </c>
      <c r="D23" s="2">
        <f t="shared" si="3"/>
        <v>6000</v>
      </c>
      <c r="E23" s="2">
        <f t="shared" si="4"/>
        <v>-644.6269040740372</v>
      </c>
      <c r="G23" t="s">
        <v>28</v>
      </c>
      <c r="J23">
        <f>+I19</f>
        <v>98000</v>
      </c>
    </row>
    <row r="24" spans="1:10" ht="12.75">
      <c r="A24" s="2">
        <f t="shared" si="1"/>
        <v>106462.83501444521</v>
      </c>
      <c r="B24" s="1">
        <f t="shared" si="0"/>
        <v>0.05</v>
      </c>
      <c r="C24" s="2">
        <f t="shared" si="2"/>
        <v>5323.141750722261</v>
      </c>
      <c r="D24" s="2">
        <f t="shared" si="3"/>
        <v>6000</v>
      </c>
      <c r="E24" s="2">
        <f t="shared" si="4"/>
        <v>-676.8582492777387</v>
      </c>
      <c r="G24" t="s">
        <v>67</v>
      </c>
      <c r="J24" s="2">
        <f>+I21+I22-J23</f>
        <v>9721.392303351677</v>
      </c>
    </row>
    <row r="25" spans="1:5" ht="12.75">
      <c r="A25" s="2">
        <f t="shared" si="1"/>
        <v>105785.97676516748</v>
      </c>
      <c r="B25" s="1">
        <f t="shared" si="0"/>
        <v>0.05</v>
      </c>
      <c r="C25" s="2">
        <f t="shared" si="2"/>
        <v>5289.298838258374</v>
      </c>
      <c r="D25" s="2">
        <f t="shared" si="3"/>
        <v>6000</v>
      </c>
      <c r="E25" s="2">
        <f t="shared" si="4"/>
        <v>-710.7011617416256</v>
      </c>
    </row>
    <row r="26" spans="1:7" ht="12.75">
      <c r="A26" s="2">
        <f t="shared" si="1"/>
        <v>105075.27560342585</v>
      </c>
      <c r="B26" s="1">
        <f t="shared" si="0"/>
        <v>0.05</v>
      </c>
      <c r="C26" s="2">
        <f t="shared" si="2"/>
        <v>5253.763780171293</v>
      </c>
      <c r="D26" s="2">
        <f t="shared" si="3"/>
        <v>6000</v>
      </c>
      <c r="E26" s="2">
        <f t="shared" si="4"/>
        <v>-746.2362198287074</v>
      </c>
      <c r="G26" s="6" t="s">
        <v>29</v>
      </c>
    </row>
    <row r="27" spans="1:9" ht="12.75">
      <c r="A27" s="2">
        <f t="shared" si="1"/>
        <v>104329.03938359715</v>
      </c>
      <c r="B27" s="1">
        <f t="shared" si="0"/>
        <v>0.05</v>
      </c>
      <c r="C27" s="2">
        <f t="shared" si="2"/>
        <v>5216.451969179858</v>
      </c>
      <c r="D27" s="2">
        <f t="shared" si="3"/>
        <v>6000</v>
      </c>
      <c r="E27" s="2">
        <f t="shared" si="4"/>
        <v>-783.5480308201422</v>
      </c>
      <c r="G27" t="s">
        <v>26</v>
      </c>
      <c r="I27">
        <v>109000</v>
      </c>
    </row>
    <row r="28" spans="1:9" ht="12.75">
      <c r="A28" s="2">
        <f t="shared" si="1"/>
        <v>103545.49135277701</v>
      </c>
      <c r="B28" s="1">
        <f t="shared" si="0"/>
        <v>0.05</v>
      </c>
      <c r="C28" s="2">
        <f t="shared" si="2"/>
        <v>5177.274567638851</v>
      </c>
      <c r="D28" s="2">
        <f t="shared" si="3"/>
        <v>6000</v>
      </c>
      <c r="E28" s="2">
        <f t="shared" si="4"/>
        <v>-822.7254323611487</v>
      </c>
      <c r="G28" t="s">
        <v>30</v>
      </c>
      <c r="I28">
        <v>101000</v>
      </c>
    </row>
    <row r="29" spans="1:5" ht="12.75">
      <c r="A29" s="2">
        <f t="shared" si="1"/>
        <v>102722.76592041587</v>
      </c>
      <c r="B29" s="1">
        <f t="shared" si="0"/>
        <v>0.05</v>
      </c>
      <c r="C29" s="2">
        <f t="shared" si="2"/>
        <v>5136.138296020794</v>
      </c>
      <c r="D29" s="2">
        <f t="shared" si="3"/>
        <v>6000</v>
      </c>
      <c r="E29" s="2">
        <f t="shared" si="4"/>
        <v>-863.8617039792061</v>
      </c>
    </row>
    <row r="30" spans="1:9" ht="12.75">
      <c r="A30" s="2">
        <f>+A29+E29</f>
        <v>101858.90421643667</v>
      </c>
      <c r="B30" s="1">
        <f t="shared" si="0"/>
        <v>0.05</v>
      </c>
      <c r="C30" s="2">
        <f>+A30*B30</f>
        <v>5092.945210821834</v>
      </c>
      <c r="D30" s="2">
        <f>+$B$7</f>
        <v>6000</v>
      </c>
      <c r="E30" s="2">
        <f>+C30-D30</f>
        <v>-907.0547891781662</v>
      </c>
      <c r="G30" t="s">
        <v>27</v>
      </c>
      <c r="I30">
        <f>+$B$5</f>
        <v>100000</v>
      </c>
    </row>
    <row r="31" spans="1:9" ht="12.75">
      <c r="A31" s="2">
        <f>+A30+E30</f>
        <v>100951.84942725851</v>
      </c>
      <c r="B31" s="1">
        <f t="shared" si="0"/>
        <v>0.05</v>
      </c>
      <c r="C31" s="2">
        <f>+A31*B31</f>
        <v>5047.592471362926</v>
      </c>
      <c r="D31" s="2">
        <f>+$B$7</f>
        <v>6000</v>
      </c>
      <c r="E31" s="2">
        <f>+C31-D31</f>
        <v>-952.4075286370744</v>
      </c>
      <c r="G31" t="s">
        <v>23</v>
      </c>
      <c r="I31" s="2">
        <f>+$A$22-$B$5</f>
        <v>7721.392303351677</v>
      </c>
    </row>
    <row r="32" spans="1:10" ht="12.75">
      <c r="A32" s="2">
        <f>+A31+E31</f>
        <v>99999.44189862143</v>
      </c>
      <c r="B32" s="1"/>
      <c r="C32" s="2"/>
      <c r="D32" s="2"/>
      <c r="E32" s="2"/>
      <c r="G32" t="s">
        <v>28</v>
      </c>
      <c r="J32">
        <f>+I28</f>
        <v>101000</v>
      </c>
    </row>
    <row r="33" spans="2:10" ht="12.75">
      <c r="B33" s="1"/>
      <c r="C33" s="2"/>
      <c r="D33" s="2"/>
      <c r="E33" s="2"/>
      <c r="G33" t="s">
        <v>67</v>
      </c>
      <c r="J33" s="2">
        <f>+I30+I31-J32</f>
        <v>6721.392303351677</v>
      </c>
    </row>
    <row r="34" spans="1:5" ht="12.75">
      <c r="A34" s="6" t="s">
        <v>31</v>
      </c>
      <c r="B34" s="1"/>
      <c r="C34" s="2"/>
      <c r="D34" s="2"/>
      <c r="E34" s="2"/>
    </row>
    <row r="35" spans="1:7" ht="12.75">
      <c r="A35" t="s">
        <v>32</v>
      </c>
      <c r="B35" s="1" t="s">
        <v>33</v>
      </c>
      <c r="C35" s="2"/>
      <c r="D35" s="2"/>
      <c r="E35" s="2"/>
      <c r="G35" s="6" t="s">
        <v>34</v>
      </c>
    </row>
    <row r="36" spans="1:9" ht="12.75">
      <c r="A36" t="s">
        <v>35</v>
      </c>
      <c r="C36">
        <f>100*60</f>
        <v>6000</v>
      </c>
      <c r="G36" t="s">
        <v>35</v>
      </c>
      <c r="I36">
        <f>100*50</f>
        <v>5000</v>
      </c>
    </row>
    <row r="37" spans="2:10" ht="12.75">
      <c r="B37" s="1"/>
      <c r="G37" t="s">
        <v>36</v>
      </c>
      <c r="J37" s="4">
        <v>35</v>
      </c>
    </row>
    <row r="38" spans="1:9" ht="12.75">
      <c r="A38" t="s">
        <v>37</v>
      </c>
      <c r="B38" s="1"/>
      <c r="C38" s="4">
        <f>(+C36-I36)*J37</f>
        <v>35000</v>
      </c>
      <c r="G38" t="s">
        <v>27</v>
      </c>
      <c r="I38">
        <f>+$B$5</f>
        <v>100000</v>
      </c>
    </row>
    <row r="39" spans="7:9" ht="12.75">
      <c r="G39" t="s">
        <v>23</v>
      </c>
      <c r="I39" s="2">
        <f>+$A$22-$B$5</f>
        <v>7721.392303351677</v>
      </c>
    </row>
    <row r="40" spans="1:10" ht="12.75">
      <c r="A40" t="s">
        <v>27</v>
      </c>
      <c r="C40">
        <f>+$B$5</f>
        <v>100000</v>
      </c>
      <c r="G40" t="s">
        <v>38</v>
      </c>
      <c r="J40">
        <f>+I36</f>
        <v>5000</v>
      </c>
    </row>
    <row r="41" spans="1:10" ht="12.75">
      <c r="A41" t="s">
        <v>23</v>
      </c>
      <c r="C41" s="2">
        <f>+$A$22-$B$5</f>
        <v>7721.392303351677</v>
      </c>
      <c r="G41" t="s">
        <v>39</v>
      </c>
      <c r="J41" s="2">
        <f>+I38+I39-J40</f>
        <v>102721.39230335168</v>
      </c>
    </row>
    <row r="42" spans="1:10" ht="12.75">
      <c r="A42" t="s">
        <v>40</v>
      </c>
      <c r="C42" s="2">
        <f>+C38</f>
        <v>35000</v>
      </c>
      <c r="J42" s="2"/>
    </row>
    <row r="43" spans="1:4" ht="12.75">
      <c r="A43" t="s">
        <v>38</v>
      </c>
      <c r="D43">
        <f>+C36</f>
        <v>6000</v>
      </c>
    </row>
    <row r="44" spans="1:4" ht="12.75">
      <c r="A44" t="s">
        <v>39</v>
      </c>
      <c r="D44" s="2">
        <f>+C40+C41+C42-D43</f>
        <v>136721.39230335166</v>
      </c>
    </row>
  </sheetData>
  <printOptions gridLines="1"/>
  <pageMargins left="0.75" right="0.75" top="1" bottom="1" header="0.5" footer="0.5"/>
  <pageSetup horizontalDpi="300" verticalDpi="300" orientation="landscape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1">
      <selection activeCell="C13" sqref="C13"/>
    </sheetView>
  </sheetViews>
  <sheetFormatPr defaultColWidth="9.140625" defaultRowHeight="12.75"/>
  <sheetData>
    <row r="1" ht="12.75">
      <c r="A1" s="6" t="s">
        <v>0</v>
      </c>
    </row>
    <row r="2" ht="12.75">
      <c r="A2" t="s">
        <v>41</v>
      </c>
    </row>
    <row r="4" ht="12.75">
      <c r="C4" t="s">
        <v>42</v>
      </c>
    </row>
    <row r="5" spans="1:4" ht="12.75">
      <c r="A5" t="s">
        <v>5</v>
      </c>
      <c r="B5">
        <v>100000</v>
      </c>
      <c r="C5">
        <v>0.45639</v>
      </c>
      <c r="D5" s="2">
        <f>+B5*C5</f>
        <v>45639</v>
      </c>
    </row>
    <row r="6" spans="1:4" ht="12.75">
      <c r="A6" t="s">
        <v>6</v>
      </c>
      <c r="B6" s="1">
        <v>0.1</v>
      </c>
      <c r="D6" s="2"/>
    </row>
    <row r="7" spans="1:4" ht="12.75">
      <c r="A7" t="s">
        <v>8</v>
      </c>
      <c r="B7">
        <f>+B5*B6/2</f>
        <v>5000</v>
      </c>
      <c r="C7">
        <v>13.59033</v>
      </c>
      <c r="D7" s="2">
        <f>+B7*C7</f>
        <v>67951.65</v>
      </c>
    </row>
    <row r="8" spans="1:4" ht="12.75">
      <c r="A8" t="s">
        <v>10</v>
      </c>
      <c r="D8" s="2">
        <f>SUM(D5:D7)</f>
        <v>113590.65</v>
      </c>
    </row>
    <row r="10" spans="1:5" ht="12.75">
      <c r="A10" s="5" t="s">
        <v>12</v>
      </c>
      <c r="B10" s="5" t="s">
        <v>13</v>
      </c>
      <c r="C10" s="5" t="s">
        <v>14</v>
      </c>
      <c r="D10" s="5" t="s">
        <v>14</v>
      </c>
      <c r="E10" s="5" t="s">
        <v>15</v>
      </c>
    </row>
    <row r="11" spans="1:5" ht="12.75">
      <c r="A11" s="5" t="s">
        <v>16</v>
      </c>
      <c r="B11" s="5" t="s">
        <v>17</v>
      </c>
      <c r="C11" s="5" t="s">
        <v>18</v>
      </c>
      <c r="D11" s="5" t="s">
        <v>19</v>
      </c>
      <c r="E11" s="5" t="s">
        <v>20</v>
      </c>
    </row>
    <row r="12" spans="1:5" ht="12.75">
      <c r="A12" s="2">
        <f>+D8</f>
        <v>113590.65</v>
      </c>
      <c r="B12" s="1">
        <v>0.04</v>
      </c>
      <c r="C12" s="2">
        <f>+A12*B12</f>
        <v>4543.626</v>
      </c>
      <c r="D12" s="2">
        <f>+$B$7</f>
        <v>5000</v>
      </c>
      <c r="E12" s="2">
        <f>+C12-D12</f>
        <v>-456.3739999999998</v>
      </c>
    </row>
    <row r="13" spans="1:5" ht="12.75">
      <c r="A13" s="2">
        <f>+A12+E12</f>
        <v>113134.276</v>
      </c>
      <c r="B13" s="1">
        <v>0.04</v>
      </c>
      <c r="C13" s="2">
        <f>+A13*B13</f>
        <v>4525.37104</v>
      </c>
      <c r="D13" s="2">
        <f>+$B$7</f>
        <v>5000</v>
      </c>
      <c r="E13" s="2">
        <f>+C13-D13</f>
        <v>-474.62896</v>
      </c>
    </row>
    <row r="14" spans="1:5" ht="12.75">
      <c r="A14" s="2">
        <f aca="true" t="shared" si="0" ref="A14:A29">+A13+E13</f>
        <v>112659.64704</v>
      </c>
      <c r="B14" s="1">
        <v>0.04</v>
      </c>
      <c r="C14" s="2">
        <f aca="true" t="shared" si="1" ref="C14:C29">+A14*B14</f>
        <v>4506.3858816</v>
      </c>
      <c r="D14" s="2">
        <f aca="true" t="shared" si="2" ref="D14:D29">+$B$7</f>
        <v>5000</v>
      </c>
      <c r="E14" s="2">
        <f aca="true" t="shared" si="3" ref="E14:E29">+C14-D14</f>
        <v>-493.6141183999998</v>
      </c>
    </row>
    <row r="15" spans="1:5" ht="12.75">
      <c r="A15" s="2">
        <f t="shared" si="0"/>
        <v>112166.0329216</v>
      </c>
      <c r="B15" s="1">
        <v>0.04</v>
      </c>
      <c r="C15" s="2">
        <f t="shared" si="1"/>
        <v>4486.641316864</v>
      </c>
      <c r="D15" s="2">
        <f t="shared" si="2"/>
        <v>5000</v>
      </c>
      <c r="E15" s="2">
        <f t="shared" si="3"/>
        <v>-513.3586831359999</v>
      </c>
    </row>
    <row r="16" spans="1:5" ht="12.75">
      <c r="A16" s="2">
        <f t="shared" si="0"/>
        <v>111652.674238464</v>
      </c>
      <c r="B16" s="1">
        <v>0.04</v>
      </c>
      <c r="C16" s="2">
        <f t="shared" si="1"/>
        <v>4466.1069695385595</v>
      </c>
      <c r="D16" s="2">
        <f t="shared" si="2"/>
        <v>5000</v>
      </c>
      <c r="E16" s="2">
        <f t="shared" si="3"/>
        <v>-533.8930304614405</v>
      </c>
    </row>
    <row r="17" spans="1:5" ht="12.75">
      <c r="A17" s="2">
        <f t="shared" si="0"/>
        <v>111118.78120800256</v>
      </c>
      <c r="B17" s="1">
        <v>0.04</v>
      </c>
      <c r="C17" s="2">
        <f t="shared" si="1"/>
        <v>4444.751248320103</v>
      </c>
      <c r="D17" s="2">
        <f t="shared" si="2"/>
        <v>5000</v>
      </c>
      <c r="E17" s="2">
        <f t="shared" si="3"/>
        <v>-555.2487516798974</v>
      </c>
    </row>
    <row r="18" spans="1:5" ht="12.75">
      <c r="A18" s="2">
        <f t="shared" si="0"/>
        <v>110563.53245632266</v>
      </c>
      <c r="B18" s="1">
        <v>0.04</v>
      </c>
      <c r="C18" s="2">
        <f t="shared" si="1"/>
        <v>4422.541298252907</v>
      </c>
      <c r="D18" s="2">
        <f t="shared" si="2"/>
        <v>5000</v>
      </c>
      <c r="E18" s="2">
        <f t="shared" si="3"/>
        <v>-577.4587017470931</v>
      </c>
    </row>
    <row r="19" spans="1:5" ht="12.75">
      <c r="A19" s="2">
        <f t="shared" si="0"/>
        <v>109986.07375457557</v>
      </c>
      <c r="B19" s="1">
        <v>0.04</v>
      </c>
      <c r="C19" s="2">
        <f t="shared" si="1"/>
        <v>4399.442950183023</v>
      </c>
      <c r="D19" s="2">
        <f t="shared" si="2"/>
        <v>5000</v>
      </c>
      <c r="E19" s="2">
        <f t="shared" si="3"/>
        <v>-600.5570498169773</v>
      </c>
    </row>
    <row r="20" spans="1:5" ht="12.75">
      <c r="A20" s="2">
        <f t="shared" si="0"/>
        <v>109385.51670475859</v>
      </c>
      <c r="B20" s="1">
        <v>0.04</v>
      </c>
      <c r="C20" s="2">
        <f t="shared" si="1"/>
        <v>4375.420668190343</v>
      </c>
      <c r="D20" s="2">
        <f t="shared" si="2"/>
        <v>5000</v>
      </c>
      <c r="E20" s="2">
        <f t="shared" si="3"/>
        <v>-624.5793318096567</v>
      </c>
    </row>
    <row r="21" spans="1:5" ht="12.75">
      <c r="A21" s="2">
        <f t="shared" si="0"/>
        <v>108760.93737294893</v>
      </c>
      <c r="B21" s="1">
        <v>0.04</v>
      </c>
      <c r="C21" s="2">
        <f t="shared" si="1"/>
        <v>4350.437494917957</v>
      </c>
      <c r="D21" s="2">
        <f t="shared" si="2"/>
        <v>5000</v>
      </c>
      <c r="E21" s="2">
        <f t="shared" si="3"/>
        <v>-649.5625050820427</v>
      </c>
    </row>
    <row r="22" spans="1:5" ht="12.75">
      <c r="A22" s="3">
        <f t="shared" si="0"/>
        <v>108111.37486786689</v>
      </c>
      <c r="B22" s="1">
        <v>0.04</v>
      </c>
      <c r="C22" s="2">
        <f t="shared" si="1"/>
        <v>4324.454994714676</v>
      </c>
      <c r="D22" s="2">
        <f t="shared" si="2"/>
        <v>5000</v>
      </c>
      <c r="E22" s="2">
        <f t="shared" si="3"/>
        <v>-675.5450052853239</v>
      </c>
    </row>
    <row r="23" spans="1:5" ht="12.75">
      <c r="A23" s="2">
        <f t="shared" si="0"/>
        <v>107435.82986258157</v>
      </c>
      <c r="B23" s="1">
        <v>0.04</v>
      </c>
      <c r="C23" s="2">
        <f t="shared" si="1"/>
        <v>4297.433194503263</v>
      </c>
      <c r="D23" s="2">
        <f t="shared" si="2"/>
        <v>5000</v>
      </c>
      <c r="E23" s="2">
        <f t="shared" si="3"/>
        <v>-702.5668054967373</v>
      </c>
    </row>
    <row r="24" spans="1:5" ht="12.75">
      <c r="A24" s="2">
        <f t="shared" si="0"/>
        <v>106733.26305708483</v>
      </c>
      <c r="B24" s="1">
        <v>0.04</v>
      </c>
      <c r="C24" s="2">
        <f t="shared" si="1"/>
        <v>4269.330522283393</v>
      </c>
      <c r="D24" s="2">
        <f t="shared" si="2"/>
        <v>5000</v>
      </c>
      <c r="E24" s="2">
        <f t="shared" si="3"/>
        <v>-730.6694777166067</v>
      </c>
    </row>
    <row r="25" spans="1:5" ht="12.75">
      <c r="A25" s="2">
        <f t="shared" si="0"/>
        <v>106002.59357936821</v>
      </c>
      <c r="B25" s="1">
        <v>0.04</v>
      </c>
      <c r="C25" s="2">
        <f t="shared" si="1"/>
        <v>4240.103743174729</v>
      </c>
      <c r="D25" s="2">
        <f t="shared" si="2"/>
        <v>5000</v>
      </c>
      <c r="E25" s="2">
        <f t="shared" si="3"/>
        <v>-759.8962568252709</v>
      </c>
    </row>
    <row r="26" spans="1:5" ht="12.75">
      <c r="A26" s="2">
        <f t="shared" si="0"/>
        <v>105242.69732254294</v>
      </c>
      <c r="B26" s="1">
        <v>0.04</v>
      </c>
      <c r="C26" s="2">
        <f t="shared" si="1"/>
        <v>4209.707892901718</v>
      </c>
      <c r="D26" s="2">
        <f t="shared" si="2"/>
        <v>5000</v>
      </c>
      <c r="E26" s="2">
        <f t="shared" si="3"/>
        <v>-790.292107098282</v>
      </c>
    </row>
    <row r="27" spans="1:5" ht="12.75">
      <c r="A27" s="2">
        <f t="shared" si="0"/>
        <v>104452.40521544465</v>
      </c>
      <c r="B27" s="1">
        <v>0.04</v>
      </c>
      <c r="C27" s="2">
        <f t="shared" si="1"/>
        <v>4178.096208617786</v>
      </c>
      <c r="D27" s="2">
        <f t="shared" si="2"/>
        <v>5000</v>
      </c>
      <c r="E27" s="2">
        <f t="shared" si="3"/>
        <v>-821.903791382214</v>
      </c>
    </row>
    <row r="28" spans="1:5" ht="12.75">
      <c r="A28" s="2">
        <f t="shared" si="0"/>
        <v>103630.50142406244</v>
      </c>
      <c r="B28" s="1">
        <v>0.04</v>
      </c>
      <c r="C28" s="2">
        <f t="shared" si="1"/>
        <v>4145.220056962497</v>
      </c>
      <c r="D28" s="2">
        <f t="shared" si="2"/>
        <v>5000</v>
      </c>
      <c r="E28" s="2">
        <f t="shared" si="3"/>
        <v>-854.7799430375026</v>
      </c>
    </row>
    <row r="29" spans="1:5" ht="12.75">
      <c r="A29" s="2">
        <f t="shared" si="0"/>
        <v>102775.72148102494</v>
      </c>
      <c r="B29" s="1">
        <v>0.04</v>
      </c>
      <c r="C29" s="2">
        <f t="shared" si="1"/>
        <v>4111.028859240998</v>
      </c>
      <c r="D29" s="2">
        <f t="shared" si="2"/>
        <v>5000</v>
      </c>
      <c r="E29" s="2">
        <f t="shared" si="3"/>
        <v>-888.9711407590021</v>
      </c>
    </row>
    <row r="30" spans="1:5" ht="12.75">
      <c r="A30" s="2">
        <f>+A29+E29</f>
        <v>101886.75034026593</v>
      </c>
      <c r="B30" s="1">
        <v>0.04</v>
      </c>
      <c r="C30" s="2">
        <f>+A30*B30</f>
        <v>4075.4700136106376</v>
      </c>
      <c r="D30" s="2">
        <f>+$B$7</f>
        <v>5000</v>
      </c>
      <c r="E30" s="2">
        <f>+C30-D30</f>
        <v>-924.5299863893624</v>
      </c>
    </row>
    <row r="31" spans="1:5" ht="12.75">
      <c r="A31" s="2">
        <f>+A30+E30</f>
        <v>100962.22035387658</v>
      </c>
      <c r="B31" s="1">
        <v>0.04</v>
      </c>
      <c r="C31" s="2">
        <f>+A31*B31</f>
        <v>4038.488814155063</v>
      </c>
      <c r="D31" s="2">
        <f>+$B$7</f>
        <v>5000</v>
      </c>
      <c r="E31" s="2">
        <f>+C31-D31</f>
        <v>-961.5111858449368</v>
      </c>
    </row>
    <row r="32" spans="1:5" ht="12.75">
      <c r="A32" s="2">
        <f>+A31+E31</f>
        <v>100000.70916803164</v>
      </c>
      <c r="B32" s="1"/>
      <c r="C32" s="2"/>
      <c r="D32" s="2"/>
      <c r="E32" s="2"/>
    </row>
  </sheetData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1">
      <selection activeCell="D37" sqref="D37"/>
    </sheetView>
  </sheetViews>
  <sheetFormatPr defaultColWidth="9.140625" defaultRowHeight="12.75"/>
  <sheetData>
    <row r="1" ht="12.75">
      <c r="A1" s="6" t="s">
        <v>0</v>
      </c>
    </row>
    <row r="2" ht="12.75">
      <c r="A2" t="s">
        <v>43</v>
      </c>
    </row>
    <row r="4" ht="12.75">
      <c r="C4" t="s">
        <v>44</v>
      </c>
    </row>
    <row r="5" spans="1:4" ht="12.75">
      <c r="A5" t="s">
        <v>5</v>
      </c>
      <c r="B5">
        <v>100000</v>
      </c>
      <c r="C5">
        <v>0.3118</v>
      </c>
      <c r="D5" s="2">
        <f>+B5*C5</f>
        <v>31180.000000000004</v>
      </c>
    </row>
    <row r="6" spans="1:4" ht="12.75">
      <c r="A6" t="s">
        <v>6</v>
      </c>
      <c r="B6" s="1">
        <v>0.1</v>
      </c>
      <c r="D6" s="2"/>
    </row>
    <row r="7" spans="1:4" ht="12.75">
      <c r="A7" t="s">
        <v>8</v>
      </c>
      <c r="B7">
        <f>+B5*B6/2</f>
        <v>5000</v>
      </c>
      <c r="C7">
        <v>11.46992</v>
      </c>
      <c r="D7" s="2">
        <f>+B7*C7</f>
        <v>57349.6</v>
      </c>
    </row>
    <row r="8" spans="1:4" ht="12.75">
      <c r="A8" t="s">
        <v>10</v>
      </c>
      <c r="D8" s="2">
        <f>SUM(D5:D7)</f>
        <v>88529.6</v>
      </c>
    </row>
    <row r="10" spans="1:5" ht="12.75">
      <c r="A10" s="5" t="s">
        <v>12</v>
      </c>
      <c r="B10" s="5" t="s">
        <v>13</v>
      </c>
      <c r="C10" s="5" t="s">
        <v>14</v>
      </c>
      <c r="D10" s="5" t="s">
        <v>14</v>
      </c>
      <c r="E10" s="5" t="s">
        <v>15</v>
      </c>
    </row>
    <row r="11" spans="1:5" ht="12.75">
      <c r="A11" s="5" t="s">
        <v>16</v>
      </c>
      <c r="B11" s="5" t="s">
        <v>17</v>
      </c>
      <c r="C11" s="5" t="s">
        <v>18</v>
      </c>
      <c r="D11" s="5" t="s">
        <v>19</v>
      </c>
      <c r="E11" s="5" t="s">
        <v>20</v>
      </c>
    </row>
    <row r="12" spans="1:5" ht="12.75">
      <c r="A12" s="2">
        <f>+D8</f>
        <v>88529.6</v>
      </c>
      <c r="B12" s="1">
        <v>0.06</v>
      </c>
      <c r="C12" s="2">
        <f>+A12*B12</f>
        <v>5311.776</v>
      </c>
      <c r="D12" s="2">
        <f>+$B$7</f>
        <v>5000</v>
      </c>
      <c r="E12" s="2">
        <f>+C12-D12</f>
        <v>311.77599999999984</v>
      </c>
    </row>
    <row r="13" spans="1:5" ht="12.75">
      <c r="A13" s="2">
        <f>+A12+E12</f>
        <v>88841.376</v>
      </c>
      <c r="B13" s="1">
        <v>0.06</v>
      </c>
      <c r="C13" s="2">
        <f>+A13*B13</f>
        <v>5330.48256</v>
      </c>
      <c r="D13" s="2">
        <f>+$B$7</f>
        <v>5000</v>
      </c>
      <c r="E13" s="2">
        <f>+C13-D13</f>
        <v>330.4825600000004</v>
      </c>
    </row>
    <row r="14" spans="1:5" ht="12.75">
      <c r="A14" s="2">
        <f aca="true" t="shared" si="0" ref="A14:A29">+A13+E13</f>
        <v>89171.85856000001</v>
      </c>
      <c r="B14" s="1">
        <v>0.06</v>
      </c>
      <c r="C14" s="2">
        <f aca="true" t="shared" si="1" ref="C14:C29">+A14*B14</f>
        <v>5350.311513600001</v>
      </c>
      <c r="D14" s="2">
        <f aca="true" t="shared" si="2" ref="D14:D29">+$B$7</f>
        <v>5000</v>
      </c>
      <c r="E14" s="2">
        <f aca="true" t="shared" si="3" ref="E14:E29">+C14-D14</f>
        <v>350.3115136000006</v>
      </c>
    </row>
    <row r="15" spans="1:5" ht="12.75">
      <c r="A15" s="2">
        <f t="shared" si="0"/>
        <v>89522.1700736</v>
      </c>
      <c r="B15" s="1">
        <v>0.06</v>
      </c>
      <c r="C15" s="2">
        <f t="shared" si="1"/>
        <v>5371.330204416</v>
      </c>
      <c r="D15" s="2">
        <f t="shared" si="2"/>
        <v>5000</v>
      </c>
      <c r="E15" s="2">
        <f t="shared" si="3"/>
        <v>371.330204416</v>
      </c>
    </row>
    <row r="16" spans="1:5" ht="12.75">
      <c r="A16" s="2">
        <f t="shared" si="0"/>
        <v>89893.500278016</v>
      </c>
      <c r="B16" s="1">
        <v>0.06</v>
      </c>
      <c r="C16" s="2">
        <f t="shared" si="1"/>
        <v>5393.61001668096</v>
      </c>
      <c r="D16" s="2">
        <f t="shared" si="2"/>
        <v>5000</v>
      </c>
      <c r="E16" s="2">
        <f t="shared" si="3"/>
        <v>393.61001668096014</v>
      </c>
    </row>
    <row r="17" spans="1:5" ht="12.75">
      <c r="A17" s="2">
        <f t="shared" si="0"/>
        <v>90287.11029469696</v>
      </c>
      <c r="B17" s="1">
        <v>0.06</v>
      </c>
      <c r="C17" s="2">
        <f t="shared" si="1"/>
        <v>5417.2266176818175</v>
      </c>
      <c r="D17" s="2">
        <f t="shared" si="2"/>
        <v>5000</v>
      </c>
      <c r="E17" s="2">
        <f t="shared" si="3"/>
        <v>417.2266176818175</v>
      </c>
    </row>
    <row r="18" spans="1:5" ht="12.75">
      <c r="A18" s="2">
        <f t="shared" si="0"/>
        <v>90704.33691237879</v>
      </c>
      <c r="B18" s="1">
        <v>0.06</v>
      </c>
      <c r="C18" s="2">
        <f t="shared" si="1"/>
        <v>5442.260214742727</v>
      </c>
      <c r="D18" s="2">
        <f t="shared" si="2"/>
        <v>5000</v>
      </c>
      <c r="E18" s="2">
        <f t="shared" si="3"/>
        <v>442.26021474272693</v>
      </c>
    </row>
    <row r="19" spans="1:5" ht="12.75">
      <c r="A19" s="2">
        <f t="shared" si="0"/>
        <v>91146.59712712151</v>
      </c>
      <c r="B19" s="1">
        <v>0.06</v>
      </c>
      <c r="C19" s="2">
        <f t="shared" si="1"/>
        <v>5468.79582762729</v>
      </c>
      <c r="D19" s="2">
        <f t="shared" si="2"/>
        <v>5000</v>
      </c>
      <c r="E19" s="2">
        <f t="shared" si="3"/>
        <v>468.79582762729024</v>
      </c>
    </row>
    <row r="20" spans="1:5" ht="12.75">
      <c r="A20" s="2">
        <f t="shared" si="0"/>
        <v>91615.3929547488</v>
      </c>
      <c r="B20" s="1">
        <v>0.06</v>
      </c>
      <c r="C20" s="2">
        <f t="shared" si="1"/>
        <v>5496.923577284927</v>
      </c>
      <c r="D20" s="2">
        <f t="shared" si="2"/>
        <v>5000</v>
      </c>
      <c r="E20" s="2">
        <f t="shared" si="3"/>
        <v>496.923577284927</v>
      </c>
    </row>
    <row r="21" spans="1:5" ht="12.75">
      <c r="A21" s="2">
        <f t="shared" si="0"/>
        <v>92112.31653203371</v>
      </c>
      <c r="B21" s="1">
        <v>0.06</v>
      </c>
      <c r="C21" s="2">
        <f t="shared" si="1"/>
        <v>5526.738991922022</v>
      </c>
      <c r="D21" s="2">
        <f t="shared" si="2"/>
        <v>5000</v>
      </c>
      <c r="E21" s="2">
        <f t="shared" si="3"/>
        <v>526.7389919220223</v>
      </c>
    </row>
    <row r="22" spans="1:5" ht="12.75">
      <c r="A22" s="3">
        <f t="shared" si="0"/>
        <v>92639.05552395573</v>
      </c>
      <c r="B22" s="1">
        <v>0.06</v>
      </c>
      <c r="C22" s="2">
        <f t="shared" si="1"/>
        <v>5558.343331437343</v>
      </c>
      <c r="D22" s="2">
        <f t="shared" si="2"/>
        <v>5000</v>
      </c>
      <c r="E22" s="2">
        <f t="shared" si="3"/>
        <v>558.3433314373433</v>
      </c>
    </row>
    <row r="23" spans="1:5" ht="12.75">
      <c r="A23" s="2">
        <f t="shared" si="0"/>
        <v>93197.39885539307</v>
      </c>
      <c r="B23" s="1">
        <v>0.06</v>
      </c>
      <c r="C23" s="2">
        <f t="shared" si="1"/>
        <v>5591.843931323584</v>
      </c>
      <c r="D23" s="2">
        <f t="shared" si="2"/>
        <v>5000</v>
      </c>
      <c r="E23" s="2">
        <f t="shared" si="3"/>
        <v>591.843931323584</v>
      </c>
    </row>
    <row r="24" spans="1:5" ht="12.75">
      <c r="A24" s="2">
        <f t="shared" si="0"/>
        <v>93789.24278671666</v>
      </c>
      <c r="B24" s="1">
        <v>0.06</v>
      </c>
      <c r="C24" s="2">
        <f t="shared" si="1"/>
        <v>5627.3545672029995</v>
      </c>
      <c r="D24" s="2">
        <f t="shared" si="2"/>
        <v>5000</v>
      </c>
      <c r="E24" s="2">
        <f t="shared" si="3"/>
        <v>627.3545672029995</v>
      </c>
    </row>
    <row r="25" spans="1:5" ht="12.75">
      <c r="A25" s="2">
        <f t="shared" si="0"/>
        <v>94416.59735391966</v>
      </c>
      <c r="B25" s="1">
        <v>0.06</v>
      </c>
      <c r="C25" s="2">
        <f t="shared" si="1"/>
        <v>5664.995841235179</v>
      </c>
      <c r="D25" s="2">
        <f t="shared" si="2"/>
        <v>5000</v>
      </c>
      <c r="E25" s="2">
        <f t="shared" si="3"/>
        <v>664.9958412351789</v>
      </c>
    </row>
    <row r="26" spans="1:5" ht="12.75">
      <c r="A26" s="2">
        <f t="shared" si="0"/>
        <v>95081.59319515484</v>
      </c>
      <c r="B26" s="1">
        <v>0.06</v>
      </c>
      <c r="C26" s="2">
        <f t="shared" si="1"/>
        <v>5704.89559170929</v>
      </c>
      <c r="D26" s="2">
        <f t="shared" si="2"/>
        <v>5000</v>
      </c>
      <c r="E26" s="2">
        <f t="shared" si="3"/>
        <v>704.8955917092899</v>
      </c>
    </row>
    <row r="27" spans="1:5" ht="12.75">
      <c r="A27" s="2">
        <f t="shared" si="0"/>
        <v>95786.48878686412</v>
      </c>
      <c r="B27" s="1">
        <v>0.06</v>
      </c>
      <c r="C27" s="2">
        <f t="shared" si="1"/>
        <v>5747.189327211847</v>
      </c>
      <c r="D27" s="2">
        <f t="shared" si="2"/>
        <v>5000</v>
      </c>
      <c r="E27" s="2">
        <f t="shared" si="3"/>
        <v>747.1893272118468</v>
      </c>
    </row>
    <row r="28" spans="1:5" ht="12.75">
      <c r="A28" s="2">
        <f t="shared" si="0"/>
        <v>96533.67811407597</v>
      </c>
      <c r="B28" s="1">
        <v>0.06</v>
      </c>
      <c r="C28" s="2">
        <f t="shared" si="1"/>
        <v>5792.020686844558</v>
      </c>
      <c r="D28" s="2">
        <f t="shared" si="2"/>
        <v>5000</v>
      </c>
      <c r="E28" s="2">
        <f t="shared" si="3"/>
        <v>792.0206868445584</v>
      </c>
    </row>
    <row r="29" spans="1:5" ht="12.75">
      <c r="A29" s="2">
        <f t="shared" si="0"/>
        <v>97325.69880092052</v>
      </c>
      <c r="B29" s="1">
        <v>0.06</v>
      </c>
      <c r="C29" s="2">
        <f t="shared" si="1"/>
        <v>5839.541928055231</v>
      </c>
      <c r="D29" s="2">
        <f t="shared" si="2"/>
        <v>5000</v>
      </c>
      <c r="E29" s="2">
        <f t="shared" si="3"/>
        <v>839.5419280552314</v>
      </c>
    </row>
    <row r="30" spans="1:5" ht="12.75">
      <c r="A30" s="2">
        <f>+A29+E29</f>
        <v>98165.24072897575</v>
      </c>
      <c r="B30" s="1">
        <v>0.06</v>
      </c>
      <c r="C30" s="2">
        <f>+A30*B30</f>
        <v>5889.914443738545</v>
      </c>
      <c r="D30" s="2">
        <f>+$B$7</f>
        <v>5000</v>
      </c>
      <c r="E30" s="2">
        <f>+C30-D30</f>
        <v>889.9144437385448</v>
      </c>
    </row>
    <row r="31" spans="1:5" ht="12.75">
      <c r="A31" s="2">
        <f>+A30+E30</f>
        <v>99055.1551727143</v>
      </c>
      <c r="B31" s="1">
        <v>0.06</v>
      </c>
      <c r="C31" s="2">
        <f>+A31*B31</f>
        <v>5943.309310362857</v>
      </c>
      <c r="D31" s="2">
        <f>+$B$7</f>
        <v>5000</v>
      </c>
      <c r="E31" s="2">
        <f>+C31-D31</f>
        <v>943.3093103628571</v>
      </c>
    </row>
    <row r="32" spans="1:5" ht="12.75">
      <c r="A32" s="2">
        <f>+A31+E31</f>
        <v>99998.46448307716</v>
      </c>
      <c r="B32" s="1"/>
      <c r="C32" s="2"/>
      <c r="D32" s="2"/>
      <c r="E32" s="2"/>
    </row>
  </sheetData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Z45"/>
  <sheetViews>
    <sheetView workbookViewId="0" topLeftCell="A13">
      <selection activeCell="C52" sqref="C52"/>
    </sheetView>
  </sheetViews>
  <sheetFormatPr defaultColWidth="9.140625" defaultRowHeight="12.75"/>
  <cols>
    <col min="1" max="1" width="24.28125" style="0" customWidth="1"/>
    <col min="3" max="3" width="11.57421875" style="0" customWidth="1"/>
    <col min="4" max="4" width="11.00390625" style="0" customWidth="1"/>
    <col min="6" max="6" width="9.00390625" style="0" bestFit="1" customWidth="1"/>
    <col min="9" max="9" width="9.00390625" style="0" bestFit="1" customWidth="1"/>
    <col min="12" max="12" width="9.00390625" style="0" bestFit="1" customWidth="1"/>
  </cols>
  <sheetData>
    <row r="1" spans="1:12" ht="12.75">
      <c r="A1" t="s">
        <v>58</v>
      </c>
      <c r="C1" s="6" t="s">
        <v>60</v>
      </c>
      <c r="D1" s="6"/>
      <c r="F1" t="s">
        <v>61</v>
      </c>
      <c r="I1" t="s">
        <v>61</v>
      </c>
      <c r="L1" t="s">
        <v>61</v>
      </c>
    </row>
    <row r="2" spans="1:13" ht="12.75">
      <c r="A2" t="s">
        <v>59</v>
      </c>
      <c r="C2" s="6" t="s">
        <v>50</v>
      </c>
      <c r="D2" s="6" t="s">
        <v>51</v>
      </c>
      <c r="F2" t="s">
        <v>56</v>
      </c>
      <c r="G2" t="s">
        <v>57</v>
      </c>
      <c r="I2" t="s">
        <v>52</v>
      </c>
      <c r="J2" t="s">
        <v>53</v>
      </c>
      <c r="L2" t="s">
        <v>55</v>
      </c>
      <c r="M2" t="s">
        <v>54</v>
      </c>
    </row>
    <row r="3" spans="3:13" ht="12.75">
      <c r="C3" s="6">
        <v>0.5537</v>
      </c>
      <c r="D3" s="6">
        <v>14.8775</v>
      </c>
      <c r="F3">
        <v>0.7441</v>
      </c>
      <c r="G3">
        <v>8.5302</v>
      </c>
      <c r="I3">
        <v>0.5584</v>
      </c>
      <c r="J3">
        <v>7.3601</v>
      </c>
      <c r="L3">
        <v>0.3118</v>
      </c>
      <c r="M3">
        <v>11.4699</v>
      </c>
    </row>
    <row r="4" spans="3:4" ht="12.75">
      <c r="C4" s="6"/>
      <c r="D4" s="6"/>
    </row>
    <row r="5" spans="1:12" ht="12.75">
      <c r="A5" t="s">
        <v>46</v>
      </c>
      <c r="B5" s="8">
        <v>1000</v>
      </c>
      <c r="C5" s="9">
        <f>+C3*$B$5</f>
        <v>553.6999999999999</v>
      </c>
      <c r="D5" s="9"/>
      <c r="E5" s="8"/>
      <c r="F5" s="8">
        <f>+F3*$B$5</f>
        <v>744.1</v>
      </c>
      <c r="G5" s="8"/>
      <c r="H5" s="8"/>
      <c r="I5" s="8">
        <f>+I3*$B$5</f>
        <v>558.4</v>
      </c>
      <c r="J5" s="8"/>
      <c r="K5" s="8"/>
      <c r="L5" s="8">
        <f>+L3*$B$5</f>
        <v>311.8</v>
      </c>
    </row>
    <row r="6" spans="1:4" ht="12.75">
      <c r="A6" t="s">
        <v>47</v>
      </c>
      <c r="B6" s="7">
        <v>0.054</v>
      </c>
      <c r="C6" s="6"/>
      <c r="D6" s="6"/>
    </row>
    <row r="7" spans="1:12" ht="12.75">
      <c r="A7" t="s">
        <v>48</v>
      </c>
      <c r="B7" s="8">
        <f>+B5*B6/2</f>
        <v>27</v>
      </c>
      <c r="C7" s="9">
        <f>+D3*$B$7</f>
        <v>401.6925</v>
      </c>
      <c r="D7" s="9"/>
      <c r="E7" s="8"/>
      <c r="F7" s="8">
        <f>+G3*$B$7</f>
        <v>230.3154</v>
      </c>
      <c r="G7" s="8"/>
      <c r="H7" s="8"/>
      <c r="I7" s="8">
        <f>+J3*$B$7</f>
        <v>198.7227</v>
      </c>
      <c r="J7" s="8"/>
      <c r="K7" s="8"/>
      <c r="L7" s="8">
        <f>+M3*$B$7</f>
        <v>309.68730000000005</v>
      </c>
    </row>
    <row r="8" spans="1:4" ht="12.75">
      <c r="A8" t="s">
        <v>49</v>
      </c>
      <c r="B8" s="1">
        <v>0.06</v>
      </c>
      <c r="C8" s="6"/>
      <c r="D8" s="6"/>
    </row>
    <row r="9" spans="3:4" ht="12.75">
      <c r="C9" s="6"/>
      <c r="D9" s="6"/>
    </row>
    <row r="10" spans="1:12" ht="12.75">
      <c r="A10" t="s">
        <v>10</v>
      </c>
      <c r="C10" s="9">
        <f>+C5+C7</f>
        <v>955.3924999999999</v>
      </c>
      <c r="D10" s="9"/>
      <c r="E10" s="8"/>
      <c r="F10" s="8">
        <f>+F5+F7</f>
        <v>974.4154000000001</v>
      </c>
      <c r="G10" s="8"/>
      <c r="H10" s="8"/>
      <c r="I10" s="8">
        <f>+I5+I7</f>
        <v>757.1227</v>
      </c>
      <c r="J10" s="8"/>
      <c r="K10" s="8"/>
      <c r="L10" s="8">
        <f>+L5+L7</f>
        <v>621.4873</v>
      </c>
    </row>
    <row r="11" spans="3:4" ht="12.75">
      <c r="C11" s="6"/>
      <c r="D11" s="6"/>
    </row>
    <row r="12" spans="1:4" ht="12.75">
      <c r="A12" t="s">
        <v>60</v>
      </c>
      <c r="C12" s="6"/>
      <c r="D12" s="6"/>
    </row>
    <row r="13" spans="1:26" ht="12.75">
      <c r="A13" s="5" t="s">
        <v>12</v>
      </c>
      <c r="B13" s="5" t="s">
        <v>13</v>
      </c>
      <c r="C13" s="5" t="s">
        <v>14</v>
      </c>
      <c r="D13" s="5" t="s">
        <v>14</v>
      </c>
      <c r="E13" s="5" t="s">
        <v>15</v>
      </c>
      <c r="H13" s="5" t="s">
        <v>12</v>
      </c>
      <c r="I13" s="5" t="s">
        <v>13</v>
      </c>
      <c r="J13" s="5" t="s">
        <v>14</v>
      </c>
      <c r="K13" s="5" t="s">
        <v>14</v>
      </c>
      <c r="L13" s="5" t="s">
        <v>15</v>
      </c>
      <c r="O13" s="5" t="s">
        <v>12</v>
      </c>
      <c r="P13" s="5" t="s">
        <v>13</v>
      </c>
      <c r="Q13" s="5" t="s">
        <v>14</v>
      </c>
      <c r="R13" s="5" t="s">
        <v>14</v>
      </c>
      <c r="S13" s="5" t="s">
        <v>15</v>
      </c>
      <c r="V13" s="5" t="s">
        <v>12</v>
      </c>
      <c r="W13" s="5" t="s">
        <v>13</v>
      </c>
      <c r="X13" s="5" t="s">
        <v>14</v>
      </c>
      <c r="Y13" s="5" t="s">
        <v>14</v>
      </c>
      <c r="Z13" s="5" t="s">
        <v>15</v>
      </c>
    </row>
    <row r="14" spans="1:26" ht="12.75">
      <c r="A14" s="5" t="s">
        <v>16</v>
      </c>
      <c r="B14" s="5" t="s">
        <v>17</v>
      </c>
      <c r="C14" s="5" t="s">
        <v>18</v>
      </c>
      <c r="D14" s="5" t="s">
        <v>19</v>
      </c>
      <c r="E14" s="5" t="s">
        <v>20</v>
      </c>
      <c r="H14" s="5" t="s">
        <v>16</v>
      </c>
      <c r="I14" s="5" t="s">
        <v>17</v>
      </c>
      <c r="J14" s="5" t="s">
        <v>18</v>
      </c>
      <c r="K14" s="5" t="s">
        <v>19</v>
      </c>
      <c r="L14" s="5" t="s">
        <v>20</v>
      </c>
      <c r="O14" s="5" t="s">
        <v>16</v>
      </c>
      <c r="P14" s="5" t="s">
        <v>17</v>
      </c>
      <c r="Q14" s="5" t="s">
        <v>18</v>
      </c>
      <c r="R14" s="5" t="s">
        <v>19</v>
      </c>
      <c r="S14" s="5" t="s">
        <v>20</v>
      </c>
      <c r="V14" s="5" t="s">
        <v>16</v>
      </c>
      <c r="W14" s="5" t="s">
        <v>17</v>
      </c>
      <c r="X14" s="5" t="s">
        <v>18</v>
      </c>
      <c r="Y14" s="5" t="s">
        <v>19</v>
      </c>
      <c r="Z14" s="5" t="s">
        <v>20</v>
      </c>
    </row>
    <row r="15" spans="1:26" ht="12.75">
      <c r="A15" s="8">
        <f>+$C$10</f>
        <v>955.3924999999999</v>
      </c>
      <c r="B15" s="1">
        <f>+$B$8/2</f>
        <v>0.03</v>
      </c>
      <c r="C15" s="8">
        <f>+A15*B15</f>
        <v>28.661774999999995</v>
      </c>
      <c r="D15" s="2">
        <f>+$B$7</f>
        <v>27</v>
      </c>
      <c r="E15" s="8">
        <f>+C15-D15</f>
        <v>1.6617749999999951</v>
      </c>
      <c r="H15" s="8">
        <f>+$F$10</f>
        <v>974.4154000000001</v>
      </c>
      <c r="I15" s="1">
        <f>+$B$8/2</f>
        <v>0.03</v>
      </c>
      <c r="J15" s="8">
        <f>+H15*I15</f>
        <v>29.232462</v>
      </c>
      <c r="K15" s="2">
        <f>+$B$7</f>
        <v>27</v>
      </c>
      <c r="L15" s="8">
        <f>+J15-K15</f>
        <v>2.2324620000000017</v>
      </c>
      <c r="O15" s="8">
        <f>+$I$10</f>
        <v>757.1227</v>
      </c>
      <c r="P15" s="1">
        <f>+$B$8/2</f>
        <v>0.03</v>
      </c>
      <c r="Q15" s="8">
        <f>+O15*P15</f>
        <v>22.713681</v>
      </c>
      <c r="R15" s="2">
        <f>+$B$7</f>
        <v>27</v>
      </c>
      <c r="S15" s="8">
        <f>+Q15-R15</f>
        <v>-4.286318999999999</v>
      </c>
      <c r="V15" s="8">
        <f>+$L$10</f>
        <v>621.4873</v>
      </c>
      <c r="W15" s="1">
        <v>0.06</v>
      </c>
      <c r="X15" s="8">
        <f>+V15*W15</f>
        <v>37.289238</v>
      </c>
      <c r="Y15" s="2">
        <f>+$B$7</f>
        <v>27</v>
      </c>
      <c r="Z15" s="8">
        <f>+X15-Y15</f>
        <v>10.289237999999997</v>
      </c>
    </row>
    <row r="16" spans="1:26" ht="12.75">
      <c r="A16" s="12">
        <f>+A15+E15</f>
        <v>957.054275</v>
      </c>
      <c r="B16" s="11">
        <f aca="true" t="shared" si="0" ref="B16:B34">+$B$8/2</f>
        <v>0.03</v>
      </c>
      <c r="C16" s="12">
        <f>+A16*B16</f>
        <v>28.711628249999997</v>
      </c>
      <c r="D16" s="10">
        <f>+$B$7</f>
        <v>27</v>
      </c>
      <c r="E16" s="12">
        <f>+C16-D16</f>
        <v>1.7116282499999969</v>
      </c>
      <c r="F16" s="13"/>
      <c r="G16" s="13"/>
      <c r="H16" s="12">
        <f>+H15+L15</f>
        <v>976.6478620000001</v>
      </c>
      <c r="I16" s="11">
        <f aca="true" t="shared" si="1" ref="I16:I25">+$B$8/2</f>
        <v>0.03</v>
      </c>
      <c r="J16" s="12">
        <f>+H16*I16</f>
        <v>29.299435860000003</v>
      </c>
      <c r="K16" s="10">
        <f>+$B$7</f>
        <v>27</v>
      </c>
      <c r="L16" s="12">
        <f>+J16-K16</f>
        <v>2.2994358600000027</v>
      </c>
      <c r="M16" s="13"/>
      <c r="N16" s="13"/>
      <c r="O16" s="12">
        <f>+O15+S15</f>
        <v>752.836381</v>
      </c>
      <c r="P16" s="11">
        <f aca="true" t="shared" si="2" ref="P16:P25">+$B$8/2</f>
        <v>0.03</v>
      </c>
      <c r="Q16" s="12">
        <f>+O16*P16</f>
        <v>22.58509143</v>
      </c>
      <c r="R16" s="10">
        <f>+$B$7</f>
        <v>27</v>
      </c>
      <c r="S16" s="12">
        <f>+Q16-R16</f>
        <v>-4.4149085700000015</v>
      </c>
      <c r="T16" s="13"/>
      <c r="U16" s="13"/>
      <c r="V16" s="12">
        <f>+V15+Z15</f>
        <v>631.776538</v>
      </c>
      <c r="W16" s="11">
        <v>0.06</v>
      </c>
      <c r="X16" s="12">
        <f>+V16*W16</f>
        <v>37.90659228</v>
      </c>
      <c r="Y16" s="10">
        <f>+$B$7</f>
        <v>27</v>
      </c>
      <c r="Z16" s="12">
        <f>+X16-Y16</f>
        <v>10.906592279999998</v>
      </c>
    </row>
    <row r="17" spans="1:26" ht="12.75">
      <c r="A17" s="15">
        <f aca="true" t="shared" si="3" ref="A17:A32">+A16+E16</f>
        <v>958.76590325</v>
      </c>
      <c r="B17" s="1">
        <f t="shared" si="0"/>
        <v>0.03</v>
      </c>
      <c r="C17" s="8">
        <f aca="true" t="shared" si="4" ref="C17:C32">+A17*B17</f>
        <v>28.7629770975</v>
      </c>
      <c r="D17" s="2">
        <f aca="true" t="shared" si="5" ref="D17:D32">+$B$7</f>
        <v>27</v>
      </c>
      <c r="E17" s="8">
        <f aca="true" t="shared" si="6" ref="E17:E32">+C17-D17</f>
        <v>1.7629770974999985</v>
      </c>
      <c r="H17" s="8">
        <f aca="true" t="shared" si="7" ref="H17:H25">+H16+L16</f>
        <v>978.9472978600002</v>
      </c>
      <c r="I17" s="1">
        <f t="shared" si="1"/>
        <v>0.03</v>
      </c>
      <c r="J17" s="8">
        <f aca="true" t="shared" si="8" ref="J17:J25">+H17*I17</f>
        <v>29.368418935800005</v>
      </c>
      <c r="K17" s="2">
        <f aca="true" t="shared" si="9" ref="K17:K25">+$B$7</f>
        <v>27</v>
      </c>
      <c r="L17" s="8">
        <f aca="true" t="shared" si="10" ref="L17:L25">+J17-K17</f>
        <v>2.3684189358000047</v>
      </c>
      <c r="O17" s="8">
        <f aca="true" t="shared" si="11" ref="O17:O25">+O16+S16</f>
        <v>748.42147243</v>
      </c>
      <c r="P17" s="1">
        <f t="shared" si="2"/>
        <v>0.03</v>
      </c>
      <c r="Q17" s="8">
        <f aca="true" t="shared" si="12" ref="Q17:Q25">+O17*P17</f>
        <v>22.452644172899998</v>
      </c>
      <c r="R17" s="2">
        <f aca="true" t="shared" si="13" ref="R17:R25">+$B$7</f>
        <v>27</v>
      </c>
      <c r="S17" s="8">
        <f aca="true" t="shared" si="14" ref="S17:S25">+Q17-R17</f>
        <v>-4.547355827100002</v>
      </c>
      <c r="V17" s="8">
        <f aca="true" t="shared" si="15" ref="V17:V32">+V16+Z16</f>
        <v>642.68313028</v>
      </c>
      <c r="W17" s="1">
        <v>0.06</v>
      </c>
      <c r="X17" s="8">
        <f aca="true" t="shared" si="16" ref="X17:X32">+V17*W17</f>
        <v>38.5609878168</v>
      </c>
      <c r="Y17" s="2">
        <f aca="true" t="shared" si="17" ref="Y17:Y32">+$B$7</f>
        <v>27</v>
      </c>
      <c r="Z17" s="8">
        <f aca="true" t="shared" si="18" ref="Z17:Z32">+X17-Y17</f>
        <v>11.5609878168</v>
      </c>
    </row>
    <row r="18" spans="1:26" ht="12.75">
      <c r="A18" s="8">
        <f t="shared" si="3"/>
        <v>960.5288803474999</v>
      </c>
      <c r="B18" s="1">
        <f t="shared" si="0"/>
        <v>0.03</v>
      </c>
      <c r="C18" s="8">
        <f t="shared" si="4"/>
        <v>28.815866410424995</v>
      </c>
      <c r="D18" s="2">
        <f t="shared" si="5"/>
        <v>27</v>
      </c>
      <c r="E18" s="8">
        <f t="shared" si="6"/>
        <v>1.815866410424995</v>
      </c>
      <c r="H18" s="8">
        <f t="shared" si="7"/>
        <v>981.3157167958002</v>
      </c>
      <c r="I18" s="1">
        <f t="shared" si="1"/>
        <v>0.03</v>
      </c>
      <c r="J18" s="8">
        <f t="shared" si="8"/>
        <v>29.439471503874003</v>
      </c>
      <c r="K18" s="2">
        <f t="shared" si="9"/>
        <v>27</v>
      </c>
      <c r="L18" s="8">
        <f t="shared" si="10"/>
        <v>2.439471503874003</v>
      </c>
      <c r="O18" s="8">
        <f t="shared" si="11"/>
        <v>743.8741166029</v>
      </c>
      <c r="P18" s="1">
        <f t="shared" si="2"/>
        <v>0.03</v>
      </c>
      <c r="Q18" s="8">
        <f t="shared" si="12"/>
        <v>22.316223498087</v>
      </c>
      <c r="R18" s="2">
        <f t="shared" si="13"/>
        <v>27</v>
      </c>
      <c r="S18" s="8">
        <f t="shared" si="14"/>
        <v>-4.683776501913002</v>
      </c>
      <c r="V18" s="8">
        <f t="shared" si="15"/>
        <v>654.2441180968</v>
      </c>
      <c r="W18" s="1">
        <v>0.06</v>
      </c>
      <c r="X18" s="8">
        <f t="shared" si="16"/>
        <v>39.254647085807996</v>
      </c>
      <c r="Y18" s="2">
        <f t="shared" si="17"/>
        <v>27</v>
      </c>
      <c r="Z18" s="8">
        <f t="shared" si="18"/>
        <v>12.254647085807996</v>
      </c>
    </row>
    <row r="19" spans="1:26" ht="12.75">
      <c r="A19" s="8">
        <f t="shared" si="3"/>
        <v>962.3447467579249</v>
      </c>
      <c r="B19" s="1">
        <f t="shared" si="0"/>
        <v>0.03</v>
      </c>
      <c r="C19" s="8">
        <f t="shared" si="4"/>
        <v>28.870342402737744</v>
      </c>
      <c r="D19" s="2">
        <f t="shared" si="5"/>
        <v>27</v>
      </c>
      <c r="E19" s="8">
        <f t="shared" si="6"/>
        <v>1.8703424027377444</v>
      </c>
      <c r="H19" s="8">
        <f t="shared" si="7"/>
        <v>983.7551882996742</v>
      </c>
      <c r="I19" s="1">
        <f t="shared" si="1"/>
        <v>0.03</v>
      </c>
      <c r="J19" s="8">
        <f t="shared" si="8"/>
        <v>29.512655648990222</v>
      </c>
      <c r="K19" s="2">
        <f t="shared" si="9"/>
        <v>27</v>
      </c>
      <c r="L19" s="8">
        <f t="shared" si="10"/>
        <v>2.512655648990222</v>
      </c>
      <c r="O19" s="8">
        <f t="shared" si="11"/>
        <v>739.190340100987</v>
      </c>
      <c r="P19" s="1">
        <f t="shared" si="2"/>
        <v>0.03</v>
      </c>
      <c r="Q19" s="8">
        <f t="shared" si="12"/>
        <v>22.17571020302961</v>
      </c>
      <c r="R19" s="2">
        <f t="shared" si="13"/>
        <v>27</v>
      </c>
      <c r="S19" s="8">
        <f t="shared" si="14"/>
        <v>-4.82428979697039</v>
      </c>
      <c r="V19" s="8">
        <f t="shared" si="15"/>
        <v>666.4987651826079</v>
      </c>
      <c r="W19" s="1">
        <v>0.06</v>
      </c>
      <c r="X19" s="8">
        <f t="shared" si="16"/>
        <v>39.98992591095647</v>
      </c>
      <c r="Y19" s="2">
        <f t="shared" si="17"/>
        <v>27</v>
      </c>
      <c r="Z19" s="8">
        <f t="shared" si="18"/>
        <v>12.989925910956472</v>
      </c>
    </row>
    <row r="20" spans="1:26" ht="12.75">
      <c r="A20" s="8">
        <f t="shared" si="3"/>
        <v>964.2150891606626</v>
      </c>
      <c r="B20" s="1">
        <f t="shared" si="0"/>
        <v>0.03</v>
      </c>
      <c r="C20" s="8">
        <f t="shared" si="4"/>
        <v>28.926452674819878</v>
      </c>
      <c r="D20" s="2">
        <f t="shared" si="5"/>
        <v>27</v>
      </c>
      <c r="E20" s="8">
        <f t="shared" si="6"/>
        <v>1.9264526748198776</v>
      </c>
      <c r="H20" s="8">
        <f t="shared" si="7"/>
        <v>986.2678439486643</v>
      </c>
      <c r="I20" s="1">
        <f t="shared" si="1"/>
        <v>0.03</v>
      </c>
      <c r="J20" s="8">
        <f t="shared" si="8"/>
        <v>29.58803531845993</v>
      </c>
      <c r="K20" s="2">
        <f t="shared" si="9"/>
        <v>27</v>
      </c>
      <c r="L20" s="8">
        <f t="shared" si="10"/>
        <v>2.58803531845993</v>
      </c>
      <c r="O20" s="8">
        <f t="shared" si="11"/>
        <v>734.3660503040167</v>
      </c>
      <c r="P20" s="1">
        <f t="shared" si="2"/>
        <v>0.03</v>
      </c>
      <c r="Q20" s="8">
        <f t="shared" si="12"/>
        <v>22.030981509120497</v>
      </c>
      <c r="R20" s="2">
        <f t="shared" si="13"/>
        <v>27</v>
      </c>
      <c r="S20" s="8">
        <f t="shared" si="14"/>
        <v>-4.9690184908795025</v>
      </c>
      <c r="V20" s="8">
        <f t="shared" si="15"/>
        <v>679.4886910935644</v>
      </c>
      <c r="W20" s="1">
        <v>0.06</v>
      </c>
      <c r="X20" s="8">
        <f t="shared" si="16"/>
        <v>40.769321465613864</v>
      </c>
      <c r="Y20" s="2">
        <f t="shared" si="17"/>
        <v>27</v>
      </c>
      <c r="Z20" s="8">
        <f t="shared" si="18"/>
        <v>13.769321465613864</v>
      </c>
    </row>
    <row r="21" spans="1:26" ht="12.75">
      <c r="A21" s="8">
        <f t="shared" si="3"/>
        <v>966.1415418354825</v>
      </c>
      <c r="B21" s="1">
        <f t="shared" si="0"/>
        <v>0.03</v>
      </c>
      <c r="C21" s="8">
        <f t="shared" si="4"/>
        <v>28.984246255064473</v>
      </c>
      <c r="D21" s="2">
        <f t="shared" si="5"/>
        <v>27</v>
      </c>
      <c r="E21" s="8">
        <f t="shared" si="6"/>
        <v>1.9842462550644733</v>
      </c>
      <c r="H21" s="8">
        <f t="shared" si="7"/>
        <v>988.8558792671242</v>
      </c>
      <c r="I21" s="1">
        <f t="shared" si="1"/>
        <v>0.03</v>
      </c>
      <c r="J21" s="8">
        <f t="shared" si="8"/>
        <v>29.665676378013725</v>
      </c>
      <c r="K21" s="2">
        <f t="shared" si="9"/>
        <v>27</v>
      </c>
      <c r="L21" s="8">
        <f t="shared" si="10"/>
        <v>2.6656763780137247</v>
      </c>
      <c r="O21" s="8">
        <f t="shared" si="11"/>
        <v>729.3970318131371</v>
      </c>
      <c r="P21" s="1">
        <f t="shared" si="2"/>
        <v>0.03</v>
      </c>
      <c r="Q21" s="8">
        <f t="shared" si="12"/>
        <v>21.88191095439411</v>
      </c>
      <c r="R21" s="2">
        <f t="shared" si="13"/>
        <v>27</v>
      </c>
      <c r="S21" s="8">
        <f t="shared" si="14"/>
        <v>-5.118089045605888</v>
      </c>
      <c r="V21" s="8">
        <f t="shared" si="15"/>
        <v>693.2580125591783</v>
      </c>
      <c r="W21" s="1">
        <v>0.06</v>
      </c>
      <c r="X21" s="8">
        <f t="shared" si="16"/>
        <v>41.595480753550696</v>
      </c>
      <c r="Y21" s="2">
        <f t="shared" si="17"/>
        <v>27</v>
      </c>
      <c r="Z21" s="8">
        <f t="shared" si="18"/>
        <v>14.595480753550696</v>
      </c>
    </row>
    <row r="22" spans="1:26" ht="12.75">
      <c r="A22" s="8">
        <f t="shared" si="3"/>
        <v>968.125788090547</v>
      </c>
      <c r="B22" s="1">
        <f t="shared" si="0"/>
        <v>0.03</v>
      </c>
      <c r="C22" s="8">
        <f t="shared" si="4"/>
        <v>29.043773642716406</v>
      </c>
      <c r="D22" s="2">
        <f t="shared" si="5"/>
        <v>27</v>
      </c>
      <c r="E22" s="8">
        <f t="shared" si="6"/>
        <v>2.043773642716406</v>
      </c>
      <c r="H22" s="8">
        <f t="shared" si="7"/>
        <v>991.5215556451379</v>
      </c>
      <c r="I22" s="1">
        <f t="shared" si="1"/>
        <v>0.03</v>
      </c>
      <c r="J22" s="8">
        <f t="shared" si="8"/>
        <v>29.745646669354137</v>
      </c>
      <c r="K22" s="2">
        <f t="shared" si="9"/>
        <v>27</v>
      </c>
      <c r="L22" s="8">
        <f t="shared" si="10"/>
        <v>2.7456466693541373</v>
      </c>
      <c r="O22" s="8">
        <f t="shared" si="11"/>
        <v>724.2789427675312</v>
      </c>
      <c r="P22" s="1">
        <f t="shared" si="2"/>
        <v>0.03</v>
      </c>
      <c r="Q22" s="8">
        <f t="shared" si="12"/>
        <v>21.728368283025937</v>
      </c>
      <c r="R22" s="2">
        <f t="shared" si="13"/>
        <v>27</v>
      </c>
      <c r="S22" s="8">
        <f t="shared" si="14"/>
        <v>-5.271631716974063</v>
      </c>
      <c r="V22" s="8">
        <f t="shared" si="15"/>
        <v>707.8534933127289</v>
      </c>
      <c r="W22" s="1">
        <v>0.06</v>
      </c>
      <c r="X22" s="8">
        <f t="shared" si="16"/>
        <v>42.471209598763735</v>
      </c>
      <c r="Y22" s="2">
        <f t="shared" si="17"/>
        <v>27</v>
      </c>
      <c r="Z22" s="8">
        <f t="shared" si="18"/>
        <v>15.471209598763735</v>
      </c>
    </row>
    <row r="23" spans="1:26" ht="12.75">
      <c r="A23" s="8">
        <f t="shared" si="3"/>
        <v>970.1695617332633</v>
      </c>
      <c r="B23" s="1">
        <f t="shared" si="0"/>
        <v>0.03</v>
      </c>
      <c r="C23" s="8">
        <f t="shared" si="4"/>
        <v>29.1050868519979</v>
      </c>
      <c r="D23" s="2">
        <f t="shared" si="5"/>
        <v>27</v>
      </c>
      <c r="E23" s="8">
        <f t="shared" si="6"/>
        <v>2.1050868519979</v>
      </c>
      <c r="H23" s="8">
        <f t="shared" si="7"/>
        <v>994.2672023144921</v>
      </c>
      <c r="I23" s="1">
        <f t="shared" si="1"/>
        <v>0.03</v>
      </c>
      <c r="J23" s="8">
        <f t="shared" si="8"/>
        <v>29.828016069434764</v>
      </c>
      <c r="K23" s="2">
        <f t="shared" si="9"/>
        <v>27</v>
      </c>
      <c r="L23" s="8">
        <f t="shared" si="10"/>
        <v>2.8280160694347636</v>
      </c>
      <c r="O23" s="8">
        <f t="shared" si="11"/>
        <v>719.0073110505572</v>
      </c>
      <c r="P23" s="1">
        <f t="shared" si="2"/>
        <v>0.03</v>
      </c>
      <c r="Q23" s="8">
        <f t="shared" si="12"/>
        <v>21.570219331516714</v>
      </c>
      <c r="R23" s="2">
        <f t="shared" si="13"/>
        <v>27</v>
      </c>
      <c r="S23" s="8">
        <f t="shared" si="14"/>
        <v>-5.429780668483286</v>
      </c>
      <c r="V23" s="8">
        <f t="shared" si="15"/>
        <v>723.3247029114926</v>
      </c>
      <c r="W23" s="1">
        <v>0.06</v>
      </c>
      <c r="X23" s="8">
        <f t="shared" si="16"/>
        <v>43.39948217468956</v>
      </c>
      <c r="Y23" s="2">
        <f t="shared" si="17"/>
        <v>27</v>
      </c>
      <c r="Z23" s="8">
        <f t="shared" si="18"/>
        <v>16.39948217468956</v>
      </c>
    </row>
    <row r="24" spans="1:26" ht="12.75">
      <c r="A24" s="8">
        <f t="shared" si="3"/>
        <v>972.2746485852613</v>
      </c>
      <c r="B24" s="1">
        <f t="shared" si="0"/>
        <v>0.03</v>
      </c>
      <c r="C24" s="8">
        <f t="shared" si="4"/>
        <v>29.16823945755784</v>
      </c>
      <c r="D24" s="2">
        <f t="shared" si="5"/>
        <v>27</v>
      </c>
      <c r="E24" s="8">
        <f t="shared" si="6"/>
        <v>2.1682394575578385</v>
      </c>
      <c r="H24" s="8">
        <f t="shared" si="7"/>
        <v>997.0952183839269</v>
      </c>
      <c r="I24" s="1">
        <f t="shared" si="1"/>
        <v>0.03</v>
      </c>
      <c r="J24" s="8">
        <f t="shared" si="8"/>
        <v>29.912856551517805</v>
      </c>
      <c r="K24" s="2">
        <f t="shared" si="9"/>
        <v>27</v>
      </c>
      <c r="L24" s="8">
        <f t="shared" si="10"/>
        <v>2.9128565515178053</v>
      </c>
      <c r="O24" s="8">
        <f t="shared" si="11"/>
        <v>713.5775303820739</v>
      </c>
      <c r="P24" s="1">
        <f t="shared" si="2"/>
        <v>0.03</v>
      </c>
      <c r="Q24" s="8">
        <f t="shared" si="12"/>
        <v>21.407325911462216</v>
      </c>
      <c r="R24" s="2">
        <f t="shared" si="13"/>
        <v>27</v>
      </c>
      <c r="S24" s="8">
        <f t="shared" si="14"/>
        <v>-5.592674088537784</v>
      </c>
      <c r="V24" s="8">
        <f t="shared" si="15"/>
        <v>739.7241850861822</v>
      </c>
      <c r="W24" s="1">
        <v>0.06</v>
      </c>
      <c r="X24" s="8">
        <f t="shared" si="16"/>
        <v>44.38345110517093</v>
      </c>
      <c r="Y24" s="2">
        <f t="shared" si="17"/>
        <v>27</v>
      </c>
      <c r="Z24" s="8">
        <f t="shared" si="18"/>
        <v>17.383451105170927</v>
      </c>
    </row>
    <row r="25" spans="1:26" ht="12.75">
      <c r="A25" s="14">
        <f t="shared" si="3"/>
        <v>974.4428880428192</v>
      </c>
      <c r="B25" s="1">
        <f t="shared" si="0"/>
        <v>0.03</v>
      </c>
      <c r="C25" s="8">
        <f t="shared" si="4"/>
        <v>29.233286641284575</v>
      </c>
      <c r="D25" s="2">
        <f t="shared" si="5"/>
        <v>27</v>
      </c>
      <c r="E25" s="8">
        <f t="shared" si="6"/>
        <v>2.2332866412845753</v>
      </c>
      <c r="H25" s="14">
        <f t="shared" si="7"/>
        <v>1000.0080749354447</v>
      </c>
      <c r="I25" s="1">
        <f t="shared" si="1"/>
        <v>0.03</v>
      </c>
      <c r="J25" s="8">
        <f t="shared" si="8"/>
        <v>30.00024224806334</v>
      </c>
      <c r="K25" s="2">
        <f t="shared" si="9"/>
        <v>27</v>
      </c>
      <c r="L25" s="8">
        <f t="shared" si="10"/>
        <v>3.0002422480633406</v>
      </c>
      <c r="O25" s="14">
        <f t="shared" si="11"/>
        <v>707.984856293536</v>
      </c>
      <c r="P25" s="1">
        <f t="shared" si="2"/>
        <v>0.03</v>
      </c>
      <c r="Q25" s="8">
        <f t="shared" si="12"/>
        <v>21.239545688806082</v>
      </c>
      <c r="R25" s="2">
        <f t="shared" si="13"/>
        <v>27</v>
      </c>
      <c r="S25" s="8">
        <f t="shared" si="14"/>
        <v>-5.760454311193918</v>
      </c>
      <c r="V25" s="14">
        <f t="shared" si="15"/>
        <v>757.1076361913531</v>
      </c>
      <c r="W25" s="1">
        <v>0.06</v>
      </c>
      <c r="X25" s="8">
        <f t="shared" si="16"/>
        <v>45.42645817148119</v>
      </c>
      <c r="Y25" s="2">
        <f t="shared" si="17"/>
        <v>27</v>
      </c>
      <c r="Z25" s="8">
        <f t="shared" si="18"/>
        <v>18.426458171481187</v>
      </c>
    </row>
    <row r="26" spans="1:26" ht="12.75">
      <c r="A26" s="8">
        <f t="shared" si="3"/>
        <v>976.6761746841038</v>
      </c>
      <c r="B26" s="1">
        <f t="shared" si="0"/>
        <v>0.03</v>
      </c>
      <c r="C26" s="8">
        <f t="shared" si="4"/>
        <v>29.300285240523113</v>
      </c>
      <c r="D26" s="2">
        <f t="shared" si="5"/>
        <v>27</v>
      </c>
      <c r="E26" s="8">
        <f t="shared" si="6"/>
        <v>2.300285240523113</v>
      </c>
      <c r="H26" s="2"/>
      <c r="I26" s="1"/>
      <c r="J26" s="8"/>
      <c r="K26" s="2"/>
      <c r="L26" s="8"/>
      <c r="O26" s="2"/>
      <c r="P26" s="1"/>
      <c r="Q26" s="8"/>
      <c r="R26" s="2"/>
      <c r="S26" s="8"/>
      <c r="V26" s="8">
        <f t="shared" si="15"/>
        <v>775.5340943628343</v>
      </c>
      <c r="W26" s="1">
        <v>0.06</v>
      </c>
      <c r="X26" s="8">
        <f t="shared" si="16"/>
        <v>46.532045661770056</v>
      </c>
      <c r="Y26" s="2">
        <f t="shared" si="17"/>
        <v>27</v>
      </c>
      <c r="Z26" s="8">
        <f t="shared" si="18"/>
        <v>19.532045661770056</v>
      </c>
    </row>
    <row r="27" spans="1:26" ht="12.75">
      <c r="A27" s="8">
        <f t="shared" si="3"/>
        <v>978.9764599246269</v>
      </c>
      <c r="B27" s="1">
        <f t="shared" si="0"/>
        <v>0.03</v>
      </c>
      <c r="C27" s="8">
        <f t="shared" si="4"/>
        <v>29.369293797738806</v>
      </c>
      <c r="D27" s="2">
        <f t="shared" si="5"/>
        <v>27</v>
      </c>
      <c r="E27" s="8">
        <f t="shared" si="6"/>
        <v>2.3692937977388056</v>
      </c>
      <c r="H27" s="2"/>
      <c r="I27" s="1"/>
      <c r="J27" s="8"/>
      <c r="K27" s="2"/>
      <c r="L27" s="8"/>
      <c r="O27" s="2"/>
      <c r="P27" s="1"/>
      <c r="Q27" s="8"/>
      <c r="R27" s="2"/>
      <c r="S27" s="8"/>
      <c r="V27" s="8">
        <f t="shared" si="15"/>
        <v>795.0661400246044</v>
      </c>
      <c r="W27" s="1">
        <v>0.06</v>
      </c>
      <c r="X27" s="8">
        <f t="shared" si="16"/>
        <v>47.70396840147626</v>
      </c>
      <c r="Y27" s="2">
        <f t="shared" si="17"/>
        <v>27</v>
      </c>
      <c r="Z27" s="8">
        <f t="shared" si="18"/>
        <v>20.70396840147626</v>
      </c>
    </row>
    <row r="28" spans="1:26" ht="12.75">
      <c r="A28" s="8">
        <f t="shared" si="3"/>
        <v>981.3457537223657</v>
      </c>
      <c r="B28" s="1">
        <f t="shared" si="0"/>
        <v>0.03</v>
      </c>
      <c r="C28" s="8">
        <f t="shared" si="4"/>
        <v>29.44037261167097</v>
      </c>
      <c r="D28" s="2">
        <f t="shared" si="5"/>
        <v>27</v>
      </c>
      <c r="E28" s="8">
        <f t="shared" si="6"/>
        <v>2.44037261167097</v>
      </c>
      <c r="H28" s="2"/>
      <c r="I28" s="1"/>
      <c r="J28" s="8"/>
      <c r="K28" s="2"/>
      <c r="L28" s="8"/>
      <c r="O28" s="2"/>
      <c r="P28" s="1"/>
      <c r="Q28" s="8"/>
      <c r="R28" s="2"/>
      <c r="S28" s="8"/>
      <c r="V28" s="8">
        <f t="shared" si="15"/>
        <v>815.7701084260806</v>
      </c>
      <c r="W28" s="1">
        <v>0.06</v>
      </c>
      <c r="X28" s="8">
        <f t="shared" si="16"/>
        <v>48.94620650556483</v>
      </c>
      <c r="Y28" s="2">
        <f t="shared" si="17"/>
        <v>27</v>
      </c>
      <c r="Z28" s="8">
        <f t="shared" si="18"/>
        <v>21.94620650556483</v>
      </c>
    </row>
    <row r="29" spans="1:26" ht="12.75">
      <c r="A29" s="8">
        <f t="shared" si="3"/>
        <v>983.7861263340367</v>
      </c>
      <c r="B29" s="1">
        <f t="shared" si="0"/>
        <v>0.03</v>
      </c>
      <c r="C29" s="8">
        <f t="shared" si="4"/>
        <v>29.513583790021098</v>
      </c>
      <c r="D29" s="2">
        <f t="shared" si="5"/>
        <v>27</v>
      </c>
      <c r="E29" s="8">
        <f t="shared" si="6"/>
        <v>2.513583790021098</v>
      </c>
      <c r="H29" s="2"/>
      <c r="I29" s="1"/>
      <c r="J29" s="8"/>
      <c r="K29" s="2"/>
      <c r="L29" s="8"/>
      <c r="O29" s="2"/>
      <c r="P29" s="1"/>
      <c r="Q29" s="8"/>
      <c r="R29" s="2"/>
      <c r="S29" s="8"/>
      <c r="V29" s="8">
        <f t="shared" si="15"/>
        <v>837.7163149316455</v>
      </c>
      <c r="W29" s="1">
        <v>0.06</v>
      </c>
      <c r="X29" s="8">
        <f t="shared" si="16"/>
        <v>50.262978895898726</v>
      </c>
      <c r="Y29" s="2">
        <f t="shared" si="17"/>
        <v>27</v>
      </c>
      <c r="Z29" s="8">
        <f t="shared" si="18"/>
        <v>23.262978895898726</v>
      </c>
    </row>
    <row r="30" spans="1:26" ht="12.75">
      <c r="A30" s="8">
        <f t="shared" si="3"/>
        <v>986.2997101240578</v>
      </c>
      <c r="B30" s="1">
        <f t="shared" si="0"/>
        <v>0.03</v>
      </c>
      <c r="C30" s="8">
        <f t="shared" si="4"/>
        <v>29.588991303721734</v>
      </c>
      <c r="D30" s="2">
        <f t="shared" si="5"/>
        <v>27</v>
      </c>
      <c r="E30" s="8">
        <f t="shared" si="6"/>
        <v>2.588991303721734</v>
      </c>
      <c r="H30" s="2"/>
      <c r="I30" s="1"/>
      <c r="J30" s="8"/>
      <c r="K30" s="2"/>
      <c r="L30" s="8"/>
      <c r="O30" s="2"/>
      <c r="P30" s="1"/>
      <c r="Q30" s="8"/>
      <c r="R30" s="2"/>
      <c r="S30" s="8"/>
      <c r="V30" s="8">
        <f t="shared" si="15"/>
        <v>860.9792938275442</v>
      </c>
      <c r="W30" s="1">
        <v>0.06</v>
      </c>
      <c r="X30" s="8">
        <f t="shared" si="16"/>
        <v>51.65875762965265</v>
      </c>
      <c r="Y30" s="2">
        <f t="shared" si="17"/>
        <v>27</v>
      </c>
      <c r="Z30" s="8">
        <f t="shared" si="18"/>
        <v>24.658757629652648</v>
      </c>
    </row>
    <row r="31" spans="1:26" ht="12.75">
      <c r="A31" s="8">
        <f t="shared" si="3"/>
        <v>988.8887014277796</v>
      </c>
      <c r="B31" s="1">
        <f t="shared" si="0"/>
        <v>0.03</v>
      </c>
      <c r="C31" s="8">
        <f t="shared" si="4"/>
        <v>29.666661042833386</v>
      </c>
      <c r="D31" s="2">
        <f t="shared" si="5"/>
        <v>27</v>
      </c>
      <c r="E31" s="8">
        <f t="shared" si="6"/>
        <v>2.666661042833386</v>
      </c>
      <c r="H31" s="2"/>
      <c r="I31" s="1"/>
      <c r="J31" s="8"/>
      <c r="K31" s="2"/>
      <c r="L31" s="8"/>
      <c r="O31" s="2"/>
      <c r="P31" s="1"/>
      <c r="Q31" s="8"/>
      <c r="R31" s="2"/>
      <c r="S31" s="8"/>
      <c r="V31" s="8">
        <f t="shared" si="15"/>
        <v>885.6380514571969</v>
      </c>
      <c r="W31" s="1">
        <v>0.06</v>
      </c>
      <c r="X31" s="8">
        <f t="shared" si="16"/>
        <v>53.13828308743181</v>
      </c>
      <c r="Y31" s="2">
        <f t="shared" si="17"/>
        <v>27</v>
      </c>
      <c r="Z31" s="8">
        <f t="shared" si="18"/>
        <v>26.13828308743181</v>
      </c>
    </row>
    <row r="32" spans="1:26" ht="12.75">
      <c r="A32" s="8">
        <f t="shared" si="3"/>
        <v>991.555362470613</v>
      </c>
      <c r="B32" s="1">
        <f t="shared" si="0"/>
        <v>0.03</v>
      </c>
      <c r="C32" s="8">
        <f t="shared" si="4"/>
        <v>29.746660874118387</v>
      </c>
      <c r="D32" s="2">
        <f t="shared" si="5"/>
        <v>27</v>
      </c>
      <c r="E32" s="8">
        <f t="shared" si="6"/>
        <v>2.746660874118387</v>
      </c>
      <c r="H32" s="2"/>
      <c r="I32" s="1"/>
      <c r="J32" s="8"/>
      <c r="K32" s="2"/>
      <c r="L32" s="8"/>
      <c r="O32" s="2"/>
      <c r="P32" s="1"/>
      <c r="Q32" s="8"/>
      <c r="R32" s="2"/>
      <c r="S32" s="8"/>
      <c r="V32" s="8">
        <f t="shared" si="15"/>
        <v>911.7763345446286</v>
      </c>
      <c r="W32" s="1">
        <v>0.06</v>
      </c>
      <c r="X32" s="8">
        <f t="shared" si="16"/>
        <v>54.70658007267772</v>
      </c>
      <c r="Y32" s="2">
        <f t="shared" si="17"/>
        <v>27</v>
      </c>
      <c r="Z32" s="8">
        <f t="shared" si="18"/>
        <v>27.706580072677717</v>
      </c>
    </row>
    <row r="33" spans="1:26" ht="12.75">
      <c r="A33" s="8">
        <f>+A32+E32</f>
        <v>994.3020233447313</v>
      </c>
      <c r="B33" s="1">
        <f t="shared" si="0"/>
        <v>0.03</v>
      </c>
      <c r="C33" s="8">
        <f>+A33*B33</f>
        <v>29.829060700341937</v>
      </c>
      <c r="D33" s="2">
        <f>+$B$7</f>
        <v>27</v>
      </c>
      <c r="E33" s="8">
        <f>+C33-D33</f>
        <v>2.8290607003419375</v>
      </c>
      <c r="H33" s="2"/>
      <c r="I33" s="1"/>
      <c r="J33" s="8"/>
      <c r="K33" s="2"/>
      <c r="L33" s="8"/>
      <c r="O33" s="2"/>
      <c r="P33" s="1"/>
      <c r="Q33" s="8"/>
      <c r="R33" s="2"/>
      <c r="S33" s="8"/>
      <c r="V33" s="8">
        <f>+V32+Z32</f>
        <v>939.4829146173064</v>
      </c>
      <c r="W33" s="1">
        <v>0.06</v>
      </c>
      <c r="X33" s="8">
        <f>+V33*W33</f>
        <v>56.36897487703838</v>
      </c>
      <c r="Y33" s="2">
        <f>+$B$7</f>
        <v>27</v>
      </c>
      <c r="Z33" s="8">
        <f>+X33-Y33</f>
        <v>29.368974877038383</v>
      </c>
    </row>
    <row r="34" spans="1:26" ht="12.75">
      <c r="A34" s="8">
        <f>+A33+E33</f>
        <v>997.1310840450733</v>
      </c>
      <c r="B34" s="1">
        <f t="shared" si="0"/>
        <v>0.03</v>
      </c>
      <c r="C34" s="8">
        <f>+A34*B34</f>
        <v>29.913932521352198</v>
      </c>
      <c r="D34" s="2">
        <f>+$B$7</f>
        <v>27</v>
      </c>
      <c r="E34" s="8">
        <f>+C34-D34</f>
        <v>2.913932521352198</v>
      </c>
      <c r="H34" s="2"/>
      <c r="I34" s="1"/>
      <c r="J34" s="8"/>
      <c r="K34" s="2"/>
      <c r="L34" s="8"/>
      <c r="O34" s="2"/>
      <c r="P34" s="1"/>
      <c r="Q34" s="8"/>
      <c r="R34" s="2"/>
      <c r="S34" s="8"/>
      <c r="V34" s="8">
        <f>+V33+Z33</f>
        <v>968.8518894943447</v>
      </c>
      <c r="W34" s="1">
        <v>0.06</v>
      </c>
      <c r="X34" s="8">
        <f>+V34*W34</f>
        <v>58.13111336966068</v>
      </c>
      <c r="Y34" s="2">
        <f>+$B$7</f>
        <v>27</v>
      </c>
      <c r="Z34" s="8">
        <f>+X34-Y34</f>
        <v>31.13111336966068</v>
      </c>
    </row>
    <row r="35" spans="1:26" ht="12.75">
      <c r="A35" s="8">
        <f>+A34+E34</f>
        <v>1000.0450165664255</v>
      </c>
      <c r="B35" s="1"/>
      <c r="C35" s="2"/>
      <c r="D35" s="2"/>
      <c r="E35" s="2"/>
      <c r="H35" s="2"/>
      <c r="I35" s="1"/>
      <c r="J35" s="2"/>
      <c r="K35" s="2"/>
      <c r="L35" s="2"/>
      <c r="O35" s="2"/>
      <c r="P35" s="1"/>
      <c r="Q35" s="2"/>
      <c r="R35" s="2"/>
      <c r="S35" s="2"/>
      <c r="V35" s="8">
        <f>+V34+Z34</f>
        <v>999.9830028640054</v>
      </c>
      <c r="W35" s="1"/>
      <c r="X35" s="2"/>
      <c r="Y35" s="2"/>
      <c r="Z35" s="2"/>
    </row>
    <row r="37" ht="12.75">
      <c r="A37" t="s">
        <v>64</v>
      </c>
    </row>
    <row r="38" spans="1:2" ht="12.75">
      <c r="A38" t="s">
        <v>63</v>
      </c>
      <c r="B38" s="8">
        <v>990</v>
      </c>
    </row>
    <row r="39" spans="1:2" ht="12.75">
      <c r="A39" t="s">
        <v>62</v>
      </c>
      <c r="B39" s="8">
        <f>+A25</f>
        <v>974.4428880428192</v>
      </c>
    </row>
    <row r="40" ht="12.75">
      <c r="B40" s="8">
        <f>+B38-B39</f>
        <v>15.557111957180837</v>
      </c>
    </row>
    <row r="42" spans="1:3" ht="12.75">
      <c r="A42" s="16" t="s">
        <v>27</v>
      </c>
      <c r="B42" s="16">
        <v>1000</v>
      </c>
      <c r="C42" s="16"/>
    </row>
    <row r="43" spans="1:3" ht="12.75">
      <c r="A43" s="16" t="s">
        <v>66</v>
      </c>
      <c r="B43" s="15">
        <f>+C44+C45-B42</f>
        <v>15.557111957180837</v>
      </c>
      <c r="C43" s="16"/>
    </row>
    <row r="44" spans="1:3" ht="12.75">
      <c r="A44" s="16" t="s">
        <v>28</v>
      </c>
      <c r="B44" s="16"/>
      <c r="C44" s="16">
        <v>990</v>
      </c>
    </row>
    <row r="45" spans="1:3" ht="12.75">
      <c r="A45" s="16" t="s">
        <v>65</v>
      </c>
      <c r="B45" s="16"/>
      <c r="C45" s="15">
        <f>+B42-B39</f>
        <v>25.557111957180837</v>
      </c>
    </row>
  </sheetData>
  <printOptions gridLines="1"/>
  <pageMargins left="0.75" right="0.75" top="1" bottom="1" header="0.5" footer="0.5"/>
  <pageSetup horizontalDpi="300" verticalDpi="300" orientation="landscape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F26" sqref="F26"/>
    </sheetView>
  </sheetViews>
  <sheetFormatPr defaultColWidth="9.140625" defaultRowHeight="12.75"/>
  <sheetData/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42" sqref="B42"/>
    </sheetView>
  </sheetViews>
  <sheetFormatPr defaultColWidth="9.140625" defaultRowHeight="12.75"/>
  <sheetData/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bonds</dc:title>
  <dc:subject/>
  <dc:creator>Preferred Customer</dc:creator>
  <cp:keywords/>
  <dc:description/>
  <cp:lastModifiedBy> </cp:lastModifiedBy>
  <cp:lastPrinted>2004-11-11T21:35:59Z</cp:lastPrinted>
  <dcterms:created xsi:type="dcterms:W3CDTF">1997-09-06T04:11:23Z</dcterms:created>
  <dcterms:modified xsi:type="dcterms:W3CDTF">2005-09-13T23:38:50Z</dcterms:modified>
  <cp:category/>
  <cp:version/>
  <cp:contentType/>
  <cp:contentStatus/>
</cp:coreProperties>
</file>