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4175" windowHeight="7875" activeTab="2"/>
  </bookViews>
  <sheets>
    <sheet name="Sheet1" sheetId="1" r:id="rId1"/>
    <sheet name="Problem12" sheetId="2" r:id="rId2"/>
    <sheet name="Problem14" sheetId="3" r:id="rId3"/>
  </sheets>
  <calcPr calcId="125725"/>
</workbook>
</file>

<file path=xl/calcChain.xml><?xml version="1.0" encoding="utf-8"?>
<calcChain xmlns="http://schemas.openxmlformats.org/spreadsheetml/2006/main">
  <c r="I12" i="3"/>
  <c r="J12" s="1"/>
  <c r="K12" s="1"/>
  <c r="E12"/>
  <c r="F12" s="1"/>
  <c r="G12" s="1"/>
  <c r="H12" s="1"/>
  <c r="D12"/>
  <c r="J11"/>
  <c r="K11" s="1"/>
  <c r="I11"/>
  <c r="F11"/>
  <c r="G11" s="1"/>
  <c r="H11" s="1"/>
  <c r="M11" s="1"/>
  <c r="E11"/>
  <c r="D11"/>
  <c r="K10"/>
  <c r="J10"/>
  <c r="I10"/>
  <c r="D10"/>
  <c r="E10" s="1"/>
  <c r="F10" s="1"/>
  <c r="G10" s="1"/>
  <c r="H10" s="1"/>
  <c r="M10" s="1"/>
  <c r="E4"/>
  <c r="F4" s="1"/>
  <c r="I4" s="1"/>
  <c r="D4"/>
  <c r="G4" s="1"/>
  <c r="G3"/>
  <c r="F3"/>
  <c r="I3" s="1"/>
  <c r="E3"/>
  <c r="D3"/>
  <c r="G2"/>
  <c r="D2"/>
  <c r="E2" s="1"/>
  <c r="F2" s="1"/>
  <c r="I2" s="1"/>
  <c r="E21" i="2"/>
  <c r="E7"/>
  <c r="E6"/>
  <c r="E25" s="1"/>
  <c r="E26" s="1"/>
  <c r="E27" s="1"/>
  <c r="J8" i="1"/>
  <c r="J9"/>
  <c r="J10"/>
  <c r="J11"/>
  <c r="J12"/>
  <c r="J13"/>
  <c r="J14"/>
  <c r="J15"/>
  <c r="J7"/>
  <c r="J3"/>
  <c r="J4"/>
  <c r="J5"/>
  <c r="J6"/>
  <c r="I3"/>
  <c r="I4"/>
  <c r="I5"/>
  <c r="I6"/>
  <c r="I7"/>
  <c r="I8"/>
  <c r="I9"/>
  <c r="I10"/>
  <c r="I11"/>
  <c r="I12"/>
  <c r="I13"/>
  <c r="I14"/>
  <c r="I15"/>
  <c r="I2"/>
  <c r="F3"/>
  <c r="F4"/>
  <c r="F5"/>
  <c r="H5" s="1"/>
  <c r="F6"/>
  <c r="H6" s="1"/>
  <c r="F7"/>
  <c r="F8"/>
  <c r="F9"/>
  <c r="F10"/>
  <c r="F11"/>
  <c r="F12"/>
  <c r="F13"/>
  <c r="F14"/>
  <c r="F15"/>
  <c r="F2"/>
  <c r="H3"/>
  <c r="H4"/>
  <c r="G3"/>
  <c r="G4"/>
  <c r="G5"/>
  <c r="G6"/>
  <c r="E3"/>
  <c r="E4"/>
  <c r="E5"/>
  <c r="E6"/>
  <c r="D3"/>
  <c r="D4"/>
  <c r="D5"/>
  <c r="D6"/>
  <c r="D8"/>
  <c r="E8" s="1"/>
  <c r="G8"/>
  <c r="D9"/>
  <c r="E9" s="1"/>
  <c r="G9"/>
  <c r="D10"/>
  <c r="E10" s="1"/>
  <c r="G10"/>
  <c r="D11"/>
  <c r="E11" s="1"/>
  <c r="H11" s="1"/>
  <c r="G11"/>
  <c r="D12"/>
  <c r="E12" s="1"/>
  <c r="G12"/>
  <c r="D13"/>
  <c r="E13" s="1"/>
  <c r="G13"/>
  <c r="D14"/>
  <c r="E14" s="1"/>
  <c r="G14"/>
  <c r="D15"/>
  <c r="E15" s="1"/>
  <c r="H15" s="1"/>
  <c r="G15"/>
  <c r="D7"/>
  <c r="E7" s="1"/>
  <c r="G7"/>
  <c r="J2"/>
  <c r="H2"/>
  <c r="G2"/>
  <c r="E2"/>
  <c r="D2"/>
  <c r="M12" i="3" l="1"/>
  <c r="E8" i="2"/>
  <c r="D10" s="1"/>
  <c r="E15"/>
  <c r="E16" s="1"/>
  <c r="E17" s="1"/>
  <c r="E28" s="1"/>
  <c r="E29" s="1"/>
  <c r="H10" i="1"/>
  <c r="H8"/>
  <c r="H12"/>
  <c r="H14"/>
  <c r="H9"/>
  <c r="H13"/>
  <c r="H7"/>
  <c r="E12" i="2" l="1"/>
  <c r="E18"/>
  <c r="E19" s="1"/>
</calcChain>
</file>

<file path=xl/sharedStrings.xml><?xml version="1.0" encoding="utf-8"?>
<sst xmlns="http://schemas.openxmlformats.org/spreadsheetml/2006/main" count="63" uniqueCount="45">
  <si>
    <t>c</t>
  </si>
  <si>
    <t>r</t>
  </si>
  <si>
    <t>Ii</t>
  </si>
  <si>
    <t>Ti (min)</t>
  </si>
  <si>
    <t>Tp</t>
  </si>
  <si>
    <t>T</t>
  </si>
  <si>
    <t>R</t>
  </si>
  <si>
    <t>Rp</t>
  </si>
  <si>
    <t>Ip</t>
  </si>
  <si>
    <t>I</t>
  </si>
  <si>
    <t>minutes</t>
  </si>
  <si>
    <t>customers arrive every</t>
  </si>
  <si>
    <t xml:space="preserve">teller </t>
  </si>
  <si>
    <t>one teller, arrival and service Poison and exponential</t>
  </si>
  <si>
    <t>per min waiting</t>
  </si>
  <si>
    <t>a</t>
  </si>
  <si>
    <t>Capacity of teller / hour</t>
  </si>
  <si>
    <t>b</t>
  </si>
  <si>
    <t>Proportion of time the teller is busy</t>
  </si>
  <si>
    <t>Arrival Rate  /hour</t>
  </si>
  <si>
    <t>d</t>
  </si>
  <si>
    <t>e</t>
  </si>
  <si>
    <t># waiting c=2</t>
  </si>
  <si>
    <t>Capacity of tellers</t>
  </si>
  <si>
    <t>Utilization</t>
  </si>
  <si>
    <t>Reduction</t>
  </si>
  <si>
    <t>Saving</t>
  </si>
  <si>
    <t>f</t>
  </si>
  <si>
    <t>Waiting line length</t>
  </si>
  <si>
    <t>Expexted hourly cost</t>
  </si>
  <si>
    <t>Third one</t>
  </si>
  <si>
    <t>Members in a team</t>
  </si>
  <si>
    <t>Demand</t>
  </si>
  <si>
    <t>Capacity</t>
  </si>
  <si>
    <t>U</t>
  </si>
  <si>
    <t>Witing Cost</t>
  </si>
  <si>
    <t>In Process Cost</t>
  </si>
  <si>
    <t>Labor Cost</t>
  </si>
  <si>
    <t>Total Cost</t>
  </si>
  <si>
    <t>Ti</t>
  </si>
  <si>
    <t>Waiting Cost /Machine</t>
  </si>
  <si>
    <t>Waiting Cost /Hour</t>
  </si>
  <si>
    <t>Processing time (hr) / Machine</t>
  </si>
  <si>
    <t>In Process Cost /Machine</t>
  </si>
  <si>
    <t>In Process Cost /hour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</si>
</sst>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1" fontId="0" fillId="3" borderId="10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6" fontId="0" fillId="0" borderId="0" xfId="0" applyNumberFormat="1"/>
    <xf numFmtId="9" fontId="0" fillId="0" borderId="0" xfId="1" applyFon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165" fontId="0" fillId="0" borderId="5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3" xfId="0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2" fontId="0" fillId="3" borderId="3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0" fontId="0" fillId="4" borderId="12" xfId="0" applyFill="1" applyBorder="1" applyAlignment="1">
      <alignment horizontal="center" wrapText="1"/>
    </xf>
    <xf numFmtId="2" fontId="0" fillId="4" borderId="12" xfId="0" applyNumberFormat="1" applyFill="1" applyBorder="1" applyAlignment="1">
      <alignment horizontal="center"/>
    </xf>
    <xf numFmtId="2" fontId="0" fillId="4" borderId="13" xfId="0" applyNumberFormat="1" applyFill="1" applyBorder="1" applyAlignment="1">
      <alignment horizontal="center"/>
    </xf>
    <xf numFmtId="2" fontId="0" fillId="4" borderId="14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 wrapText="1"/>
    </xf>
    <xf numFmtId="2" fontId="0" fillId="6" borderId="3" xfId="0" applyNumberFormat="1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2" fontId="0" fillId="6" borderId="10" xfId="0" applyNumberFormat="1" applyFill="1" applyBorder="1" applyAlignment="1">
      <alignment horizontal="center"/>
    </xf>
    <xf numFmtId="0" fontId="0" fillId="7" borderId="5" xfId="0" applyFill="1" applyBorder="1" applyAlignment="1">
      <alignment horizontal="center" wrapText="1"/>
    </xf>
    <xf numFmtId="2" fontId="0" fillId="7" borderId="5" xfId="0" applyNumberFormat="1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2" fontId="0" fillId="7" borderId="4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2" fontId="0" fillId="0" borderId="6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0" fillId="8" borderId="5" xfId="0" applyFill="1" applyBorder="1" applyAlignment="1">
      <alignment horizontal="center" wrapText="1"/>
    </xf>
    <xf numFmtId="2" fontId="0" fillId="8" borderId="5" xfId="0" applyNumberFormat="1" applyFill="1" applyBorder="1" applyAlignment="1">
      <alignment horizontal="center"/>
    </xf>
    <xf numFmtId="2" fontId="0" fillId="8" borderId="7" xfId="0" applyNumberFormat="1" applyFill="1" applyBorder="1" applyAlignment="1">
      <alignment horizontal="center"/>
    </xf>
    <xf numFmtId="2" fontId="0" fillId="8" borderId="4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 wrapText="1"/>
    </xf>
    <xf numFmtId="2" fontId="0" fillId="6" borderId="12" xfId="0" applyNumberFormat="1" applyFill="1" applyBorder="1" applyAlignment="1">
      <alignment horizontal="center"/>
    </xf>
    <xf numFmtId="2" fontId="0" fillId="6" borderId="13" xfId="0" applyNumberFormat="1" applyFill="1" applyBorder="1" applyAlignment="1">
      <alignment horizontal="center"/>
    </xf>
    <xf numFmtId="2" fontId="0" fillId="6" borderId="14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sqref="A1:J15"/>
    </sheetView>
  </sheetViews>
  <sheetFormatPr defaultRowHeight="15"/>
  <cols>
    <col min="10" max="10" width="9.5703125" bestFit="1" customWidth="1"/>
  </cols>
  <sheetData>
    <row r="1" spans="1:11" ht="15.75" thickBot="1">
      <c r="A1" s="15" t="s">
        <v>0</v>
      </c>
      <c r="B1" s="16" t="s">
        <v>6</v>
      </c>
      <c r="C1" s="16" t="s">
        <v>7</v>
      </c>
      <c r="D1" s="17" t="s">
        <v>1</v>
      </c>
      <c r="E1" s="16" t="s">
        <v>2</v>
      </c>
      <c r="F1" s="16" t="s">
        <v>3</v>
      </c>
      <c r="G1" s="16" t="s">
        <v>4</v>
      </c>
      <c r="H1" s="16" t="s">
        <v>5</v>
      </c>
      <c r="I1" s="16" t="s">
        <v>8</v>
      </c>
      <c r="J1" s="18" t="s">
        <v>9</v>
      </c>
    </row>
    <row r="2" spans="1:11" ht="15.75" thickBot="1">
      <c r="A2" s="3">
        <v>1</v>
      </c>
      <c r="B2" s="5">
        <v>6</v>
      </c>
      <c r="C2" s="5">
        <v>12</v>
      </c>
      <c r="D2" s="6">
        <f>B2/C2</f>
        <v>0.5</v>
      </c>
      <c r="E2" s="8">
        <f>D2^SQRT(2*(A2+1))/(1-D2)</f>
        <v>0.5</v>
      </c>
      <c r="F2" s="9">
        <f>E2/(B2/60)</f>
        <v>5</v>
      </c>
      <c r="G2" s="5">
        <f>60/C2</f>
        <v>5</v>
      </c>
      <c r="H2" s="5">
        <f>F2+G2</f>
        <v>10</v>
      </c>
      <c r="I2" s="6">
        <f>A2*D2</f>
        <v>0.5</v>
      </c>
      <c r="J2" s="7">
        <f>E2+I2</f>
        <v>1</v>
      </c>
    </row>
    <row r="3" spans="1:11">
      <c r="A3" s="19">
        <v>1</v>
      </c>
      <c r="B3" s="20">
        <v>7</v>
      </c>
      <c r="C3" s="20">
        <v>12</v>
      </c>
      <c r="D3" s="21">
        <f t="shared" ref="D3:D6" si="0">B3/C3</f>
        <v>0.58333333333333337</v>
      </c>
      <c r="E3" s="10">
        <f t="shared" ref="E3:E6" si="1">D3^SQRT(2*(A3+1))/(1-D3)</f>
        <v>0.81666666666666687</v>
      </c>
      <c r="F3" s="11">
        <f t="shared" ref="F3:F15" si="2">E3/(B3/60)</f>
        <v>7.0000000000000018</v>
      </c>
      <c r="G3" s="20">
        <f t="shared" ref="G3:G6" si="3">60/C3</f>
        <v>5</v>
      </c>
      <c r="H3" s="20">
        <f t="shared" ref="H3:H6" si="4">F3+G3</f>
        <v>12.000000000000002</v>
      </c>
      <c r="I3" s="21">
        <f t="shared" ref="I3:I15" si="5">A3*D3</f>
        <v>0.58333333333333337</v>
      </c>
      <c r="J3" s="22">
        <f t="shared" ref="J3:J6" si="6">E3+I3</f>
        <v>1.4000000000000004</v>
      </c>
    </row>
    <row r="4" spans="1:11">
      <c r="A4" s="23">
        <v>1</v>
      </c>
      <c r="B4" s="2">
        <v>8</v>
      </c>
      <c r="C4" s="20">
        <v>12</v>
      </c>
      <c r="D4" s="21">
        <f t="shared" si="0"/>
        <v>0.66666666666666663</v>
      </c>
      <c r="E4" s="10">
        <f t="shared" si="1"/>
        <v>1.333333333333333</v>
      </c>
      <c r="F4" s="11">
        <f t="shared" si="2"/>
        <v>9.9999999999999982</v>
      </c>
      <c r="G4" s="20">
        <f t="shared" si="3"/>
        <v>5</v>
      </c>
      <c r="H4" s="20">
        <f t="shared" si="4"/>
        <v>14.999999999999998</v>
      </c>
      <c r="I4" s="21">
        <f t="shared" si="5"/>
        <v>0.66666666666666663</v>
      </c>
      <c r="J4" s="22">
        <f t="shared" si="6"/>
        <v>1.9999999999999996</v>
      </c>
      <c r="K4" s="1"/>
    </row>
    <row r="5" spans="1:11">
      <c r="A5" s="23">
        <v>1</v>
      </c>
      <c r="B5" s="2">
        <v>9</v>
      </c>
      <c r="C5" s="20">
        <v>12</v>
      </c>
      <c r="D5" s="21">
        <f t="shared" si="0"/>
        <v>0.75</v>
      </c>
      <c r="E5" s="10">
        <f t="shared" si="1"/>
        <v>2.25</v>
      </c>
      <c r="F5" s="11">
        <f t="shared" si="2"/>
        <v>15</v>
      </c>
      <c r="G5" s="20">
        <f t="shared" si="3"/>
        <v>5</v>
      </c>
      <c r="H5" s="20">
        <f t="shared" si="4"/>
        <v>20</v>
      </c>
      <c r="I5" s="21">
        <f t="shared" si="5"/>
        <v>0.75</v>
      </c>
      <c r="J5" s="22">
        <f t="shared" si="6"/>
        <v>3</v>
      </c>
      <c r="K5" s="1"/>
    </row>
    <row r="6" spans="1:11" ht="15.75" thickBot="1">
      <c r="A6" s="23">
        <v>1</v>
      </c>
      <c r="B6" s="2">
        <v>10</v>
      </c>
      <c r="C6" s="20">
        <v>12</v>
      </c>
      <c r="D6" s="21">
        <f t="shared" si="0"/>
        <v>0.83333333333333337</v>
      </c>
      <c r="E6" s="10">
        <f t="shared" si="1"/>
        <v>4.1666666666666679</v>
      </c>
      <c r="F6" s="11">
        <f t="shared" si="2"/>
        <v>25.000000000000007</v>
      </c>
      <c r="G6" s="20">
        <f t="shared" si="3"/>
        <v>5</v>
      </c>
      <c r="H6" s="20">
        <f t="shared" si="4"/>
        <v>30.000000000000007</v>
      </c>
      <c r="I6" s="21">
        <f t="shared" si="5"/>
        <v>0.83333333333333337</v>
      </c>
      <c r="J6" s="22">
        <f t="shared" si="6"/>
        <v>5.0000000000000009</v>
      </c>
      <c r="K6" s="1"/>
    </row>
    <row r="7" spans="1:11" ht="15.75" thickBot="1">
      <c r="A7" s="3">
        <v>1</v>
      </c>
      <c r="B7" s="4">
        <v>11</v>
      </c>
      <c r="C7" s="5">
        <v>12</v>
      </c>
      <c r="D7" s="6">
        <f>B7/C7</f>
        <v>0.91666666666666663</v>
      </c>
      <c r="E7" s="8">
        <f>D7^SQRT(2*(A7+1))/(1-D7)</f>
        <v>10.083333333333327</v>
      </c>
      <c r="F7" s="9">
        <f t="shared" si="2"/>
        <v>54.999999999999972</v>
      </c>
      <c r="G7" s="4">
        <f>60/C7</f>
        <v>5</v>
      </c>
      <c r="H7" s="4">
        <f>F7+G7</f>
        <v>59.999999999999972</v>
      </c>
      <c r="I7" s="6">
        <f t="shared" si="5"/>
        <v>0.91666666666666663</v>
      </c>
      <c r="J7" s="7">
        <f>E7+I7</f>
        <v>10.999999999999993</v>
      </c>
      <c r="K7" s="1"/>
    </row>
    <row r="8" spans="1:11">
      <c r="A8" s="19">
        <v>1</v>
      </c>
      <c r="B8" s="2">
        <v>11.1</v>
      </c>
      <c r="C8" s="20">
        <v>12</v>
      </c>
      <c r="D8" s="21">
        <f t="shared" ref="D8:D15" si="7">B8/C8</f>
        <v>0.92499999999999993</v>
      </c>
      <c r="E8" s="10">
        <f t="shared" ref="E8:E15" si="8">D8^SQRT(2*(A8+1))/(1-D8)</f>
        <v>11.408333333333321</v>
      </c>
      <c r="F8" s="12">
        <f t="shared" si="2"/>
        <v>61.6666666666666</v>
      </c>
      <c r="G8" s="24">
        <f t="shared" ref="G8:G15" si="9">60/C8</f>
        <v>5</v>
      </c>
      <c r="H8" s="21">
        <f t="shared" ref="H8:H15" si="10">F8+G8</f>
        <v>66.6666666666666</v>
      </c>
      <c r="I8" s="21">
        <f t="shared" si="5"/>
        <v>0.92499999999999993</v>
      </c>
      <c r="J8" s="25">
        <f t="shared" ref="J8:J15" si="11">E8+I8</f>
        <v>12.333333333333321</v>
      </c>
      <c r="K8" s="1"/>
    </row>
    <row r="9" spans="1:11">
      <c r="A9" s="23">
        <v>1</v>
      </c>
      <c r="B9" s="2">
        <v>11.2</v>
      </c>
      <c r="C9" s="20">
        <v>12</v>
      </c>
      <c r="D9" s="21">
        <f t="shared" si="7"/>
        <v>0.93333333333333324</v>
      </c>
      <c r="E9" s="10">
        <f t="shared" si="8"/>
        <v>13.066666666666645</v>
      </c>
      <c r="F9" s="11">
        <f t="shared" si="2"/>
        <v>69.999999999999886</v>
      </c>
      <c r="G9" s="24">
        <f t="shared" si="9"/>
        <v>5</v>
      </c>
      <c r="H9" s="24">
        <f t="shared" si="10"/>
        <v>74.999999999999886</v>
      </c>
      <c r="I9" s="21">
        <f t="shared" si="5"/>
        <v>0.93333333333333324</v>
      </c>
      <c r="J9" s="22">
        <f t="shared" si="11"/>
        <v>13.999999999999979</v>
      </c>
      <c r="K9" s="1"/>
    </row>
    <row r="10" spans="1:11">
      <c r="A10" s="23">
        <v>1</v>
      </c>
      <c r="B10" s="2">
        <v>11.3</v>
      </c>
      <c r="C10" s="20">
        <v>12</v>
      </c>
      <c r="D10" s="21">
        <f t="shared" si="7"/>
        <v>0.94166666666666676</v>
      </c>
      <c r="E10" s="10">
        <f t="shared" si="8"/>
        <v>15.201190476190504</v>
      </c>
      <c r="F10" s="12">
        <f t="shared" si="2"/>
        <v>80.71428571428585</v>
      </c>
      <c r="G10" s="24">
        <f t="shared" si="9"/>
        <v>5</v>
      </c>
      <c r="H10" s="21">
        <f t="shared" si="10"/>
        <v>85.71428571428585</v>
      </c>
      <c r="I10" s="21">
        <f t="shared" si="5"/>
        <v>0.94166666666666676</v>
      </c>
      <c r="J10" s="25">
        <f t="shared" si="11"/>
        <v>16.142857142857171</v>
      </c>
      <c r="K10" s="1"/>
    </row>
    <row r="11" spans="1:11">
      <c r="A11" s="23">
        <v>1</v>
      </c>
      <c r="B11" s="2">
        <v>11.4</v>
      </c>
      <c r="C11" s="20">
        <v>12</v>
      </c>
      <c r="D11" s="21">
        <f t="shared" si="7"/>
        <v>0.95000000000000007</v>
      </c>
      <c r="E11" s="10">
        <f t="shared" si="8"/>
        <v>18.050000000000026</v>
      </c>
      <c r="F11" s="11">
        <f t="shared" si="2"/>
        <v>95.000000000000128</v>
      </c>
      <c r="G11" s="24">
        <f t="shared" si="9"/>
        <v>5</v>
      </c>
      <c r="H11" s="24">
        <f t="shared" si="10"/>
        <v>100.00000000000013</v>
      </c>
      <c r="I11" s="21">
        <f t="shared" si="5"/>
        <v>0.95000000000000007</v>
      </c>
      <c r="J11" s="26">
        <f t="shared" si="11"/>
        <v>19.000000000000025</v>
      </c>
      <c r="K11" s="1"/>
    </row>
    <row r="12" spans="1:11">
      <c r="A12" s="23">
        <v>1</v>
      </c>
      <c r="B12" s="2">
        <v>11.5</v>
      </c>
      <c r="C12" s="20">
        <v>12</v>
      </c>
      <c r="D12" s="21">
        <f t="shared" si="7"/>
        <v>0.95833333333333337</v>
      </c>
      <c r="E12" s="10">
        <f t="shared" si="8"/>
        <v>22.041666666666689</v>
      </c>
      <c r="F12" s="11">
        <f t="shared" si="2"/>
        <v>115.00000000000011</v>
      </c>
      <c r="G12" s="24">
        <f t="shared" si="9"/>
        <v>5</v>
      </c>
      <c r="H12" s="24">
        <f t="shared" si="10"/>
        <v>120.00000000000011</v>
      </c>
      <c r="I12" s="21">
        <f t="shared" si="5"/>
        <v>0.95833333333333337</v>
      </c>
      <c r="J12" s="26">
        <f t="shared" si="11"/>
        <v>23.000000000000021</v>
      </c>
      <c r="K12" s="1"/>
    </row>
    <row r="13" spans="1:11">
      <c r="A13" s="23">
        <v>1</v>
      </c>
      <c r="B13" s="2">
        <v>11.6</v>
      </c>
      <c r="C13" s="20">
        <v>12</v>
      </c>
      <c r="D13" s="21">
        <f t="shared" si="7"/>
        <v>0.96666666666666667</v>
      </c>
      <c r="E13" s="10">
        <f t="shared" si="8"/>
        <v>28.033333333333339</v>
      </c>
      <c r="F13" s="11">
        <f t="shared" si="2"/>
        <v>145.00000000000003</v>
      </c>
      <c r="G13" s="24">
        <f t="shared" si="9"/>
        <v>5</v>
      </c>
      <c r="H13" s="24">
        <f t="shared" si="10"/>
        <v>150.00000000000003</v>
      </c>
      <c r="I13" s="21">
        <f t="shared" si="5"/>
        <v>0.96666666666666667</v>
      </c>
      <c r="J13" s="26">
        <f t="shared" si="11"/>
        <v>29.000000000000004</v>
      </c>
    </row>
    <row r="14" spans="1:11">
      <c r="A14" s="23">
        <v>1</v>
      </c>
      <c r="B14" s="2">
        <v>11.7</v>
      </c>
      <c r="C14" s="20">
        <v>12</v>
      </c>
      <c r="D14" s="21">
        <f t="shared" si="7"/>
        <v>0.97499999999999998</v>
      </c>
      <c r="E14" s="10">
        <f t="shared" si="8"/>
        <v>38.024999999999963</v>
      </c>
      <c r="F14" s="11">
        <f t="shared" si="2"/>
        <v>194.99999999999983</v>
      </c>
      <c r="G14" s="24">
        <f t="shared" si="9"/>
        <v>5</v>
      </c>
      <c r="H14" s="24">
        <f t="shared" si="10"/>
        <v>199.99999999999983</v>
      </c>
      <c r="I14" s="21">
        <f t="shared" si="5"/>
        <v>0.97499999999999998</v>
      </c>
      <c r="J14" s="26">
        <f t="shared" si="11"/>
        <v>38.999999999999964</v>
      </c>
    </row>
    <row r="15" spans="1:11" ht="15.75" thickBot="1">
      <c r="A15" s="27">
        <v>1</v>
      </c>
      <c r="B15" s="28">
        <v>11.9</v>
      </c>
      <c r="C15" s="29">
        <v>12</v>
      </c>
      <c r="D15" s="30">
        <f t="shared" si="7"/>
        <v>0.9916666666666667</v>
      </c>
      <c r="E15" s="13">
        <f t="shared" si="8"/>
        <v>118.00833333333377</v>
      </c>
      <c r="F15" s="14">
        <f t="shared" si="2"/>
        <v>595.00000000000216</v>
      </c>
      <c r="G15" s="31">
        <f t="shared" si="9"/>
        <v>5</v>
      </c>
      <c r="H15" s="31">
        <f t="shared" si="10"/>
        <v>600.00000000000216</v>
      </c>
      <c r="I15" s="30">
        <f t="shared" si="5"/>
        <v>0.9916666666666667</v>
      </c>
      <c r="J15" s="32">
        <f t="shared" si="11"/>
        <v>119.00000000000043</v>
      </c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topLeftCell="A2" workbookViewId="0">
      <selection activeCell="L23" sqref="L23"/>
    </sheetView>
  </sheetViews>
  <sheetFormatPr defaultRowHeight="15"/>
  <cols>
    <col min="2" max="2" width="31.42578125" customWidth="1"/>
    <col min="4" max="4" width="4" bestFit="1" customWidth="1"/>
  </cols>
  <sheetData>
    <row r="1" spans="1:7">
      <c r="A1" t="s">
        <v>13</v>
      </c>
      <c r="G1">
        <v>1</v>
      </c>
    </row>
    <row r="2" spans="1:7">
      <c r="A2" t="s">
        <v>11</v>
      </c>
      <c r="D2">
        <v>6</v>
      </c>
      <c r="E2" t="s">
        <v>10</v>
      </c>
    </row>
    <row r="3" spans="1:7">
      <c r="A3" t="s">
        <v>12</v>
      </c>
      <c r="D3">
        <v>4</v>
      </c>
      <c r="E3" t="s">
        <v>10</v>
      </c>
    </row>
    <row r="4" spans="1:7">
      <c r="A4" s="33">
        <v>3</v>
      </c>
      <c r="B4" t="s">
        <v>14</v>
      </c>
    </row>
    <row r="6" spans="1:7">
      <c r="A6" t="s">
        <v>15</v>
      </c>
      <c r="B6" t="s">
        <v>16</v>
      </c>
      <c r="E6">
        <f>60/D3</f>
        <v>15</v>
      </c>
    </row>
    <row r="7" spans="1:7">
      <c r="B7" t="s">
        <v>19</v>
      </c>
      <c r="E7">
        <f>60/D2</f>
        <v>10</v>
      </c>
    </row>
    <row r="8" spans="1:7">
      <c r="A8" t="s">
        <v>17</v>
      </c>
      <c r="B8" t="s">
        <v>18</v>
      </c>
      <c r="E8" s="34">
        <f>E7/E6</f>
        <v>0.66666666666666663</v>
      </c>
    </row>
    <row r="10" spans="1:7">
      <c r="A10" t="s">
        <v>0</v>
      </c>
      <c r="B10" t="s">
        <v>28</v>
      </c>
      <c r="D10">
        <f>(E8^(SQRT(2*(1+1)))/(1-E8))</f>
        <v>1.333333333333333</v>
      </c>
    </row>
    <row r="12" spans="1:7">
      <c r="A12" t="s">
        <v>20</v>
      </c>
      <c r="B12" t="s">
        <v>29</v>
      </c>
      <c r="E12" s="33">
        <f>A4*D10*60</f>
        <v>239.99999999999994</v>
      </c>
    </row>
    <row r="14" spans="1:7">
      <c r="A14" t="s">
        <v>21</v>
      </c>
      <c r="B14" t="s">
        <v>22</v>
      </c>
      <c r="E14">
        <v>2</v>
      </c>
    </row>
    <row r="15" spans="1:7">
      <c r="B15" t="s">
        <v>23</v>
      </c>
      <c r="E15">
        <f>E14*$E$6</f>
        <v>30</v>
      </c>
    </row>
    <row r="16" spans="1:7">
      <c r="B16" t="s">
        <v>24</v>
      </c>
      <c r="E16">
        <f>$E$7/E15</f>
        <v>0.33333333333333331</v>
      </c>
    </row>
    <row r="17" spans="1:5">
      <c r="B17" t="s">
        <v>28</v>
      </c>
      <c r="E17">
        <f>(E16^(SQRT(2*(E14+1)))/(1-E16))</f>
        <v>0.10171561740157935</v>
      </c>
    </row>
    <row r="18" spans="1:5">
      <c r="B18" t="s">
        <v>25</v>
      </c>
      <c r="E18">
        <f>D10-E17</f>
        <v>1.2316177159317536</v>
      </c>
    </row>
    <row r="19" spans="1:5">
      <c r="B19" t="s">
        <v>26</v>
      </c>
      <c r="E19">
        <f>3*60*E18</f>
        <v>221.69118886771565</v>
      </c>
    </row>
    <row r="21" spans="1:5">
      <c r="A21" t="s">
        <v>27</v>
      </c>
      <c r="B21" t="s">
        <v>30</v>
      </c>
      <c r="E21">
        <f>E17*180</f>
        <v>18.308811132284283</v>
      </c>
    </row>
    <row r="24" spans="1:5">
      <c r="A24" t="s">
        <v>27</v>
      </c>
      <c r="B24" t="s">
        <v>22</v>
      </c>
      <c r="E24">
        <v>3</v>
      </c>
    </row>
    <row r="25" spans="1:5">
      <c r="B25" t="s">
        <v>23</v>
      </c>
      <c r="E25">
        <f>E24*$E$6</f>
        <v>45</v>
      </c>
    </row>
    <row r="26" spans="1:5">
      <c r="B26" t="s">
        <v>24</v>
      </c>
      <c r="E26">
        <f>$E$7/E25</f>
        <v>0.22222222222222221</v>
      </c>
    </row>
    <row r="27" spans="1:5">
      <c r="B27" t="s">
        <v>28</v>
      </c>
      <c r="E27">
        <f>(E26^(SQRT(2*(E24+1)))/(1-E26))</f>
        <v>1.82633514801771E-2</v>
      </c>
    </row>
    <row r="28" spans="1:5">
      <c r="B28" t="s">
        <v>25</v>
      </c>
      <c r="E28">
        <f>E17-E27</f>
        <v>8.3452265921402244E-2</v>
      </c>
    </row>
    <row r="29" spans="1:5">
      <c r="B29" t="s">
        <v>26</v>
      </c>
      <c r="E29">
        <f>3*60*E28</f>
        <v>15.021407865852403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L9" sqref="L9:M12"/>
    </sheetView>
  </sheetViews>
  <sheetFormatPr defaultRowHeight="15"/>
  <cols>
    <col min="1" max="1" width="9.5703125" customWidth="1"/>
    <col min="2" max="3" width="8.42578125" bestFit="1" customWidth="1"/>
    <col min="4" max="4" width="5.5703125" bestFit="1" customWidth="1"/>
    <col min="5" max="5" width="4.5703125" bestFit="1" customWidth="1"/>
    <col min="6" max="6" width="6.85546875" bestFit="1" customWidth="1"/>
    <col min="7" max="7" width="10.42578125" customWidth="1"/>
    <col min="8" max="8" width="8.5703125" customWidth="1"/>
    <col min="9" max="9" width="10.28515625" bestFit="1" customWidth="1"/>
  </cols>
  <sheetData>
    <row r="1" spans="1:13" ht="34.5" customHeight="1" thickBot="1">
      <c r="A1" s="35" t="s">
        <v>31</v>
      </c>
      <c r="B1" s="36" t="s">
        <v>32</v>
      </c>
      <c r="C1" s="37" t="s">
        <v>33</v>
      </c>
      <c r="D1" s="35" t="s">
        <v>34</v>
      </c>
      <c r="E1" s="38" t="s">
        <v>2</v>
      </c>
      <c r="F1" s="60" t="s">
        <v>35</v>
      </c>
      <c r="G1" s="64" t="s">
        <v>36</v>
      </c>
      <c r="H1" s="39" t="s">
        <v>37</v>
      </c>
      <c r="I1" s="68" t="s">
        <v>38</v>
      </c>
    </row>
    <row r="2" spans="1:13">
      <c r="A2" s="15">
        <v>1</v>
      </c>
      <c r="B2" s="40">
        <v>3</v>
      </c>
      <c r="C2" s="18">
        <v>5</v>
      </c>
      <c r="D2" s="41">
        <f>B2/C2</f>
        <v>0.6</v>
      </c>
      <c r="E2" s="42">
        <f>D2^2/(1-D2)</f>
        <v>0.89999999999999991</v>
      </c>
      <c r="F2" s="61">
        <f>E2*25</f>
        <v>22.499999999999996</v>
      </c>
      <c r="G2" s="65">
        <f>25*D2</f>
        <v>15</v>
      </c>
      <c r="H2" s="44">
        <v>4</v>
      </c>
      <c r="I2" s="69">
        <f>F2+G2+H2</f>
        <v>41.5</v>
      </c>
    </row>
    <row r="3" spans="1:13">
      <c r="A3" s="19">
        <v>2</v>
      </c>
      <c r="B3" s="45">
        <v>3</v>
      </c>
      <c r="C3" s="22">
        <v>7</v>
      </c>
      <c r="D3" s="46">
        <f t="shared" ref="D3:D4" si="0">B3/C3</f>
        <v>0.42857142857142855</v>
      </c>
      <c r="E3" s="25">
        <f>D3^2/(1-D3)</f>
        <v>0.3214285714285714</v>
      </c>
      <c r="F3" s="62">
        <f t="shared" ref="F3:F4" si="1">E3*25</f>
        <v>8.0357142857142847</v>
      </c>
      <c r="G3" s="66">
        <f t="shared" ref="G3:G4" si="2">25*D3</f>
        <v>10.714285714285714</v>
      </c>
      <c r="H3" s="48">
        <v>8</v>
      </c>
      <c r="I3" s="70">
        <f t="shared" ref="I3:I4" si="3">F3+G3+H3</f>
        <v>26.75</v>
      </c>
    </row>
    <row r="4" spans="1:13" ht="15.75" thickBot="1">
      <c r="A4" s="49">
        <v>3</v>
      </c>
      <c r="B4" s="50">
        <v>3</v>
      </c>
      <c r="C4" s="51">
        <v>8</v>
      </c>
      <c r="D4" s="52">
        <f t="shared" si="0"/>
        <v>0.375</v>
      </c>
      <c r="E4" s="53">
        <f>D4^2/(1-D4)</f>
        <v>0.22500000000000001</v>
      </c>
      <c r="F4" s="63">
        <f t="shared" si="1"/>
        <v>5.625</v>
      </c>
      <c r="G4" s="67">
        <f t="shared" si="2"/>
        <v>9.375</v>
      </c>
      <c r="H4" s="55">
        <v>12</v>
      </c>
      <c r="I4" s="71">
        <f t="shared" si="3"/>
        <v>27</v>
      </c>
    </row>
    <row r="7" spans="1:13" ht="15" customHeight="1" thickBot="1"/>
    <row r="8" spans="1:13" ht="15.75" hidden="1" thickBot="1"/>
    <row r="9" spans="1:13" ht="49.5" customHeight="1" thickBot="1">
      <c r="A9" s="35" t="s">
        <v>31</v>
      </c>
      <c r="B9" s="36" t="s">
        <v>32</v>
      </c>
      <c r="C9" s="37" t="s">
        <v>33</v>
      </c>
      <c r="D9" s="35" t="s">
        <v>34</v>
      </c>
      <c r="E9" s="38" t="s">
        <v>2</v>
      </c>
      <c r="F9" s="39" t="s">
        <v>39</v>
      </c>
      <c r="G9" s="72" t="s">
        <v>40</v>
      </c>
      <c r="H9" s="60" t="s">
        <v>41</v>
      </c>
      <c r="I9" s="84" t="s">
        <v>42</v>
      </c>
      <c r="J9" s="76" t="s">
        <v>43</v>
      </c>
      <c r="K9" s="56" t="s">
        <v>44</v>
      </c>
      <c r="L9" s="80" t="s">
        <v>37</v>
      </c>
      <c r="M9" s="88" t="s">
        <v>38</v>
      </c>
    </row>
    <row r="10" spans="1:13">
      <c r="A10" s="15">
        <v>1</v>
      </c>
      <c r="B10" s="40">
        <v>3</v>
      </c>
      <c r="C10" s="18">
        <v>5</v>
      </c>
      <c r="D10" s="41">
        <f>B10/C10</f>
        <v>0.6</v>
      </c>
      <c r="E10" s="42">
        <f>D10^2/(1-D10)</f>
        <v>0.89999999999999991</v>
      </c>
      <c r="F10" s="43">
        <f>E10/B10</f>
        <v>0.3</v>
      </c>
      <c r="G10" s="73">
        <f>25*F10</f>
        <v>7.5</v>
      </c>
      <c r="H10" s="61">
        <f>3*G10</f>
        <v>22.5</v>
      </c>
      <c r="I10" s="85">
        <f>1/C10</f>
        <v>0.2</v>
      </c>
      <c r="J10" s="77">
        <f>I10*25</f>
        <v>5</v>
      </c>
      <c r="K10" s="57">
        <f>3*J10</f>
        <v>15</v>
      </c>
      <c r="L10" s="81">
        <v>4</v>
      </c>
      <c r="M10" s="89">
        <f>H10+K10+L10</f>
        <v>41.5</v>
      </c>
    </row>
    <row r="11" spans="1:13">
      <c r="A11" s="19">
        <v>2</v>
      </c>
      <c r="B11" s="45">
        <v>3</v>
      </c>
      <c r="C11" s="22">
        <v>7</v>
      </c>
      <c r="D11" s="46">
        <f t="shared" ref="D11:D12" si="4">B11/C11</f>
        <v>0.42857142857142855</v>
      </c>
      <c r="E11" s="25">
        <f>D11^2/(1-D11)</f>
        <v>0.3214285714285714</v>
      </c>
      <c r="F11" s="47">
        <f>E11/B11</f>
        <v>0.10714285714285714</v>
      </c>
      <c r="G11" s="74">
        <f t="shared" ref="G11:G12" si="5">25*F11</f>
        <v>2.6785714285714284</v>
      </c>
      <c r="H11" s="62">
        <f t="shared" ref="H11:H12" si="6">3*G11</f>
        <v>8.0357142857142847</v>
      </c>
      <c r="I11" s="86">
        <f t="shared" ref="I11:I12" si="7">1/C11</f>
        <v>0.14285714285714285</v>
      </c>
      <c r="J11" s="78">
        <f t="shared" ref="J11:J12" si="8">I11*25</f>
        <v>3.5714285714285712</v>
      </c>
      <c r="K11" s="58">
        <f t="shared" ref="K11:K12" si="9">3*J11</f>
        <v>10.714285714285714</v>
      </c>
      <c r="L11" s="82">
        <v>8</v>
      </c>
      <c r="M11" s="90">
        <f t="shared" ref="M11:M12" si="10">H11+K11+L11</f>
        <v>26.75</v>
      </c>
    </row>
    <row r="12" spans="1:13" ht="15.75" thickBot="1">
      <c r="A12" s="49">
        <v>3</v>
      </c>
      <c r="B12" s="50">
        <v>3</v>
      </c>
      <c r="C12" s="51">
        <v>8</v>
      </c>
      <c r="D12" s="52">
        <f t="shared" si="4"/>
        <v>0.375</v>
      </c>
      <c r="E12" s="53">
        <f>D12^2/(1-D12)</f>
        <v>0.22500000000000001</v>
      </c>
      <c r="F12" s="54">
        <f>E12/B12</f>
        <v>7.4999999999999997E-2</v>
      </c>
      <c r="G12" s="75">
        <f t="shared" si="5"/>
        <v>1.875</v>
      </c>
      <c r="H12" s="63">
        <f t="shared" si="6"/>
        <v>5.625</v>
      </c>
      <c r="I12" s="87">
        <f t="shared" si="7"/>
        <v>0.125</v>
      </c>
      <c r="J12" s="79">
        <f t="shared" si="8"/>
        <v>3.125</v>
      </c>
      <c r="K12" s="59">
        <f t="shared" si="9"/>
        <v>9.375</v>
      </c>
      <c r="L12" s="83">
        <v>12</v>
      </c>
      <c r="M12" s="91">
        <f t="shared" si="10"/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Problem12</vt:lpstr>
      <vt:lpstr>Problem14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aa2035</dc:creator>
  <cp:lastModifiedBy>aa2035</cp:lastModifiedBy>
  <dcterms:created xsi:type="dcterms:W3CDTF">2009-10-08T19:00:32Z</dcterms:created>
  <dcterms:modified xsi:type="dcterms:W3CDTF">2011-03-29T21:19:22Z</dcterms:modified>
</cp:coreProperties>
</file>