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WaitingLine\Slides\"/>
    </mc:Choice>
  </mc:AlternateContent>
  <xr:revisionPtr revIDLastSave="0" documentId="13_ncr:1_{776A56DD-C640-4823-8040-9E045FADD0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-G-c" sheetId="4" r:id="rId1"/>
    <sheet name="facto" sheetId="8" state="veryHidden" r:id="rId2"/>
    <sheet name="M-M-m-inf" sheetId="9" state="veryHidden" r:id="rId3"/>
    <sheet name="M-M-m-b" sheetId="10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4" l="1"/>
  <c r="E6" i="4"/>
  <c r="F18" i="4"/>
  <c r="G18" i="4"/>
  <c r="H18" i="4" s="1"/>
  <c r="I18" i="4" s="1"/>
  <c r="J18" i="4" s="1"/>
  <c r="K18" i="4" s="1"/>
  <c r="L18" i="4" s="1"/>
  <c r="M18" i="4" s="1"/>
  <c r="N18" i="4" s="1"/>
  <c r="O18" i="4" s="1"/>
  <c r="E4" i="4"/>
  <c r="B5" i="4" s="1"/>
  <c r="D21" i="4"/>
  <c r="D22" i="4" s="1"/>
  <c r="D23" i="4" s="1"/>
  <c r="D24" i="4" s="1"/>
  <c r="D25" i="4" s="1"/>
  <c r="D26" i="4" s="1"/>
  <c r="D27" i="4" s="1"/>
  <c r="D28" i="4" s="1"/>
  <c r="D29" i="4" s="1"/>
  <c r="D20" i="4"/>
  <c r="E5" i="4"/>
  <c r="F7" i="4"/>
  <c r="F6" i="4"/>
  <c r="F5" i="4"/>
  <c r="F4" i="4"/>
  <c r="B8" i="4" l="1"/>
  <c r="B15" i="4"/>
  <c r="B12" i="4"/>
  <c r="F17" i="4" l="1"/>
  <c r="N17" i="4"/>
  <c r="G17" i="4"/>
  <c r="O17" i="4"/>
  <c r="H17" i="4"/>
  <c r="L17" i="4"/>
  <c r="M17" i="4"/>
  <c r="I17" i="4"/>
  <c r="J17" i="4"/>
  <c r="E17" i="4"/>
  <c r="K17" i="4"/>
  <c r="B13" i="4"/>
  <c r="B25" i="4" s="1"/>
  <c r="B11" i="4"/>
  <c r="E7" i="4" s="1"/>
  <c r="B16" i="4" l="1"/>
  <c r="B24" i="4"/>
  <c r="B14" i="4"/>
  <c r="B17" i="4" l="1"/>
  <c r="B20" i="4" s="1"/>
  <c r="B22" i="4" l="1"/>
  <c r="D18" i="4" s="1"/>
  <c r="B21" i="4"/>
  <c r="B23" i="4" s="1"/>
</calcChain>
</file>

<file path=xl/sharedStrings.xml><?xml version="1.0" encoding="utf-8"?>
<sst xmlns="http://schemas.openxmlformats.org/spreadsheetml/2006/main" count="30" uniqueCount="29">
  <si>
    <t>Inputs</t>
  </si>
  <si>
    <t>Units of time</t>
  </si>
  <si>
    <t>Direct outputs from inputs</t>
  </si>
  <si>
    <t>Summary measures</t>
  </si>
  <si>
    <t>Probability of no customers in system (P0)</t>
  </si>
  <si>
    <t>Average number of customers waiting in line Ii</t>
  </si>
  <si>
    <t>Average number of customers in system I</t>
  </si>
  <si>
    <t>Average time waiting in line Ti</t>
  </si>
  <si>
    <t>Average time in system - T</t>
  </si>
  <si>
    <t>Arrival rate - R</t>
  </si>
  <si>
    <t>Mean time between arrivals - Ta</t>
  </si>
  <si>
    <t>Service time standard deviation - Sp</t>
  </si>
  <si>
    <t>Interarrival  time standard deviation - Sa</t>
  </si>
  <si>
    <t>Traffic intensity U</t>
  </si>
  <si>
    <t>CVa</t>
  </si>
  <si>
    <t>CVp</t>
  </si>
  <si>
    <t>U-part</t>
  </si>
  <si>
    <t>Numer of Servers c</t>
  </si>
  <si>
    <t>Service time Tp</t>
  </si>
  <si>
    <t>Service Rate Rp</t>
  </si>
  <si>
    <t>V-part</t>
  </si>
  <si>
    <t>G/G/c</t>
  </si>
  <si>
    <t xml:space="preserve">Choose Time </t>
  </si>
  <si>
    <t>s,m,h,d,w,m,y</t>
  </si>
  <si>
    <t>Probability of no-wait</t>
  </si>
  <si>
    <t>Ta</t>
  </si>
  <si>
    <t>minute</t>
  </si>
  <si>
    <t>Cva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</si>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</sst>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4" x14ac:knownFonts="1">
    <font>
      <sz val="12"/>
      <name val="Helv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theme="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3" fillId="6" borderId="1" xfId="0" applyFont="1" applyFill="1" applyBorder="1"/>
    <xf numFmtId="0" fontId="3" fillId="6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165" fontId="1" fillId="3" borderId="6" xfId="0" applyNumberFormat="1" applyFont="1" applyFill="1" applyBorder="1"/>
    <xf numFmtId="2" fontId="1" fillId="4" borderId="6" xfId="0" applyNumberFormat="1" applyFont="1" applyFill="1" applyBorder="1"/>
    <xf numFmtId="2" fontId="1" fillId="4" borderId="7" xfId="0" applyNumberFormat="1" applyFont="1" applyFill="1" applyBorder="1"/>
    <xf numFmtId="164" fontId="1" fillId="4" borderId="7" xfId="0" applyNumberFormat="1" applyFont="1" applyFill="1" applyBorder="1"/>
    <xf numFmtId="164" fontId="1" fillId="4" borderId="8" xfId="0" applyNumberFormat="1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2" fontId="1" fillId="0" borderId="0" xfId="0" applyNumberFormat="1" applyFont="1"/>
    <xf numFmtId="2" fontId="1" fillId="5" borderId="8" xfId="0" applyNumberFormat="1" applyFont="1" applyFill="1" applyBorder="1"/>
    <xf numFmtId="165" fontId="1" fillId="3" borderId="7" xfId="0" applyNumberFormat="1" applyFont="1" applyFill="1" applyBorder="1"/>
    <xf numFmtId="165" fontId="1" fillId="3" borderId="8" xfId="0" applyNumberFormat="1" applyFont="1" applyFill="1" applyBorder="1"/>
    <xf numFmtId="0" fontId="1" fillId="0" borderId="0" xfId="0" applyFont="1" applyAlignment="1">
      <alignment horizontal="right"/>
    </xf>
    <xf numFmtId="2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Ti vs U &amp; CV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'G-G-c'!$E$17:$O$17</c:f>
              <c:numCache>
                <c:formatCode>General</c:formatCode>
                <c:ptCount val="11"/>
                <c:pt idx="0">
                  <c:v>0.65</c:v>
                </c:pt>
                <c:pt idx="1">
                  <c:v>0.68</c:v>
                </c:pt>
                <c:pt idx="2">
                  <c:v>0.72</c:v>
                </c:pt>
                <c:pt idx="3">
                  <c:v>0.75</c:v>
                </c:pt>
                <c:pt idx="4">
                  <c:v>0.78</c:v>
                </c:pt>
                <c:pt idx="5">
                  <c:v>0.81</c:v>
                </c:pt>
                <c:pt idx="6">
                  <c:v>0.85</c:v>
                </c:pt>
                <c:pt idx="7">
                  <c:v>0.88</c:v>
                </c:pt>
                <c:pt idx="8">
                  <c:v>0.91</c:v>
                </c:pt>
                <c:pt idx="9">
                  <c:v>0.94</c:v>
                </c:pt>
                <c:pt idx="10">
                  <c:v>0.98</c:v>
                </c:pt>
              </c:numCache>
            </c:numRef>
          </c:cat>
          <c:val>
            <c:numRef>
              <c:f>'G-G-c'!$E$19:$O$19</c:f>
              <c:numCache>
                <c:formatCode>0.00</c:formatCode>
                <c:ptCount val="11"/>
                <c:pt idx="0">
                  <c:v>9.2159872051120612E-2</c:v>
                </c:pt>
                <c:pt idx="1">
                  <c:v>0.12627164624192697</c:v>
                </c:pt>
                <c:pt idx="2">
                  <c:v>0.17341699217972398</c:v>
                </c:pt>
                <c:pt idx="3">
                  <c:v>0.23947622822234566</c:v>
                </c:pt>
                <c:pt idx="4">
                  <c:v>0.33389838840151653</c:v>
                </c:pt>
                <c:pt idx="5">
                  <c:v>0.47279972592999792</c:v>
                </c:pt>
                <c:pt idx="6">
                  <c:v>0.68596037173095215</c:v>
                </c:pt>
                <c:pt idx="7">
                  <c:v>1.0349585768810674</c:v>
                </c:pt>
                <c:pt idx="8">
                  <c:v>1.6705958737538422</c:v>
                </c:pt>
                <c:pt idx="9">
                  <c:v>3.0850685264913564</c:v>
                </c:pt>
                <c:pt idx="10">
                  <c:v>8.3310764965478779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C-4BF0-9CFB-F4325762808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'G-G-c'!$E$17:$O$17</c:f>
              <c:numCache>
                <c:formatCode>General</c:formatCode>
                <c:ptCount val="11"/>
                <c:pt idx="0">
                  <c:v>0.65</c:v>
                </c:pt>
                <c:pt idx="1">
                  <c:v>0.68</c:v>
                </c:pt>
                <c:pt idx="2">
                  <c:v>0.72</c:v>
                </c:pt>
                <c:pt idx="3">
                  <c:v>0.75</c:v>
                </c:pt>
                <c:pt idx="4">
                  <c:v>0.78</c:v>
                </c:pt>
                <c:pt idx="5">
                  <c:v>0.81</c:v>
                </c:pt>
                <c:pt idx="6">
                  <c:v>0.85</c:v>
                </c:pt>
                <c:pt idx="7">
                  <c:v>0.88</c:v>
                </c:pt>
                <c:pt idx="8">
                  <c:v>0.91</c:v>
                </c:pt>
                <c:pt idx="9">
                  <c:v>0.94</c:v>
                </c:pt>
                <c:pt idx="10">
                  <c:v>0.98</c:v>
                </c:pt>
              </c:numCache>
            </c:numRef>
          </c:cat>
          <c:val>
            <c:numRef>
              <c:f>'G-G-c'!$E$20:$O$20</c:f>
              <c:numCache>
                <c:formatCode>0.00</c:formatCode>
                <c:ptCount val="11"/>
                <c:pt idx="0">
                  <c:v>0.11876201687384737</c:v>
                </c:pt>
                <c:pt idx="1">
                  <c:v>0.16392433422432648</c:v>
                </c:pt>
                <c:pt idx="2">
                  <c:v>0.22665219781376525</c:v>
                </c:pt>
                <c:pt idx="3">
                  <c:v>0.31493066170058531</c:v>
                </c:pt>
                <c:pt idx="4">
                  <c:v>0.44159843818279476</c:v>
                </c:pt>
                <c:pt idx="5">
                  <c:v>0.62856249475021653</c:v>
                </c:pt>
                <c:pt idx="6">
                  <c:v>0.91631493971052025</c:v>
                </c:pt>
                <c:pt idx="7">
                  <c:v>1.3885993014150104</c:v>
                </c:pt>
                <c:pt idx="8">
                  <c:v>2.2505204983032865</c:v>
                </c:pt>
                <c:pt idx="9">
                  <c:v>4.1715496195869148</c:v>
                </c:pt>
                <c:pt idx="10">
                  <c:v>11.303966283321222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6C-4BF0-9CFB-F4325762808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'G-G-c'!$E$17:$O$17</c:f>
              <c:numCache>
                <c:formatCode>General</c:formatCode>
                <c:ptCount val="11"/>
                <c:pt idx="0">
                  <c:v>0.65</c:v>
                </c:pt>
                <c:pt idx="1">
                  <c:v>0.68</c:v>
                </c:pt>
                <c:pt idx="2">
                  <c:v>0.72</c:v>
                </c:pt>
                <c:pt idx="3">
                  <c:v>0.75</c:v>
                </c:pt>
                <c:pt idx="4">
                  <c:v>0.78</c:v>
                </c:pt>
                <c:pt idx="5">
                  <c:v>0.81</c:v>
                </c:pt>
                <c:pt idx="6">
                  <c:v>0.85</c:v>
                </c:pt>
                <c:pt idx="7">
                  <c:v>0.88</c:v>
                </c:pt>
                <c:pt idx="8">
                  <c:v>0.91</c:v>
                </c:pt>
                <c:pt idx="9">
                  <c:v>0.94</c:v>
                </c:pt>
                <c:pt idx="10">
                  <c:v>0.98</c:v>
                </c:pt>
              </c:numCache>
            </c:numRef>
          </c:cat>
          <c:val>
            <c:numRef>
              <c:f>'G-G-c'!$E$21:$O$21</c:f>
              <c:numCache>
                <c:formatCode>0.00</c:formatCode>
                <c:ptCount val="11"/>
                <c:pt idx="0">
                  <c:v>0.15020091530070623</c:v>
                </c:pt>
                <c:pt idx="1">
                  <c:v>0.20842296547625319</c:v>
                </c:pt>
                <c:pt idx="2">
                  <c:v>0.28956653174490488</c:v>
                </c:pt>
                <c:pt idx="3">
                  <c:v>0.40410408308395956</c:v>
                </c:pt>
                <c:pt idx="4">
                  <c:v>0.56888031519703264</c:v>
                </c:pt>
                <c:pt idx="5">
                  <c:v>0.81264576699229285</c:v>
                </c:pt>
                <c:pt idx="6">
                  <c:v>1.1885521564136465</c:v>
                </c:pt>
                <c:pt idx="7">
                  <c:v>1.8065383395005794</c:v>
                </c:pt>
                <c:pt idx="8">
                  <c:v>2.935885963679902</c:v>
                </c:pt>
                <c:pt idx="9">
                  <c:v>5.4555727296089396</c:v>
                </c:pt>
                <c:pt idx="10">
                  <c:v>14.817381485871543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6C-4BF0-9CFB-F43257628083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'G-G-c'!$E$17:$O$17</c:f>
              <c:numCache>
                <c:formatCode>General</c:formatCode>
                <c:ptCount val="11"/>
                <c:pt idx="0">
                  <c:v>0.65</c:v>
                </c:pt>
                <c:pt idx="1">
                  <c:v>0.68</c:v>
                </c:pt>
                <c:pt idx="2">
                  <c:v>0.72</c:v>
                </c:pt>
                <c:pt idx="3">
                  <c:v>0.75</c:v>
                </c:pt>
                <c:pt idx="4">
                  <c:v>0.78</c:v>
                </c:pt>
                <c:pt idx="5">
                  <c:v>0.81</c:v>
                </c:pt>
                <c:pt idx="6">
                  <c:v>0.85</c:v>
                </c:pt>
                <c:pt idx="7">
                  <c:v>0.88</c:v>
                </c:pt>
                <c:pt idx="8">
                  <c:v>0.91</c:v>
                </c:pt>
                <c:pt idx="9">
                  <c:v>0.94</c:v>
                </c:pt>
                <c:pt idx="10">
                  <c:v>0.98</c:v>
                </c:pt>
              </c:numCache>
            </c:numRef>
          </c:cat>
          <c:val>
            <c:numRef>
              <c:f>'G-G-c'!$E$22:$O$22</c:f>
              <c:numCache>
                <c:formatCode>0.00</c:formatCode>
                <c:ptCount val="11"/>
                <c:pt idx="0">
                  <c:v>0.18647656733169726</c:v>
                </c:pt>
                <c:pt idx="1">
                  <c:v>0.25976753999770702</c:v>
                </c:pt>
                <c:pt idx="2">
                  <c:v>0.36215999397314291</c:v>
                </c:pt>
                <c:pt idx="3">
                  <c:v>0.50699649237246824</c:v>
                </c:pt>
                <c:pt idx="4">
                  <c:v>0.71574401944423038</c:v>
                </c:pt>
                <c:pt idx="5">
                  <c:v>1.0250495426562274</c:v>
                </c:pt>
                <c:pt idx="6">
                  <c:v>1.5026720218403304</c:v>
                </c:pt>
                <c:pt idx="7">
                  <c:v>2.2887756911377735</c:v>
                </c:pt>
                <c:pt idx="8">
                  <c:v>3.7266922698836891</c:v>
                </c:pt>
                <c:pt idx="9">
                  <c:v>6.9371378565574284</c:v>
                </c:pt>
                <c:pt idx="10">
                  <c:v>18.871322104198832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6C-4BF0-9CFB-F43257628083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'G-G-c'!$E$17:$O$17</c:f>
              <c:numCache>
                <c:formatCode>General</c:formatCode>
                <c:ptCount val="11"/>
                <c:pt idx="0">
                  <c:v>0.65</c:v>
                </c:pt>
                <c:pt idx="1">
                  <c:v>0.68</c:v>
                </c:pt>
                <c:pt idx="2">
                  <c:v>0.72</c:v>
                </c:pt>
                <c:pt idx="3">
                  <c:v>0.75</c:v>
                </c:pt>
                <c:pt idx="4">
                  <c:v>0.78</c:v>
                </c:pt>
                <c:pt idx="5">
                  <c:v>0.81</c:v>
                </c:pt>
                <c:pt idx="6">
                  <c:v>0.85</c:v>
                </c:pt>
                <c:pt idx="7">
                  <c:v>0.88</c:v>
                </c:pt>
                <c:pt idx="8">
                  <c:v>0.91</c:v>
                </c:pt>
                <c:pt idx="9">
                  <c:v>0.94</c:v>
                </c:pt>
                <c:pt idx="10">
                  <c:v>0.98</c:v>
                </c:pt>
              </c:numCache>
            </c:numRef>
          </c:cat>
          <c:val>
            <c:numRef>
              <c:f>'G-G-c'!$E$23:$O$23</c:f>
              <c:numCache>
                <c:formatCode>0.00</c:formatCode>
                <c:ptCount val="11"/>
                <c:pt idx="0">
                  <c:v>0.2275889729668204</c:v>
                </c:pt>
                <c:pt idx="1">
                  <c:v>0.31795805778868808</c:v>
                </c:pt>
                <c:pt idx="2">
                  <c:v>0.44443258449847939</c:v>
                </c:pt>
                <c:pt idx="3">
                  <c:v>0.62360788956611157</c:v>
                </c:pt>
                <c:pt idx="4">
                  <c:v>0.88218955092438789</c:v>
                </c:pt>
                <c:pt idx="5">
                  <c:v>1.2657738217420196</c:v>
                </c:pt>
                <c:pt idx="6">
                  <c:v>1.8586745359905725</c:v>
                </c:pt>
                <c:pt idx="7">
                  <c:v>2.8353113563265944</c:v>
                </c:pt>
                <c:pt idx="8">
                  <c:v>4.6229394169146483</c:v>
                </c:pt>
                <c:pt idx="9">
                  <c:v>8.6162450004323841</c:v>
                </c:pt>
                <c:pt idx="10">
                  <c:v>23.46578813830309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6C-4BF0-9CFB-F43257628083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'G-G-c'!$E$17:$O$17</c:f>
              <c:numCache>
                <c:formatCode>General</c:formatCode>
                <c:ptCount val="11"/>
                <c:pt idx="0">
                  <c:v>0.65</c:v>
                </c:pt>
                <c:pt idx="1">
                  <c:v>0.68</c:v>
                </c:pt>
                <c:pt idx="2">
                  <c:v>0.72</c:v>
                </c:pt>
                <c:pt idx="3">
                  <c:v>0.75</c:v>
                </c:pt>
                <c:pt idx="4">
                  <c:v>0.78</c:v>
                </c:pt>
                <c:pt idx="5">
                  <c:v>0.81</c:v>
                </c:pt>
                <c:pt idx="6">
                  <c:v>0.85</c:v>
                </c:pt>
                <c:pt idx="7">
                  <c:v>0.88</c:v>
                </c:pt>
                <c:pt idx="8">
                  <c:v>0.91</c:v>
                </c:pt>
                <c:pt idx="9">
                  <c:v>0.94</c:v>
                </c:pt>
                <c:pt idx="10">
                  <c:v>0.98</c:v>
                </c:pt>
              </c:numCache>
            </c:numRef>
          </c:cat>
          <c:val>
            <c:numRef>
              <c:f>'G-G-c'!$E$24:$O$24</c:f>
              <c:numCache>
                <c:formatCode>0.00</c:formatCode>
                <c:ptCount val="11"/>
                <c:pt idx="0">
                  <c:v>0.27353813220607565</c:v>
                </c:pt>
                <c:pt idx="1">
                  <c:v>0.38299451884919644</c:v>
                </c:pt>
                <c:pt idx="2">
                  <c:v>0.53638430332091414</c:v>
                </c:pt>
                <c:pt idx="3">
                  <c:v>0.75393827466488927</c:v>
                </c:pt>
                <c:pt idx="4">
                  <c:v>1.0682169096375052</c:v>
                </c:pt>
                <c:pt idx="5">
                  <c:v>1.5348186042496694</c:v>
                </c:pt>
                <c:pt idx="6">
                  <c:v>2.2565596988643719</c:v>
                </c:pt>
                <c:pt idx="7">
                  <c:v>3.4461453350670421</c:v>
                </c:pt>
                <c:pt idx="8">
                  <c:v>5.6246274047727791</c:v>
                </c:pt>
                <c:pt idx="9">
                  <c:v>10.492894161233805</c:v>
                </c:pt>
                <c:pt idx="10">
                  <c:v>28.600779588184331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6C-4BF0-9CFB-F43257628083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'G-G-c'!$E$17:$O$17</c:f>
              <c:numCache>
                <c:formatCode>General</c:formatCode>
                <c:ptCount val="11"/>
                <c:pt idx="0">
                  <c:v>0.65</c:v>
                </c:pt>
                <c:pt idx="1">
                  <c:v>0.68</c:v>
                </c:pt>
                <c:pt idx="2">
                  <c:v>0.72</c:v>
                </c:pt>
                <c:pt idx="3">
                  <c:v>0.75</c:v>
                </c:pt>
                <c:pt idx="4">
                  <c:v>0.78</c:v>
                </c:pt>
                <c:pt idx="5">
                  <c:v>0.81</c:v>
                </c:pt>
                <c:pt idx="6">
                  <c:v>0.85</c:v>
                </c:pt>
                <c:pt idx="7">
                  <c:v>0.88</c:v>
                </c:pt>
                <c:pt idx="8">
                  <c:v>0.91</c:v>
                </c:pt>
                <c:pt idx="9">
                  <c:v>0.94</c:v>
                </c:pt>
                <c:pt idx="10">
                  <c:v>0.98</c:v>
                </c:pt>
              </c:numCache>
            </c:numRef>
          </c:cat>
          <c:val>
            <c:numRef>
              <c:f>'G-G-c'!$E$25:$O$25</c:f>
              <c:numCache>
                <c:formatCode>0.00</c:formatCode>
                <c:ptCount val="11"/>
                <c:pt idx="0">
                  <c:v>0.32432404504946311</c:v>
                </c:pt>
                <c:pt idx="1">
                  <c:v>0.45487692317923184</c:v>
                </c:pt>
                <c:pt idx="2">
                  <c:v>0.63801515044044754</c:v>
                </c:pt>
                <c:pt idx="3">
                  <c:v>0.89798764766880135</c:v>
                </c:pt>
                <c:pt idx="4">
                  <c:v>1.2738260955835818</c:v>
                </c:pt>
                <c:pt idx="5">
                  <c:v>1.8321838901791776</c:v>
                </c:pt>
                <c:pt idx="6">
                  <c:v>2.6963275104617295</c:v>
                </c:pt>
                <c:pt idx="7">
                  <c:v>4.121277627359115</c:v>
                </c:pt>
                <c:pt idx="8">
                  <c:v>6.7317562334580812</c:v>
                </c:pt>
                <c:pt idx="9">
                  <c:v>12.567085338961689</c:v>
                </c:pt>
                <c:pt idx="10">
                  <c:v>34.276296453842534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6C-4BF0-9CFB-F43257628083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'G-G-c'!$E$17:$O$17</c:f>
              <c:numCache>
                <c:formatCode>General</c:formatCode>
                <c:ptCount val="11"/>
                <c:pt idx="0">
                  <c:v>0.65</c:v>
                </c:pt>
                <c:pt idx="1">
                  <c:v>0.68</c:v>
                </c:pt>
                <c:pt idx="2">
                  <c:v>0.72</c:v>
                </c:pt>
                <c:pt idx="3">
                  <c:v>0.75</c:v>
                </c:pt>
                <c:pt idx="4">
                  <c:v>0.78</c:v>
                </c:pt>
                <c:pt idx="5">
                  <c:v>0.81</c:v>
                </c:pt>
                <c:pt idx="6">
                  <c:v>0.85</c:v>
                </c:pt>
                <c:pt idx="7">
                  <c:v>0.88</c:v>
                </c:pt>
                <c:pt idx="8">
                  <c:v>0.91</c:v>
                </c:pt>
                <c:pt idx="9">
                  <c:v>0.94</c:v>
                </c:pt>
                <c:pt idx="10">
                  <c:v>0.98</c:v>
                </c:pt>
              </c:numCache>
            </c:numRef>
          </c:cat>
          <c:val>
            <c:numRef>
              <c:f>'G-G-c'!$E$26:$O$26</c:f>
              <c:numCache>
                <c:formatCode>0.00</c:formatCode>
                <c:ptCount val="11"/>
                <c:pt idx="0">
                  <c:v>0.37994671149698278</c:v>
                </c:pt>
                <c:pt idx="1">
                  <c:v>0.5336052707787946</c:v>
                </c:pt>
                <c:pt idx="2">
                  <c:v>0.74932512585707944</c:v>
                </c:pt>
                <c:pt idx="3">
                  <c:v>1.0557560085778481</c:v>
                </c:pt>
                <c:pt idx="4">
                  <c:v>1.4990171087626185</c:v>
                </c:pt>
                <c:pt idx="5">
                  <c:v>2.1578696795305441</c:v>
                </c:pt>
                <c:pt idx="6">
                  <c:v>3.1779779707826448</c:v>
                </c:pt>
                <c:pt idx="7">
                  <c:v>4.8607082332028151</c:v>
                </c:pt>
                <c:pt idx="8">
                  <c:v>7.9443259029705553</c:v>
                </c:pt>
                <c:pt idx="9">
                  <c:v>14.838818533616044</c:v>
                </c:pt>
                <c:pt idx="10">
                  <c:v>40.492338735277713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6C-4BF0-9CFB-F43257628083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'G-G-c'!$E$17:$O$17</c:f>
              <c:numCache>
                <c:formatCode>General</c:formatCode>
                <c:ptCount val="11"/>
                <c:pt idx="0">
                  <c:v>0.65</c:v>
                </c:pt>
                <c:pt idx="1">
                  <c:v>0.68</c:v>
                </c:pt>
                <c:pt idx="2">
                  <c:v>0.72</c:v>
                </c:pt>
                <c:pt idx="3">
                  <c:v>0.75</c:v>
                </c:pt>
                <c:pt idx="4">
                  <c:v>0.78</c:v>
                </c:pt>
                <c:pt idx="5">
                  <c:v>0.81</c:v>
                </c:pt>
                <c:pt idx="6">
                  <c:v>0.85</c:v>
                </c:pt>
                <c:pt idx="7">
                  <c:v>0.88</c:v>
                </c:pt>
                <c:pt idx="8">
                  <c:v>0.91</c:v>
                </c:pt>
                <c:pt idx="9">
                  <c:v>0.94</c:v>
                </c:pt>
                <c:pt idx="10">
                  <c:v>0.98</c:v>
                </c:pt>
              </c:numCache>
            </c:numRef>
          </c:cat>
          <c:val>
            <c:numRef>
              <c:f>'G-G-c'!$E$27:$O$27</c:f>
              <c:numCache>
                <c:formatCode>0.00</c:formatCode>
                <c:ptCount val="11"/>
                <c:pt idx="0">
                  <c:v>0.44040613154863451</c:v>
                </c:pt>
                <c:pt idx="1">
                  <c:v>0.61917956164788446</c:v>
                </c:pt>
                <c:pt idx="2">
                  <c:v>0.87031422957080973</c:v>
                </c:pt>
                <c:pt idx="3">
                  <c:v>1.2272433573920298</c:v>
                </c:pt>
                <c:pt idx="4">
                  <c:v>1.7437899491746149</c:v>
                </c:pt>
                <c:pt idx="5">
                  <c:v>2.511875972303768</c:v>
                </c:pt>
                <c:pt idx="6">
                  <c:v>3.7015110798271191</c:v>
                </c:pt>
                <c:pt idx="7">
                  <c:v>5.6644371525981398</c:v>
                </c:pt>
                <c:pt idx="8">
                  <c:v>9.2623364133102015</c:v>
                </c:pt>
                <c:pt idx="9">
                  <c:v>17.30809374519686</c:v>
                </c:pt>
                <c:pt idx="10">
                  <c:v>47.248906432489868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6C-4BF0-9CFB-F43257628083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'G-G-c'!$E$17:$O$17</c:f>
              <c:numCache>
                <c:formatCode>General</c:formatCode>
                <c:ptCount val="11"/>
                <c:pt idx="0">
                  <c:v>0.65</c:v>
                </c:pt>
                <c:pt idx="1">
                  <c:v>0.68</c:v>
                </c:pt>
                <c:pt idx="2">
                  <c:v>0.72</c:v>
                </c:pt>
                <c:pt idx="3">
                  <c:v>0.75</c:v>
                </c:pt>
                <c:pt idx="4">
                  <c:v>0.78</c:v>
                </c:pt>
                <c:pt idx="5">
                  <c:v>0.81</c:v>
                </c:pt>
                <c:pt idx="6">
                  <c:v>0.85</c:v>
                </c:pt>
                <c:pt idx="7">
                  <c:v>0.88</c:v>
                </c:pt>
                <c:pt idx="8">
                  <c:v>0.91</c:v>
                </c:pt>
                <c:pt idx="9">
                  <c:v>0.94</c:v>
                </c:pt>
                <c:pt idx="10">
                  <c:v>0.98</c:v>
                </c:pt>
              </c:numCache>
            </c:numRef>
          </c:cat>
          <c:val>
            <c:numRef>
              <c:f>'G-G-c'!$E$28:$O$28</c:f>
              <c:numCache>
                <c:formatCode>0.00</c:formatCode>
                <c:ptCount val="11"/>
                <c:pt idx="0">
                  <c:v>0.50570230520441839</c:v>
                </c:pt>
                <c:pt idx="1">
                  <c:v>0.71159979578650157</c:v>
                </c:pt>
                <c:pt idx="2">
                  <c:v>1.0009824615816385</c:v>
                </c:pt>
                <c:pt idx="3">
                  <c:v>1.4124496941113456</c:v>
                </c:pt>
                <c:pt idx="4">
                  <c:v>2.0081446168195711</c:v>
                </c:pt>
                <c:pt idx="5">
                  <c:v>2.8942027684988503</c:v>
                </c:pt>
                <c:pt idx="6">
                  <c:v>4.2669268375951503</c:v>
                </c:pt>
                <c:pt idx="7">
                  <c:v>6.5324643855450928</c:v>
                </c:pt>
                <c:pt idx="8">
                  <c:v>10.685787764477022</c:v>
                </c:pt>
                <c:pt idx="9">
                  <c:v>19.974910973704144</c:v>
                </c:pt>
                <c:pt idx="10">
                  <c:v>54.545999545478985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6C-4BF0-9CFB-F43257628083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'G-G-c'!$E$17:$O$17</c:f>
              <c:numCache>
                <c:formatCode>General</c:formatCode>
                <c:ptCount val="11"/>
                <c:pt idx="0">
                  <c:v>0.65</c:v>
                </c:pt>
                <c:pt idx="1">
                  <c:v>0.68</c:v>
                </c:pt>
                <c:pt idx="2">
                  <c:v>0.72</c:v>
                </c:pt>
                <c:pt idx="3">
                  <c:v>0.75</c:v>
                </c:pt>
                <c:pt idx="4">
                  <c:v>0.78</c:v>
                </c:pt>
                <c:pt idx="5">
                  <c:v>0.81</c:v>
                </c:pt>
                <c:pt idx="6">
                  <c:v>0.85</c:v>
                </c:pt>
                <c:pt idx="7">
                  <c:v>0.88</c:v>
                </c:pt>
                <c:pt idx="8">
                  <c:v>0.91</c:v>
                </c:pt>
                <c:pt idx="9">
                  <c:v>0.94</c:v>
                </c:pt>
                <c:pt idx="10">
                  <c:v>0.98</c:v>
                </c:pt>
              </c:numCache>
            </c:numRef>
          </c:cat>
          <c:val>
            <c:numRef>
              <c:f>'G-G-c'!$E$29:$O$29</c:f>
              <c:numCache>
                <c:formatCode>0.00</c:formatCode>
                <c:ptCount val="11"/>
                <c:pt idx="0">
                  <c:v>0.57583523246433455</c:v>
                </c:pt>
                <c:pt idx="1">
                  <c:v>0.81086597319464593</c:v>
                </c:pt>
                <c:pt idx="2">
                  <c:v>1.1413298218895653</c:v>
                </c:pt>
                <c:pt idx="3">
                  <c:v>1.611375018735796</c:v>
                </c:pt>
                <c:pt idx="4">
                  <c:v>2.2920811116974873</c:v>
                </c:pt>
                <c:pt idx="5">
                  <c:v>3.3048500681157904</c:v>
                </c:pt>
                <c:pt idx="6">
                  <c:v>4.8742252440867411</c:v>
                </c:pt>
                <c:pt idx="7">
                  <c:v>7.4647899320436713</c:v>
                </c:pt>
                <c:pt idx="8">
                  <c:v>12.214679956471009</c:v>
                </c:pt>
                <c:pt idx="9">
                  <c:v>22.839270219137894</c:v>
                </c:pt>
                <c:pt idx="10">
                  <c:v>62.383618074245099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6C-4BF0-9CFB-F43257628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516751"/>
        <c:axId val="1147517167"/>
      </c:lineChart>
      <c:catAx>
        <c:axId val="114751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147517167"/>
        <c:crosses val="autoZero"/>
        <c:auto val="1"/>
        <c:lblAlgn val="ctr"/>
        <c:lblOffset val="100"/>
        <c:noMultiLvlLbl val="0"/>
      </c:catAx>
      <c:valAx>
        <c:axId val="1147517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14751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</xdr:colOff>
      <xdr:row>11</xdr:row>
      <xdr:rowOff>85724</xdr:rowOff>
    </xdr:from>
    <xdr:to>
      <xdr:col>15</xdr:col>
      <xdr:colOff>19050</xdr:colOff>
      <xdr:row>25</xdr:row>
      <xdr:rowOff>142874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7253E4A-DC9F-4327-A44B-C05F454B87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workbookViewId="0">
      <selection activeCell="S23" sqref="S23"/>
    </sheetView>
  </sheetViews>
  <sheetFormatPr defaultColWidth="10.77734375" defaultRowHeight="16.5" x14ac:dyDescent="0.3"/>
  <cols>
    <col min="1" max="1" width="37.6640625" style="1" customWidth="1"/>
    <col min="2" max="2" width="9.77734375" style="1" customWidth="1"/>
    <col min="3" max="3" width="12.33203125" style="1" customWidth="1"/>
    <col min="4" max="4" width="5" style="1" customWidth="1"/>
    <col min="5" max="15" width="4.77734375" style="1" customWidth="1"/>
    <col min="16" max="17" width="6.109375" style="1" customWidth="1"/>
    <col min="18" max="16384" width="10.77734375" style="1"/>
  </cols>
  <sheetData>
    <row r="1" spans="1:14" x14ac:dyDescent="0.3">
      <c r="A1" s="1" t="s">
        <v>21</v>
      </c>
    </row>
    <row r="2" spans="1:14" s="2" customFormat="1" ht="17.25" thickBot="1" x14ac:dyDescent="0.35">
      <c r="A2" s="3" t="s">
        <v>0</v>
      </c>
      <c r="B2" s="2" t="s">
        <v>22</v>
      </c>
      <c r="C2" s="2" t="s">
        <v>23</v>
      </c>
      <c r="E2" s="1" t="s">
        <v>25</v>
      </c>
      <c r="F2" s="1">
        <v>1</v>
      </c>
      <c r="K2" s="1"/>
    </row>
    <row r="3" spans="1:14" ht="17.25" thickBot="1" x14ac:dyDescent="0.35">
      <c r="A3" s="4" t="s">
        <v>1</v>
      </c>
      <c r="B3" s="5" t="s">
        <v>26</v>
      </c>
      <c r="E3" s="1">
        <v>4.0999999999999996</v>
      </c>
      <c r="F3" s="1">
        <v>6.2</v>
      </c>
      <c r="G3" s="1">
        <v>5.5</v>
      </c>
      <c r="H3" s="1">
        <v>3.5</v>
      </c>
      <c r="I3" s="1">
        <v>3.2</v>
      </c>
      <c r="J3" s="1">
        <v>7.3</v>
      </c>
      <c r="K3" s="1">
        <v>8.4</v>
      </c>
      <c r="L3" s="1">
        <v>6.3</v>
      </c>
      <c r="M3" s="1">
        <v>2.6</v>
      </c>
      <c r="N3" s="1">
        <v>4.9000000000000004</v>
      </c>
    </row>
    <row r="4" spans="1:14" x14ac:dyDescent="0.3">
      <c r="A4" s="6" t="s">
        <v>9</v>
      </c>
      <c r="B4" s="20">
        <v>1</v>
      </c>
      <c r="E4" s="1">
        <f>AVERAGE(E3:N3)</f>
        <v>5.2</v>
      </c>
      <c r="F4" s="1" t="str">
        <f ca="1">_xlfn.FORMULATEXT(E4)</f>
        <v>=AVERAGE(E3:N3)</v>
      </c>
    </row>
    <row r="5" spans="1:14" x14ac:dyDescent="0.3">
      <c r="A5" s="7" t="s">
        <v>18</v>
      </c>
      <c r="B5" s="21">
        <f>E4</f>
        <v>5.2</v>
      </c>
      <c r="E5" s="22">
        <f>_xlfn.STDEV.S(E3:N3)</f>
        <v>1.8826694995257245</v>
      </c>
      <c r="F5" s="1" t="str">
        <f ca="1">_xlfn.FORMULATEXT(E5)</f>
        <v>=STDEV.S(E3:N3)</v>
      </c>
    </row>
    <row r="6" spans="1:14" x14ac:dyDescent="0.3">
      <c r="A6" s="7" t="s">
        <v>17</v>
      </c>
      <c r="B6" s="21">
        <v>8</v>
      </c>
      <c r="D6" s="26" t="s">
        <v>15</v>
      </c>
      <c r="E6" s="22">
        <f>E5/E4</f>
        <v>0.36205182683187009</v>
      </c>
      <c r="F6" s="1" t="str">
        <f t="shared" ref="F6:F7" ca="1" si="0">_xlfn.FORMULATEXT(E6)</f>
        <v>=E5/E4</v>
      </c>
    </row>
    <row r="7" spans="1:14" x14ac:dyDescent="0.3">
      <c r="A7" s="7" t="s">
        <v>12</v>
      </c>
      <c r="B7" s="21">
        <f>0.5</f>
        <v>0.5</v>
      </c>
      <c r="D7" s="26" t="s">
        <v>27</v>
      </c>
      <c r="E7" s="1">
        <f>B7/B11</f>
        <v>0.5</v>
      </c>
      <c r="F7" s="1" t="str">
        <f t="shared" ca="1" si="0"/>
        <v>=B7/B11</v>
      </c>
    </row>
    <row r="8" spans="1:14" ht="17.25" thickBot="1" x14ac:dyDescent="0.35">
      <c r="A8" s="8" t="s">
        <v>11</v>
      </c>
      <c r="B8" s="23">
        <f>E5</f>
        <v>1.8826694995257245</v>
      </c>
    </row>
    <row r="10" spans="1:14" s="2" customFormat="1" ht="17.25" thickBot="1" x14ac:dyDescent="0.35">
      <c r="A10" s="3" t="s">
        <v>2</v>
      </c>
    </row>
    <row r="11" spans="1:14" x14ac:dyDescent="0.3">
      <c r="A11" s="9" t="s">
        <v>10</v>
      </c>
      <c r="B11" s="15">
        <f>1/B4</f>
        <v>1</v>
      </c>
    </row>
    <row r="12" spans="1:14" x14ac:dyDescent="0.3">
      <c r="A12" s="10" t="s">
        <v>19</v>
      </c>
      <c r="B12" s="24">
        <f>B6/B5</f>
        <v>1.5384615384615383</v>
      </c>
    </row>
    <row r="13" spans="1:14" x14ac:dyDescent="0.3">
      <c r="A13" s="10" t="s">
        <v>13</v>
      </c>
      <c r="B13" s="24">
        <f>B4/B12</f>
        <v>0.65</v>
      </c>
    </row>
    <row r="14" spans="1:14" x14ac:dyDescent="0.3">
      <c r="A14" s="10" t="s">
        <v>14</v>
      </c>
      <c r="B14" s="24">
        <f>B7/B11</f>
        <v>0.5</v>
      </c>
    </row>
    <row r="15" spans="1:14" x14ac:dyDescent="0.3">
      <c r="A15" s="10" t="s">
        <v>15</v>
      </c>
      <c r="B15" s="24">
        <f>B8/B5</f>
        <v>0.36205182683187009</v>
      </c>
    </row>
    <row r="16" spans="1:14" x14ac:dyDescent="0.3">
      <c r="A16" s="10" t="s">
        <v>16</v>
      </c>
      <c r="B16" s="24">
        <f>(B13^(SQRT(2*B6+1)))/(1-B13)</f>
        <v>0.48367536041321368</v>
      </c>
      <c r="I16" s="1" t="s">
        <v>28</v>
      </c>
    </row>
    <row r="17" spans="1:17" ht="17.25" thickBot="1" x14ac:dyDescent="0.35">
      <c r="A17" s="11" t="s">
        <v>20</v>
      </c>
      <c r="B17" s="25">
        <f>((B7/B11)^2+(B8/B5)^2)/2</f>
        <v>0.19054076265614722</v>
      </c>
      <c r="E17" s="1">
        <f>ROUND(E18/$B$12,2)</f>
        <v>0.65</v>
      </c>
      <c r="F17" s="1">
        <f t="shared" ref="F17:Q17" si="1">ROUND(F18/$B$12,2)</f>
        <v>0.68</v>
      </c>
      <c r="G17" s="1">
        <f t="shared" si="1"/>
        <v>0.72</v>
      </c>
      <c r="H17" s="1">
        <f t="shared" si="1"/>
        <v>0.75</v>
      </c>
      <c r="I17" s="1">
        <f t="shared" si="1"/>
        <v>0.78</v>
      </c>
      <c r="J17" s="1">
        <f t="shared" si="1"/>
        <v>0.81</v>
      </c>
      <c r="K17" s="1">
        <f t="shared" si="1"/>
        <v>0.85</v>
      </c>
      <c r="L17" s="1">
        <f t="shared" si="1"/>
        <v>0.88</v>
      </c>
      <c r="M17" s="1">
        <f t="shared" si="1"/>
        <v>0.91</v>
      </c>
      <c r="N17" s="1">
        <f t="shared" si="1"/>
        <v>0.94</v>
      </c>
      <c r="O17" s="1">
        <f t="shared" si="1"/>
        <v>0.98</v>
      </c>
    </row>
    <row r="18" spans="1:17" x14ac:dyDescent="0.3">
      <c r="D18" s="22">
        <f>B22</f>
        <v>9.2159872051120612E-2</v>
      </c>
      <c r="E18" s="1">
        <v>1</v>
      </c>
      <c r="F18" s="1">
        <f>E18+0.05</f>
        <v>1.05</v>
      </c>
      <c r="G18" s="1">
        <f t="shared" ref="G18:P18" si="2">F18+0.05</f>
        <v>1.1000000000000001</v>
      </c>
      <c r="H18" s="1">
        <f t="shared" si="2"/>
        <v>1.1500000000000001</v>
      </c>
      <c r="I18" s="1">
        <f t="shared" si="2"/>
        <v>1.2000000000000002</v>
      </c>
      <c r="J18" s="1">
        <f t="shared" si="2"/>
        <v>1.2500000000000002</v>
      </c>
      <c r="K18" s="1">
        <f t="shared" si="2"/>
        <v>1.3000000000000003</v>
      </c>
      <c r="L18" s="1">
        <f t="shared" si="2"/>
        <v>1.3500000000000003</v>
      </c>
      <c r="M18" s="22">
        <f t="shared" si="2"/>
        <v>1.4000000000000004</v>
      </c>
      <c r="N18" s="22">
        <f t="shared" si="2"/>
        <v>1.4500000000000004</v>
      </c>
      <c r="O18" s="22">
        <f t="shared" si="2"/>
        <v>1.5000000000000004</v>
      </c>
      <c r="P18" s="22"/>
      <c r="Q18" s="22"/>
    </row>
    <row r="19" spans="1:17" ht="17.25" thickBot="1" x14ac:dyDescent="0.35">
      <c r="A19" s="3" t="s">
        <v>3</v>
      </c>
      <c r="B19" s="3"/>
      <c r="D19" s="1">
        <v>0.5</v>
      </c>
      <c r="E19" s="22">
        <f t="dataTable" ref="E19:O29" dt2D="1" dtr="1" r1="B4" r2="B7"/>
        <v>9.2159872051120612E-2</v>
      </c>
      <c r="F19" s="22">
        <v>0.12627164624192697</v>
      </c>
      <c r="G19" s="22">
        <v>0.17341699217972398</v>
      </c>
      <c r="H19" s="22">
        <v>0.23947622822234566</v>
      </c>
      <c r="I19" s="22">
        <v>0.33389838840151653</v>
      </c>
      <c r="J19" s="22">
        <v>0.47279972592999792</v>
      </c>
      <c r="K19" s="22">
        <v>0.68596037173095215</v>
      </c>
      <c r="L19" s="22">
        <v>1.0349585768810674</v>
      </c>
      <c r="M19" s="22">
        <v>1.6705958737538422</v>
      </c>
      <c r="N19" s="22">
        <v>3.0850685264913564</v>
      </c>
      <c r="O19" s="22">
        <v>8.3310764965478779</v>
      </c>
    </row>
    <row r="20" spans="1:17" s="2" customFormat="1" x14ac:dyDescent="0.3">
      <c r="A20" s="12" t="s">
        <v>5</v>
      </c>
      <c r="B20" s="16">
        <f>B16*B17</f>
        <v>9.2159872051120612E-2</v>
      </c>
      <c r="D20" s="2">
        <f>D19+0.1</f>
        <v>0.6</v>
      </c>
      <c r="E20" s="27">
        <v>0.11876201687384737</v>
      </c>
      <c r="F20" s="27">
        <v>0.16392433422432648</v>
      </c>
      <c r="G20" s="27">
        <v>0.22665219781376525</v>
      </c>
      <c r="H20" s="27">
        <v>0.31493066170058531</v>
      </c>
      <c r="I20" s="27">
        <v>0.44159843818279476</v>
      </c>
      <c r="J20" s="27">
        <v>0.62856249475021653</v>
      </c>
      <c r="K20" s="27">
        <v>0.91631493971052025</v>
      </c>
      <c r="L20" s="27">
        <v>1.3885993014150104</v>
      </c>
      <c r="M20" s="27">
        <v>2.2505204983032865</v>
      </c>
      <c r="N20" s="27">
        <v>4.1715496195869148</v>
      </c>
      <c r="O20" s="27">
        <v>11.303966283321222</v>
      </c>
    </row>
    <row r="21" spans="1:17" x14ac:dyDescent="0.3">
      <c r="A21" s="13" t="s">
        <v>6</v>
      </c>
      <c r="B21" s="17">
        <f>B20+B13*B6</f>
        <v>5.2921598720511209</v>
      </c>
      <c r="D21" s="2">
        <f t="shared" ref="D21:D23" si="3">D20+0.1</f>
        <v>0.7</v>
      </c>
      <c r="E21" s="22">
        <v>0.15020091530070623</v>
      </c>
      <c r="F21" s="22">
        <v>0.20842296547625319</v>
      </c>
      <c r="G21" s="22">
        <v>0.28956653174490488</v>
      </c>
      <c r="H21" s="22">
        <v>0.40410408308395956</v>
      </c>
      <c r="I21" s="22">
        <v>0.56888031519703264</v>
      </c>
      <c r="J21" s="22">
        <v>0.81264576699229285</v>
      </c>
      <c r="K21" s="22">
        <v>1.1885521564136465</v>
      </c>
      <c r="L21" s="22">
        <v>1.8065383395005794</v>
      </c>
      <c r="M21" s="22">
        <v>2.935885963679902</v>
      </c>
      <c r="N21" s="22">
        <v>5.4555727296089396</v>
      </c>
      <c r="O21" s="22">
        <v>14.817381485871543</v>
      </c>
    </row>
    <row r="22" spans="1:17" x14ac:dyDescent="0.3">
      <c r="A22" s="13" t="s">
        <v>7</v>
      </c>
      <c r="B22" s="17">
        <f>B20/B4</f>
        <v>9.2159872051120612E-2</v>
      </c>
      <c r="D22" s="2">
        <f t="shared" si="3"/>
        <v>0.79999999999999993</v>
      </c>
      <c r="E22" s="22">
        <v>0.18647656733169726</v>
      </c>
      <c r="F22" s="22">
        <v>0.25976753999770702</v>
      </c>
      <c r="G22" s="22">
        <v>0.36215999397314291</v>
      </c>
      <c r="H22" s="22">
        <v>0.50699649237246824</v>
      </c>
      <c r="I22" s="22">
        <v>0.71574401944423038</v>
      </c>
      <c r="J22" s="22">
        <v>1.0250495426562274</v>
      </c>
      <c r="K22" s="22">
        <v>1.5026720218403304</v>
      </c>
      <c r="L22" s="22">
        <v>2.2887756911377735</v>
      </c>
      <c r="M22" s="22">
        <v>3.7266922698836891</v>
      </c>
      <c r="N22" s="22">
        <v>6.9371378565574284</v>
      </c>
      <c r="O22" s="22">
        <v>18.871322104198832</v>
      </c>
    </row>
    <row r="23" spans="1:17" x14ac:dyDescent="0.3">
      <c r="A23" s="13" t="s">
        <v>8</v>
      </c>
      <c r="B23" s="17">
        <f>B21/B4</f>
        <v>5.2921598720511209</v>
      </c>
      <c r="D23" s="2">
        <f t="shared" si="3"/>
        <v>0.89999999999999991</v>
      </c>
      <c r="E23" s="22">
        <v>0.2275889729668204</v>
      </c>
      <c r="F23" s="22">
        <v>0.31795805778868808</v>
      </c>
      <c r="G23" s="22">
        <v>0.44443258449847939</v>
      </c>
      <c r="H23" s="22">
        <v>0.62360788956611157</v>
      </c>
      <c r="I23" s="22">
        <v>0.88218955092438789</v>
      </c>
      <c r="J23" s="22">
        <v>1.2657738217420196</v>
      </c>
      <c r="K23" s="22">
        <v>1.8586745359905725</v>
      </c>
      <c r="L23" s="22">
        <v>2.8353113563265944</v>
      </c>
      <c r="M23" s="22">
        <v>4.6229394169146483</v>
      </c>
      <c r="N23" s="22">
        <v>8.6162450004323841</v>
      </c>
      <c r="O23" s="22">
        <v>23.46578813830309</v>
      </c>
    </row>
    <row r="24" spans="1:17" x14ac:dyDescent="0.3">
      <c r="A24" s="13" t="s">
        <v>4</v>
      </c>
      <c r="B24" s="18">
        <f>(1-B13)^B6</f>
        <v>2.2518753906249986E-4</v>
      </c>
      <c r="D24" s="2">
        <f>D23+0.1</f>
        <v>0.99999999999999989</v>
      </c>
      <c r="E24" s="22">
        <v>0.27353813220607565</v>
      </c>
      <c r="F24" s="22">
        <v>0.38299451884919644</v>
      </c>
      <c r="G24" s="22">
        <v>0.53638430332091414</v>
      </c>
      <c r="H24" s="22">
        <v>0.75393827466488927</v>
      </c>
      <c r="I24" s="22">
        <v>1.0682169096375052</v>
      </c>
      <c r="J24" s="22">
        <v>1.5348186042496694</v>
      </c>
      <c r="K24" s="22">
        <v>2.2565596988643719</v>
      </c>
      <c r="L24" s="22">
        <v>3.4461453350670421</v>
      </c>
      <c r="M24" s="22">
        <v>5.6246274047727791</v>
      </c>
      <c r="N24" s="22">
        <v>10.492894161233805</v>
      </c>
      <c r="O24" s="22">
        <v>28.600779588184331</v>
      </c>
    </row>
    <row r="25" spans="1:17" ht="17.25" thickBot="1" x14ac:dyDescent="0.35">
      <c r="A25" s="14" t="s">
        <v>24</v>
      </c>
      <c r="B25" s="19">
        <f>_xlfn.BINOM.DIST(1,B6,1-B13,1)-_xlfn.BINOM.DIST(0,B6,1-B13,0)</f>
        <v>0.13726238093749998</v>
      </c>
      <c r="D25" s="2">
        <f t="shared" ref="D25:D29" si="4">D24+0.1</f>
        <v>1.0999999999999999</v>
      </c>
      <c r="E25" s="22">
        <v>0.32432404504946311</v>
      </c>
      <c r="F25" s="22">
        <v>0.45487692317923184</v>
      </c>
      <c r="G25" s="22">
        <v>0.63801515044044754</v>
      </c>
      <c r="H25" s="22">
        <v>0.89798764766880135</v>
      </c>
      <c r="I25" s="22">
        <v>1.2738260955835818</v>
      </c>
      <c r="J25" s="22">
        <v>1.8321838901791776</v>
      </c>
      <c r="K25" s="22">
        <v>2.6963275104617295</v>
      </c>
      <c r="L25" s="22">
        <v>4.121277627359115</v>
      </c>
      <c r="M25" s="22">
        <v>6.7317562334580812</v>
      </c>
      <c r="N25" s="22">
        <v>12.567085338961689</v>
      </c>
      <c r="O25" s="22">
        <v>34.276296453842534</v>
      </c>
    </row>
    <row r="26" spans="1:17" x14ac:dyDescent="0.3">
      <c r="D26" s="2">
        <f t="shared" si="4"/>
        <v>1.2</v>
      </c>
      <c r="E26" s="22">
        <v>0.37994671149698278</v>
      </c>
      <c r="F26" s="22">
        <v>0.5336052707787946</v>
      </c>
      <c r="G26" s="22">
        <v>0.74932512585707944</v>
      </c>
      <c r="H26" s="22">
        <v>1.0557560085778481</v>
      </c>
      <c r="I26" s="22">
        <v>1.4990171087626185</v>
      </c>
      <c r="J26" s="22">
        <v>2.1578696795305441</v>
      </c>
      <c r="K26" s="22">
        <v>3.1779779707826448</v>
      </c>
      <c r="L26" s="22">
        <v>4.8607082332028151</v>
      </c>
      <c r="M26" s="22">
        <v>7.9443259029705553</v>
      </c>
      <c r="N26" s="22">
        <v>14.838818533616044</v>
      </c>
      <c r="O26" s="22">
        <v>40.492338735277713</v>
      </c>
    </row>
    <row r="27" spans="1:17" x14ac:dyDescent="0.3">
      <c r="D27" s="2">
        <f t="shared" si="4"/>
        <v>1.3</v>
      </c>
      <c r="E27" s="22">
        <v>0.44040613154863451</v>
      </c>
      <c r="F27" s="22">
        <v>0.61917956164788446</v>
      </c>
      <c r="G27" s="22">
        <v>0.87031422957080973</v>
      </c>
      <c r="H27" s="22">
        <v>1.2272433573920298</v>
      </c>
      <c r="I27" s="22">
        <v>1.7437899491746149</v>
      </c>
      <c r="J27" s="22">
        <v>2.511875972303768</v>
      </c>
      <c r="K27" s="22">
        <v>3.7015110798271191</v>
      </c>
      <c r="L27" s="22">
        <v>5.6644371525981398</v>
      </c>
      <c r="M27" s="22">
        <v>9.2623364133102015</v>
      </c>
      <c r="N27" s="22">
        <v>17.30809374519686</v>
      </c>
      <c r="O27" s="22">
        <v>47.248906432489868</v>
      </c>
    </row>
    <row r="28" spans="1:17" x14ac:dyDescent="0.3">
      <c r="D28" s="2">
        <f t="shared" si="4"/>
        <v>1.4000000000000001</v>
      </c>
      <c r="E28" s="22">
        <v>0.50570230520441839</v>
      </c>
      <c r="F28" s="22">
        <v>0.71159979578650157</v>
      </c>
      <c r="G28" s="22">
        <v>1.0009824615816385</v>
      </c>
      <c r="H28" s="22">
        <v>1.4124496941113456</v>
      </c>
      <c r="I28" s="22">
        <v>2.0081446168195711</v>
      </c>
      <c r="J28" s="22">
        <v>2.8942027684988503</v>
      </c>
      <c r="K28" s="22">
        <v>4.2669268375951503</v>
      </c>
      <c r="L28" s="22">
        <v>6.5324643855450928</v>
      </c>
      <c r="M28" s="22">
        <v>10.685787764477022</v>
      </c>
      <c r="N28" s="22">
        <v>19.974910973704144</v>
      </c>
      <c r="O28" s="22">
        <v>54.545999545478985</v>
      </c>
    </row>
    <row r="29" spans="1:17" x14ac:dyDescent="0.3">
      <c r="D29" s="2">
        <f t="shared" si="4"/>
        <v>1.5000000000000002</v>
      </c>
      <c r="E29" s="22">
        <v>0.57583523246433455</v>
      </c>
      <c r="F29" s="22">
        <v>0.81086597319464593</v>
      </c>
      <c r="G29" s="22">
        <v>1.1413298218895653</v>
      </c>
      <c r="H29" s="22">
        <v>1.611375018735796</v>
      </c>
      <c r="I29" s="22">
        <v>2.2920811116974873</v>
      </c>
      <c r="J29" s="22">
        <v>3.3048500681157904</v>
      </c>
      <c r="K29" s="22">
        <v>4.8742252440867411</v>
      </c>
      <c r="L29" s="22">
        <v>7.4647899320436713</v>
      </c>
      <c r="M29" s="22">
        <v>12.214679956471009</v>
      </c>
      <c r="N29" s="22">
        <v>22.839270219137894</v>
      </c>
      <c r="O29" s="22">
        <v>62.383618074245099</v>
      </c>
    </row>
    <row r="30" spans="1:17" x14ac:dyDescent="0.3">
      <c r="D30" s="2"/>
    </row>
  </sheetData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G-G-c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Asef-Vaziri, Ardavan</cp:lastModifiedBy>
  <cp:lastPrinted>1999-01-22T23:48:26Z</cp:lastPrinted>
  <dcterms:created xsi:type="dcterms:W3CDTF">1999-12-04T21:38:39Z</dcterms:created>
  <dcterms:modified xsi:type="dcterms:W3CDTF">2022-06-29T18:06:56Z</dcterms:modified>
</cp:coreProperties>
</file>