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blic_html\CourseBase\Throughput\"/>
    </mc:Choice>
  </mc:AlternateContent>
  <xr:revisionPtr revIDLastSave="0" documentId="13_ncr:1_{79D952E1-332C-446F-A608-A053F655E6FD}" xr6:coauthVersionLast="47" xr6:coauthVersionMax="47" xr10:uidLastSave="{00000000-0000-0000-0000-000000000000}"/>
  <bookViews>
    <workbookView xWindow="-120" yWindow="-120" windowWidth="29040" windowHeight="15840" xr2:uid="{6D4518A6-38F2-4C26-A5E5-B665D7D943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" l="1"/>
  <c r="F16" i="1"/>
  <c r="F39" i="1"/>
  <c r="D39" i="1"/>
  <c r="G39" i="1" s="1"/>
  <c r="H39" i="1" s="1"/>
  <c r="I39" i="1" s="1"/>
  <c r="F38" i="1"/>
  <c r="D38" i="1"/>
  <c r="G38" i="1" s="1"/>
  <c r="H38" i="1" s="1"/>
  <c r="I38" i="1" s="1"/>
  <c r="F37" i="1"/>
  <c r="D37" i="1"/>
  <c r="G37" i="1" s="1"/>
  <c r="J36" i="1"/>
  <c r="I36" i="1"/>
  <c r="H36" i="1"/>
  <c r="G36" i="1"/>
  <c r="F36" i="1"/>
  <c r="E36" i="1"/>
  <c r="D36" i="1"/>
  <c r="C36" i="1"/>
  <c r="B36" i="1"/>
  <c r="A36" i="1"/>
  <c r="D31" i="1"/>
  <c r="D32" i="1"/>
  <c r="D30" i="1"/>
  <c r="D24" i="1"/>
  <c r="D25" i="1"/>
  <c r="D23" i="1"/>
  <c r="D17" i="1"/>
  <c r="D18" i="1"/>
  <c r="D16" i="1"/>
  <c r="D10" i="1"/>
  <c r="D11" i="1"/>
  <c r="G11" i="1" s="1"/>
  <c r="D9" i="1"/>
  <c r="B29" i="1"/>
  <c r="C29" i="1"/>
  <c r="D29" i="1"/>
  <c r="E29" i="1"/>
  <c r="F29" i="1"/>
  <c r="G29" i="1"/>
  <c r="H29" i="1"/>
  <c r="I29" i="1"/>
  <c r="J29" i="1"/>
  <c r="A29" i="1"/>
  <c r="B22" i="1"/>
  <c r="C22" i="1"/>
  <c r="D22" i="1"/>
  <c r="E22" i="1"/>
  <c r="F22" i="1"/>
  <c r="G22" i="1"/>
  <c r="H22" i="1"/>
  <c r="I22" i="1"/>
  <c r="J22" i="1"/>
  <c r="A22" i="1"/>
  <c r="B15" i="1"/>
  <c r="C15" i="1"/>
  <c r="D15" i="1"/>
  <c r="E15" i="1"/>
  <c r="F15" i="1"/>
  <c r="G15" i="1"/>
  <c r="H15" i="1"/>
  <c r="I15" i="1"/>
  <c r="J15" i="1"/>
  <c r="A15" i="1"/>
  <c r="B8" i="1"/>
  <c r="C8" i="1"/>
  <c r="D8" i="1"/>
  <c r="E8" i="1"/>
  <c r="F8" i="1"/>
  <c r="G8" i="1"/>
  <c r="H8" i="1"/>
  <c r="I8" i="1"/>
  <c r="J8" i="1"/>
  <c r="A8" i="1"/>
  <c r="F32" i="1"/>
  <c r="F31" i="1"/>
  <c r="F30" i="1"/>
  <c r="F25" i="1"/>
  <c r="F24" i="1"/>
  <c r="F23" i="1"/>
  <c r="F18" i="1"/>
  <c r="F17" i="1"/>
  <c r="F11" i="1"/>
  <c r="F10" i="1"/>
  <c r="F9" i="1"/>
  <c r="F3" i="1"/>
  <c r="F4" i="1"/>
  <c r="F2" i="1"/>
  <c r="G2" i="1"/>
  <c r="G23" i="1"/>
  <c r="G32" i="1"/>
  <c r="G31" i="1"/>
  <c r="G30" i="1"/>
  <c r="G25" i="1"/>
  <c r="G24" i="1"/>
  <c r="G18" i="1"/>
  <c r="G17" i="1"/>
  <c r="G16" i="1"/>
  <c r="G10" i="1"/>
  <c r="G9" i="1"/>
  <c r="G4" i="1"/>
  <c r="G3" i="1"/>
  <c r="H37" i="1" l="1"/>
  <c r="I37" i="1" s="1"/>
  <c r="I41" i="1" s="1"/>
  <c r="G41" i="1"/>
  <c r="M39" i="1" s="1"/>
  <c r="H25" i="1"/>
  <c r="I25" i="1" s="1"/>
  <c r="H17" i="1"/>
  <c r="I17" i="1" s="1"/>
  <c r="H31" i="1"/>
  <c r="I31" i="1" s="1"/>
  <c r="H2" i="1"/>
  <c r="I2" i="1" s="1"/>
  <c r="H11" i="1"/>
  <c r="I11" i="1" s="1"/>
  <c r="H10" i="1"/>
  <c r="I10" i="1" s="1"/>
  <c r="H18" i="1"/>
  <c r="I18" i="1" s="1"/>
  <c r="H30" i="1"/>
  <c r="I30" i="1" s="1"/>
  <c r="G34" i="1"/>
  <c r="M32" i="1" s="1"/>
  <c r="G6" i="1"/>
  <c r="H16" i="1"/>
  <c r="I16" i="1" s="1"/>
  <c r="H32" i="1"/>
  <c r="I32" i="1" s="1"/>
  <c r="H4" i="1"/>
  <c r="I4" i="1" s="1"/>
  <c r="G20" i="1"/>
  <c r="M18" i="1" s="1"/>
  <c r="H24" i="1"/>
  <c r="I24" i="1" s="1"/>
  <c r="H3" i="1"/>
  <c r="I3" i="1" s="1"/>
  <c r="G13" i="1"/>
  <c r="H23" i="1"/>
  <c r="I23" i="1" s="1"/>
  <c r="G27" i="1"/>
  <c r="M25" i="1" s="1"/>
  <c r="H9" i="1"/>
  <c r="I9" i="1" s="1"/>
  <c r="J38" i="1" l="1"/>
  <c r="J39" i="1"/>
  <c r="J37" i="1"/>
  <c r="M38" i="1" s="1"/>
  <c r="I34" i="1"/>
  <c r="J32" i="1" s="1"/>
  <c r="I27" i="1"/>
  <c r="J23" i="1" s="1"/>
  <c r="M24" i="1" s="1"/>
  <c r="I20" i="1"/>
  <c r="J16" i="1" s="1"/>
  <c r="I13" i="1"/>
  <c r="I6" i="1"/>
  <c r="J24" i="1" l="1"/>
  <c r="J25" i="1"/>
  <c r="J30" i="1"/>
  <c r="M31" i="1" s="1"/>
  <c r="J31" i="1"/>
  <c r="J18" i="1"/>
  <c r="J17" i="1"/>
  <c r="J2" i="1"/>
  <c r="J4" i="1"/>
  <c r="J3" i="1"/>
  <c r="J11" i="1"/>
  <c r="J10" i="1"/>
  <c r="J9" i="1"/>
</calcChain>
</file>

<file path=xl/sharedStrings.xml><?xml version="1.0" encoding="utf-8"?>
<sst xmlns="http://schemas.openxmlformats.org/spreadsheetml/2006/main" count="34" uniqueCount="15">
  <si>
    <t>Station</t>
  </si>
  <si>
    <t># of Machines</t>
  </si>
  <si>
    <t>Setup Time (min)</t>
  </si>
  <si>
    <t>Capactity</t>
  </si>
  <si>
    <t>Capacity</t>
  </si>
  <si>
    <t>Batch Size</t>
  </si>
  <si>
    <t>Flow Time</t>
  </si>
  <si>
    <t># of Batches Per Product</t>
  </si>
  <si>
    <t>Product Time</t>
  </si>
  <si>
    <t>U</t>
  </si>
  <si>
    <t>Batch Time (hr)</t>
  </si>
  <si>
    <t>Time Per Kit (min)</t>
  </si>
  <si>
    <t>TFT</t>
  </si>
  <si>
    <t>ThFlow Time</t>
  </si>
  <si>
    <t>Batches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</si>
</sst>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0.000"/>
    <numFmt numFmtId="168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rgb="FFC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168" fontId="1" fillId="0" borderId="0" xfId="0" applyNumberFormat="1" applyFont="1"/>
    <xf numFmtId="0" fontId="2" fillId="0" borderId="0" xfId="0" applyFont="1"/>
    <xf numFmtId="167" fontId="1" fillId="0" borderId="0" xfId="0" applyNumberFormat="1" applyFont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0" borderId="5" xfId="0" applyFont="1" applyBorder="1"/>
    <xf numFmtId="0" fontId="1" fillId="0" borderId="6" xfId="0" applyFont="1" applyBorder="1"/>
    <xf numFmtId="2" fontId="1" fillId="0" borderId="0" xfId="0" applyNumberFormat="1" applyFont="1" applyBorder="1"/>
    <xf numFmtId="2" fontId="1" fillId="0" borderId="7" xfId="0" applyNumberFormat="1" applyFont="1" applyBorder="1"/>
    <xf numFmtId="2" fontId="1" fillId="0" borderId="8" xfId="0" applyNumberFormat="1" applyFont="1" applyBorder="1"/>
    <xf numFmtId="2" fontId="1" fillId="0" borderId="9" xfId="0" applyNumberFormat="1" applyFont="1" applyBorder="1"/>
    <xf numFmtId="2" fontId="1" fillId="0" borderId="6" xfId="0" applyNumberFormat="1" applyFont="1" applyBorder="1"/>
    <xf numFmtId="2" fontId="1" fillId="0" borderId="5" xfId="0" applyNumberFormat="1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723EF-1240-493F-B273-0E346BC52FAC}">
  <dimension ref="A1:Q41"/>
  <sheetViews>
    <sheetView tabSelected="1" zoomScale="87" zoomScaleNormal="87" workbookViewId="0">
      <selection activeCell="V42" sqref="V42"/>
    </sheetView>
  </sheetViews>
  <sheetFormatPr defaultColWidth="15" defaultRowHeight="16.5" x14ac:dyDescent="0.3"/>
  <cols>
    <col min="1" max="1" width="8.7109375" style="2" bestFit="1" customWidth="1"/>
    <col min="2" max="2" width="15.7109375" style="2" bestFit="1" customWidth="1"/>
    <col min="3" max="3" width="18.140625" style="2" bestFit="1" customWidth="1"/>
    <col min="4" max="4" width="19" style="2" bestFit="1" customWidth="1"/>
    <col min="5" max="5" width="27.140625" style="2" bestFit="1" customWidth="1"/>
    <col min="6" max="6" width="12" style="2" bestFit="1" customWidth="1"/>
    <col min="7" max="7" width="16.5703125" style="2" bestFit="1" customWidth="1"/>
    <col min="8" max="8" width="14.7109375" style="2" bestFit="1" customWidth="1"/>
    <col min="9" max="9" width="11.140625" style="2" bestFit="1" customWidth="1"/>
    <col min="10" max="10" width="8.42578125" style="2" bestFit="1" customWidth="1"/>
    <col min="11" max="11" width="6.85546875" style="2" customWidth="1"/>
    <col min="12" max="12" width="11" style="2" customWidth="1"/>
    <col min="13" max="17" width="8.85546875" style="2" customWidth="1"/>
    <col min="18" max="16384" width="15" style="2"/>
  </cols>
  <sheetData>
    <row r="1" spans="1:17" ht="18" customHeight="1" x14ac:dyDescent="0.3">
      <c r="A1" s="1" t="s">
        <v>0</v>
      </c>
      <c r="B1" s="1" t="s">
        <v>1</v>
      </c>
      <c r="C1" s="1" t="s">
        <v>2</v>
      </c>
      <c r="D1" s="1" t="s">
        <v>11</v>
      </c>
      <c r="E1" s="1" t="s">
        <v>7</v>
      </c>
      <c r="F1" s="1" t="s">
        <v>5</v>
      </c>
      <c r="G1" s="1" t="s">
        <v>10</v>
      </c>
      <c r="H1" s="1" t="s">
        <v>8</v>
      </c>
      <c r="I1" s="1" t="s">
        <v>3</v>
      </c>
      <c r="J1" s="1" t="s">
        <v>9</v>
      </c>
    </row>
    <row r="2" spans="1:17" x14ac:dyDescent="0.3">
      <c r="A2" s="2">
        <v>1</v>
      </c>
      <c r="B2" s="2">
        <v>1</v>
      </c>
      <c r="C2" s="2">
        <v>30</v>
      </c>
      <c r="D2" s="2">
        <v>2.5</v>
      </c>
      <c r="E2" s="2">
        <v>1</v>
      </c>
      <c r="F2" s="2">
        <f>60/E2</f>
        <v>60</v>
      </c>
      <c r="G2" s="2">
        <f>(C2+D2*60/E2)/60</f>
        <v>3</v>
      </c>
      <c r="H2" s="2">
        <f>E2*G2</f>
        <v>3</v>
      </c>
      <c r="I2" s="3">
        <f>B2*24/H2</f>
        <v>8</v>
      </c>
      <c r="J2" s="2">
        <f>I6/I2</f>
        <v>0.75</v>
      </c>
    </row>
    <row r="3" spans="1:17" x14ac:dyDescent="0.3">
      <c r="A3" s="2">
        <v>2</v>
      </c>
      <c r="B3" s="2">
        <v>1</v>
      </c>
      <c r="C3" s="2">
        <v>0</v>
      </c>
      <c r="D3" s="2">
        <v>4</v>
      </c>
      <c r="E3" s="2">
        <v>1</v>
      </c>
      <c r="F3" s="2">
        <f t="shared" ref="F3:F4" si="0">60/E3</f>
        <v>60</v>
      </c>
      <c r="G3" s="2">
        <f>(C3+D3*60/E3)/60</f>
        <v>4</v>
      </c>
      <c r="H3" s="2">
        <f>E3*G3</f>
        <v>4</v>
      </c>
      <c r="I3" s="2">
        <f>B3*24/H3</f>
        <v>6</v>
      </c>
      <c r="J3" s="2">
        <f>I6/I3</f>
        <v>1</v>
      </c>
    </row>
    <row r="4" spans="1:17" x14ac:dyDescent="0.3">
      <c r="A4" s="2">
        <v>3</v>
      </c>
      <c r="B4" s="2">
        <v>1</v>
      </c>
      <c r="C4" s="2">
        <v>0</v>
      </c>
      <c r="D4" s="2">
        <v>2.4</v>
      </c>
      <c r="E4" s="2">
        <v>1</v>
      </c>
      <c r="F4" s="2">
        <f t="shared" si="0"/>
        <v>60</v>
      </c>
      <c r="G4" s="2">
        <f>(C4+D4*60/E4)/60</f>
        <v>2.4</v>
      </c>
      <c r="H4" s="2">
        <f>E4*G4</f>
        <v>2.4</v>
      </c>
      <c r="I4" s="2">
        <f>B4*24/H4</f>
        <v>10</v>
      </c>
      <c r="J4" s="2">
        <f>I6/I4</f>
        <v>0.6</v>
      </c>
    </row>
    <row r="5" spans="1:17" x14ac:dyDescent="0.3">
      <c r="G5" s="2" t="s">
        <v>6</v>
      </c>
      <c r="I5" s="2" t="s">
        <v>4</v>
      </c>
    </row>
    <row r="6" spans="1:17" ht="17.25" thickBot="1" x14ac:dyDescent="0.35">
      <c r="G6" s="2">
        <f>SUM(G2:G4)</f>
        <v>9.4</v>
      </c>
      <c r="I6" s="2">
        <f>MIN(I2:I4)</f>
        <v>6</v>
      </c>
    </row>
    <row r="7" spans="1:17" ht="8.25" customHeight="1" thickBot="1" x14ac:dyDescent="0.3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8"/>
    </row>
    <row r="8" spans="1:17" ht="18" customHeight="1" x14ac:dyDescent="0.3">
      <c r="A8" s="1" t="str">
        <f>A1</f>
        <v>Station</v>
      </c>
      <c r="B8" s="1" t="str">
        <f t="shared" ref="B8:J8" si="1">B1</f>
        <v># of Machines</v>
      </c>
      <c r="C8" s="1" t="str">
        <f t="shared" si="1"/>
        <v>Setup Time (min)</v>
      </c>
      <c r="D8" s="1" t="str">
        <f t="shared" si="1"/>
        <v>Time Per Kit (min)</v>
      </c>
      <c r="E8" s="1" t="str">
        <f t="shared" si="1"/>
        <v># of Batches Per Product</v>
      </c>
      <c r="F8" s="1" t="str">
        <f t="shared" si="1"/>
        <v>Batch Size</v>
      </c>
      <c r="G8" s="1" t="str">
        <f t="shared" si="1"/>
        <v>Batch Time (hr)</v>
      </c>
      <c r="H8" s="1" t="str">
        <f t="shared" si="1"/>
        <v>Product Time</v>
      </c>
      <c r="I8" s="1" t="str">
        <f t="shared" si="1"/>
        <v>Capactity</v>
      </c>
      <c r="J8" s="1" t="str">
        <f t="shared" si="1"/>
        <v>U</v>
      </c>
    </row>
    <row r="9" spans="1:17" x14ac:dyDescent="0.3">
      <c r="A9" s="2">
        <v>1</v>
      </c>
      <c r="B9" s="2">
        <v>1</v>
      </c>
      <c r="C9" s="2">
        <v>30</v>
      </c>
      <c r="D9" s="2">
        <f>D2</f>
        <v>2.5</v>
      </c>
      <c r="E9" s="2">
        <v>1</v>
      </c>
      <c r="F9" s="2">
        <f>60/E9</f>
        <v>60</v>
      </c>
      <c r="G9" s="2">
        <f>(C9+D9*60/E9)/60</f>
        <v>3</v>
      </c>
      <c r="H9" s="2">
        <f>E9*G9</f>
        <v>3</v>
      </c>
      <c r="I9" s="3">
        <f>B9*24/H9</f>
        <v>8</v>
      </c>
      <c r="J9" s="2">
        <f>I13/I9</f>
        <v>1</v>
      </c>
    </row>
    <row r="10" spans="1:17" x14ac:dyDescent="0.3">
      <c r="A10" s="2">
        <v>2</v>
      </c>
      <c r="B10" s="2">
        <v>2</v>
      </c>
      <c r="C10" s="2">
        <v>0</v>
      </c>
      <c r="D10" s="2">
        <f t="shared" ref="D10:D11" si="2">D3</f>
        <v>4</v>
      </c>
      <c r="E10" s="2">
        <v>1</v>
      </c>
      <c r="F10" s="2">
        <f t="shared" ref="F10:F11" si="3">60/E10</f>
        <v>60</v>
      </c>
      <c r="G10" s="2">
        <f>(C10+D10*60/E10)/60</f>
        <v>4</v>
      </c>
      <c r="H10" s="2">
        <f>E10*G10</f>
        <v>4</v>
      </c>
      <c r="I10" s="2">
        <f>B10*24/H10</f>
        <v>12</v>
      </c>
      <c r="J10" s="5">
        <f>I13/I10</f>
        <v>0.66666666666666663</v>
      </c>
    </row>
    <row r="11" spans="1:17" x14ac:dyDescent="0.3">
      <c r="A11" s="2">
        <v>3</v>
      </c>
      <c r="B11" s="2">
        <v>1</v>
      </c>
      <c r="C11" s="2">
        <v>0</v>
      </c>
      <c r="D11" s="2">
        <f t="shared" si="2"/>
        <v>2.4</v>
      </c>
      <c r="E11" s="2">
        <v>1</v>
      </c>
      <c r="F11" s="2">
        <f t="shared" si="3"/>
        <v>60</v>
      </c>
      <c r="G11" s="2">
        <f>(C11+D11*60/E11)/60</f>
        <v>2.4</v>
      </c>
      <c r="H11" s="2">
        <f>E11*G11</f>
        <v>2.4</v>
      </c>
      <c r="I11" s="2">
        <f>B11*24/H11</f>
        <v>10</v>
      </c>
      <c r="J11" s="2">
        <f>I13/I11</f>
        <v>0.8</v>
      </c>
    </row>
    <row r="12" spans="1:17" x14ac:dyDescent="0.3">
      <c r="G12" s="2" t="s">
        <v>6</v>
      </c>
      <c r="I12" s="2" t="s">
        <v>4</v>
      </c>
    </row>
    <row r="13" spans="1:17" ht="17.25" thickBot="1" x14ac:dyDescent="0.35">
      <c r="G13" s="2">
        <f>SUM(G9:G11)</f>
        <v>9.4</v>
      </c>
      <c r="I13" s="2">
        <f>MIN(I9:I11)</f>
        <v>8</v>
      </c>
    </row>
    <row r="14" spans="1:17" ht="9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8"/>
    </row>
    <row r="15" spans="1:17" ht="18" customHeight="1" thickBot="1" x14ac:dyDescent="0.35">
      <c r="A15" s="1" t="str">
        <f>A1</f>
        <v>Station</v>
      </c>
      <c r="B15" s="1" t="str">
        <f t="shared" ref="B15:J15" si="4">B1</f>
        <v># of Machines</v>
      </c>
      <c r="C15" s="1" t="str">
        <f t="shared" si="4"/>
        <v>Setup Time (min)</v>
      </c>
      <c r="D15" s="1" t="str">
        <f t="shared" si="4"/>
        <v>Time Per Kit (min)</v>
      </c>
      <c r="E15" s="1" t="str">
        <f t="shared" si="4"/>
        <v># of Batches Per Product</v>
      </c>
      <c r="F15" s="1" t="str">
        <f t="shared" si="4"/>
        <v>Batch Size</v>
      </c>
      <c r="G15" s="1" t="str">
        <f t="shared" si="4"/>
        <v>Batch Time (hr)</v>
      </c>
      <c r="H15" s="1" t="str">
        <f t="shared" si="4"/>
        <v>Product Time</v>
      </c>
      <c r="I15" s="1" t="str">
        <f t="shared" si="4"/>
        <v>Capactity</v>
      </c>
      <c r="J15" s="1" t="str">
        <f t="shared" si="4"/>
        <v>U</v>
      </c>
    </row>
    <row r="16" spans="1:17" ht="17.25" thickBot="1" x14ac:dyDescent="0.35">
      <c r="A16" s="2">
        <v>1</v>
      </c>
      <c r="B16" s="4">
        <v>2</v>
      </c>
      <c r="C16" s="2">
        <v>30</v>
      </c>
      <c r="D16" s="2">
        <f>D2</f>
        <v>2.5</v>
      </c>
      <c r="E16" s="2">
        <v>1</v>
      </c>
      <c r="F16" s="2">
        <f>60/E16</f>
        <v>60</v>
      </c>
      <c r="G16" s="2">
        <f>(C16+D16*60/E16)/60</f>
        <v>3</v>
      </c>
      <c r="H16" s="2">
        <f>E16*G16</f>
        <v>3</v>
      </c>
      <c r="I16" s="3">
        <f>B16*24/H16</f>
        <v>16</v>
      </c>
      <c r="J16" s="2">
        <f>I20/I16</f>
        <v>0.625</v>
      </c>
      <c r="L16" s="20" t="s">
        <v>14</v>
      </c>
      <c r="M16" s="21">
        <v>1</v>
      </c>
      <c r="N16" s="22">
        <v>2</v>
      </c>
    </row>
    <row r="17" spans="1:17" x14ac:dyDescent="0.3">
      <c r="A17" s="2">
        <v>2</v>
      </c>
      <c r="B17" s="2">
        <v>2</v>
      </c>
      <c r="C17" s="2">
        <v>0</v>
      </c>
      <c r="D17" s="2">
        <f t="shared" ref="D17:D18" si="5">D3</f>
        <v>4</v>
      </c>
      <c r="E17" s="2">
        <v>1</v>
      </c>
      <c r="F17" s="2">
        <f t="shared" ref="F17:F18" si="6">60/E17</f>
        <v>60</v>
      </c>
      <c r="G17" s="2">
        <f>(C17+D17*60/E17)/60</f>
        <v>4</v>
      </c>
      <c r="H17" s="2">
        <f>E17*G17</f>
        <v>4</v>
      </c>
      <c r="I17" s="2">
        <f>B17*24/H17</f>
        <v>12</v>
      </c>
      <c r="J17" s="5">
        <f>I20/I17</f>
        <v>0.83333333333333337</v>
      </c>
      <c r="L17" s="18" t="s">
        <v>9</v>
      </c>
      <c r="M17" s="11">
        <f>J16</f>
        <v>0.625</v>
      </c>
      <c r="N17" s="12">
        <f t="dataTable" ref="N17:N18" dt2D="0" dtr="1" r1="E16"/>
        <v>0.72916666666666674</v>
      </c>
    </row>
    <row r="18" spans="1:17" ht="17.25" thickBot="1" x14ac:dyDescent="0.35">
      <c r="A18" s="2">
        <v>3</v>
      </c>
      <c r="B18" s="2">
        <v>1</v>
      </c>
      <c r="C18" s="2">
        <v>0</v>
      </c>
      <c r="D18" s="2">
        <f t="shared" si="5"/>
        <v>2.4</v>
      </c>
      <c r="E18" s="2">
        <v>1</v>
      </c>
      <c r="F18" s="2">
        <f t="shared" si="6"/>
        <v>60</v>
      </c>
      <c r="G18" s="2">
        <f>(C18+D18*60/E18)/60</f>
        <v>2.4</v>
      </c>
      <c r="H18" s="2">
        <f>E18*G18</f>
        <v>2.4</v>
      </c>
      <c r="I18" s="2">
        <f>B18*24/H18</f>
        <v>10</v>
      </c>
      <c r="J18" s="2">
        <f>I20/I18</f>
        <v>1</v>
      </c>
      <c r="L18" s="19" t="s">
        <v>12</v>
      </c>
      <c r="M18" s="13">
        <f>G20</f>
        <v>9.4</v>
      </c>
      <c r="N18" s="14">
        <v>8.15</v>
      </c>
    </row>
    <row r="19" spans="1:17" x14ac:dyDescent="0.3">
      <c r="G19" s="2" t="s">
        <v>13</v>
      </c>
      <c r="I19" s="2" t="s">
        <v>4</v>
      </c>
    </row>
    <row r="20" spans="1:17" ht="17.25" thickBot="1" x14ac:dyDescent="0.35">
      <c r="G20" s="2">
        <f>SUM(G16:G18)</f>
        <v>9.4</v>
      </c>
      <c r="I20" s="2">
        <f>MIN(I16:I18)</f>
        <v>10</v>
      </c>
    </row>
    <row r="21" spans="1:17" ht="9" customHeight="1" thickBot="1" x14ac:dyDescent="0.35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8"/>
    </row>
    <row r="22" spans="1:17" ht="18" customHeight="1" thickBot="1" x14ac:dyDescent="0.35">
      <c r="A22" s="1" t="str">
        <f>A1</f>
        <v>Station</v>
      </c>
      <c r="B22" s="1" t="str">
        <f t="shared" ref="B22:J22" si="7">B1</f>
        <v># of Machines</v>
      </c>
      <c r="C22" s="1" t="str">
        <f t="shared" si="7"/>
        <v>Setup Time (min)</v>
      </c>
      <c r="D22" s="1" t="str">
        <f t="shared" si="7"/>
        <v>Time Per Kit (min)</v>
      </c>
      <c r="E22" s="1" t="str">
        <f t="shared" si="7"/>
        <v># of Batches Per Product</v>
      </c>
      <c r="F22" s="1" t="str">
        <f t="shared" si="7"/>
        <v>Batch Size</v>
      </c>
      <c r="G22" s="1" t="str">
        <f t="shared" si="7"/>
        <v>Batch Time (hr)</v>
      </c>
      <c r="H22" s="1" t="str">
        <f t="shared" si="7"/>
        <v>Product Time</v>
      </c>
      <c r="I22" s="1" t="str">
        <f t="shared" si="7"/>
        <v>Capactity</v>
      </c>
      <c r="J22" s="1" t="str">
        <f t="shared" si="7"/>
        <v>U</v>
      </c>
    </row>
    <row r="23" spans="1:17" ht="17.25" thickBot="1" x14ac:dyDescent="0.35">
      <c r="A23" s="2">
        <v>1</v>
      </c>
      <c r="B23" s="4">
        <v>3</v>
      </c>
      <c r="C23" s="2">
        <v>30</v>
      </c>
      <c r="D23" s="2">
        <f>D2</f>
        <v>2.5</v>
      </c>
      <c r="E23" s="2">
        <v>1</v>
      </c>
      <c r="F23" s="2">
        <f>60/E23</f>
        <v>60</v>
      </c>
      <c r="G23" s="2">
        <f>(C23+D23*60/E23)/60</f>
        <v>3</v>
      </c>
      <c r="H23" s="2">
        <f>E23*G23</f>
        <v>3</v>
      </c>
      <c r="I23" s="3">
        <f>B23*24/H23</f>
        <v>24</v>
      </c>
      <c r="J23" s="2">
        <f>I27/I23</f>
        <v>0.75</v>
      </c>
      <c r="L23" s="17" t="s">
        <v>14</v>
      </c>
      <c r="M23" s="9">
        <v>1</v>
      </c>
      <c r="N23" s="9">
        <v>2</v>
      </c>
      <c r="O23" s="10">
        <v>3</v>
      </c>
    </row>
    <row r="24" spans="1:17" x14ac:dyDescent="0.3">
      <c r="A24" s="2">
        <v>2</v>
      </c>
      <c r="B24" s="2">
        <v>3</v>
      </c>
      <c r="C24" s="2">
        <v>0</v>
      </c>
      <c r="D24" s="2">
        <f t="shared" ref="D24:D25" si="8">D3</f>
        <v>4</v>
      </c>
      <c r="E24" s="2">
        <v>1</v>
      </c>
      <c r="F24" s="2">
        <f t="shared" ref="F24:F25" si="9">60/E24</f>
        <v>60</v>
      </c>
      <c r="G24" s="2">
        <f>(C24+D24*60/E24)/60</f>
        <v>4</v>
      </c>
      <c r="H24" s="2">
        <f>E24*G24</f>
        <v>4</v>
      </c>
      <c r="I24" s="2">
        <f>B24*24/H24</f>
        <v>18</v>
      </c>
      <c r="J24" s="2">
        <f>I27/I24</f>
        <v>1</v>
      </c>
      <c r="L24" s="17" t="s">
        <v>9</v>
      </c>
      <c r="M24" s="16">
        <f>J23</f>
        <v>0.75</v>
      </c>
      <c r="N24" s="16">
        <f t="dataTable" ref="N24:O25" dt2D="0" dtr="1" r1="E23"/>
        <v>0.87499999999999989</v>
      </c>
      <c r="O24" s="15">
        <v>1</v>
      </c>
    </row>
    <row r="25" spans="1:17" ht="17.25" thickBot="1" x14ac:dyDescent="0.35">
      <c r="A25" s="2">
        <v>3</v>
      </c>
      <c r="B25" s="2">
        <v>2</v>
      </c>
      <c r="C25" s="2">
        <v>0</v>
      </c>
      <c r="D25" s="2">
        <f t="shared" si="8"/>
        <v>2.4</v>
      </c>
      <c r="E25" s="2">
        <v>1</v>
      </c>
      <c r="F25" s="2">
        <f t="shared" si="9"/>
        <v>60</v>
      </c>
      <c r="G25" s="2">
        <f>(C25+D25*60/E25)/60</f>
        <v>2.4</v>
      </c>
      <c r="H25" s="2">
        <f>E25*G25</f>
        <v>2.4</v>
      </c>
      <c r="I25" s="2">
        <f>B25*24/H25</f>
        <v>20</v>
      </c>
      <c r="J25" s="2">
        <f>I27/I25</f>
        <v>0.9</v>
      </c>
      <c r="L25" s="19" t="s">
        <v>12</v>
      </c>
      <c r="M25" s="13">
        <f>G27</f>
        <v>9.4</v>
      </c>
      <c r="N25" s="13">
        <v>8.15</v>
      </c>
      <c r="O25" s="14">
        <v>7.7333333333333325</v>
      </c>
    </row>
    <row r="26" spans="1:17" x14ac:dyDescent="0.3">
      <c r="G26" s="2" t="s">
        <v>6</v>
      </c>
      <c r="I26" s="2" t="s">
        <v>4</v>
      </c>
    </row>
    <row r="27" spans="1:17" ht="17.25" thickBot="1" x14ac:dyDescent="0.35">
      <c r="G27" s="2">
        <f>SUM(G23:G25)</f>
        <v>9.4</v>
      </c>
      <c r="I27" s="2">
        <f>MIN(I23:I25)</f>
        <v>18</v>
      </c>
    </row>
    <row r="28" spans="1:17" ht="10.5" customHeight="1" thickBot="1" x14ac:dyDescent="0.3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8"/>
    </row>
    <row r="29" spans="1:17" ht="18" customHeight="1" thickBot="1" x14ac:dyDescent="0.35">
      <c r="A29" s="1" t="str">
        <f>A1</f>
        <v>Station</v>
      </c>
      <c r="B29" s="1" t="str">
        <f t="shared" ref="B29:J29" si="10">B1</f>
        <v># of Machines</v>
      </c>
      <c r="C29" s="1" t="str">
        <f t="shared" si="10"/>
        <v>Setup Time (min)</v>
      </c>
      <c r="D29" s="1" t="str">
        <f t="shared" si="10"/>
        <v>Time Per Kit (min)</v>
      </c>
      <c r="E29" s="1" t="str">
        <f t="shared" si="10"/>
        <v># of Batches Per Product</v>
      </c>
      <c r="F29" s="1" t="str">
        <f t="shared" si="10"/>
        <v>Batch Size</v>
      </c>
      <c r="G29" s="1" t="str">
        <f t="shared" si="10"/>
        <v>Batch Time (hr)</v>
      </c>
      <c r="H29" s="1" t="str">
        <f t="shared" si="10"/>
        <v>Product Time</v>
      </c>
      <c r="I29" s="1" t="str">
        <f t="shared" si="10"/>
        <v>Capactity</v>
      </c>
      <c r="J29" s="1" t="str">
        <f t="shared" si="10"/>
        <v>U</v>
      </c>
    </row>
    <row r="30" spans="1:17" ht="17.25" thickBot="1" x14ac:dyDescent="0.35">
      <c r="A30" s="2">
        <v>1</v>
      </c>
      <c r="B30" s="4">
        <v>4</v>
      </c>
      <c r="C30" s="2">
        <v>30</v>
      </c>
      <c r="D30" s="2">
        <f>D2</f>
        <v>2.5</v>
      </c>
      <c r="E30" s="2">
        <v>1</v>
      </c>
      <c r="F30" s="2">
        <f>60/E30</f>
        <v>60</v>
      </c>
      <c r="G30" s="2">
        <f>(C30+D30*60/E30)/60</f>
        <v>3</v>
      </c>
      <c r="H30" s="2">
        <f>E30*G30</f>
        <v>3</v>
      </c>
      <c r="I30" s="3">
        <f>B30*24/H30</f>
        <v>32</v>
      </c>
      <c r="J30" s="2">
        <f>I34/I30</f>
        <v>0.75</v>
      </c>
      <c r="L30" s="20" t="s">
        <v>14</v>
      </c>
      <c r="M30" s="21">
        <v>1</v>
      </c>
      <c r="N30" s="21">
        <v>2</v>
      </c>
      <c r="O30" s="21">
        <v>3</v>
      </c>
      <c r="P30" s="22">
        <v>4</v>
      </c>
    </row>
    <row r="31" spans="1:17" x14ac:dyDescent="0.3">
      <c r="A31" s="2">
        <v>2</v>
      </c>
      <c r="B31" s="2">
        <v>4</v>
      </c>
      <c r="C31" s="2">
        <v>0</v>
      </c>
      <c r="D31" s="2">
        <f t="shared" ref="D31:D32" si="11">D3</f>
        <v>4</v>
      </c>
      <c r="E31" s="2">
        <v>1</v>
      </c>
      <c r="F31" s="2">
        <f t="shared" ref="F31:F32" si="12">60/E31</f>
        <v>60</v>
      </c>
      <c r="G31" s="2">
        <f>(C31+D31*60/E31)/60</f>
        <v>4</v>
      </c>
      <c r="H31" s="2">
        <f>E31*G31</f>
        <v>4</v>
      </c>
      <c r="I31" s="2">
        <f>B31*24/H31</f>
        <v>24</v>
      </c>
      <c r="J31" s="2">
        <f>I34/I31</f>
        <v>1</v>
      </c>
      <c r="L31" s="18" t="s">
        <v>9</v>
      </c>
      <c r="M31" s="11">
        <f>J30</f>
        <v>0.75</v>
      </c>
      <c r="N31" s="11">
        <f t="dataTable" ref="N31:P32" dt2D="0" dtr="1" r1="E30"/>
        <v>0.875</v>
      </c>
      <c r="O31" s="11">
        <v>1</v>
      </c>
      <c r="P31" s="12">
        <v>1</v>
      </c>
    </row>
    <row r="32" spans="1:17" ht="17.25" thickBot="1" x14ac:dyDescent="0.35">
      <c r="A32" s="2">
        <v>3</v>
      </c>
      <c r="B32" s="2">
        <v>3</v>
      </c>
      <c r="C32" s="2">
        <v>0</v>
      </c>
      <c r="D32" s="2">
        <f t="shared" si="11"/>
        <v>2.4</v>
      </c>
      <c r="E32" s="2">
        <v>1</v>
      </c>
      <c r="F32" s="2">
        <f t="shared" si="12"/>
        <v>60</v>
      </c>
      <c r="G32" s="2">
        <f>(C32+D32*60/E32)/60</f>
        <v>2.4</v>
      </c>
      <c r="H32" s="2">
        <f>E32*G32</f>
        <v>2.4</v>
      </c>
      <c r="I32" s="2">
        <f>B32*24/H32</f>
        <v>30</v>
      </c>
      <c r="J32" s="2">
        <f>I34/I32</f>
        <v>0.8</v>
      </c>
      <c r="L32" s="19" t="s">
        <v>12</v>
      </c>
      <c r="M32" s="13">
        <f>G34</f>
        <v>9.4</v>
      </c>
      <c r="N32" s="13">
        <v>8.15</v>
      </c>
      <c r="O32" s="13">
        <v>7.7333333333333325</v>
      </c>
      <c r="P32" s="14">
        <v>7.5250000000000004</v>
      </c>
    </row>
    <row r="33" spans="1:17" x14ac:dyDescent="0.3">
      <c r="G33" s="2" t="s">
        <v>6</v>
      </c>
      <c r="I33" s="2" t="s">
        <v>4</v>
      </c>
    </row>
    <row r="34" spans="1:17" ht="17.25" thickBot="1" x14ac:dyDescent="0.35">
      <c r="G34" s="2">
        <f>SUM(G30:G32)</f>
        <v>9.4</v>
      </c>
      <c r="I34" s="2">
        <f>MIN(I30:I32)</f>
        <v>24</v>
      </c>
    </row>
    <row r="35" spans="1:17" ht="9" customHeight="1" thickBot="1" x14ac:dyDescent="0.3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8"/>
    </row>
    <row r="36" spans="1:17" ht="18" customHeight="1" thickBot="1" x14ac:dyDescent="0.35">
      <c r="A36" s="1" t="str">
        <f>A8</f>
        <v>Station</v>
      </c>
      <c r="B36" s="1" t="str">
        <f t="shared" ref="B36:J36" si="13">B8</f>
        <v># of Machines</v>
      </c>
      <c r="C36" s="1" t="str">
        <f t="shared" si="13"/>
        <v>Setup Time (min)</v>
      </c>
      <c r="D36" s="1" t="str">
        <f t="shared" si="13"/>
        <v>Time Per Kit (min)</v>
      </c>
      <c r="E36" s="1" t="str">
        <f t="shared" si="13"/>
        <v># of Batches Per Product</v>
      </c>
      <c r="F36" s="1" t="str">
        <f t="shared" si="13"/>
        <v>Batch Size</v>
      </c>
      <c r="G36" s="1" t="str">
        <f t="shared" si="13"/>
        <v>Batch Time (hr)</v>
      </c>
      <c r="H36" s="1" t="str">
        <f t="shared" si="13"/>
        <v>Product Time</v>
      </c>
      <c r="I36" s="1" t="str">
        <f t="shared" si="13"/>
        <v>Capactity</v>
      </c>
      <c r="J36" s="1" t="str">
        <f t="shared" si="13"/>
        <v>U</v>
      </c>
    </row>
    <row r="37" spans="1:17" ht="17.25" thickBot="1" x14ac:dyDescent="0.35">
      <c r="A37" s="2">
        <v>1</v>
      </c>
      <c r="B37" s="4">
        <v>5</v>
      </c>
      <c r="C37" s="2">
        <v>30</v>
      </c>
      <c r="D37" s="2">
        <f>D9</f>
        <v>2.5</v>
      </c>
      <c r="E37" s="2">
        <v>4</v>
      </c>
      <c r="F37" s="2">
        <f>60/E37</f>
        <v>15</v>
      </c>
      <c r="G37" s="2">
        <f>(C37+D37*60/E37)/60</f>
        <v>1.125</v>
      </c>
      <c r="H37" s="2">
        <f>E37*G37</f>
        <v>4.5</v>
      </c>
      <c r="I37" s="3">
        <f>B37*24/H37</f>
        <v>26.666666666666668</v>
      </c>
      <c r="J37" s="2">
        <f>I41/I37</f>
        <v>0.89999999999999991</v>
      </c>
      <c r="L37" s="20" t="s">
        <v>14</v>
      </c>
      <c r="M37" s="21">
        <v>1</v>
      </c>
      <c r="N37" s="21">
        <v>2</v>
      </c>
      <c r="O37" s="21">
        <v>3</v>
      </c>
      <c r="P37" s="21">
        <v>4</v>
      </c>
      <c r="Q37" s="22">
        <v>5</v>
      </c>
    </row>
    <row r="38" spans="1:17" x14ac:dyDescent="0.3">
      <c r="A38" s="2">
        <v>2</v>
      </c>
      <c r="B38" s="2">
        <v>4</v>
      </c>
      <c r="C38" s="2">
        <v>0</v>
      </c>
      <c r="D38" s="2">
        <f t="shared" ref="D38:D39" si="14">D10</f>
        <v>4</v>
      </c>
      <c r="E38" s="2">
        <v>1</v>
      </c>
      <c r="F38" s="2">
        <f t="shared" ref="F38:F39" si="15">60/E38</f>
        <v>60</v>
      </c>
      <c r="G38" s="2">
        <f>(C38+D38*60/E38)/60</f>
        <v>4</v>
      </c>
      <c r="H38" s="2">
        <f>E38*G38</f>
        <v>4</v>
      </c>
      <c r="I38" s="2">
        <f>B38*24/H38</f>
        <v>24</v>
      </c>
      <c r="J38" s="2">
        <f>I41/I38</f>
        <v>1</v>
      </c>
      <c r="L38" s="18" t="s">
        <v>9</v>
      </c>
      <c r="M38" s="11">
        <f>J37</f>
        <v>0.89999999999999991</v>
      </c>
      <c r="N38" s="11">
        <f t="dataTable" ref="N38:P39" dt2D="0" dtr="1" r1="E37"/>
        <v>0.70000000000000007</v>
      </c>
      <c r="O38" s="11">
        <v>0.8</v>
      </c>
      <c r="P38" s="11">
        <v>0.89999999999999991</v>
      </c>
      <c r="Q38" s="23"/>
    </row>
    <row r="39" spans="1:17" ht="17.25" thickBot="1" x14ac:dyDescent="0.35">
      <c r="A39" s="2">
        <v>3</v>
      </c>
      <c r="B39" s="2">
        <v>3</v>
      </c>
      <c r="C39" s="2">
        <v>0</v>
      </c>
      <c r="D39" s="2">
        <f t="shared" si="14"/>
        <v>2.4</v>
      </c>
      <c r="E39" s="2">
        <v>1</v>
      </c>
      <c r="F39" s="2">
        <f t="shared" si="15"/>
        <v>60</v>
      </c>
      <c r="G39" s="2">
        <f>(C39+D39*60/E39)/60</f>
        <v>2.4</v>
      </c>
      <c r="H39" s="2">
        <f>E39*G39</f>
        <v>2.4</v>
      </c>
      <c r="I39" s="2">
        <f>B39*24/H39</f>
        <v>30</v>
      </c>
      <c r="J39" s="2">
        <f>I41/I39</f>
        <v>0.8</v>
      </c>
      <c r="L39" s="19" t="s">
        <v>12</v>
      </c>
      <c r="M39" s="13">
        <f>G41</f>
        <v>7.5250000000000004</v>
      </c>
      <c r="N39" s="13">
        <v>8.15</v>
      </c>
      <c r="O39" s="13">
        <v>7.7333333333333325</v>
      </c>
      <c r="P39" s="13">
        <v>7.5250000000000004</v>
      </c>
      <c r="Q39" s="24"/>
    </row>
    <row r="40" spans="1:17" x14ac:dyDescent="0.3">
      <c r="G40" s="2" t="s">
        <v>6</v>
      </c>
      <c r="I40" s="2" t="s">
        <v>4</v>
      </c>
    </row>
    <row r="41" spans="1:17" x14ac:dyDescent="0.3">
      <c r="G41" s="2">
        <f>SUM(G37:G39)</f>
        <v>7.5250000000000004</v>
      </c>
      <c r="I41" s="2">
        <f>MIN(I37:I39)</f>
        <v>24</v>
      </c>
    </row>
  </sheetData>
  <conditionalFormatting sqref="I2:I4">
    <cfRule type="cellIs" dxfId="8" priority="9" operator="equal">
      <formula>$I$6</formula>
    </cfRule>
  </conditionalFormatting>
  <conditionalFormatting sqref="I9:I11">
    <cfRule type="cellIs" dxfId="7" priority="8" operator="equal">
      <formula>$I$13</formula>
    </cfRule>
  </conditionalFormatting>
  <conditionalFormatting sqref="I16:I18">
    <cfRule type="cellIs" dxfId="6" priority="7" operator="equal">
      <formula>$I$20</formula>
    </cfRule>
  </conditionalFormatting>
  <conditionalFormatting sqref="I23:I25">
    <cfRule type="cellIs" dxfId="5" priority="6" operator="equal">
      <formula>$I$27</formula>
    </cfRule>
  </conditionalFormatting>
  <conditionalFormatting sqref="I30:I32">
    <cfRule type="cellIs" dxfId="4" priority="4" operator="equal">
      <formula>$I$34</formula>
    </cfRule>
    <cfRule type="cellIs" dxfId="3" priority="5" operator="equal">
      <formula>#REF!</formula>
    </cfRule>
  </conditionalFormatting>
  <conditionalFormatting sqref="I37:I39">
    <cfRule type="cellIs" dxfId="2" priority="1" operator="equal">
      <formula>$I$41</formula>
    </cfRule>
    <cfRule type="cellIs" dxfId="1" priority="2" operator="equal">
      <formula>$I$34</formula>
    </cfRule>
    <cfRule type="cellIs" dxfId="0" priority="3" operator="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2022-07-03T02:41:58Z</dcterms:created>
  <dcterms:modified xsi:type="dcterms:W3CDTF">2022-07-03T06:27:11Z</dcterms:modified>
</cp:coreProperties>
</file>