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8415" windowHeight="4305" activeTab="2"/>
  </bookViews>
  <sheets>
    <sheet name="P13" sheetId="1" r:id="rId1"/>
    <sheet name="Ch4P14MAD" sheetId="4" r:id="rId2"/>
    <sheet name="Ch4P14MAR" sheetId="5" r:id="rId3"/>
    <sheet name="P15P16" sheetId="6" r:id="rId4"/>
  </sheets>
  <calcPr calcId="125725"/>
</workbook>
</file>

<file path=xl/calcChain.xml><?xml version="1.0" encoding="utf-8"?>
<calcChain xmlns="http://schemas.openxmlformats.org/spreadsheetml/2006/main">
  <c r="G16" i="6"/>
  <c r="F16"/>
  <c r="G15"/>
  <c r="F15"/>
  <c r="G14"/>
  <c r="F14"/>
  <c r="G13"/>
  <c r="F13"/>
  <c r="F11" i="1"/>
  <c r="G2"/>
  <c r="D3"/>
  <c r="D4"/>
  <c r="D5"/>
  <c r="D6"/>
  <c r="D7"/>
  <c r="D8"/>
  <c r="D9"/>
  <c r="D2"/>
  <c r="C3"/>
  <c r="C4"/>
  <c r="C5"/>
  <c r="C6"/>
  <c r="C7"/>
  <c r="C8"/>
  <c r="C9"/>
  <c r="C2"/>
  <c r="B6"/>
  <c r="B7"/>
  <c r="B8"/>
  <c r="B9"/>
  <c r="B4"/>
  <c r="B5"/>
  <c r="B3"/>
  <c r="F7" i="6"/>
  <c r="F6"/>
  <c r="F5"/>
  <c r="F4"/>
  <c r="D2" i="5"/>
  <c r="D3"/>
  <c r="E3" s="1"/>
  <c r="D4"/>
  <c r="E4" s="1"/>
  <c r="D5"/>
  <c r="E5" s="1"/>
  <c r="D6"/>
  <c r="E6" s="1"/>
  <c r="D7"/>
  <c r="E7" s="1"/>
  <c r="D8"/>
  <c r="E8" s="1"/>
  <c r="D9"/>
  <c r="E9" s="1"/>
  <c r="E9" i="4"/>
  <c r="D9"/>
  <c r="E8"/>
  <c r="D8"/>
  <c r="E7"/>
  <c r="D7"/>
  <c r="E6"/>
  <c r="D6"/>
  <c r="E5"/>
  <c r="D5"/>
  <c r="E4"/>
  <c r="D4"/>
  <c r="E3"/>
  <c r="D3"/>
  <c r="E2"/>
  <c r="F9" s="1"/>
  <c r="G9" s="1"/>
  <c r="D2"/>
  <c r="G4" i="5" l="1"/>
  <c r="G2"/>
  <c r="G9"/>
  <c r="G7"/>
  <c r="G5"/>
  <c r="E2"/>
  <c r="G3"/>
  <c r="G8"/>
  <c r="G6"/>
  <c r="F2" i="4"/>
  <c r="G2" s="1"/>
  <c r="F3"/>
  <c r="G3" s="1"/>
  <c r="F4"/>
  <c r="G4" s="1"/>
  <c r="F5"/>
  <c r="G5" s="1"/>
  <c r="F6"/>
  <c r="G6" s="1"/>
  <c r="F7"/>
  <c r="G7" s="1"/>
  <c r="F8"/>
  <c r="G8" s="1"/>
  <c r="E2" i="1"/>
  <c r="F2" s="1"/>
  <c r="E3"/>
  <c r="E4"/>
  <c r="E5"/>
  <c r="E6"/>
  <c r="E7"/>
  <c r="E8"/>
  <c r="E9"/>
  <c r="F5" i="5" l="1"/>
  <c r="H5" s="1"/>
  <c r="I5" s="1"/>
  <c r="F7"/>
  <c r="H7" s="1"/>
  <c r="I7" s="1"/>
  <c r="F9"/>
  <c r="H9" s="1"/>
  <c r="I9" s="1"/>
  <c r="F2"/>
  <c r="H2" s="1"/>
  <c r="I2" s="1"/>
  <c r="F4"/>
  <c r="H4" s="1"/>
  <c r="I4" s="1"/>
  <c r="F6"/>
  <c r="H6" s="1"/>
  <c r="I6" s="1"/>
  <c r="F8"/>
  <c r="H8" s="1"/>
  <c r="I8" s="1"/>
  <c r="F3"/>
  <c r="H3" s="1"/>
  <c r="I3" s="1"/>
  <c r="F6" i="1"/>
  <c r="F9"/>
  <c r="F10" s="1"/>
  <c r="F5"/>
  <c r="F7"/>
  <c r="F3"/>
  <c r="F4"/>
  <c r="F8"/>
  <c r="G4" l="1"/>
  <c r="H4" s="1"/>
  <c r="G8"/>
  <c r="H8" s="1"/>
  <c r="G9"/>
  <c r="H9" s="1"/>
  <c r="G5"/>
  <c r="H5" s="1"/>
  <c r="G3"/>
  <c r="H3" s="1"/>
  <c r="G6"/>
  <c r="H6" s="1"/>
  <c r="G7"/>
  <c r="H7" s="1"/>
  <c r="H2"/>
</calcChain>
</file>

<file path=xl/sharedStrings.xml><?xml version="1.0" encoding="utf-8"?>
<sst xmlns="http://schemas.openxmlformats.org/spreadsheetml/2006/main" count="71" uniqueCount="54">
  <si>
    <t>Session</t>
  </si>
  <si>
    <t>ManPowerTime</t>
  </si>
  <si>
    <t>OverHead</t>
  </si>
  <si>
    <t>TotalCost/Session</t>
  </si>
  <si>
    <t>TotalCost/nSessions</t>
  </si>
  <si>
    <t>TotalCostFor8Sessions</t>
  </si>
  <si>
    <t>CostPearEachof8Sessions</t>
  </si>
  <si>
    <t>ManPowerCost</t>
  </si>
  <si>
    <t>Revenue/nSessions</t>
  </si>
  <si>
    <t>ProfitAfterNSessions</t>
  </si>
  <si>
    <t>t</t>
  </si>
  <si>
    <t>Ft</t>
  </si>
  <si>
    <t>At</t>
  </si>
  <si>
    <t>At-Ft</t>
  </si>
  <si>
    <t>|At-Ft|</t>
  </si>
  <si>
    <t>MAD</t>
  </si>
  <si>
    <t>TS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</si>
  <si>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</si>
  <si>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</si>
  <si>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</si>
  <si>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</si>
  <si>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</si>
  <si>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</si>
  <si>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</si>
  <si>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</si>
  <si>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</si>
  <si>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</si>
  <si>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</si>
  <si>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</si>
  <si>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</si>
  <si>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MAR</t>
  </si>
  <si>
    <t>|At/Ft -1|</t>
  </si>
  <si>
    <t>At/Ft -1</t>
  </si>
  <si>
    <t>State</t>
  </si>
  <si>
    <t>Rainy</t>
  </si>
  <si>
    <t>Claudy</t>
  </si>
  <si>
    <t>Sunny</t>
  </si>
  <si>
    <t>Expected Cost</t>
  </si>
  <si>
    <t>MinMax Cost</t>
  </si>
  <si>
    <t>Probability</t>
  </si>
  <si>
    <t>Alternative</t>
  </si>
  <si>
    <t>a</t>
  </si>
  <si>
    <t>b</t>
  </si>
  <si>
    <t>c</t>
  </si>
  <si>
    <t>d</t>
  </si>
  <si>
    <t>b,d</t>
  </si>
  <si>
    <t>d is best under both measures</t>
  </si>
  <si>
    <t>ManPowerCost/Hour =</t>
  </si>
  <si>
    <t>OverHead/Session =</t>
  </si>
  <si>
    <t>SUM(|At/Ft -1|)</t>
  </si>
  <si>
    <t>SUM(At/Ft -1)</t>
  </si>
  <si>
    <t>P15 Expected Value</t>
  </si>
  <si>
    <t>P16 MiniMax</t>
  </si>
  <si>
    <t>d is the best under Expected Value measure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</si>
</sst>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/>
    <xf numFmtId="0" fontId="0" fillId="0" borderId="6" xfId="0" applyFill="1" applyBorder="1" applyAlignment="1"/>
    <xf numFmtId="2" fontId="0" fillId="0" borderId="6" xfId="0" applyNumberFormat="1" applyFill="1" applyBorder="1" applyAlignme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8" xfId="0" applyFill="1" applyBorder="1" applyAlignment="1"/>
    <xf numFmtId="0" fontId="0" fillId="0" borderId="11" xfId="0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2" fillId="0" borderId="0" xfId="0" applyFont="1" applyFill="1" applyBorder="1" applyAlignment="1">
      <alignment horizontal="centerContinuous"/>
    </xf>
    <xf numFmtId="165" fontId="0" fillId="0" borderId="1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Cost</c:v>
          </c:tx>
          <c:marker>
            <c:symbol val="none"/>
          </c:marker>
          <c:xVal>
            <c:numRef>
              <c:f>'P13'!$A$2:$A$9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'P13'!$F$2:$F$9</c:f>
              <c:numCache>
                <c:formatCode>0</c:formatCode>
                <c:ptCount val="8"/>
                <c:pt idx="0">
                  <c:v>5600</c:v>
                </c:pt>
                <c:pt idx="1">
                  <c:v>10450</c:v>
                </c:pt>
                <c:pt idx="2">
                  <c:v>14914.574183491673</c:v>
                </c:pt>
                <c:pt idx="3">
                  <c:v>19127.074183491673</c:v>
                </c:pt>
                <c:pt idx="4">
                  <c:v>23155.429491296367</c:v>
                </c:pt>
                <c:pt idx="5">
                  <c:v>27040.317547264291</c:v>
                </c:pt>
                <c:pt idx="6">
                  <c:v>30808.59989779957</c:v>
                </c:pt>
                <c:pt idx="7">
                  <c:v>34479.22489779957</c:v>
                </c:pt>
              </c:numCache>
            </c:numRef>
          </c:yVal>
          <c:smooth val="1"/>
        </c:ser>
        <c:ser>
          <c:idx val="1"/>
          <c:order val="1"/>
          <c:tx>
            <c:v>Revenue</c:v>
          </c:tx>
          <c:marker>
            <c:symbol val="none"/>
          </c:marker>
          <c:xVal>
            <c:numRef>
              <c:f>'P13'!$A$2:$A$9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'P13'!$G$2:$G$9</c:f>
              <c:numCache>
                <c:formatCode>0</c:formatCode>
                <c:ptCount val="8"/>
                <c:pt idx="0">
                  <c:v>5171.8837346699356</c:v>
                </c:pt>
                <c:pt idx="1">
                  <c:v>10343.767469339871</c:v>
                </c:pt>
                <c:pt idx="2">
                  <c:v>15515.651204009806</c:v>
                </c:pt>
                <c:pt idx="3">
                  <c:v>20687.534938679742</c:v>
                </c:pt>
                <c:pt idx="4">
                  <c:v>25859.418673349679</c:v>
                </c:pt>
                <c:pt idx="5">
                  <c:v>31031.302408019612</c:v>
                </c:pt>
                <c:pt idx="6">
                  <c:v>36203.186142689548</c:v>
                </c:pt>
                <c:pt idx="7">
                  <c:v>41375.069877359485</c:v>
                </c:pt>
              </c:numCache>
            </c:numRef>
          </c:yVal>
          <c:smooth val="1"/>
        </c:ser>
        <c:axId val="151145472"/>
        <c:axId val="159065600"/>
      </c:scatterChart>
      <c:valAx>
        <c:axId val="151145472"/>
        <c:scaling>
          <c:orientation val="minMax"/>
          <c:max val="8"/>
          <c:min val="1"/>
        </c:scaling>
        <c:axPos val="b"/>
        <c:numFmt formatCode="General" sourceLinked="1"/>
        <c:tickLblPos val="nextTo"/>
        <c:crossAx val="159065600"/>
        <c:crosses val="autoZero"/>
        <c:crossBetween val="midCat"/>
      </c:valAx>
      <c:valAx>
        <c:axId val="159065600"/>
        <c:scaling>
          <c:orientation val="minMax"/>
          <c:min val="5000"/>
        </c:scaling>
        <c:axPos val="l"/>
        <c:majorGridlines/>
        <c:numFmt formatCode="0" sourceLinked="1"/>
        <c:tickLblPos val="nextTo"/>
        <c:crossAx val="151145472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Ch4P14MAD!$G$1</c:f>
              <c:strCache>
                <c:ptCount val="1"/>
                <c:pt idx="0">
                  <c:v>TS</c:v>
                </c:pt>
              </c:strCache>
            </c:strRef>
          </c:tx>
          <c:val>
            <c:numRef>
              <c:f>Ch4P14MAD!$G$2:$G$9</c:f>
              <c:numCache>
                <c:formatCode>0.00</c:formatCode>
                <c:ptCount val="8"/>
                <c:pt idx="0" formatCode="General">
                  <c:v>-1</c:v>
                </c:pt>
                <c:pt idx="1">
                  <c:v>0.35897435897435898</c:v>
                </c:pt>
                <c:pt idx="2">
                  <c:v>-0.80952380952380953</c:v>
                </c:pt>
                <c:pt idx="3">
                  <c:v>0.44444444444444442</c:v>
                </c:pt>
                <c:pt idx="4">
                  <c:v>0.26315789473684209</c:v>
                </c:pt>
                <c:pt idx="5">
                  <c:v>-0.54545454545454553</c:v>
                </c:pt>
                <c:pt idx="6">
                  <c:v>-1.4</c:v>
                </c:pt>
                <c:pt idx="7">
                  <c:v>-2.2028985507246377</c:v>
                </c:pt>
              </c:numCache>
            </c:numRef>
          </c:val>
        </c:ser>
        <c:marker val="1"/>
        <c:axId val="52604928"/>
        <c:axId val="52606464"/>
      </c:lineChart>
      <c:catAx>
        <c:axId val="52604928"/>
        <c:scaling>
          <c:orientation val="minMax"/>
        </c:scaling>
        <c:axPos val="b"/>
        <c:tickLblPos val="nextTo"/>
        <c:crossAx val="52606464"/>
        <c:crosses val="autoZero"/>
        <c:auto val="1"/>
        <c:lblAlgn val="ctr"/>
        <c:lblOffset val="100"/>
      </c:catAx>
      <c:valAx>
        <c:axId val="52606464"/>
        <c:scaling>
          <c:orientation val="minMax"/>
        </c:scaling>
        <c:axPos val="l"/>
        <c:majorGridlines/>
        <c:numFmt formatCode="General" sourceLinked="1"/>
        <c:tickLblPos val="nextTo"/>
        <c:crossAx val="52604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133350</xdr:rowOff>
    </xdr:from>
    <xdr:to>
      <xdr:col>7</xdr:col>
      <xdr:colOff>628650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57150</xdr:rowOff>
    </xdr:from>
    <xdr:to>
      <xdr:col>10</xdr:col>
      <xdr:colOff>361950</xdr:colOff>
      <xdr:row>23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K15" sqref="K15"/>
    </sheetView>
  </sheetViews>
  <sheetFormatPr defaultRowHeight="15"/>
  <cols>
    <col min="2" max="2" width="10.85546875" customWidth="1"/>
    <col min="3" max="3" width="11.140625" customWidth="1"/>
    <col min="4" max="4" width="10.28515625" bestFit="1" customWidth="1"/>
    <col min="5" max="5" width="10.5703125" customWidth="1"/>
    <col min="6" max="6" width="10.85546875" customWidth="1"/>
    <col min="7" max="7" width="10.28515625" customWidth="1"/>
    <col min="8" max="8" width="10.42578125" customWidth="1"/>
    <col min="12" max="12" width="17.7109375" bestFit="1" customWidth="1"/>
  </cols>
  <sheetData>
    <row r="1" spans="1:13" ht="33.75" customHeight="1">
      <c r="A1" s="5" t="s">
        <v>0</v>
      </c>
      <c r="B1" s="5" t="s">
        <v>1</v>
      </c>
      <c r="C1" s="5" t="s">
        <v>7</v>
      </c>
      <c r="D1" s="5" t="s">
        <v>2</v>
      </c>
      <c r="E1" s="5" t="s">
        <v>3</v>
      </c>
      <c r="F1" s="5" t="s">
        <v>4</v>
      </c>
      <c r="G1" s="5" t="s">
        <v>8</v>
      </c>
      <c r="H1" s="5" t="s">
        <v>9</v>
      </c>
      <c r="I1" s="6"/>
    </row>
    <row r="2" spans="1:13" ht="15.75">
      <c r="A2" s="1">
        <v>1</v>
      </c>
      <c r="B2" s="1">
        <v>50</v>
      </c>
      <c r="C2" s="3">
        <f>$M$2*B2</f>
        <v>5000</v>
      </c>
      <c r="D2" s="1">
        <f>$M$3</f>
        <v>600</v>
      </c>
      <c r="E2" s="3">
        <f>C2+D2</f>
        <v>5600</v>
      </c>
      <c r="F2" s="3">
        <f>E2</f>
        <v>5600</v>
      </c>
      <c r="G2" s="3">
        <f>A2*$F$11</f>
        <v>5171.8837346699356</v>
      </c>
      <c r="H2" s="4">
        <f>G2-F2</f>
        <v>-428.11626533006438</v>
      </c>
      <c r="K2" s="50"/>
      <c r="L2" s="49" t="s">
        <v>47</v>
      </c>
      <c r="M2" s="50">
        <v>100</v>
      </c>
    </row>
    <row r="3" spans="1:13" ht="15.75">
      <c r="A3" s="1">
        <v>2</v>
      </c>
      <c r="B3" s="2">
        <f>$B$2*0.85^(LN(A3)/LN(2))</f>
        <v>42.5</v>
      </c>
      <c r="C3" s="3">
        <f t="shared" ref="C3:C9" si="0">$M$2*B3</f>
        <v>4250</v>
      </c>
      <c r="D3" s="1">
        <f t="shared" ref="D3:D9" si="1">$M$3</f>
        <v>600</v>
      </c>
      <c r="E3" s="3">
        <f t="shared" ref="E3:E9" si="2">C3+D3</f>
        <v>4850</v>
      </c>
      <c r="F3" s="3">
        <f>SUM($E$2:E3)</f>
        <v>10450</v>
      </c>
      <c r="G3" s="3">
        <f t="shared" ref="G2:G9" si="3">A3*$F$11</f>
        <v>10343.767469339871</v>
      </c>
      <c r="H3" s="4">
        <f t="shared" ref="H3:H9" si="4">G3-F3</f>
        <v>-106.23253066012876</v>
      </c>
      <c r="L3" s="49" t="s">
        <v>48</v>
      </c>
      <c r="M3" s="50">
        <v>600</v>
      </c>
    </row>
    <row r="4" spans="1:13" ht="15.75">
      <c r="A4" s="1">
        <v>3</v>
      </c>
      <c r="B4" s="2">
        <f t="shared" ref="B4:B9" si="5">$B$2*0.85^(LN(A4)/LN(2))</f>
        <v>38.645741834916734</v>
      </c>
      <c r="C4" s="3">
        <f t="shared" si="0"/>
        <v>3864.5741834916735</v>
      </c>
      <c r="D4" s="1">
        <f t="shared" si="1"/>
        <v>600</v>
      </c>
      <c r="E4" s="3">
        <f t="shared" si="2"/>
        <v>4464.5741834916735</v>
      </c>
      <c r="F4" s="3">
        <f>SUM($E$2:E4)</f>
        <v>14914.574183491673</v>
      </c>
      <c r="G4" s="3">
        <f t="shared" si="3"/>
        <v>15515.651204009806</v>
      </c>
      <c r="H4" s="4">
        <f t="shared" si="4"/>
        <v>601.07702051813249</v>
      </c>
    </row>
    <row r="5" spans="1:13" ht="15.75">
      <c r="A5" s="1">
        <v>4</v>
      </c>
      <c r="B5" s="2">
        <f t="shared" si="5"/>
        <v>36.124999999999993</v>
      </c>
      <c r="C5" s="3">
        <f t="shared" si="0"/>
        <v>3612.4999999999991</v>
      </c>
      <c r="D5" s="1">
        <f t="shared" si="1"/>
        <v>600</v>
      </c>
      <c r="E5" s="3">
        <f t="shared" si="2"/>
        <v>4212.4999999999991</v>
      </c>
      <c r="F5" s="3">
        <f>SUM($E$2:E5)</f>
        <v>19127.074183491673</v>
      </c>
      <c r="G5" s="3">
        <f t="shared" si="3"/>
        <v>20687.534938679742</v>
      </c>
      <c r="H5" s="4">
        <f t="shared" si="4"/>
        <v>1560.460755188069</v>
      </c>
    </row>
    <row r="6" spans="1:13" ht="15.75">
      <c r="A6" s="1">
        <v>5</v>
      </c>
      <c r="B6" s="2">
        <f t="shared" si="5"/>
        <v>34.283553078046943</v>
      </c>
      <c r="C6" s="3">
        <f t="shared" si="0"/>
        <v>3428.3553078046943</v>
      </c>
      <c r="D6" s="1">
        <f t="shared" si="1"/>
        <v>600</v>
      </c>
      <c r="E6" s="3">
        <f t="shared" si="2"/>
        <v>4028.3553078046943</v>
      </c>
      <c r="F6" s="3">
        <f>SUM($E$2:E6)</f>
        <v>23155.429491296367</v>
      </c>
      <c r="G6" s="3">
        <f t="shared" si="3"/>
        <v>25859.418673349679</v>
      </c>
      <c r="H6" s="4">
        <f t="shared" si="4"/>
        <v>2703.9891820533121</v>
      </c>
    </row>
    <row r="7" spans="1:13" ht="15.75">
      <c r="A7" s="1">
        <v>6</v>
      </c>
      <c r="B7" s="2">
        <f t="shared" si="5"/>
        <v>32.84888055967923</v>
      </c>
      <c r="C7" s="3">
        <f t="shared" si="0"/>
        <v>3284.8880559679228</v>
      </c>
      <c r="D7" s="1">
        <f t="shared" si="1"/>
        <v>600</v>
      </c>
      <c r="E7" s="3">
        <f t="shared" si="2"/>
        <v>3884.8880559679228</v>
      </c>
      <c r="F7" s="3">
        <f>SUM($E$2:E7)</f>
        <v>27040.317547264291</v>
      </c>
      <c r="G7" s="3">
        <f t="shared" si="3"/>
        <v>31031.302408019612</v>
      </c>
      <c r="H7" s="4">
        <f t="shared" si="4"/>
        <v>3990.9848607553213</v>
      </c>
    </row>
    <row r="8" spans="1:13" ht="15.75">
      <c r="A8" s="1">
        <v>7</v>
      </c>
      <c r="B8" s="2">
        <f t="shared" si="5"/>
        <v>31.682823505352804</v>
      </c>
      <c r="C8" s="3">
        <f t="shared" si="0"/>
        <v>3168.2823505352803</v>
      </c>
      <c r="D8" s="1">
        <f t="shared" si="1"/>
        <v>600</v>
      </c>
      <c r="E8" s="3">
        <f t="shared" si="2"/>
        <v>3768.2823505352803</v>
      </c>
      <c r="F8" s="3">
        <f>SUM($E$2:E8)</f>
        <v>30808.59989779957</v>
      </c>
      <c r="G8" s="3">
        <f t="shared" si="3"/>
        <v>36203.186142689548</v>
      </c>
      <c r="H8" s="4">
        <f t="shared" si="4"/>
        <v>5394.5862448899788</v>
      </c>
    </row>
    <row r="9" spans="1:13" ht="15.75">
      <c r="A9" s="1">
        <v>8</v>
      </c>
      <c r="B9" s="2">
        <f t="shared" si="5"/>
        <v>30.706249999999997</v>
      </c>
      <c r="C9" s="3">
        <f t="shared" si="0"/>
        <v>3070.6249999999995</v>
      </c>
      <c r="D9" s="1">
        <f t="shared" si="1"/>
        <v>600</v>
      </c>
      <c r="E9" s="3">
        <f t="shared" si="2"/>
        <v>3670.6249999999995</v>
      </c>
      <c r="F9" s="3">
        <f>SUM($E$2:E9)</f>
        <v>34479.22489779957</v>
      </c>
      <c r="G9" s="3">
        <f t="shared" si="3"/>
        <v>41375.069877359485</v>
      </c>
      <c r="H9" s="4">
        <f t="shared" si="4"/>
        <v>6895.8449795599154</v>
      </c>
    </row>
    <row r="10" spans="1:13" ht="15.75">
      <c r="A10" s="1"/>
      <c r="B10" s="1"/>
      <c r="C10" s="1"/>
      <c r="F10" s="7">
        <f>1.2*F9</f>
        <v>41375.069877359485</v>
      </c>
      <c r="G10" s="2" t="s">
        <v>5</v>
      </c>
    </row>
    <row r="11" spans="1:13" ht="15.75">
      <c r="F11" s="7">
        <f>F10/A9</f>
        <v>5171.8837346699356</v>
      </c>
      <c r="G11" t="s">
        <v>6</v>
      </c>
    </row>
  </sheetData>
  <conditionalFormatting sqref="H2:H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Q16" sqref="Q16"/>
    </sheetView>
  </sheetViews>
  <sheetFormatPr defaultRowHeight="15"/>
  <cols>
    <col min="1" max="1" width="2" bestFit="1" customWidth="1"/>
    <col min="2" max="3" width="4" bestFit="1" customWidth="1"/>
    <col min="4" max="4" width="5.42578125" bestFit="1" customWidth="1"/>
    <col min="5" max="5" width="7.42578125" bestFit="1" customWidth="1"/>
    <col min="6" max="7" width="5.28515625" bestFit="1" customWidth="1"/>
    <col min="10" max="10" width="18.140625" bestFit="1" customWidth="1"/>
    <col min="11" max="11" width="6.5703125" bestFit="1" customWidth="1"/>
  </cols>
  <sheetData>
    <row r="1" spans="1:11" ht="15.75" thickBot="1">
      <c r="A1" s="8" t="s">
        <v>10</v>
      </c>
      <c r="B1" s="8" t="s">
        <v>11</v>
      </c>
      <c r="C1" s="9" t="s">
        <v>12</v>
      </c>
      <c r="D1" s="9" t="s">
        <v>13</v>
      </c>
      <c r="E1" s="9" t="s">
        <v>14</v>
      </c>
      <c r="F1" s="10" t="s">
        <v>15</v>
      </c>
      <c r="G1" s="11" t="s">
        <v>16</v>
      </c>
      <c r="J1" s="12" t="s">
        <v>17</v>
      </c>
      <c r="K1" s="13">
        <v>-4.75</v>
      </c>
    </row>
    <row r="2" spans="1:11">
      <c r="A2" s="8">
        <v>1</v>
      </c>
      <c r="B2" s="8">
        <v>179</v>
      </c>
      <c r="C2" s="9">
        <v>163</v>
      </c>
      <c r="D2" s="9">
        <f>C2-B2</f>
        <v>-16</v>
      </c>
      <c r="E2" s="9">
        <f>ABS(D2)</f>
        <v>16</v>
      </c>
      <c r="F2" s="10">
        <f>E2/A2</f>
        <v>16</v>
      </c>
      <c r="G2" s="11">
        <f>D2/F2</f>
        <v>-1</v>
      </c>
      <c r="J2" s="12" t="s">
        <v>18</v>
      </c>
      <c r="K2" s="14">
        <v>6.7526449844275307</v>
      </c>
    </row>
    <row r="3" spans="1:11">
      <c r="A3" s="15">
        <v>2</v>
      </c>
      <c r="B3" s="15">
        <v>217</v>
      </c>
      <c r="C3" s="16">
        <v>240</v>
      </c>
      <c r="D3" s="16">
        <f t="shared" ref="D3:D9" si="0">C3-B3</f>
        <v>23</v>
      </c>
      <c r="E3" s="16">
        <f t="shared" ref="E3:E9" si="1">ABS(D3)</f>
        <v>23</v>
      </c>
      <c r="F3" s="17">
        <f>SUM($E$2:E3)/A3</f>
        <v>19.5</v>
      </c>
      <c r="G3" s="18">
        <f>SUM($D$2:D3)/F3</f>
        <v>0.35897435897435898</v>
      </c>
      <c r="J3" s="12" t="s">
        <v>19</v>
      </c>
      <c r="K3" s="13">
        <v>-14</v>
      </c>
    </row>
    <row r="4" spans="1:11">
      <c r="A4" s="15">
        <v>3</v>
      </c>
      <c r="B4" s="15">
        <v>91</v>
      </c>
      <c r="C4" s="16">
        <v>67</v>
      </c>
      <c r="D4" s="16">
        <f t="shared" si="0"/>
        <v>-24</v>
      </c>
      <c r="E4" s="16">
        <f t="shared" si="1"/>
        <v>24</v>
      </c>
      <c r="F4" s="19">
        <f>SUM($E$2:E4)/A4</f>
        <v>21</v>
      </c>
      <c r="G4" s="18">
        <f>SUM($D$2:D4)/F4</f>
        <v>-0.80952380952380953</v>
      </c>
      <c r="J4" s="12" t="s">
        <v>20</v>
      </c>
      <c r="K4" s="13">
        <v>-15</v>
      </c>
    </row>
    <row r="5" spans="1:11">
      <c r="A5" s="15">
        <v>4</v>
      </c>
      <c r="B5" s="15">
        <v>51</v>
      </c>
      <c r="C5" s="16">
        <v>78</v>
      </c>
      <c r="D5" s="16">
        <f t="shared" si="0"/>
        <v>27</v>
      </c>
      <c r="E5" s="16">
        <f t="shared" si="1"/>
        <v>27</v>
      </c>
      <c r="F5" s="19">
        <f>SUM($E$2:E5)/A5</f>
        <v>22.5</v>
      </c>
      <c r="G5" s="18">
        <f>SUM($D$2:D5)/F5</f>
        <v>0.44444444444444442</v>
      </c>
      <c r="J5" s="12" t="s">
        <v>21</v>
      </c>
      <c r="K5" s="14">
        <v>19.099364237736143</v>
      </c>
    </row>
    <row r="6" spans="1:11">
      <c r="A6" s="15">
        <v>5</v>
      </c>
      <c r="B6" s="15">
        <v>76</v>
      </c>
      <c r="C6" s="16">
        <v>71</v>
      </c>
      <c r="D6" s="16">
        <f t="shared" si="0"/>
        <v>-5</v>
      </c>
      <c r="E6" s="16">
        <f t="shared" si="1"/>
        <v>5</v>
      </c>
      <c r="F6" s="19">
        <f>SUM($E$2:E6)/A6</f>
        <v>19</v>
      </c>
      <c r="G6" s="18">
        <f>SUM($D$2:D6)/F6</f>
        <v>0.26315789473684209</v>
      </c>
      <c r="J6" s="12" t="s">
        <v>22</v>
      </c>
      <c r="K6" s="14">
        <v>364.78571428571428</v>
      </c>
    </row>
    <row r="7" spans="1:11">
      <c r="A7" s="15">
        <v>6</v>
      </c>
      <c r="B7" s="15">
        <v>438</v>
      </c>
      <c r="C7" s="16">
        <v>423</v>
      </c>
      <c r="D7" s="16">
        <f t="shared" si="0"/>
        <v>-15</v>
      </c>
      <c r="E7" s="16">
        <f t="shared" si="1"/>
        <v>15</v>
      </c>
      <c r="F7" s="19">
        <f>SUM($E$2:E7)/A7</f>
        <v>18.333333333333332</v>
      </c>
      <c r="G7" s="18">
        <f>SUM($D$2:D7)/F7</f>
        <v>-0.54545454545454553</v>
      </c>
      <c r="J7" s="12" t="s">
        <v>23</v>
      </c>
      <c r="K7" s="14">
        <v>-0.28997112852127227</v>
      </c>
    </row>
    <row r="8" spans="1:11">
      <c r="A8" s="15">
        <v>7</v>
      </c>
      <c r="B8" s="15">
        <v>64</v>
      </c>
      <c r="C8" s="16">
        <v>49</v>
      </c>
      <c r="D8" s="16">
        <f t="shared" si="0"/>
        <v>-15</v>
      </c>
      <c r="E8" s="16">
        <f t="shared" si="1"/>
        <v>15</v>
      </c>
      <c r="F8" s="19">
        <f>SUM($E$2:E8)/A8</f>
        <v>17.857142857142858</v>
      </c>
      <c r="G8" s="18">
        <f>SUM($D$2:D8)/F8</f>
        <v>-1.4</v>
      </c>
      <c r="J8" s="12" t="s">
        <v>24</v>
      </c>
      <c r="K8" s="14">
        <v>1.1510506293567593</v>
      </c>
    </row>
    <row r="9" spans="1:11" ht="15.75" thickBot="1">
      <c r="A9" s="20">
        <v>8</v>
      </c>
      <c r="B9" s="20">
        <v>170</v>
      </c>
      <c r="C9" s="21">
        <v>157</v>
      </c>
      <c r="D9" s="21">
        <f t="shared" si="0"/>
        <v>-13</v>
      </c>
      <c r="E9" s="21">
        <f t="shared" si="1"/>
        <v>13</v>
      </c>
      <c r="F9" s="22">
        <f>SUM($E$2:E9)/A9</f>
        <v>17.25</v>
      </c>
      <c r="G9" s="23">
        <f>SUM($D$2:D9)/F9</f>
        <v>-2.2028985507246377</v>
      </c>
      <c r="J9" s="12" t="s">
        <v>25</v>
      </c>
      <c r="K9" s="13">
        <v>51</v>
      </c>
    </row>
    <row r="10" spans="1:11">
      <c r="J10" s="12" t="s">
        <v>26</v>
      </c>
      <c r="K10" s="13">
        <v>-24</v>
      </c>
    </row>
    <row r="11" spans="1:11">
      <c r="J11" s="12" t="s">
        <v>27</v>
      </c>
      <c r="K11" s="13">
        <v>27</v>
      </c>
    </row>
    <row r="12" spans="1:11">
      <c r="J12" s="12" t="s">
        <v>28</v>
      </c>
      <c r="K12" s="13">
        <v>-38</v>
      </c>
    </row>
    <row r="13" spans="1:11" ht="15.75" thickBot="1">
      <c r="J13" s="24" t="s">
        <v>29</v>
      </c>
      <c r="K13" s="25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M17" sqref="M17"/>
    </sheetView>
  </sheetViews>
  <sheetFormatPr defaultRowHeight="15"/>
  <cols>
    <col min="1" max="1" width="2" bestFit="1" customWidth="1"/>
    <col min="2" max="3" width="4" bestFit="1" customWidth="1"/>
    <col min="4" max="4" width="7.7109375" bestFit="1" customWidth="1"/>
    <col min="5" max="5" width="9.7109375" bestFit="1" customWidth="1"/>
    <col min="6" max="7" width="15.28515625" bestFit="1" customWidth="1"/>
  </cols>
  <sheetData>
    <row r="1" spans="1:11" ht="15.75" thickBot="1">
      <c r="A1" s="8" t="s">
        <v>10</v>
      </c>
      <c r="B1" s="8" t="s">
        <v>11</v>
      </c>
      <c r="C1" s="9" t="s">
        <v>12</v>
      </c>
      <c r="D1" s="9" t="s">
        <v>32</v>
      </c>
      <c r="E1" s="11" t="s">
        <v>31</v>
      </c>
      <c r="F1" s="11" t="s">
        <v>49</v>
      </c>
      <c r="G1" s="11" t="s">
        <v>50</v>
      </c>
      <c r="H1" s="10" t="s">
        <v>30</v>
      </c>
      <c r="I1" s="10" t="s">
        <v>16</v>
      </c>
    </row>
    <row r="2" spans="1:11">
      <c r="A2" s="8">
        <v>1</v>
      </c>
      <c r="B2" s="8">
        <v>179</v>
      </c>
      <c r="C2" s="9">
        <v>163</v>
      </c>
      <c r="D2" s="36">
        <f t="shared" ref="D2:D9" si="0">C2/B2-1</f>
        <v>-8.9385474860335212E-2</v>
      </c>
      <c r="E2" s="35">
        <f t="shared" ref="E2:E9" si="1">ABS(D2)</f>
        <v>8.9385474860335212E-2</v>
      </c>
      <c r="F2" s="51">
        <f>E2</f>
        <v>8.9385474860335212E-2</v>
      </c>
      <c r="G2" s="35">
        <f>D2</f>
        <v>-8.9385474860335212E-2</v>
      </c>
      <c r="H2" s="34">
        <f>F2/A2</f>
        <v>8.9385474860335212E-2</v>
      </c>
      <c r="I2" s="52">
        <f>G2/H2</f>
        <v>-1</v>
      </c>
    </row>
    <row r="3" spans="1:11">
      <c r="A3" s="15">
        <v>2</v>
      </c>
      <c r="B3" s="15">
        <v>217</v>
      </c>
      <c r="C3" s="16">
        <v>240</v>
      </c>
      <c r="D3" s="33">
        <f t="shared" si="0"/>
        <v>0.10599078341013835</v>
      </c>
      <c r="E3" s="18">
        <f t="shared" si="1"/>
        <v>0.10599078341013835</v>
      </c>
      <c r="F3" s="53">
        <f>SUM($E$2:E3)</f>
        <v>0.19537625827047356</v>
      </c>
      <c r="G3" s="18">
        <f>SUM($D$2:D3)</f>
        <v>1.6605308549803133E-2</v>
      </c>
      <c r="H3" s="32">
        <f t="shared" ref="H3:H8" si="2">F3/A3</f>
        <v>9.7688129135236779E-2</v>
      </c>
      <c r="I3" s="54">
        <f t="shared" ref="I3:I9" si="3">G3/H3</f>
        <v>0.16998286994333975</v>
      </c>
    </row>
    <row r="4" spans="1:11">
      <c r="A4" s="15">
        <v>3</v>
      </c>
      <c r="B4" s="15">
        <v>91</v>
      </c>
      <c r="C4" s="16">
        <v>67</v>
      </c>
      <c r="D4" s="33">
        <f t="shared" si="0"/>
        <v>-0.26373626373626369</v>
      </c>
      <c r="E4" s="18">
        <f t="shared" si="1"/>
        <v>0.26373626373626369</v>
      </c>
      <c r="F4" s="53">
        <f>SUM($E$2:E4)</f>
        <v>0.45911252200673724</v>
      </c>
      <c r="G4" s="18">
        <f>SUM($D$2:D4)</f>
        <v>-0.24713095518646055</v>
      </c>
      <c r="H4" s="32">
        <f t="shared" si="2"/>
        <v>0.15303750733557908</v>
      </c>
      <c r="I4" s="54">
        <f t="shared" si="3"/>
        <v>-1.6148391298909117</v>
      </c>
    </row>
    <row r="5" spans="1:11">
      <c r="A5" s="15">
        <v>4</v>
      </c>
      <c r="B5" s="15">
        <v>51</v>
      </c>
      <c r="C5" s="16">
        <v>78</v>
      </c>
      <c r="D5" s="33">
        <f t="shared" si="0"/>
        <v>0.52941176470588225</v>
      </c>
      <c r="E5" s="18">
        <f t="shared" si="1"/>
        <v>0.52941176470588225</v>
      </c>
      <c r="F5" s="53">
        <f>SUM($E$2:E5)</f>
        <v>0.98852428671261949</v>
      </c>
      <c r="G5" s="18">
        <f>SUM($D$2:D5)</f>
        <v>0.28228080951942169</v>
      </c>
      <c r="H5" s="32">
        <f t="shared" si="2"/>
        <v>0.24713107167815487</v>
      </c>
      <c r="I5" s="54">
        <f t="shared" si="3"/>
        <v>1.1422311553240996</v>
      </c>
    </row>
    <row r="6" spans="1:11">
      <c r="A6" s="15">
        <v>5</v>
      </c>
      <c r="B6" s="15">
        <v>76</v>
      </c>
      <c r="C6" s="16">
        <v>71</v>
      </c>
      <c r="D6" s="33">
        <f t="shared" si="0"/>
        <v>-6.5789473684210509E-2</v>
      </c>
      <c r="E6" s="18">
        <f t="shared" si="1"/>
        <v>6.5789473684210509E-2</v>
      </c>
      <c r="F6" s="53">
        <f>SUM($E$2:E6)</f>
        <v>1.05431376039683</v>
      </c>
      <c r="G6" s="18">
        <f>SUM($D$2:D6)</f>
        <v>0.21649133583521118</v>
      </c>
      <c r="H6" s="32">
        <f t="shared" si="2"/>
        <v>0.210862752079366</v>
      </c>
      <c r="I6" s="54">
        <f t="shared" si="3"/>
        <v>1.0266931153100318</v>
      </c>
    </row>
    <row r="7" spans="1:11">
      <c r="A7" s="15">
        <v>6</v>
      </c>
      <c r="B7" s="15">
        <v>438</v>
      </c>
      <c r="C7" s="16">
        <v>423</v>
      </c>
      <c r="D7" s="33">
        <f t="shared" si="0"/>
        <v>-3.4246575342465779E-2</v>
      </c>
      <c r="E7" s="18">
        <f t="shared" si="1"/>
        <v>3.4246575342465779E-2</v>
      </c>
      <c r="F7" s="53">
        <f>SUM($E$2:E7)</f>
        <v>1.0885603357392957</v>
      </c>
      <c r="G7" s="18">
        <f>SUM($D$2:D7)</f>
        <v>0.18224476049274541</v>
      </c>
      <c r="H7" s="32">
        <f t="shared" si="2"/>
        <v>0.18142672262321594</v>
      </c>
      <c r="I7" s="54">
        <f t="shared" si="3"/>
        <v>1.0045089160940661</v>
      </c>
    </row>
    <row r="8" spans="1:11">
      <c r="A8" s="15">
        <v>7</v>
      </c>
      <c r="B8" s="15">
        <v>64</v>
      </c>
      <c r="C8" s="16">
        <v>49</v>
      </c>
      <c r="D8" s="33">
        <f t="shared" si="0"/>
        <v>-0.234375</v>
      </c>
      <c r="E8" s="18">
        <f t="shared" si="1"/>
        <v>0.234375</v>
      </c>
      <c r="F8" s="53">
        <f>SUM($E$2:E8)</f>
        <v>1.3229353357392957</v>
      </c>
      <c r="G8" s="18">
        <f>SUM($D$2:D8)</f>
        <v>-5.2130239507254594E-2</v>
      </c>
      <c r="H8" s="32">
        <f t="shared" si="2"/>
        <v>0.18899076224847081</v>
      </c>
      <c r="I8" s="54">
        <f t="shared" si="3"/>
        <v>-0.27583485503231997</v>
      </c>
    </row>
    <row r="9" spans="1:11" ht="15.75" thickBot="1">
      <c r="A9" s="20">
        <v>8</v>
      </c>
      <c r="B9" s="20">
        <v>170</v>
      </c>
      <c r="C9" s="21">
        <v>157</v>
      </c>
      <c r="D9" s="31">
        <f t="shared" si="0"/>
        <v>-7.6470588235294068E-2</v>
      </c>
      <c r="E9" s="23">
        <f t="shared" si="1"/>
        <v>7.6470588235294068E-2</v>
      </c>
      <c r="F9" s="55">
        <f>SUM($E$2:E9)</f>
        <v>1.3994059239745897</v>
      </c>
      <c r="G9" s="23">
        <f>SUM($D$2:D9)</f>
        <v>-0.12860082774254866</v>
      </c>
      <c r="H9" s="30">
        <f>F9/A9</f>
        <v>0.17492574049682372</v>
      </c>
      <c r="I9" s="56">
        <f t="shared" si="3"/>
        <v>-0.73517383649368506</v>
      </c>
    </row>
    <row r="12" spans="1:11">
      <c r="J12" s="26"/>
      <c r="K12" s="26"/>
    </row>
    <row r="13" spans="1:11">
      <c r="J13" s="29"/>
      <c r="K13" s="26"/>
    </row>
    <row r="14" spans="1:11">
      <c r="J14" s="27"/>
      <c r="K14" s="26"/>
    </row>
    <row r="15" spans="1:11">
      <c r="J15" s="27"/>
      <c r="K15" s="26"/>
    </row>
    <row r="16" spans="1:11">
      <c r="J16" s="28"/>
      <c r="K16" s="26"/>
    </row>
    <row r="17" spans="10:11">
      <c r="J17" s="27"/>
      <c r="K17" s="26"/>
    </row>
    <row r="18" spans="10:11">
      <c r="J18" s="27"/>
      <c r="K18" s="26"/>
    </row>
    <row r="19" spans="10:11">
      <c r="J19" s="28"/>
      <c r="K19" s="26"/>
    </row>
    <row r="20" spans="10:11">
      <c r="J20" s="28"/>
      <c r="K20" s="26"/>
    </row>
    <row r="21" spans="10:11">
      <c r="J21" s="28"/>
      <c r="K21" s="26"/>
    </row>
    <row r="22" spans="10:11">
      <c r="J22" s="28"/>
      <c r="K22" s="26"/>
    </row>
    <row r="23" spans="10:11">
      <c r="J23" s="27"/>
      <c r="K23" s="26"/>
    </row>
    <row r="24" spans="10:11">
      <c r="J24" s="27"/>
      <c r="K24" s="26"/>
    </row>
    <row r="25" spans="10:11">
      <c r="J25" s="27"/>
      <c r="K25" s="26"/>
    </row>
    <row r="26" spans="10:11">
      <c r="J26" s="27"/>
      <c r="K26" s="26"/>
    </row>
    <row r="27" spans="10:11">
      <c r="J27" s="27"/>
      <c r="K27" s="26"/>
    </row>
    <row r="28" spans="10:11">
      <c r="J28" s="26"/>
      <c r="K28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workbookViewId="0">
      <selection activeCell="K15" sqref="K15"/>
    </sheetView>
  </sheetViews>
  <sheetFormatPr defaultRowHeight="15"/>
  <cols>
    <col min="1" max="2" width="11" bestFit="1" customWidth="1"/>
  </cols>
  <sheetData>
    <row r="1" spans="1:8" ht="15.75" thickBot="1">
      <c r="A1" t="s">
        <v>51</v>
      </c>
      <c r="G1" s="57"/>
      <c r="H1" s="57"/>
    </row>
    <row r="2" spans="1:8" ht="30" customHeight="1">
      <c r="A2" s="37"/>
      <c r="B2" s="38" t="s">
        <v>33</v>
      </c>
      <c r="C2" s="9" t="s">
        <v>34</v>
      </c>
      <c r="D2" s="9" t="s">
        <v>35</v>
      </c>
      <c r="E2" s="9" t="s">
        <v>36</v>
      </c>
      <c r="F2" s="45" t="s">
        <v>37</v>
      </c>
      <c r="G2" s="58"/>
      <c r="H2" s="57"/>
    </row>
    <row r="3" spans="1:8" ht="15.75" thickBot="1">
      <c r="A3" s="39"/>
      <c r="B3" s="40" t="s">
        <v>39</v>
      </c>
      <c r="C3" s="21">
        <v>0.3</v>
      </c>
      <c r="D3" s="21">
        <v>0.2</v>
      </c>
      <c r="E3" s="21">
        <v>0.5</v>
      </c>
      <c r="F3" s="46"/>
      <c r="G3" s="58"/>
      <c r="H3" s="57"/>
    </row>
    <row r="4" spans="1:8">
      <c r="A4" s="47" t="s">
        <v>40</v>
      </c>
      <c r="B4" s="38" t="s">
        <v>41</v>
      </c>
      <c r="C4" s="9">
        <v>6</v>
      </c>
      <c r="D4" s="9">
        <v>3</v>
      </c>
      <c r="E4" s="9">
        <v>4</v>
      </c>
      <c r="F4" s="41">
        <f>SUMPRODUCT($C$3:$E$3,C4:E4)</f>
        <v>4.4000000000000004</v>
      </c>
      <c r="G4" s="59"/>
      <c r="H4" s="57"/>
    </row>
    <row r="5" spans="1:8">
      <c r="A5" s="47"/>
      <c r="B5" s="42" t="s">
        <v>42</v>
      </c>
      <c r="C5" s="16">
        <v>2</v>
      </c>
      <c r="D5" s="16">
        <v>4</v>
      </c>
      <c r="E5" s="16">
        <v>5</v>
      </c>
      <c r="F5" s="43">
        <f t="shared" ref="F5:F7" si="0">SUMPRODUCT($C$3:$E$3,C5:E5)</f>
        <v>3.9</v>
      </c>
      <c r="G5" s="59"/>
      <c r="H5" s="57"/>
    </row>
    <row r="6" spans="1:8">
      <c r="A6" s="47"/>
      <c r="B6" s="42" t="s">
        <v>43</v>
      </c>
      <c r="C6" s="16">
        <v>1</v>
      </c>
      <c r="D6" s="16">
        <v>2</v>
      </c>
      <c r="E6" s="16">
        <v>7</v>
      </c>
      <c r="F6" s="43">
        <f t="shared" si="0"/>
        <v>4.2</v>
      </c>
      <c r="G6" s="59"/>
      <c r="H6" s="57"/>
    </row>
    <row r="7" spans="1:8" ht="15.75" thickBot="1">
      <c r="A7" s="48"/>
      <c r="B7" s="40" t="s">
        <v>44</v>
      </c>
      <c r="C7" s="21">
        <v>5</v>
      </c>
      <c r="D7" s="21">
        <v>4</v>
      </c>
      <c r="E7" s="21">
        <v>3</v>
      </c>
      <c r="F7" s="44">
        <f t="shared" si="0"/>
        <v>3.8</v>
      </c>
      <c r="G7" s="59"/>
      <c r="H7" s="57"/>
    </row>
    <row r="8" spans="1:8">
      <c r="F8" t="s">
        <v>44</v>
      </c>
      <c r="G8" s="57"/>
      <c r="H8" s="57"/>
    </row>
    <row r="9" spans="1:8">
      <c r="F9" t="s">
        <v>53</v>
      </c>
    </row>
    <row r="10" spans="1:8" ht="15.75" thickBot="1">
      <c r="A10" t="s">
        <v>52</v>
      </c>
    </row>
    <row r="11" spans="1:8">
      <c r="A11" s="37"/>
      <c r="B11" s="38" t="s">
        <v>33</v>
      </c>
      <c r="C11" s="9" t="s">
        <v>34</v>
      </c>
      <c r="D11" s="9" t="s">
        <v>35</v>
      </c>
      <c r="E11" s="9" t="s">
        <v>36</v>
      </c>
      <c r="F11" s="45" t="s">
        <v>37</v>
      </c>
      <c r="G11" s="45" t="s">
        <v>38</v>
      </c>
    </row>
    <row r="12" spans="1:8" ht="15.75" thickBot="1">
      <c r="A12" s="39"/>
      <c r="B12" s="40" t="s">
        <v>39</v>
      </c>
      <c r="C12" s="21">
        <v>0.3</v>
      </c>
      <c r="D12" s="21">
        <v>0.2</v>
      </c>
      <c r="E12" s="21">
        <v>0.5</v>
      </c>
      <c r="F12" s="46"/>
      <c r="G12" s="46"/>
    </row>
    <row r="13" spans="1:8">
      <c r="A13" s="47" t="s">
        <v>40</v>
      </c>
      <c r="B13" s="38" t="s">
        <v>41</v>
      </c>
      <c r="C13" s="9">
        <v>6</v>
      </c>
      <c r="D13" s="9">
        <v>3</v>
      </c>
      <c r="E13" s="9">
        <v>4</v>
      </c>
      <c r="F13" s="41">
        <f>SUMPRODUCT($C$3:$E$3,C13:E13)</f>
        <v>4.4000000000000004</v>
      </c>
      <c r="G13" s="41">
        <f>MAX(C13:E13)</f>
        <v>6</v>
      </c>
    </row>
    <row r="14" spans="1:8">
      <c r="A14" s="47"/>
      <c r="B14" s="42" t="s">
        <v>42</v>
      </c>
      <c r="C14" s="16">
        <v>2</v>
      </c>
      <c r="D14" s="16">
        <v>4</v>
      </c>
      <c r="E14" s="16">
        <v>5</v>
      </c>
      <c r="F14" s="43">
        <f t="shared" ref="F14:F16" si="1">SUMPRODUCT($C$3:$E$3,C14:E14)</f>
        <v>3.9</v>
      </c>
      <c r="G14" s="43">
        <f t="shared" ref="G14:G16" si="2">MAX(C14:E14)</f>
        <v>5</v>
      </c>
    </row>
    <row r="15" spans="1:8">
      <c r="A15" s="47"/>
      <c r="B15" s="42" t="s">
        <v>43</v>
      </c>
      <c r="C15" s="16">
        <v>1</v>
      </c>
      <c r="D15" s="16">
        <v>2</v>
      </c>
      <c r="E15" s="16">
        <v>7</v>
      </c>
      <c r="F15" s="43">
        <f t="shared" si="1"/>
        <v>4.2</v>
      </c>
      <c r="G15" s="43">
        <f t="shared" si="2"/>
        <v>7</v>
      </c>
    </row>
    <row r="16" spans="1:8" ht="15.75" thickBot="1">
      <c r="A16" s="48"/>
      <c r="B16" s="40" t="s">
        <v>44</v>
      </c>
      <c r="C16" s="21">
        <v>5</v>
      </c>
      <c r="D16" s="21">
        <v>4</v>
      </c>
      <c r="E16" s="21">
        <v>3</v>
      </c>
      <c r="F16" s="44">
        <f t="shared" si="1"/>
        <v>3.8</v>
      </c>
      <c r="G16" s="44">
        <f t="shared" si="2"/>
        <v>5</v>
      </c>
    </row>
    <row r="17" spans="6:7">
      <c r="F17" t="s">
        <v>44</v>
      </c>
      <c r="G17" t="s">
        <v>45</v>
      </c>
    </row>
    <row r="18" spans="6:7">
      <c r="F18" t="s">
        <v>46</v>
      </c>
    </row>
  </sheetData>
  <mergeCells count="6">
    <mergeCell ref="A13:A16"/>
    <mergeCell ref="F2:F3"/>
    <mergeCell ref="G2:G3"/>
    <mergeCell ref="A4:A7"/>
    <mergeCell ref="F11:F12"/>
    <mergeCell ref="G11:G12"/>
  </mergeCells>
  <conditionalFormatting sqref="F4:F7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G7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13:F16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G1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P13</vt:lpstr>
      <vt:lpstr>Ch4P14MAD</vt:lpstr>
      <vt:lpstr>Ch4P14MAR</vt:lpstr>
      <vt:lpstr>P15P16</vt:lpstr>
    </vt:vector>
  </TitlesOfParts>
  <Company>CSU, Northridge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2009-02-26T21:22:51Z</dcterms:created>
  <dcterms:modified xsi:type="dcterms:W3CDTF">2010-07-22T22:59:53Z</dcterms:modified>
</cp:coreProperties>
</file>