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W:\public_html\CourseBase\Process\Process2020\"/>
    </mc:Choice>
  </mc:AlternateContent>
  <xr:revisionPtr revIDLastSave="0" documentId="14_{3D6388C3-D46A-4C6D-B830-1B6E3D18272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veInvFlow" sheetId="5" r:id="rId1"/>
    <sheet name="Approach2" sheetId="6" r:id="rId2"/>
  </sheets>
  <externalReferences>
    <externalReference r:id="rId3"/>
  </externalReferences>
  <definedNames>
    <definedName name="Page1" localSheetId="1">Approach2!$H$11</definedName>
    <definedName name="Page1">AveInvFlow!$F$11</definedName>
    <definedName name="Page2">'[1]3a.ForcES-MAD.TS'!$I$18</definedName>
    <definedName name="Page2b">'[1]3c.ForcReg'!$I$2</definedName>
    <definedName name="Page3">#REF!</definedName>
    <definedName name="Page4">#REF!</definedName>
    <definedName name="Page4b">#REF!</definedName>
    <definedName name="Page4c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8" i="5" l="1"/>
  <c r="G57" i="6" l="1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" i="6"/>
  <c r="E6" i="6"/>
  <c r="F6" i="6"/>
  <c r="E7" i="6"/>
  <c r="F7" i="6"/>
  <c r="E8" i="6"/>
  <c r="F8" i="6"/>
  <c r="E9" i="6"/>
  <c r="F9" i="6"/>
  <c r="E10" i="6"/>
  <c r="F10" i="6"/>
  <c r="E11" i="6"/>
  <c r="F11" i="6"/>
  <c r="E12" i="6"/>
  <c r="F12" i="6"/>
  <c r="E13" i="6"/>
  <c r="F13" i="6"/>
  <c r="E14" i="6"/>
  <c r="F14" i="6"/>
  <c r="E15" i="6"/>
  <c r="F15" i="6"/>
  <c r="E16" i="6"/>
  <c r="F16" i="6"/>
  <c r="E17" i="6"/>
  <c r="F17" i="6"/>
  <c r="E18" i="6"/>
  <c r="F18" i="6"/>
  <c r="E19" i="6"/>
  <c r="F19" i="6"/>
  <c r="E20" i="6"/>
  <c r="F20" i="6"/>
  <c r="E21" i="6"/>
  <c r="F21" i="6"/>
  <c r="E22" i="6"/>
  <c r="F22" i="6"/>
  <c r="E23" i="6"/>
  <c r="F23" i="6"/>
  <c r="E24" i="6"/>
  <c r="F24" i="6"/>
  <c r="E25" i="6"/>
  <c r="F25" i="6"/>
  <c r="E26" i="6"/>
  <c r="F26" i="6"/>
  <c r="E27" i="6"/>
  <c r="F27" i="6"/>
  <c r="E28" i="6"/>
  <c r="F28" i="6"/>
  <c r="E29" i="6"/>
  <c r="F29" i="6"/>
  <c r="E30" i="6"/>
  <c r="F30" i="6"/>
  <c r="E31" i="6"/>
  <c r="F31" i="6"/>
  <c r="E32" i="6"/>
  <c r="F32" i="6"/>
  <c r="E33" i="6"/>
  <c r="F33" i="6"/>
  <c r="E34" i="6"/>
  <c r="F34" i="6"/>
  <c r="E35" i="6"/>
  <c r="F35" i="6"/>
  <c r="E36" i="6"/>
  <c r="F36" i="6"/>
  <c r="E37" i="6"/>
  <c r="F37" i="6"/>
  <c r="E38" i="6"/>
  <c r="F38" i="6"/>
  <c r="E39" i="6"/>
  <c r="F39" i="6"/>
  <c r="E40" i="6"/>
  <c r="F40" i="6"/>
  <c r="E41" i="6"/>
  <c r="F41" i="6"/>
  <c r="E42" i="6"/>
  <c r="F42" i="6"/>
  <c r="E43" i="6"/>
  <c r="F43" i="6"/>
  <c r="E44" i="6"/>
  <c r="F44" i="6"/>
  <c r="E45" i="6"/>
  <c r="F45" i="6"/>
  <c r="E46" i="6"/>
  <c r="F46" i="6"/>
  <c r="E47" i="6"/>
  <c r="F47" i="6"/>
  <c r="E48" i="6"/>
  <c r="F48" i="6"/>
  <c r="E49" i="6"/>
  <c r="F49" i="6"/>
  <c r="E50" i="6"/>
  <c r="F50" i="6"/>
  <c r="E51" i="6"/>
  <c r="F51" i="6"/>
  <c r="E52" i="6"/>
  <c r="F52" i="6"/>
  <c r="E53" i="6"/>
  <c r="F53" i="6"/>
  <c r="E54" i="6"/>
  <c r="F54" i="6"/>
  <c r="F5" i="6"/>
  <c r="E5" i="6"/>
  <c r="D65" i="6"/>
  <c r="C65" i="6"/>
  <c r="D62" i="6"/>
  <c r="C62" i="6"/>
  <c r="D61" i="6"/>
  <c r="D63" i="6" s="1"/>
  <c r="C61" i="6"/>
  <c r="C63" i="6" s="1"/>
  <c r="C64" i="6" s="1"/>
  <c r="D60" i="6"/>
  <c r="C60" i="6"/>
  <c r="D58" i="6"/>
  <c r="D66" i="6" s="1"/>
  <c r="D68" i="6" s="1"/>
  <c r="C58" i="6"/>
  <c r="C59" i="6" s="1"/>
  <c r="D57" i="6"/>
  <c r="C57" i="6"/>
  <c r="G56" i="6"/>
  <c r="D56" i="6"/>
  <c r="C56" i="6"/>
  <c r="H68" i="6"/>
  <c r="H58" i="6"/>
  <c r="H65" i="6"/>
  <c r="H63" i="6"/>
  <c r="H57" i="6"/>
  <c r="H67" i="6"/>
  <c r="H61" i="6"/>
  <c r="H60" i="6"/>
  <c r="H64" i="6"/>
  <c r="H62" i="6"/>
  <c r="H59" i="6"/>
  <c r="H66" i="6"/>
  <c r="D64" i="6" l="1"/>
  <c r="D67" i="6"/>
  <c r="G65" i="6"/>
  <c r="C66" i="6"/>
  <c r="C68" i="6" s="1"/>
  <c r="G60" i="6"/>
  <c r="G62" i="6"/>
  <c r="G58" i="6"/>
  <c r="B71" i="6"/>
  <c r="D59" i="6"/>
  <c r="G61" i="6"/>
  <c r="E5" i="5"/>
  <c r="E6" i="5" s="1"/>
  <c r="E7" i="5" s="1"/>
  <c r="E8" i="5" s="1"/>
  <c r="D57" i="5"/>
  <c r="D58" i="5"/>
  <c r="D60" i="5"/>
  <c r="D61" i="5"/>
  <c r="D62" i="5"/>
  <c r="D65" i="5"/>
  <c r="G63" i="6" l="1"/>
  <c r="G64" i="6" s="1"/>
  <c r="B72" i="6"/>
  <c r="B73" i="6" s="1"/>
  <c r="D73" i="6" s="1"/>
  <c r="G59" i="6"/>
  <c r="G66" i="6"/>
  <c r="G67" i="6" s="1"/>
  <c r="C67" i="6"/>
  <c r="D63" i="5"/>
  <c r="D64" i="5" s="1"/>
  <c r="D66" i="5"/>
  <c r="D67" i="5" s="1"/>
  <c r="E9" i="5"/>
  <c r="E10" i="5" s="1"/>
  <c r="E11" i="5" s="1"/>
  <c r="E12" i="5" s="1"/>
  <c r="E13" i="5" s="1"/>
  <c r="E14" i="5" s="1"/>
  <c r="E15" i="5" s="1"/>
  <c r="E16" i="5" s="1"/>
  <c r="E17" i="5" s="1"/>
  <c r="E18" i="5" s="1"/>
  <c r="E19" i="5" s="1"/>
  <c r="E20" i="5" s="1"/>
  <c r="E21" i="5" s="1"/>
  <c r="E22" i="5" s="1"/>
  <c r="E23" i="5" s="1"/>
  <c r="E24" i="5" s="1"/>
  <c r="E25" i="5" s="1"/>
  <c r="E26" i="5" s="1"/>
  <c r="E27" i="5" s="1"/>
  <c r="E28" i="5" s="1"/>
  <c r="E29" i="5" s="1"/>
  <c r="E30" i="5" s="1"/>
  <c r="E31" i="5" s="1"/>
  <c r="E32" i="5" s="1"/>
  <c r="E33" i="5" s="1"/>
  <c r="E34" i="5" s="1"/>
  <c r="E35" i="5" s="1"/>
  <c r="E36" i="5" s="1"/>
  <c r="E37" i="5" s="1"/>
  <c r="E38" i="5" s="1"/>
  <c r="E39" i="5" s="1"/>
  <c r="E40" i="5" s="1"/>
  <c r="E41" i="5" s="1"/>
  <c r="E42" i="5" s="1"/>
  <c r="E43" i="5" s="1"/>
  <c r="E44" i="5" s="1"/>
  <c r="E45" i="5" s="1"/>
  <c r="E46" i="5" s="1"/>
  <c r="E47" i="5" s="1"/>
  <c r="E48" i="5" s="1"/>
  <c r="E49" i="5" s="1"/>
  <c r="E50" i="5" s="1"/>
  <c r="E51" i="5" s="1"/>
  <c r="E52" i="5" s="1"/>
  <c r="E53" i="5" s="1"/>
  <c r="E54" i="5" s="1"/>
  <c r="D59" i="5"/>
  <c r="K66" i="5"/>
  <c r="C65" i="5"/>
  <c r="C62" i="5"/>
  <c r="C61" i="5"/>
  <c r="C60" i="5"/>
  <c r="C57" i="5"/>
  <c r="F67" i="5"/>
  <c r="F58" i="5"/>
  <c r="F63" i="5"/>
  <c r="F64" i="5"/>
  <c r="F59" i="5"/>
  <c r="F57" i="5"/>
  <c r="F65" i="5"/>
  <c r="F60" i="5"/>
  <c r="F61" i="5"/>
  <c r="F68" i="5"/>
  <c r="F66" i="5"/>
  <c r="F62" i="5"/>
  <c r="G68" i="6" l="1"/>
  <c r="D68" i="5"/>
  <c r="C59" i="5"/>
  <c r="C63" i="5"/>
  <c r="C64" i="5" s="1"/>
  <c r="E57" i="5"/>
  <c r="K67" i="5" s="1"/>
  <c r="K68" i="5" s="1"/>
  <c r="M68" i="5" s="1"/>
  <c r="E58" i="5"/>
  <c r="E61" i="5"/>
  <c r="E62" i="5"/>
  <c r="E65" i="5"/>
  <c r="E60" i="5"/>
  <c r="C66" i="5"/>
  <c r="C68" i="5" s="1"/>
  <c r="D56" i="5"/>
  <c r="E56" i="5"/>
  <c r="C56" i="5"/>
  <c r="C67" i="5" l="1"/>
  <c r="E63" i="5"/>
  <c r="E64" i="5"/>
  <c r="E66" i="5"/>
  <c r="E59" i="5"/>
  <c r="E68" i="5"/>
  <c r="E67" i="5"/>
</calcChain>
</file>

<file path=xl/sharedStrings.xml><?xml version="1.0" encoding="utf-8"?>
<sst xmlns="http://schemas.openxmlformats.org/spreadsheetml/2006/main" count="68" uniqueCount="39">
  <si>
    <t>Day</t>
  </si>
  <si>
    <t>Mean</t>
  </si>
  <si>
    <t>Median</t>
  </si>
  <si>
    <t>Range</t>
  </si>
  <si>
    <t>Count</t>
  </si>
  <si>
    <t>Input</t>
  </si>
  <si>
    <t>Output</t>
  </si>
  <si>
    <t>Max</t>
  </si>
  <si>
    <t>Min</t>
  </si>
  <si>
    <t>StdDev</t>
  </si>
  <si>
    <t>CV</t>
  </si>
  <si>
    <t>Inventory</t>
  </si>
  <si>
    <t>RT=I</t>
  </si>
  <si>
    <t>T</t>
  </si>
  <si>
    <t>Compute the average inventory, and the average flow time.</t>
  </si>
  <si>
    <t>Given the daily data in the first 3 columns.</t>
  </si>
  <si>
    <t>hours</t>
  </si>
  <si>
    <t>Ran/Med</t>
  </si>
  <si>
    <t>95%CM</t>
  </si>
  <si>
    <t>LL95%C</t>
  </si>
  <si>
    <t>UL95%C</t>
  </si>
  <si>
    <t>R=</t>
  </si>
  <si>
    <t>I</t>
  </si>
  <si>
    <t>T=I/R</t>
  </si>
  <si>
    <t>days</t>
  </si>
  <si>
    <t>Watch the lecture at</t>
  </si>
  <si>
    <t>https://youtu.be/g_jxYZhnxq0</t>
  </si>
  <si>
    <t>SumInput</t>
  </si>
  <si>
    <t>SumOutput</t>
  </si>
  <si>
    <t>Column1</t>
  </si>
  <si>
    <t>Standard Error</t>
  </si>
  <si>
    <t>Mode</t>
  </si>
  <si>
    <t>Standard Deviation</t>
  </si>
  <si>
    <t>Sample Variance</t>
  </si>
  <si>
    <t>Kurtosis</t>
  </si>
  <si>
    <t>Skewness</t>
  </si>
  <si>
    <t>Minimum</t>
  </si>
  <si>
    <t>Maximum</t>
  </si>
  <si>
    <t>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</si>
</sst>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Book Antiqua"/>
      <family val="1"/>
    </font>
    <font>
      <u/>
      <sz val="11"/>
      <color theme="10"/>
      <name val="Calibri"/>
      <family val="2"/>
      <scheme val="minor"/>
    </font>
    <font>
      <b/>
      <sz val="11"/>
      <color theme="0"/>
      <name val="Book Antiqua"/>
      <family val="1"/>
    </font>
    <font>
      <i/>
      <sz val="11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000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26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left"/>
    </xf>
    <xf numFmtId="0" fontId="18" fillId="35" borderId="14" xfId="0" applyFont="1" applyFill="1" applyBorder="1" applyAlignment="1">
      <alignment horizontal="center"/>
    </xf>
    <xf numFmtId="0" fontId="18" fillId="0" borderId="10" xfId="0" applyFont="1" applyBorder="1" applyAlignment="1">
      <alignment horizontal="left"/>
    </xf>
    <xf numFmtId="0" fontId="18" fillId="34" borderId="15" xfId="0" applyFont="1" applyFill="1" applyBorder="1" applyAlignment="1">
      <alignment horizontal="center"/>
    </xf>
    <xf numFmtId="0" fontId="18" fillId="0" borderId="13" xfId="0" applyFont="1" applyBorder="1"/>
    <xf numFmtId="0" fontId="18" fillId="34" borderId="16" xfId="0" applyFont="1" applyFill="1" applyBorder="1" applyAlignment="1">
      <alignment horizontal="center"/>
    </xf>
    <xf numFmtId="2" fontId="18" fillId="0" borderId="0" xfId="0" applyNumberFormat="1" applyFont="1" applyAlignment="1">
      <alignment horizontal="left"/>
    </xf>
    <xf numFmtId="1" fontId="18" fillId="0" borderId="0" xfId="0" applyNumberFormat="1" applyFont="1" applyAlignment="1">
      <alignment horizontal="left"/>
    </xf>
    <xf numFmtId="164" fontId="18" fillId="0" borderId="0" xfId="0" applyNumberFormat="1" applyFont="1"/>
    <xf numFmtId="2" fontId="18" fillId="0" borderId="0" xfId="0" applyNumberFormat="1" applyFont="1"/>
    <xf numFmtId="0" fontId="18" fillId="35" borderId="18" xfId="0" applyFont="1" applyFill="1" applyBorder="1" applyAlignment="1">
      <alignment horizontal="center"/>
    </xf>
    <xf numFmtId="0" fontId="18" fillId="33" borderId="14" xfId="0" applyFont="1" applyFill="1" applyBorder="1" applyAlignment="1">
      <alignment horizontal="center"/>
    </xf>
    <xf numFmtId="0" fontId="18" fillId="33" borderId="12" xfId="0" applyFont="1" applyFill="1" applyBorder="1" applyAlignment="1">
      <alignment horizontal="center"/>
    </xf>
    <xf numFmtId="0" fontId="18" fillId="35" borderId="17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20" fillId="36" borderId="0" xfId="0" applyFont="1" applyFill="1"/>
    <xf numFmtId="0" fontId="19" fillId="0" borderId="0" xfId="42"/>
    <xf numFmtId="0" fontId="18" fillId="35" borderId="10" xfId="0" applyFont="1" applyFill="1" applyBorder="1" applyAlignment="1">
      <alignment horizontal="center"/>
    </xf>
    <xf numFmtId="0" fontId="0" fillId="0" borderId="0" xfId="0" applyFill="1" applyBorder="1" applyAlignment="1"/>
    <xf numFmtId="0" fontId="0" fillId="0" borderId="19" xfId="0" applyFill="1" applyBorder="1" applyAlignment="1"/>
    <xf numFmtId="0" fontId="21" fillId="0" borderId="20" xfId="0" applyFont="1" applyFill="1" applyBorder="1" applyAlignment="1">
      <alignment horizontal="centerContinuous"/>
    </xf>
    <xf numFmtId="0" fontId="18" fillId="34" borderId="21" xfId="0" applyFont="1" applyFill="1" applyBorder="1" applyAlignment="1">
      <alignment horizontal="center"/>
    </xf>
    <xf numFmtId="0" fontId="18" fillId="0" borderId="0" xfId="0" applyFont="1" applyBorder="1"/>
    <xf numFmtId="0" fontId="0" fillId="0" borderId="0" xfId="0" applyBorder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Approach2!$F$4</c:f>
              <c:strCache>
                <c:ptCount val="1"/>
                <c:pt idx="0">
                  <c:v>SumOutput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Approach2!$E$5:$E$54</c:f>
              <c:numCache>
                <c:formatCode>General</c:formatCode>
                <c:ptCount val="50"/>
                <c:pt idx="0">
                  <c:v>2</c:v>
                </c:pt>
                <c:pt idx="1">
                  <c:v>4</c:v>
                </c:pt>
                <c:pt idx="2">
                  <c:v>5</c:v>
                </c:pt>
                <c:pt idx="3">
                  <c:v>5</c:v>
                </c:pt>
                <c:pt idx="4">
                  <c:v>7</c:v>
                </c:pt>
                <c:pt idx="5">
                  <c:v>8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15</c:v>
                </c:pt>
                <c:pt idx="10">
                  <c:v>16</c:v>
                </c:pt>
                <c:pt idx="11">
                  <c:v>19</c:v>
                </c:pt>
                <c:pt idx="12">
                  <c:v>22</c:v>
                </c:pt>
                <c:pt idx="13">
                  <c:v>24</c:v>
                </c:pt>
                <c:pt idx="14">
                  <c:v>25</c:v>
                </c:pt>
                <c:pt idx="15">
                  <c:v>31</c:v>
                </c:pt>
                <c:pt idx="16">
                  <c:v>33</c:v>
                </c:pt>
                <c:pt idx="17">
                  <c:v>34</c:v>
                </c:pt>
                <c:pt idx="18">
                  <c:v>36</c:v>
                </c:pt>
                <c:pt idx="19">
                  <c:v>38</c:v>
                </c:pt>
                <c:pt idx="20">
                  <c:v>41</c:v>
                </c:pt>
                <c:pt idx="21">
                  <c:v>45</c:v>
                </c:pt>
                <c:pt idx="22">
                  <c:v>49</c:v>
                </c:pt>
                <c:pt idx="23">
                  <c:v>54</c:v>
                </c:pt>
                <c:pt idx="24">
                  <c:v>58</c:v>
                </c:pt>
                <c:pt idx="25">
                  <c:v>60</c:v>
                </c:pt>
                <c:pt idx="26">
                  <c:v>61</c:v>
                </c:pt>
                <c:pt idx="27">
                  <c:v>65</c:v>
                </c:pt>
                <c:pt idx="28">
                  <c:v>68</c:v>
                </c:pt>
                <c:pt idx="29">
                  <c:v>72</c:v>
                </c:pt>
                <c:pt idx="30">
                  <c:v>75</c:v>
                </c:pt>
                <c:pt idx="31">
                  <c:v>76</c:v>
                </c:pt>
                <c:pt idx="32">
                  <c:v>81</c:v>
                </c:pt>
                <c:pt idx="33">
                  <c:v>83</c:v>
                </c:pt>
                <c:pt idx="34">
                  <c:v>83</c:v>
                </c:pt>
                <c:pt idx="35">
                  <c:v>90</c:v>
                </c:pt>
                <c:pt idx="36">
                  <c:v>93</c:v>
                </c:pt>
                <c:pt idx="37">
                  <c:v>98</c:v>
                </c:pt>
                <c:pt idx="38">
                  <c:v>103</c:v>
                </c:pt>
                <c:pt idx="39">
                  <c:v>109</c:v>
                </c:pt>
                <c:pt idx="40">
                  <c:v>111</c:v>
                </c:pt>
                <c:pt idx="41">
                  <c:v>114</c:v>
                </c:pt>
                <c:pt idx="42">
                  <c:v>118</c:v>
                </c:pt>
                <c:pt idx="43">
                  <c:v>120</c:v>
                </c:pt>
                <c:pt idx="44">
                  <c:v>123</c:v>
                </c:pt>
                <c:pt idx="45">
                  <c:v>126</c:v>
                </c:pt>
                <c:pt idx="46">
                  <c:v>132</c:v>
                </c:pt>
                <c:pt idx="47">
                  <c:v>143</c:v>
                </c:pt>
                <c:pt idx="48">
                  <c:v>148</c:v>
                </c:pt>
                <c:pt idx="49">
                  <c:v>153</c:v>
                </c:pt>
              </c:numCache>
            </c:numRef>
          </c:xVal>
          <c:yVal>
            <c:numRef>
              <c:f>Approach2!$F$5:$F$54</c:f>
              <c:numCache>
                <c:formatCode>General</c:formatCode>
                <c:ptCount val="50"/>
                <c:pt idx="0">
                  <c:v>1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11</c:v>
                </c:pt>
                <c:pt idx="9">
                  <c:v>15</c:v>
                </c:pt>
                <c:pt idx="10">
                  <c:v>15</c:v>
                </c:pt>
                <c:pt idx="11">
                  <c:v>16</c:v>
                </c:pt>
                <c:pt idx="12">
                  <c:v>19</c:v>
                </c:pt>
                <c:pt idx="13">
                  <c:v>23</c:v>
                </c:pt>
                <c:pt idx="14">
                  <c:v>24</c:v>
                </c:pt>
                <c:pt idx="15">
                  <c:v>27</c:v>
                </c:pt>
                <c:pt idx="16">
                  <c:v>32</c:v>
                </c:pt>
                <c:pt idx="17">
                  <c:v>34</c:v>
                </c:pt>
                <c:pt idx="18">
                  <c:v>35</c:v>
                </c:pt>
                <c:pt idx="19">
                  <c:v>37</c:v>
                </c:pt>
                <c:pt idx="20">
                  <c:v>40</c:v>
                </c:pt>
                <c:pt idx="21">
                  <c:v>43</c:v>
                </c:pt>
                <c:pt idx="22">
                  <c:v>47</c:v>
                </c:pt>
                <c:pt idx="23">
                  <c:v>50</c:v>
                </c:pt>
                <c:pt idx="24">
                  <c:v>55</c:v>
                </c:pt>
                <c:pt idx="25">
                  <c:v>58</c:v>
                </c:pt>
                <c:pt idx="26">
                  <c:v>61</c:v>
                </c:pt>
                <c:pt idx="27">
                  <c:v>63</c:v>
                </c:pt>
                <c:pt idx="28">
                  <c:v>65</c:v>
                </c:pt>
                <c:pt idx="29">
                  <c:v>68</c:v>
                </c:pt>
                <c:pt idx="30">
                  <c:v>73</c:v>
                </c:pt>
                <c:pt idx="31">
                  <c:v>76</c:v>
                </c:pt>
                <c:pt idx="32">
                  <c:v>77</c:v>
                </c:pt>
                <c:pt idx="33">
                  <c:v>82</c:v>
                </c:pt>
                <c:pt idx="34">
                  <c:v>83</c:v>
                </c:pt>
                <c:pt idx="35">
                  <c:v>85</c:v>
                </c:pt>
                <c:pt idx="36">
                  <c:v>91</c:v>
                </c:pt>
                <c:pt idx="37">
                  <c:v>95</c:v>
                </c:pt>
                <c:pt idx="38">
                  <c:v>100</c:v>
                </c:pt>
                <c:pt idx="39">
                  <c:v>105</c:v>
                </c:pt>
                <c:pt idx="40">
                  <c:v>111</c:v>
                </c:pt>
                <c:pt idx="41">
                  <c:v>112</c:v>
                </c:pt>
                <c:pt idx="42">
                  <c:v>116</c:v>
                </c:pt>
                <c:pt idx="43">
                  <c:v>119</c:v>
                </c:pt>
                <c:pt idx="44">
                  <c:v>122</c:v>
                </c:pt>
                <c:pt idx="45">
                  <c:v>124</c:v>
                </c:pt>
                <c:pt idx="46">
                  <c:v>128</c:v>
                </c:pt>
                <c:pt idx="47">
                  <c:v>134</c:v>
                </c:pt>
                <c:pt idx="48">
                  <c:v>139</c:v>
                </c:pt>
                <c:pt idx="49">
                  <c:v>144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FEA-401B-A277-268F56FD0B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44913007"/>
        <c:axId val="1459154367"/>
      </c:scatterChart>
      <c:valAx>
        <c:axId val="1544913007"/>
        <c:scaling>
          <c:orientation val="minMax"/>
          <c:max val="16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9154367"/>
        <c:crosses val="autoZero"/>
        <c:crossBetween val="midCat"/>
      </c:valAx>
      <c:valAx>
        <c:axId val="14591543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491300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Approach2!$E$4</c:f>
              <c:strCache>
                <c:ptCount val="1"/>
                <c:pt idx="0">
                  <c:v>SumInput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Approach2!$B$5:$B$54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xVal>
          <c:yVal>
            <c:numRef>
              <c:f>Approach2!$E$5:$E$54</c:f>
              <c:numCache>
                <c:formatCode>General</c:formatCode>
                <c:ptCount val="50"/>
                <c:pt idx="0">
                  <c:v>2</c:v>
                </c:pt>
                <c:pt idx="1">
                  <c:v>4</c:v>
                </c:pt>
                <c:pt idx="2">
                  <c:v>5</c:v>
                </c:pt>
                <c:pt idx="3">
                  <c:v>5</c:v>
                </c:pt>
                <c:pt idx="4">
                  <c:v>7</c:v>
                </c:pt>
                <c:pt idx="5">
                  <c:v>8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15</c:v>
                </c:pt>
                <c:pt idx="10">
                  <c:v>16</c:v>
                </c:pt>
                <c:pt idx="11">
                  <c:v>19</c:v>
                </c:pt>
                <c:pt idx="12">
                  <c:v>22</c:v>
                </c:pt>
                <c:pt idx="13">
                  <c:v>24</c:v>
                </c:pt>
                <c:pt idx="14">
                  <c:v>25</c:v>
                </c:pt>
                <c:pt idx="15">
                  <c:v>31</c:v>
                </c:pt>
                <c:pt idx="16">
                  <c:v>33</c:v>
                </c:pt>
                <c:pt idx="17">
                  <c:v>34</c:v>
                </c:pt>
                <c:pt idx="18">
                  <c:v>36</c:v>
                </c:pt>
                <c:pt idx="19">
                  <c:v>38</c:v>
                </c:pt>
                <c:pt idx="20">
                  <c:v>41</c:v>
                </c:pt>
                <c:pt idx="21">
                  <c:v>45</c:v>
                </c:pt>
                <c:pt idx="22">
                  <c:v>49</c:v>
                </c:pt>
                <c:pt idx="23">
                  <c:v>54</c:v>
                </c:pt>
                <c:pt idx="24">
                  <c:v>58</c:v>
                </c:pt>
                <c:pt idx="25">
                  <c:v>60</c:v>
                </c:pt>
                <c:pt idx="26">
                  <c:v>61</c:v>
                </c:pt>
                <c:pt idx="27">
                  <c:v>65</c:v>
                </c:pt>
                <c:pt idx="28">
                  <c:v>68</c:v>
                </c:pt>
                <c:pt idx="29">
                  <c:v>72</c:v>
                </c:pt>
                <c:pt idx="30">
                  <c:v>75</c:v>
                </c:pt>
                <c:pt idx="31">
                  <c:v>76</c:v>
                </c:pt>
                <c:pt idx="32">
                  <c:v>81</c:v>
                </c:pt>
                <c:pt idx="33">
                  <c:v>83</c:v>
                </c:pt>
                <c:pt idx="34">
                  <c:v>83</c:v>
                </c:pt>
                <c:pt idx="35">
                  <c:v>90</c:v>
                </c:pt>
                <c:pt idx="36">
                  <c:v>93</c:v>
                </c:pt>
                <c:pt idx="37">
                  <c:v>98</c:v>
                </c:pt>
                <c:pt idx="38">
                  <c:v>103</c:v>
                </c:pt>
                <c:pt idx="39">
                  <c:v>109</c:v>
                </c:pt>
                <c:pt idx="40">
                  <c:v>111</c:v>
                </c:pt>
                <c:pt idx="41">
                  <c:v>114</c:v>
                </c:pt>
                <c:pt idx="42">
                  <c:v>118</c:v>
                </c:pt>
                <c:pt idx="43">
                  <c:v>120</c:v>
                </c:pt>
                <c:pt idx="44">
                  <c:v>123</c:v>
                </c:pt>
                <c:pt idx="45">
                  <c:v>126</c:v>
                </c:pt>
                <c:pt idx="46">
                  <c:v>132</c:v>
                </c:pt>
                <c:pt idx="47">
                  <c:v>143</c:v>
                </c:pt>
                <c:pt idx="48">
                  <c:v>148</c:v>
                </c:pt>
                <c:pt idx="49">
                  <c:v>153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8D6-4A24-9878-BB8E2185AC2E}"/>
            </c:ext>
          </c:extLst>
        </c:ser>
        <c:ser>
          <c:idx val="1"/>
          <c:order val="1"/>
          <c:tx>
            <c:strRef>
              <c:f>Approach2!$F$4</c:f>
              <c:strCache>
                <c:ptCount val="1"/>
                <c:pt idx="0">
                  <c:v>SumOutput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Approach2!$B$5:$B$54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xVal>
          <c:yVal>
            <c:numRef>
              <c:f>Approach2!$F$5:$F$54</c:f>
              <c:numCache>
                <c:formatCode>General</c:formatCode>
                <c:ptCount val="50"/>
                <c:pt idx="0">
                  <c:v>1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11</c:v>
                </c:pt>
                <c:pt idx="9">
                  <c:v>15</c:v>
                </c:pt>
                <c:pt idx="10">
                  <c:v>15</c:v>
                </c:pt>
                <c:pt idx="11">
                  <c:v>16</c:v>
                </c:pt>
                <c:pt idx="12">
                  <c:v>19</c:v>
                </c:pt>
                <c:pt idx="13">
                  <c:v>23</c:v>
                </c:pt>
                <c:pt idx="14">
                  <c:v>24</c:v>
                </c:pt>
                <c:pt idx="15">
                  <c:v>27</c:v>
                </c:pt>
                <c:pt idx="16">
                  <c:v>32</c:v>
                </c:pt>
                <c:pt idx="17">
                  <c:v>34</c:v>
                </c:pt>
                <c:pt idx="18">
                  <c:v>35</c:v>
                </c:pt>
                <c:pt idx="19">
                  <c:v>37</c:v>
                </c:pt>
                <c:pt idx="20">
                  <c:v>40</c:v>
                </c:pt>
                <c:pt idx="21">
                  <c:v>43</c:v>
                </c:pt>
                <c:pt idx="22">
                  <c:v>47</c:v>
                </c:pt>
                <c:pt idx="23">
                  <c:v>50</c:v>
                </c:pt>
                <c:pt idx="24">
                  <c:v>55</c:v>
                </c:pt>
                <c:pt idx="25">
                  <c:v>58</c:v>
                </c:pt>
                <c:pt idx="26">
                  <c:v>61</c:v>
                </c:pt>
                <c:pt idx="27">
                  <c:v>63</c:v>
                </c:pt>
                <c:pt idx="28">
                  <c:v>65</c:v>
                </c:pt>
                <c:pt idx="29">
                  <c:v>68</c:v>
                </c:pt>
                <c:pt idx="30">
                  <c:v>73</c:v>
                </c:pt>
                <c:pt idx="31">
                  <c:v>76</c:v>
                </c:pt>
                <c:pt idx="32">
                  <c:v>77</c:v>
                </c:pt>
                <c:pt idx="33">
                  <c:v>82</c:v>
                </c:pt>
                <c:pt idx="34">
                  <c:v>83</c:v>
                </c:pt>
                <c:pt idx="35">
                  <c:v>85</c:v>
                </c:pt>
                <c:pt idx="36">
                  <c:v>91</c:v>
                </c:pt>
                <c:pt idx="37">
                  <c:v>95</c:v>
                </c:pt>
                <c:pt idx="38">
                  <c:v>100</c:v>
                </c:pt>
                <c:pt idx="39">
                  <c:v>105</c:v>
                </c:pt>
                <c:pt idx="40">
                  <c:v>111</c:v>
                </c:pt>
                <c:pt idx="41">
                  <c:v>112</c:v>
                </c:pt>
                <c:pt idx="42">
                  <c:v>116</c:v>
                </c:pt>
                <c:pt idx="43">
                  <c:v>119</c:v>
                </c:pt>
                <c:pt idx="44">
                  <c:v>122</c:v>
                </c:pt>
                <c:pt idx="45">
                  <c:v>124</c:v>
                </c:pt>
                <c:pt idx="46">
                  <c:v>128</c:v>
                </c:pt>
                <c:pt idx="47">
                  <c:v>134</c:v>
                </c:pt>
                <c:pt idx="48">
                  <c:v>139</c:v>
                </c:pt>
                <c:pt idx="49">
                  <c:v>144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8D6-4A24-9878-BB8E2185A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03648159"/>
        <c:axId val="1498821359"/>
      </c:scatterChart>
      <c:valAx>
        <c:axId val="1503648159"/>
        <c:scaling>
          <c:orientation val="minMax"/>
          <c:max val="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8821359"/>
        <c:crosses val="autoZero"/>
        <c:crossBetween val="midCat"/>
      </c:valAx>
      <c:valAx>
        <c:axId val="1498821359"/>
        <c:scaling>
          <c:orientation val="minMax"/>
          <c:max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364815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56962</xdr:colOff>
      <xdr:row>1</xdr:row>
      <xdr:rowOff>52488</xdr:rowOff>
    </xdr:from>
    <xdr:to>
      <xdr:col>16</xdr:col>
      <xdr:colOff>161835</xdr:colOff>
      <xdr:row>15</xdr:row>
      <xdr:rowOff>79218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5722353" y="260847"/>
          <a:ext cx="4946748" cy="2963605"/>
          <a:chOff x="4510548" y="645241"/>
          <a:chExt cx="5107305" cy="2619989"/>
        </a:xfrm>
      </xdr:grpSpPr>
      <xdr:pic>
        <xdr:nvPicPr>
          <xdr:cNvPr id="2" name="Picture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4510548" y="645241"/>
            <a:ext cx="5107305" cy="2619989"/>
          </a:xfrm>
          <a:prstGeom prst="rect">
            <a:avLst/>
          </a:prstGeom>
        </xdr:spPr>
      </xdr:pic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4934564" y="1659193"/>
            <a:ext cx="498406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 b="1">
                <a:solidFill>
                  <a:srgbClr val="FF0000"/>
                </a:solidFill>
              </a:rPr>
              <a:t>Input</a:t>
            </a:r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8222226" y="946355"/>
            <a:ext cx="605102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 b="1">
                <a:solidFill>
                  <a:srgbClr val="FF0000"/>
                </a:solidFill>
              </a:rPr>
              <a:t>Output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385608</xdr:colOff>
      <xdr:row>2</xdr:row>
      <xdr:rowOff>0</xdr:rowOff>
    </xdr:from>
    <xdr:to>
      <xdr:col>25</xdr:col>
      <xdr:colOff>493825</xdr:colOff>
      <xdr:row>16</xdr:row>
      <xdr:rowOff>11367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F7A067B7-F51F-414B-9BCA-ADA7C32C0213}"/>
            </a:ext>
          </a:extLst>
        </xdr:cNvPr>
        <xdr:cNvGrpSpPr/>
      </xdr:nvGrpSpPr>
      <xdr:grpSpPr>
        <a:xfrm>
          <a:off x="11231818" y="414798"/>
          <a:ext cx="4962894" cy="3130037"/>
          <a:chOff x="4510548" y="645241"/>
          <a:chExt cx="5107305" cy="2619989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CFD49F5F-C86C-4D47-83AF-A1816065C34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4510548" y="645241"/>
            <a:ext cx="5107305" cy="2619989"/>
          </a:xfrm>
          <a:prstGeom prst="rect">
            <a:avLst/>
          </a:prstGeom>
        </xdr:spPr>
      </xdr:pic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53722902-2EF0-4F7F-BCB1-515542791475}"/>
              </a:ext>
            </a:extLst>
          </xdr:cNvPr>
          <xdr:cNvSpPr txBox="1"/>
        </xdr:nvSpPr>
        <xdr:spPr>
          <a:xfrm>
            <a:off x="4934564" y="1659193"/>
            <a:ext cx="498406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 b="1">
                <a:solidFill>
                  <a:srgbClr val="FF0000"/>
                </a:solidFill>
              </a:rPr>
              <a:t>Input</a:t>
            </a:r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B297E012-8E4F-4995-BA50-E80E40F11DCE}"/>
              </a:ext>
            </a:extLst>
          </xdr:cNvPr>
          <xdr:cNvSpPr txBox="1"/>
        </xdr:nvSpPr>
        <xdr:spPr>
          <a:xfrm>
            <a:off x="8222226" y="946355"/>
            <a:ext cx="605102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 b="1">
                <a:solidFill>
                  <a:srgbClr val="FF0000"/>
                </a:solidFill>
              </a:rPr>
              <a:t>Output</a:t>
            </a:r>
          </a:p>
        </xdr:txBody>
      </xdr:sp>
    </xdr:grpSp>
    <xdr:clientData/>
  </xdr:twoCellAnchor>
  <xdr:twoCellAnchor>
    <xdr:from>
      <xdr:col>9</xdr:col>
      <xdr:colOff>398665</xdr:colOff>
      <xdr:row>46</xdr:row>
      <xdr:rowOff>107077</xdr:rowOff>
    </xdr:from>
    <xdr:to>
      <xdr:col>17</xdr:col>
      <xdr:colOff>599151</xdr:colOff>
      <xdr:row>68</xdr:row>
      <xdr:rowOff>99858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1A86AEFF-5257-4099-8268-243C87C999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713606</xdr:colOff>
      <xdr:row>2</xdr:row>
      <xdr:rowOff>145486</xdr:rowOff>
    </xdr:from>
    <xdr:to>
      <xdr:col>17</xdr:col>
      <xdr:colOff>192035</xdr:colOff>
      <xdr:row>23</xdr:row>
      <xdr:rowOff>7681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6E2A94D-2854-4109-BD86-4464AF73BC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0.07008</cdr:x>
      <cdr:y>0.10354</cdr:y>
    </cdr:from>
    <cdr:to>
      <cdr:x>0.95388</cdr:x>
      <cdr:y>0.93597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E1DBCA77-7D9A-4F22-9308-ED25A52B92BD}"/>
            </a:ext>
          </a:extLst>
        </cdr:cNvPr>
        <cdr:cNvCxnSpPr/>
      </cdr:nvCxnSpPr>
      <cdr:spPr>
        <a:xfrm xmlns:a="http://schemas.openxmlformats.org/drawingml/2006/main" flipH="1">
          <a:off x="361797" y="484394"/>
          <a:ext cx="4562782" cy="3894496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C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sun.edu/~aa2035/CourseBase/Probability/S-Regression/Game1DataForRegressionand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GaDatTavSolver"/>
      <sheetName val="GaDataRegression"/>
      <sheetName val="3a.ForcES-MAD.TS"/>
      <sheetName val="3b.ForcES-MSE"/>
      <sheetName val="3c.ForcReg"/>
    </sheetNames>
    <sheetDataSet>
      <sheetData sheetId="0"/>
      <sheetData sheetId="1"/>
      <sheetData sheetId="2">
        <row r="9">
          <cell r="C9" t="str">
            <v>Actual vs. Forecast</v>
          </cell>
        </row>
      </sheetData>
      <sheetData sheetId="3">
        <row r="7">
          <cell r="C7" t="str">
            <v>Actual vs. Forecast</v>
          </cell>
        </row>
      </sheetData>
      <sheetData sheetId="4">
        <row r="6">
          <cell r="B6" t="str">
            <v>At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youtu.be/g_jxYZhnxq0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Q69"/>
  <sheetViews>
    <sheetView tabSelected="1" zoomScale="96" zoomScaleNormal="96" workbookViewId="0">
      <selection activeCell="S14" sqref="S14"/>
    </sheetView>
  </sheetViews>
  <sheetFormatPr defaultColWidth="9.140625" defaultRowHeight="16.5" x14ac:dyDescent="0.3"/>
  <cols>
    <col min="1" max="1" width="9.85546875" style="1" bestFit="1" customWidth="1"/>
    <col min="2" max="2" width="6.28515625" style="1" customWidth="1"/>
    <col min="3" max="3" width="8.28515625" style="1" customWidth="1"/>
    <col min="4" max="4" width="8.85546875" style="1" customWidth="1"/>
    <col min="5" max="5" width="9.5703125" style="1" bestFit="1" customWidth="1"/>
    <col min="6" max="6" width="13.28515625" style="1" bestFit="1" customWidth="1"/>
    <col min="7" max="8" width="9.140625" style="1"/>
    <col min="9" max="9" width="10.7109375" style="1" customWidth="1"/>
    <col min="10" max="15" width="9.140625" style="1"/>
    <col min="16" max="16" width="18.140625" style="1" bestFit="1" customWidth="1"/>
    <col min="17" max="16384" width="9.140625" style="1"/>
  </cols>
  <sheetData>
    <row r="1" spans="2:10" x14ac:dyDescent="0.3">
      <c r="B1" s="1" t="s">
        <v>15</v>
      </c>
      <c r="H1" s="17" t="s">
        <v>25</v>
      </c>
      <c r="I1" s="17"/>
      <c r="J1" s="18" t="s">
        <v>26</v>
      </c>
    </row>
    <row r="2" spans="2:10" x14ac:dyDescent="0.3">
      <c r="B2" s="1" t="s">
        <v>14</v>
      </c>
    </row>
    <row r="3" spans="2:10" ht="17.25" thickBot="1" x14ac:dyDescent="0.35"/>
    <row r="4" spans="2:10" ht="17.25" thickBot="1" x14ac:dyDescent="0.35">
      <c r="B4" s="6" t="s">
        <v>0</v>
      </c>
      <c r="C4" s="3" t="s">
        <v>5</v>
      </c>
      <c r="D4" s="13" t="s">
        <v>6</v>
      </c>
      <c r="E4" s="7" t="s">
        <v>11</v>
      </c>
      <c r="F4"/>
    </row>
    <row r="5" spans="2:10" x14ac:dyDescent="0.3">
      <c r="B5" s="4">
        <v>1</v>
      </c>
      <c r="C5" s="15">
        <v>2</v>
      </c>
      <c r="D5" s="13">
        <v>1</v>
      </c>
      <c r="E5" s="23">
        <f>C5-D5</f>
        <v>1</v>
      </c>
      <c r="F5"/>
    </row>
    <row r="6" spans="2:10" x14ac:dyDescent="0.3">
      <c r="B6" s="4">
        <v>2</v>
      </c>
      <c r="C6" s="19">
        <v>2</v>
      </c>
      <c r="D6" s="16">
        <v>2</v>
      </c>
      <c r="E6" s="5">
        <f>E5+C6-D6</f>
        <v>1</v>
      </c>
      <c r="F6"/>
    </row>
    <row r="7" spans="2:10" x14ac:dyDescent="0.3">
      <c r="B7" s="4">
        <v>3</v>
      </c>
      <c r="C7" s="19">
        <v>1</v>
      </c>
      <c r="D7" s="16">
        <v>1</v>
      </c>
      <c r="E7" s="5">
        <f t="shared" ref="E7:E54" si="0">E6+C7-D7</f>
        <v>1</v>
      </c>
      <c r="F7"/>
    </row>
    <row r="8" spans="2:10" x14ac:dyDescent="0.3">
      <c r="B8" s="4">
        <v>4</v>
      </c>
      <c r="C8" s="19">
        <v>0</v>
      </c>
      <c r="D8" s="16">
        <v>1</v>
      </c>
      <c r="E8" s="5">
        <f t="shared" si="0"/>
        <v>0</v>
      </c>
      <c r="F8"/>
    </row>
    <row r="9" spans="2:10" x14ac:dyDescent="0.3">
      <c r="B9" s="4">
        <v>5</v>
      </c>
      <c r="C9" s="19">
        <v>2</v>
      </c>
      <c r="D9" s="16">
        <v>1</v>
      </c>
      <c r="E9" s="5">
        <f t="shared" si="0"/>
        <v>1</v>
      </c>
      <c r="F9"/>
    </row>
    <row r="10" spans="2:10" x14ac:dyDescent="0.3">
      <c r="B10" s="4">
        <v>6</v>
      </c>
      <c r="C10" s="19">
        <v>1</v>
      </c>
      <c r="D10" s="16">
        <v>2</v>
      </c>
      <c r="E10" s="5">
        <f t="shared" si="0"/>
        <v>0</v>
      </c>
      <c r="F10"/>
    </row>
    <row r="11" spans="2:10" x14ac:dyDescent="0.3">
      <c r="B11" s="4">
        <v>7</v>
      </c>
      <c r="C11" s="19">
        <v>0</v>
      </c>
      <c r="D11" s="16">
        <v>0</v>
      </c>
      <c r="E11" s="5">
        <f t="shared" si="0"/>
        <v>0</v>
      </c>
      <c r="F11"/>
    </row>
    <row r="12" spans="2:10" x14ac:dyDescent="0.3">
      <c r="B12" s="4">
        <v>8</v>
      </c>
      <c r="C12" s="19">
        <v>2</v>
      </c>
      <c r="D12" s="16">
        <v>0</v>
      </c>
      <c r="E12" s="5">
        <f t="shared" si="0"/>
        <v>2</v>
      </c>
      <c r="F12"/>
      <c r="G12"/>
      <c r="H12"/>
      <c r="I12"/>
    </row>
    <row r="13" spans="2:10" x14ac:dyDescent="0.3">
      <c r="B13" s="4">
        <v>9</v>
      </c>
      <c r="C13" s="19">
        <v>2</v>
      </c>
      <c r="D13" s="16">
        <v>3</v>
      </c>
      <c r="E13" s="5">
        <f t="shared" si="0"/>
        <v>1</v>
      </c>
      <c r="F13"/>
      <c r="G13"/>
      <c r="H13"/>
      <c r="I13"/>
    </row>
    <row r="14" spans="2:10" x14ac:dyDescent="0.3">
      <c r="B14" s="4">
        <v>10</v>
      </c>
      <c r="C14" s="19">
        <v>3</v>
      </c>
      <c r="D14" s="16">
        <v>4</v>
      </c>
      <c r="E14" s="5">
        <f t="shared" si="0"/>
        <v>0</v>
      </c>
      <c r="F14"/>
      <c r="G14"/>
      <c r="H14"/>
      <c r="I14"/>
    </row>
    <row r="15" spans="2:10" x14ac:dyDescent="0.3">
      <c r="B15" s="4">
        <v>11</v>
      </c>
      <c r="C15" s="19">
        <v>1</v>
      </c>
      <c r="D15" s="16">
        <v>0</v>
      </c>
      <c r="E15" s="5">
        <f t="shared" si="0"/>
        <v>1</v>
      </c>
      <c r="F15"/>
      <c r="G15"/>
      <c r="H15"/>
      <c r="I15"/>
    </row>
    <row r="16" spans="2:10" x14ac:dyDescent="0.3">
      <c r="B16" s="4">
        <v>12</v>
      </c>
      <c r="C16" s="19">
        <v>3</v>
      </c>
      <c r="D16" s="16">
        <v>1</v>
      </c>
      <c r="E16" s="5">
        <f t="shared" si="0"/>
        <v>3</v>
      </c>
      <c r="F16"/>
      <c r="G16"/>
      <c r="H16"/>
      <c r="I16"/>
    </row>
    <row r="17" spans="2:9" x14ac:dyDescent="0.3">
      <c r="B17" s="4">
        <v>13</v>
      </c>
      <c r="C17" s="19">
        <v>3</v>
      </c>
      <c r="D17" s="16">
        <v>3</v>
      </c>
      <c r="E17" s="5">
        <f t="shared" si="0"/>
        <v>3</v>
      </c>
      <c r="F17"/>
      <c r="G17"/>
      <c r="H17"/>
      <c r="I17"/>
    </row>
    <row r="18" spans="2:9" hidden="1" x14ac:dyDescent="0.3">
      <c r="B18" s="4">
        <v>14</v>
      </c>
      <c r="C18" s="19">
        <v>2</v>
      </c>
      <c r="D18" s="16">
        <v>4</v>
      </c>
      <c r="E18" s="5">
        <f t="shared" si="0"/>
        <v>1</v>
      </c>
      <c r="F18"/>
      <c r="G18"/>
      <c r="H18"/>
      <c r="I18"/>
    </row>
    <row r="19" spans="2:9" hidden="1" x14ac:dyDescent="0.3">
      <c r="B19" s="4">
        <v>15</v>
      </c>
      <c r="C19" s="19">
        <v>1</v>
      </c>
      <c r="D19" s="16">
        <v>1</v>
      </c>
      <c r="E19" s="5">
        <f t="shared" si="0"/>
        <v>1</v>
      </c>
      <c r="F19"/>
      <c r="G19"/>
      <c r="H19"/>
      <c r="I19"/>
    </row>
    <row r="20" spans="2:9" hidden="1" x14ac:dyDescent="0.3">
      <c r="B20" s="4">
        <v>16</v>
      </c>
      <c r="C20" s="19">
        <v>6</v>
      </c>
      <c r="D20" s="16">
        <v>3</v>
      </c>
      <c r="E20" s="5">
        <f t="shared" si="0"/>
        <v>4</v>
      </c>
      <c r="F20"/>
      <c r="G20"/>
      <c r="H20"/>
      <c r="I20"/>
    </row>
    <row r="21" spans="2:9" hidden="1" x14ac:dyDescent="0.3">
      <c r="B21" s="4">
        <v>17</v>
      </c>
      <c r="C21" s="19">
        <v>2</v>
      </c>
      <c r="D21" s="16">
        <v>5</v>
      </c>
      <c r="E21" s="5">
        <f t="shared" si="0"/>
        <v>1</v>
      </c>
      <c r="F21"/>
      <c r="G21"/>
      <c r="H21"/>
      <c r="I21"/>
    </row>
    <row r="22" spans="2:9" hidden="1" x14ac:dyDescent="0.3">
      <c r="B22" s="4">
        <v>18</v>
      </c>
      <c r="C22" s="19">
        <v>1</v>
      </c>
      <c r="D22" s="16">
        <v>2</v>
      </c>
      <c r="E22" s="5">
        <f t="shared" si="0"/>
        <v>0</v>
      </c>
      <c r="F22"/>
      <c r="G22"/>
      <c r="H22"/>
      <c r="I22"/>
    </row>
    <row r="23" spans="2:9" hidden="1" x14ac:dyDescent="0.3">
      <c r="B23" s="4">
        <v>19</v>
      </c>
      <c r="C23" s="19">
        <v>2</v>
      </c>
      <c r="D23" s="16">
        <v>1</v>
      </c>
      <c r="E23" s="5">
        <f t="shared" si="0"/>
        <v>1</v>
      </c>
      <c r="F23"/>
      <c r="G23"/>
      <c r="H23"/>
      <c r="I23"/>
    </row>
    <row r="24" spans="2:9" hidden="1" x14ac:dyDescent="0.3">
      <c r="B24" s="4">
        <v>20</v>
      </c>
      <c r="C24" s="19">
        <v>2</v>
      </c>
      <c r="D24" s="16">
        <v>2</v>
      </c>
      <c r="E24" s="5">
        <f t="shared" si="0"/>
        <v>1</v>
      </c>
      <c r="F24"/>
      <c r="G24"/>
      <c r="H24"/>
      <c r="I24"/>
    </row>
    <row r="25" spans="2:9" hidden="1" x14ac:dyDescent="0.3">
      <c r="B25" s="4">
        <v>21</v>
      </c>
      <c r="C25" s="19">
        <v>3</v>
      </c>
      <c r="D25" s="16">
        <v>3</v>
      </c>
      <c r="E25" s="5">
        <f t="shared" si="0"/>
        <v>1</v>
      </c>
      <c r="F25"/>
      <c r="G25"/>
      <c r="H25"/>
      <c r="I25"/>
    </row>
    <row r="26" spans="2:9" hidden="1" x14ac:dyDescent="0.3">
      <c r="B26" s="4">
        <v>22</v>
      </c>
      <c r="C26" s="19">
        <v>4</v>
      </c>
      <c r="D26" s="16">
        <v>3</v>
      </c>
      <c r="E26" s="5">
        <f t="shared" si="0"/>
        <v>2</v>
      </c>
      <c r="F26"/>
      <c r="G26"/>
      <c r="H26"/>
      <c r="I26"/>
    </row>
    <row r="27" spans="2:9" hidden="1" x14ac:dyDescent="0.3">
      <c r="B27" s="4">
        <v>23</v>
      </c>
      <c r="C27" s="19">
        <v>4</v>
      </c>
      <c r="D27" s="16">
        <v>4</v>
      </c>
      <c r="E27" s="5">
        <f t="shared" si="0"/>
        <v>2</v>
      </c>
      <c r="F27"/>
      <c r="G27"/>
      <c r="H27"/>
      <c r="I27"/>
    </row>
    <row r="28" spans="2:9" hidden="1" x14ac:dyDescent="0.3">
      <c r="B28" s="4">
        <v>24</v>
      </c>
      <c r="C28" s="19">
        <v>5</v>
      </c>
      <c r="D28" s="16">
        <v>3</v>
      </c>
      <c r="E28" s="5">
        <f t="shared" si="0"/>
        <v>4</v>
      </c>
      <c r="F28"/>
      <c r="G28"/>
      <c r="H28"/>
      <c r="I28"/>
    </row>
    <row r="29" spans="2:9" hidden="1" x14ac:dyDescent="0.3">
      <c r="B29" s="4">
        <v>25</v>
      </c>
      <c r="C29" s="19">
        <v>4</v>
      </c>
      <c r="D29" s="16">
        <v>5</v>
      </c>
      <c r="E29" s="5">
        <f t="shared" si="0"/>
        <v>3</v>
      </c>
      <c r="F29"/>
      <c r="G29"/>
      <c r="H29"/>
      <c r="I29"/>
    </row>
    <row r="30" spans="2:9" hidden="1" x14ac:dyDescent="0.3">
      <c r="B30" s="4">
        <v>26</v>
      </c>
      <c r="C30" s="19">
        <v>2</v>
      </c>
      <c r="D30" s="16">
        <v>3</v>
      </c>
      <c r="E30" s="5">
        <f t="shared" si="0"/>
        <v>2</v>
      </c>
      <c r="F30"/>
      <c r="G30"/>
      <c r="H30"/>
      <c r="I30"/>
    </row>
    <row r="31" spans="2:9" hidden="1" x14ac:dyDescent="0.3">
      <c r="B31" s="4">
        <v>27</v>
      </c>
      <c r="C31" s="19">
        <v>1</v>
      </c>
      <c r="D31" s="16">
        <v>3</v>
      </c>
      <c r="E31" s="5">
        <f t="shared" si="0"/>
        <v>0</v>
      </c>
      <c r="F31"/>
      <c r="G31"/>
      <c r="H31"/>
      <c r="I31"/>
    </row>
    <row r="32" spans="2:9" hidden="1" x14ac:dyDescent="0.3">
      <c r="B32" s="4">
        <v>28</v>
      </c>
      <c r="C32" s="19">
        <v>4</v>
      </c>
      <c r="D32" s="16">
        <v>2</v>
      </c>
      <c r="E32" s="5">
        <f t="shared" si="0"/>
        <v>2</v>
      </c>
      <c r="F32"/>
      <c r="G32"/>
      <c r="H32"/>
      <c r="I32"/>
    </row>
    <row r="33" spans="2:9" hidden="1" x14ac:dyDescent="0.3">
      <c r="B33" s="4">
        <v>29</v>
      </c>
      <c r="C33" s="19">
        <v>3</v>
      </c>
      <c r="D33" s="16">
        <v>2</v>
      </c>
      <c r="E33" s="5">
        <f t="shared" si="0"/>
        <v>3</v>
      </c>
      <c r="F33"/>
      <c r="G33"/>
      <c r="H33"/>
      <c r="I33"/>
    </row>
    <row r="34" spans="2:9" hidden="1" x14ac:dyDescent="0.3">
      <c r="B34" s="4">
        <v>30</v>
      </c>
      <c r="C34" s="19">
        <v>4</v>
      </c>
      <c r="D34" s="16">
        <v>3</v>
      </c>
      <c r="E34" s="5">
        <f t="shared" si="0"/>
        <v>4</v>
      </c>
      <c r="F34"/>
      <c r="G34"/>
      <c r="H34"/>
      <c r="I34"/>
    </row>
    <row r="35" spans="2:9" hidden="1" x14ac:dyDescent="0.3">
      <c r="B35" s="4">
        <v>31</v>
      </c>
      <c r="C35" s="19">
        <v>3</v>
      </c>
      <c r="D35" s="16">
        <v>5</v>
      </c>
      <c r="E35" s="5">
        <f t="shared" si="0"/>
        <v>2</v>
      </c>
      <c r="F35"/>
      <c r="G35"/>
      <c r="H35"/>
      <c r="I35"/>
    </row>
    <row r="36" spans="2:9" hidden="1" x14ac:dyDescent="0.3">
      <c r="B36" s="4">
        <v>32</v>
      </c>
      <c r="C36" s="19">
        <v>1</v>
      </c>
      <c r="D36" s="16">
        <v>3</v>
      </c>
      <c r="E36" s="5">
        <f t="shared" si="0"/>
        <v>0</v>
      </c>
      <c r="F36"/>
      <c r="G36"/>
      <c r="H36"/>
      <c r="I36"/>
    </row>
    <row r="37" spans="2:9" hidden="1" x14ac:dyDescent="0.3">
      <c r="B37" s="4">
        <v>33</v>
      </c>
      <c r="C37" s="19">
        <v>5</v>
      </c>
      <c r="D37" s="16">
        <v>1</v>
      </c>
      <c r="E37" s="5">
        <f t="shared" si="0"/>
        <v>4</v>
      </c>
      <c r="F37"/>
      <c r="G37"/>
      <c r="H37"/>
      <c r="I37"/>
    </row>
    <row r="38" spans="2:9" hidden="1" x14ac:dyDescent="0.3">
      <c r="B38" s="4">
        <v>34</v>
      </c>
      <c r="C38" s="19">
        <v>2</v>
      </c>
      <c r="D38" s="16">
        <v>5</v>
      </c>
      <c r="E38" s="5">
        <f t="shared" si="0"/>
        <v>1</v>
      </c>
      <c r="F38"/>
      <c r="G38"/>
      <c r="H38"/>
      <c r="I38"/>
    </row>
    <row r="39" spans="2:9" hidden="1" x14ac:dyDescent="0.3">
      <c r="B39" s="4">
        <v>35</v>
      </c>
      <c r="C39" s="19">
        <v>0</v>
      </c>
      <c r="D39" s="16">
        <v>1</v>
      </c>
      <c r="E39" s="5">
        <f t="shared" si="0"/>
        <v>0</v>
      </c>
      <c r="F39"/>
      <c r="G39"/>
      <c r="H39"/>
      <c r="I39"/>
    </row>
    <row r="40" spans="2:9" hidden="1" x14ac:dyDescent="0.3">
      <c r="B40" s="4">
        <v>36</v>
      </c>
      <c r="C40" s="19">
        <v>7</v>
      </c>
      <c r="D40" s="16">
        <v>2</v>
      </c>
      <c r="E40" s="5">
        <f t="shared" si="0"/>
        <v>5</v>
      </c>
      <c r="F40"/>
      <c r="G40"/>
      <c r="H40"/>
      <c r="I40"/>
    </row>
    <row r="41" spans="2:9" hidden="1" x14ac:dyDescent="0.3">
      <c r="B41" s="4">
        <v>37</v>
      </c>
      <c r="C41" s="19">
        <v>3</v>
      </c>
      <c r="D41" s="16">
        <v>6</v>
      </c>
      <c r="E41" s="5">
        <f t="shared" si="0"/>
        <v>2</v>
      </c>
      <c r="F41"/>
      <c r="G41"/>
      <c r="H41"/>
      <c r="I41"/>
    </row>
    <row r="42" spans="2:9" hidden="1" x14ac:dyDescent="0.3">
      <c r="B42" s="4">
        <v>38</v>
      </c>
      <c r="C42" s="19">
        <v>5</v>
      </c>
      <c r="D42" s="16">
        <v>4</v>
      </c>
      <c r="E42" s="5">
        <f t="shared" si="0"/>
        <v>3</v>
      </c>
      <c r="F42"/>
      <c r="G42"/>
      <c r="H42"/>
      <c r="I42"/>
    </row>
    <row r="43" spans="2:9" hidden="1" x14ac:dyDescent="0.3">
      <c r="B43" s="4">
        <v>39</v>
      </c>
      <c r="C43" s="19">
        <v>5</v>
      </c>
      <c r="D43" s="16">
        <v>5</v>
      </c>
      <c r="E43" s="5">
        <f t="shared" si="0"/>
        <v>3</v>
      </c>
      <c r="F43"/>
      <c r="G43"/>
      <c r="H43"/>
      <c r="I43"/>
    </row>
    <row r="44" spans="2:9" hidden="1" x14ac:dyDescent="0.3">
      <c r="B44" s="4">
        <v>40</v>
      </c>
      <c r="C44" s="19">
        <v>6</v>
      </c>
      <c r="D44" s="16">
        <v>5</v>
      </c>
      <c r="E44" s="5">
        <f t="shared" si="0"/>
        <v>4</v>
      </c>
      <c r="F44"/>
      <c r="G44"/>
      <c r="H44"/>
      <c r="I44"/>
    </row>
    <row r="45" spans="2:9" hidden="1" x14ac:dyDescent="0.3">
      <c r="B45" s="4">
        <v>41</v>
      </c>
      <c r="C45" s="19">
        <v>2</v>
      </c>
      <c r="D45" s="16">
        <v>6</v>
      </c>
      <c r="E45" s="5">
        <f t="shared" si="0"/>
        <v>0</v>
      </c>
      <c r="F45"/>
      <c r="G45"/>
      <c r="H45"/>
      <c r="I45"/>
    </row>
    <row r="46" spans="2:9" hidden="1" x14ac:dyDescent="0.3">
      <c r="B46" s="4">
        <v>42</v>
      </c>
      <c r="C46" s="19">
        <v>3</v>
      </c>
      <c r="D46" s="16">
        <v>1</v>
      </c>
      <c r="E46" s="5">
        <f t="shared" si="0"/>
        <v>2</v>
      </c>
      <c r="F46"/>
      <c r="G46"/>
      <c r="H46"/>
      <c r="I46"/>
    </row>
    <row r="47" spans="2:9" hidden="1" x14ac:dyDescent="0.3">
      <c r="B47" s="4">
        <v>43</v>
      </c>
      <c r="C47" s="19">
        <v>4</v>
      </c>
      <c r="D47" s="16">
        <v>4</v>
      </c>
      <c r="E47" s="5">
        <f t="shared" si="0"/>
        <v>2</v>
      </c>
      <c r="F47"/>
      <c r="G47"/>
      <c r="H47"/>
      <c r="I47"/>
    </row>
    <row r="48" spans="2:9" hidden="1" x14ac:dyDescent="0.3">
      <c r="B48" s="4">
        <v>44</v>
      </c>
      <c r="C48" s="19">
        <v>2</v>
      </c>
      <c r="D48" s="16">
        <v>3</v>
      </c>
      <c r="E48" s="5">
        <f t="shared" si="0"/>
        <v>1</v>
      </c>
      <c r="F48"/>
      <c r="G48"/>
      <c r="H48"/>
      <c r="I48"/>
    </row>
    <row r="49" spans="1:17" hidden="1" x14ac:dyDescent="0.3">
      <c r="B49" s="4">
        <v>45</v>
      </c>
      <c r="C49" s="19">
        <v>3</v>
      </c>
      <c r="D49" s="16">
        <v>3</v>
      </c>
      <c r="E49" s="5">
        <f t="shared" si="0"/>
        <v>1</v>
      </c>
      <c r="F49"/>
      <c r="G49"/>
      <c r="H49"/>
      <c r="I49"/>
    </row>
    <row r="50" spans="1:17" hidden="1" x14ac:dyDescent="0.3">
      <c r="B50" s="4">
        <v>46</v>
      </c>
      <c r="C50" s="19">
        <v>3</v>
      </c>
      <c r="D50" s="16">
        <v>2</v>
      </c>
      <c r="E50" s="5">
        <f t="shared" si="0"/>
        <v>2</v>
      </c>
      <c r="F50"/>
      <c r="G50"/>
      <c r="H50"/>
      <c r="I50"/>
    </row>
    <row r="51" spans="1:17" hidden="1" x14ac:dyDescent="0.3">
      <c r="B51" s="4">
        <v>47</v>
      </c>
      <c r="C51" s="19">
        <v>6</v>
      </c>
      <c r="D51" s="16">
        <v>4</v>
      </c>
      <c r="E51" s="5">
        <f t="shared" si="0"/>
        <v>4</v>
      </c>
      <c r="F51"/>
      <c r="G51"/>
      <c r="H51"/>
      <c r="I51"/>
    </row>
    <row r="52" spans="1:17" x14ac:dyDescent="0.3">
      <c r="B52" s="4">
        <v>48</v>
      </c>
      <c r="C52" s="19">
        <v>11</v>
      </c>
      <c r="D52" s="16">
        <v>6</v>
      </c>
      <c r="E52" s="5">
        <f t="shared" si="0"/>
        <v>9</v>
      </c>
      <c r="F52"/>
      <c r="G52"/>
      <c r="H52"/>
      <c r="I52"/>
    </row>
    <row r="53" spans="1:17" x14ac:dyDescent="0.3">
      <c r="B53" s="4">
        <v>49</v>
      </c>
      <c r="C53" s="19">
        <v>5</v>
      </c>
      <c r="D53" s="16">
        <v>5</v>
      </c>
      <c r="E53" s="5">
        <f t="shared" si="0"/>
        <v>9</v>
      </c>
      <c r="F53"/>
      <c r="G53"/>
      <c r="H53"/>
      <c r="I53"/>
    </row>
    <row r="54" spans="1:17" ht="17.25" thickBot="1" x14ac:dyDescent="0.35">
      <c r="B54" s="4">
        <v>50</v>
      </c>
      <c r="C54" s="19">
        <v>5</v>
      </c>
      <c r="D54" s="16">
        <v>5</v>
      </c>
      <c r="E54" s="5">
        <f t="shared" si="0"/>
        <v>9</v>
      </c>
      <c r="F54"/>
      <c r="G54"/>
      <c r="H54"/>
      <c r="I54"/>
    </row>
    <row r="55" spans="1:17" x14ac:dyDescent="0.3">
      <c r="B55" s="24"/>
      <c r="C55" s="25"/>
      <c r="D55" s="24"/>
      <c r="E55" s="24"/>
      <c r="F55"/>
      <c r="G55"/>
      <c r="H55"/>
      <c r="I55"/>
      <c r="P55" s="22" t="s">
        <v>29</v>
      </c>
      <c r="Q55" s="22"/>
    </row>
    <row r="56" spans="1:17" x14ac:dyDescent="0.3">
      <c r="B56"/>
      <c r="C56" s="2" t="str">
        <f>C4</f>
        <v>Input</v>
      </c>
      <c r="D56" s="2" t="str">
        <f>D4</f>
        <v>Output</v>
      </c>
      <c r="E56" s="2" t="str">
        <f>E4</f>
        <v>Inventory</v>
      </c>
      <c r="P56" s="20"/>
      <c r="Q56" s="20"/>
    </row>
    <row r="57" spans="1:17" x14ac:dyDescent="0.3">
      <c r="A57" s="2" t="s">
        <v>1</v>
      </c>
      <c r="C57" s="8">
        <f>AVERAGE(C5:C54)</f>
        <v>3.06</v>
      </c>
      <c r="D57" s="8">
        <f t="shared" ref="D57:E57" si="1">AVERAGE(D5:D54)</f>
        <v>2.88</v>
      </c>
      <c r="E57" s="8">
        <f t="shared" si="1"/>
        <v>2.1800000000000002</v>
      </c>
      <c r="F57" s="1" t="str">
        <f ca="1">_xlfn.FORMULATEXT(C57)</f>
        <v>=AVERAGE(C5:C54)</v>
      </c>
      <c r="P57" s="20" t="s">
        <v>1</v>
      </c>
      <c r="Q57" s="20">
        <v>3.06</v>
      </c>
    </row>
    <row r="58" spans="1:17" x14ac:dyDescent="0.3">
      <c r="A58" s="2" t="s">
        <v>9</v>
      </c>
      <c r="C58" s="8">
        <f>_xlfn.STDEV.S(C5:C54)</f>
        <v>2.0445048300260873</v>
      </c>
      <c r="D58" s="8">
        <f t="shared" ref="D58:E58" si="2">_xlfn.STDEV.S(D5:D54)</f>
        <v>1.6859563990779347</v>
      </c>
      <c r="E58" s="8">
        <f t="shared" si="2"/>
        <v>2.1917284205365761</v>
      </c>
      <c r="F58" s="1" t="str">
        <f t="shared" ref="F58:F68" ca="1" si="3">_xlfn.FORMULATEXT(C58)</f>
        <v>=STDEV.S(C5:C54)</v>
      </c>
      <c r="P58" s="20" t="s">
        <v>30</v>
      </c>
      <c r="Q58" s="20">
        <v>0.28913664589601917</v>
      </c>
    </row>
    <row r="59" spans="1:17" x14ac:dyDescent="0.3">
      <c r="A59" s="2" t="s">
        <v>10</v>
      </c>
      <c r="C59" s="8">
        <f>C58/C57</f>
        <v>0.66813883334185853</v>
      </c>
      <c r="D59" s="8">
        <f t="shared" ref="D59:E59" si="4">D58/D57</f>
        <v>0.5854015274576162</v>
      </c>
      <c r="E59" s="8">
        <f t="shared" si="4"/>
        <v>1.0053800094204477</v>
      </c>
      <c r="F59" s="1" t="str">
        <f t="shared" ca="1" si="3"/>
        <v>=C58/C57</v>
      </c>
      <c r="P59" s="20" t="s">
        <v>2</v>
      </c>
      <c r="Q59" s="20">
        <v>3</v>
      </c>
    </row>
    <row r="60" spans="1:17" x14ac:dyDescent="0.3">
      <c r="A60" s="2" t="s">
        <v>2</v>
      </c>
      <c r="C60" s="9">
        <f>MEDIAN(C5:C54)</f>
        <v>3</v>
      </c>
      <c r="D60" s="9">
        <f t="shared" ref="D60:E60" si="5">MEDIAN(D5:D54)</f>
        <v>3</v>
      </c>
      <c r="E60" s="9">
        <f t="shared" si="5"/>
        <v>2</v>
      </c>
      <c r="F60" s="1" t="str">
        <f t="shared" ca="1" si="3"/>
        <v>=MEDIAN(C5:C54)</v>
      </c>
      <c r="P60" s="20" t="s">
        <v>31</v>
      </c>
      <c r="Q60" s="20">
        <v>2</v>
      </c>
    </row>
    <row r="61" spans="1:17" x14ac:dyDescent="0.3">
      <c r="A61" s="2" t="s">
        <v>7</v>
      </c>
      <c r="C61" s="9">
        <f>MAX(C5:C54)</f>
        <v>11</v>
      </c>
      <c r="D61" s="9">
        <f t="shared" ref="D61:E61" si="6">MAX(D5:D54)</f>
        <v>6</v>
      </c>
      <c r="E61" s="9">
        <f t="shared" si="6"/>
        <v>9</v>
      </c>
      <c r="F61" s="1" t="str">
        <f t="shared" ca="1" si="3"/>
        <v>=MAX(C5:C54)</v>
      </c>
      <c r="P61" s="20" t="s">
        <v>32</v>
      </c>
      <c r="Q61" s="20">
        <v>2.0445048300260873</v>
      </c>
    </row>
    <row r="62" spans="1:17" x14ac:dyDescent="0.3">
      <c r="A62" s="2" t="s">
        <v>8</v>
      </c>
      <c r="C62" s="9">
        <f>MIN(C5:C54)</f>
        <v>0</v>
      </c>
      <c r="D62" s="9">
        <f t="shared" ref="D62:E62" si="7">MIN(D5:D54)</f>
        <v>0</v>
      </c>
      <c r="E62" s="9">
        <f t="shared" si="7"/>
        <v>0</v>
      </c>
      <c r="F62" s="1" t="str">
        <f t="shared" ca="1" si="3"/>
        <v>=MIN(C5:C54)</v>
      </c>
      <c r="P62" s="20" t="s">
        <v>33</v>
      </c>
      <c r="Q62" s="20">
        <v>4.18</v>
      </c>
    </row>
    <row r="63" spans="1:17" x14ac:dyDescent="0.3">
      <c r="A63" s="1" t="s">
        <v>3</v>
      </c>
      <c r="C63" s="9">
        <f>C61-C62</f>
        <v>11</v>
      </c>
      <c r="D63" s="9">
        <f t="shared" ref="D63:E63" si="8">D61-D62</f>
        <v>6</v>
      </c>
      <c r="E63" s="9">
        <f t="shared" si="8"/>
        <v>9</v>
      </c>
      <c r="F63" s="1" t="str">
        <f t="shared" ca="1" si="3"/>
        <v>=C61-C62</v>
      </c>
      <c r="P63" s="20" t="s">
        <v>34</v>
      </c>
      <c r="Q63" s="20">
        <v>3.3222761161793297</v>
      </c>
    </row>
    <row r="64" spans="1:17" x14ac:dyDescent="0.3">
      <c r="A64" s="1" t="s">
        <v>17</v>
      </c>
      <c r="C64" s="8">
        <f>C63/C60</f>
        <v>3.6666666666666665</v>
      </c>
      <c r="D64" s="8">
        <f t="shared" ref="D64:E64" si="9">D63/D60</f>
        <v>2</v>
      </c>
      <c r="E64" s="8">
        <f t="shared" si="9"/>
        <v>4.5</v>
      </c>
      <c r="F64" s="1" t="str">
        <f t="shared" ca="1" si="3"/>
        <v>=C63/C60</v>
      </c>
      <c r="P64" s="20" t="s">
        <v>35</v>
      </c>
      <c r="Q64" s="20">
        <v>1.3037680150023692</v>
      </c>
    </row>
    <row r="65" spans="1:17" x14ac:dyDescent="0.3">
      <c r="A65" s="2" t="s">
        <v>4</v>
      </c>
      <c r="C65" s="9">
        <f>COUNT(C5:C54)</f>
        <v>50</v>
      </c>
      <c r="D65" s="9">
        <f t="shared" ref="D65:E65" si="10">COUNT(D5:D54)</f>
        <v>50</v>
      </c>
      <c r="E65" s="9">
        <f t="shared" si="10"/>
        <v>50</v>
      </c>
      <c r="F65" s="1" t="str">
        <f t="shared" ca="1" si="3"/>
        <v>=COUNT(C5:C54)</v>
      </c>
      <c r="J65" s="1" t="s">
        <v>12</v>
      </c>
      <c r="K65" s="1" t="s">
        <v>23</v>
      </c>
      <c r="P65" s="20" t="s">
        <v>3</v>
      </c>
      <c r="Q65" s="20">
        <v>11</v>
      </c>
    </row>
    <row r="66" spans="1:17" x14ac:dyDescent="0.3">
      <c r="A66" s="1" t="s">
        <v>18</v>
      </c>
      <c r="C66" s="8">
        <f>_xlfn.CONFIDENCE.NORM(0.05,C58,C65)</f>
        <v>0.56669741256690831</v>
      </c>
      <c r="D66" s="8">
        <f t="shared" ref="D66:E66" si="11">_xlfn.CONFIDENCE.NORM(0.05,D58,D65)</f>
        <v>0.46731468423378414</v>
      </c>
      <c r="E66" s="8">
        <f t="shared" si="11"/>
        <v>0.60750495999150378</v>
      </c>
      <c r="F66" s="1" t="str">
        <f t="shared" ca="1" si="3"/>
        <v>=CONFIDENCE.NORM(0.05,C58,C65)</v>
      </c>
      <c r="J66" s="1" t="s">
        <v>21</v>
      </c>
      <c r="K66" s="11">
        <f>D57</f>
        <v>2.88</v>
      </c>
      <c r="M66" s="10"/>
      <c r="P66" s="20" t="s">
        <v>36</v>
      </c>
      <c r="Q66" s="20">
        <v>0</v>
      </c>
    </row>
    <row r="67" spans="1:17" x14ac:dyDescent="0.3">
      <c r="A67" s="1" t="s">
        <v>19</v>
      </c>
      <c r="C67" s="8">
        <f>C57-C66</f>
        <v>2.4933025874330919</v>
      </c>
      <c r="D67" s="8">
        <f t="shared" ref="D67:E67" si="12">D57-D66</f>
        <v>2.4126853157662156</v>
      </c>
      <c r="E67" s="8">
        <f t="shared" si="12"/>
        <v>1.5724950400084965</v>
      </c>
      <c r="F67" s="1" t="str">
        <f t="shared" ca="1" si="3"/>
        <v>=C57-C66</v>
      </c>
      <c r="J67" s="1" t="s">
        <v>22</v>
      </c>
      <c r="K67" s="11">
        <f>E57</f>
        <v>2.1800000000000002</v>
      </c>
      <c r="M67" s="10"/>
      <c r="P67" s="20" t="s">
        <v>37</v>
      </c>
      <c r="Q67" s="20">
        <v>11</v>
      </c>
    </row>
    <row r="68" spans="1:17" x14ac:dyDescent="0.3">
      <c r="A68" s="1" t="s">
        <v>20</v>
      </c>
      <c r="C68" s="8">
        <f>C57+C66</f>
        <v>3.6266974125669083</v>
      </c>
      <c r="D68" s="8">
        <f t="shared" ref="D68:E68" si="13">D57+D66</f>
        <v>3.3473146842337842</v>
      </c>
      <c r="E68" s="8">
        <f t="shared" si="13"/>
        <v>2.7875049599915038</v>
      </c>
      <c r="F68" s="1" t="str">
        <f t="shared" ca="1" si="3"/>
        <v>=C57+C66</v>
      </c>
      <c r="J68" s="1" t="s">
        <v>13</v>
      </c>
      <c r="K68" s="1">
        <f>K67/K66</f>
        <v>0.75694444444444453</v>
      </c>
      <c r="L68" s="1" t="s">
        <v>24</v>
      </c>
      <c r="M68" s="1">
        <f>K68*24</f>
        <v>18.166666666666668</v>
      </c>
      <c r="N68" s="1" t="s">
        <v>16</v>
      </c>
      <c r="P68" s="20" t="s">
        <v>38</v>
      </c>
      <c r="Q68" s="20">
        <v>153</v>
      </c>
    </row>
    <row r="69" spans="1:17" ht="17.25" thickBot="1" x14ac:dyDescent="0.35">
      <c r="P69" s="21" t="s">
        <v>4</v>
      </c>
      <c r="Q69" s="21">
        <v>50</v>
      </c>
    </row>
  </sheetData>
  <hyperlinks>
    <hyperlink ref="J1" r:id="rId1" xr:uid="{00000000-0004-0000-0000-000000000000}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6B30E-4003-49FC-AA65-B187D1160FB8}">
  <dimension ref="A1:P73"/>
  <sheetViews>
    <sheetView zoomScale="124" zoomScaleNormal="124" workbookViewId="0">
      <selection activeCell="Q17" sqref="Q17"/>
    </sheetView>
  </sheetViews>
  <sheetFormatPr defaultColWidth="9.140625" defaultRowHeight="16.5" x14ac:dyDescent="0.3"/>
  <cols>
    <col min="1" max="1" width="9.85546875" style="1" bestFit="1" customWidth="1"/>
    <col min="2" max="2" width="6.28515625" style="1" customWidth="1"/>
    <col min="3" max="3" width="8.28515625" style="1" customWidth="1"/>
    <col min="4" max="4" width="8.85546875" style="1" customWidth="1"/>
    <col min="5" max="5" width="10.5703125" style="1" bestFit="1" customWidth="1"/>
    <col min="6" max="6" width="12.28515625" style="1" bestFit="1" customWidth="1"/>
    <col min="7" max="7" width="9.5703125" style="1" bestFit="1" customWidth="1"/>
    <col min="8" max="8" width="13.28515625" style="1" bestFit="1" customWidth="1"/>
    <col min="9" max="10" width="9.140625" style="1"/>
    <col min="11" max="11" width="10.7109375" style="1" customWidth="1"/>
    <col min="12" max="16384" width="9.140625" style="1"/>
  </cols>
  <sheetData>
    <row r="1" spans="2:16" x14ac:dyDescent="0.3">
      <c r="B1" s="1" t="s">
        <v>15</v>
      </c>
      <c r="I1"/>
      <c r="J1"/>
      <c r="K1"/>
      <c r="L1"/>
      <c r="M1"/>
      <c r="N1"/>
      <c r="O1"/>
      <c r="P1"/>
    </row>
    <row r="2" spans="2:16" x14ac:dyDescent="0.3">
      <c r="B2" s="1" t="s">
        <v>14</v>
      </c>
    </row>
    <row r="3" spans="2:16" ht="17.25" thickBot="1" x14ac:dyDescent="0.35"/>
    <row r="4" spans="2:16" ht="17.25" thickBot="1" x14ac:dyDescent="0.35">
      <c r="B4" s="6" t="s">
        <v>0</v>
      </c>
      <c r="C4" s="3" t="s">
        <v>5</v>
      </c>
      <c r="D4" s="13" t="s">
        <v>6</v>
      </c>
      <c r="E4" s="3" t="s">
        <v>27</v>
      </c>
      <c r="F4" s="13" t="s">
        <v>28</v>
      </c>
      <c r="G4" s="7" t="s">
        <v>11</v>
      </c>
      <c r="H4"/>
    </row>
    <row r="5" spans="2:16" ht="17.25" thickBot="1" x14ac:dyDescent="0.35">
      <c r="B5" s="4">
        <v>1</v>
      </c>
      <c r="C5" s="15">
        <v>2</v>
      </c>
      <c r="D5" s="13">
        <v>1</v>
      </c>
      <c r="E5" s="15">
        <f>SUM(C$5:C5)</f>
        <v>2</v>
      </c>
      <c r="F5" s="13">
        <f>SUM(D$5:D5)</f>
        <v>1</v>
      </c>
      <c r="G5" s="5">
        <f>E5-F5</f>
        <v>1</v>
      </c>
      <c r="H5"/>
    </row>
    <row r="6" spans="2:16" ht="17.25" thickBot="1" x14ac:dyDescent="0.35">
      <c r="B6" s="4">
        <v>2</v>
      </c>
      <c r="C6" s="19">
        <v>2</v>
      </c>
      <c r="D6" s="16">
        <v>2</v>
      </c>
      <c r="E6" s="15">
        <f>SUM(C$5:C6)</f>
        <v>4</v>
      </c>
      <c r="F6" s="13">
        <f>SUM(D$5:D6)</f>
        <v>3</v>
      </c>
      <c r="G6" s="5">
        <f t="shared" ref="G6:G54" si="0">E6-F6</f>
        <v>1</v>
      </c>
      <c r="H6"/>
    </row>
    <row r="7" spans="2:16" ht="17.25" thickBot="1" x14ac:dyDescent="0.35">
      <c r="B7" s="4">
        <v>3</v>
      </c>
      <c r="C7" s="19">
        <v>1</v>
      </c>
      <c r="D7" s="16">
        <v>1</v>
      </c>
      <c r="E7" s="15">
        <f>SUM(C$5:C7)</f>
        <v>5</v>
      </c>
      <c r="F7" s="13">
        <f>SUM(D$5:D7)</f>
        <v>4</v>
      </c>
      <c r="G7" s="5">
        <f t="shared" si="0"/>
        <v>1</v>
      </c>
      <c r="H7"/>
    </row>
    <row r="8" spans="2:16" ht="17.25" thickBot="1" x14ac:dyDescent="0.35">
      <c r="B8" s="4">
        <v>4</v>
      </c>
      <c r="C8" s="19">
        <v>0</v>
      </c>
      <c r="D8" s="16">
        <v>1</v>
      </c>
      <c r="E8" s="15">
        <f>SUM(C$5:C8)</f>
        <v>5</v>
      </c>
      <c r="F8" s="13">
        <f>SUM(D$5:D8)</f>
        <v>5</v>
      </c>
      <c r="G8" s="5">
        <f t="shared" si="0"/>
        <v>0</v>
      </c>
      <c r="H8"/>
    </row>
    <row r="9" spans="2:16" ht="17.25" thickBot="1" x14ac:dyDescent="0.35">
      <c r="B9" s="4">
        <v>5</v>
      </c>
      <c r="C9" s="19">
        <v>2</v>
      </c>
      <c r="D9" s="16">
        <v>1</v>
      </c>
      <c r="E9" s="15">
        <f>SUM(C$5:C9)</f>
        <v>7</v>
      </c>
      <c r="F9" s="13">
        <f>SUM(D$5:D9)</f>
        <v>6</v>
      </c>
      <c r="G9" s="5">
        <f t="shared" si="0"/>
        <v>1</v>
      </c>
      <c r="H9"/>
    </row>
    <row r="10" spans="2:16" ht="17.25" thickBot="1" x14ac:dyDescent="0.35">
      <c r="B10" s="4">
        <v>6</v>
      </c>
      <c r="C10" s="19">
        <v>1</v>
      </c>
      <c r="D10" s="16">
        <v>2</v>
      </c>
      <c r="E10" s="15">
        <f>SUM(C$5:C10)</f>
        <v>8</v>
      </c>
      <c r="F10" s="13">
        <f>SUM(D$5:D10)</f>
        <v>8</v>
      </c>
      <c r="G10" s="5">
        <f t="shared" si="0"/>
        <v>0</v>
      </c>
      <c r="H10"/>
    </row>
    <row r="11" spans="2:16" ht="17.25" thickBot="1" x14ac:dyDescent="0.35">
      <c r="B11" s="4">
        <v>7</v>
      </c>
      <c r="C11" s="19">
        <v>0</v>
      </c>
      <c r="D11" s="16">
        <v>0</v>
      </c>
      <c r="E11" s="15">
        <f>SUM(C$5:C11)</f>
        <v>8</v>
      </c>
      <c r="F11" s="13">
        <f>SUM(D$5:D11)</f>
        <v>8</v>
      </c>
      <c r="G11" s="5">
        <f t="shared" si="0"/>
        <v>0</v>
      </c>
      <c r="H11"/>
    </row>
    <row r="12" spans="2:16" ht="17.25" thickBot="1" x14ac:dyDescent="0.35">
      <c r="B12" s="4">
        <v>8</v>
      </c>
      <c r="C12" s="19">
        <v>2</v>
      </c>
      <c r="D12" s="16">
        <v>0</v>
      </c>
      <c r="E12" s="15">
        <f>SUM(C$5:C12)</f>
        <v>10</v>
      </c>
      <c r="F12" s="13">
        <f>SUM(D$5:D12)</f>
        <v>8</v>
      </c>
      <c r="G12" s="5">
        <f t="shared" si="0"/>
        <v>2</v>
      </c>
      <c r="H12"/>
      <c r="I12"/>
      <c r="J12"/>
      <c r="K12"/>
    </row>
    <row r="13" spans="2:16" ht="17.25" thickBot="1" x14ac:dyDescent="0.35">
      <c r="B13" s="4">
        <v>9</v>
      </c>
      <c r="C13" s="19">
        <v>2</v>
      </c>
      <c r="D13" s="16">
        <v>3</v>
      </c>
      <c r="E13" s="15">
        <f>SUM(C$5:C13)</f>
        <v>12</v>
      </c>
      <c r="F13" s="13">
        <f>SUM(D$5:D13)</f>
        <v>11</v>
      </c>
      <c r="G13" s="5">
        <f t="shared" si="0"/>
        <v>1</v>
      </c>
      <c r="H13"/>
      <c r="I13"/>
      <c r="J13"/>
      <c r="K13"/>
    </row>
    <row r="14" spans="2:16" ht="17.25" thickBot="1" x14ac:dyDescent="0.35">
      <c r="B14" s="4">
        <v>10</v>
      </c>
      <c r="C14" s="19">
        <v>3</v>
      </c>
      <c r="D14" s="16">
        <v>4</v>
      </c>
      <c r="E14" s="15">
        <f>SUM(C$5:C14)</f>
        <v>15</v>
      </c>
      <c r="F14" s="13">
        <f>SUM(D$5:D14)</f>
        <v>15</v>
      </c>
      <c r="G14" s="5">
        <f t="shared" si="0"/>
        <v>0</v>
      </c>
      <c r="H14"/>
      <c r="I14"/>
      <c r="J14"/>
      <c r="K14"/>
    </row>
    <row r="15" spans="2:16" ht="17.25" thickBot="1" x14ac:dyDescent="0.35">
      <c r="B15" s="4">
        <v>11</v>
      </c>
      <c r="C15" s="19">
        <v>1</v>
      </c>
      <c r="D15" s="16">
        <v>0</v>
      </c>
      <c r="E15" s="15">
        <f>SUM(C$5:C15)</f>
        <v>16</v>
      </c>
      <c r="F15" s="13">
        <f>SUM(D$5:D15)</f>
        <v>15</v>
      </c>
      <c r="G15" s="5">
        <f t="shared" si="0"/>
        <v>1</v>
      </c>
      <c r="H15"/>
      <c r="I15"/>
      <c r="J15"/>
      <c r="K15"/>
    </row>
    <row r="16" spans="2:16" ht="17.25" thickBot="1" x14ac:dyDescent="0.35">
      <c r="B16" s="4">
        <v>12</v>
      </c>
      <c r="C16" s="19">
        <v>3</v>
      </c>
      <c r="D16" s="16">
        <v>1</v>
      </c>
      <c r="E16" s="15">
        <f>SUM(C$5:C16)</f>
        <v>19</v>
      </c>
      <c r="F16" s="13">
        <f>SUM(D$5:D16)</f>
        <v>16</v>
      </c>
      <c r="G16" s="5">
        <f t="shared" si="0"/>
        <v>3</v>
      </c>
      <c r="H16"/>
      <c r="I16"/>
      <c r="J16"/>
      <c r="K16"/>
    </row>
    <row r="17" spans="2:11" ht="17.25" thickBot="1" x14ac:dyDescent="0.35">
      <c r="B17" s="4">
        <v>13</v>
      </c>
      <c r="C17" s="19">
        <v>3</v>
      </c>
      <c r="D17" s="16">
        <v>3</v>
      </c>
      <c r="E17" s="15">
        <f>SUM(C$5:C17)</f>
        <v>22</v>
      </c>
      <c r="F17" s="13">
        <f>SUM(D$5:D17)</f>
        <v>19</v>
      </c>
      <c r="G17" s="5">
        <f t="shared" si="0"/>
        <v>3</v>
      </c>
      <c r="H17"/>
      <c r="I17"/>
      <c r="J17"/>
      <c r="K17"/>
    </row>
    <row r="18" spans="2:11" ht="17.25" thickBot="1" x14ac:dyDescent="0.35">
      <c r="B18" s="4">
        <v>14</v>
      </c>
      <c r="C18" s="19">
        <v>2</v>
      </c>
      <c r="D18" s="16">
        <v>4</v>
      </c>
      <c r="E18" s="15">
        <f>SUM(C$5:C18)</f>
        <v>24</v>
      </c>
      <c r="F18" s="13">
        <f>SUM(D$5:D18)</f>
        <v>23</v>
      </c>
      <c r="G18" s="5">
        <f t="shared" si="0"/>
        <v>1</v>
      </c>
      <c r="H18"/>
      <c r="I18"/>
      <c r="J18"/>
      <c r="K18"/>
    </row>
    <row r="19" spans="2:11" ht="17.25" thickBot="1" x14ac:dyDescent="0.35">
      <c r="B19" s="4">
        <v>15</v>
      </c>
      <c r="C19" s="19">
        <v>1</v>
      </c>
      <c r="D19" s="16">
        <v>1</v>
      </c>
      <c r="E19" s="15">
        <f>SUM(C$5:C19)</f>
        <v>25</v>
      </c>
      <c r="F19" s="13">
        <f>SUM(D$5:D19)</f>
        <v>24</v>
      </c>
      <c r="G19" s="5">
        <f t="shared" si="0"/>
        <v>1</v>
      </c>
      <c r="H19"/>
      <c r="I19"/>
      <c r="J19"/>
      <c r="K19"/>
    </row>
    <row r="20" spans="2:11" ht="17.25" thickBot="1" x14ac:dyDescent="0.35">
      <c r="B20" s="4">
        <v>16</v>
      </c>
      <c r="C20" s="19">
        <v>6</v>
      </c>
      <c r="D20" s="16">
        <v>3</v>
      </c>
      <c r="E20" s="15">
        <f>SUM(C$5:C20)</f>
        <v>31</v>
      </c>
      <c r="F20" s="13">
        <f>SUM(D$5:D20)</f>
        <v>27</v>
      </c>
      <c r="G20" s="5">
        <f t="shared" si="0"/>
        <v>4</v>
      </c>
      <c r="H20"/>
      <c r="I20"/>
      <c r="J20"/>
      <c r="K20"/>
    </row>
    <row r="21" spans="2:11" ht="17.25" thickBot="1" x14ac:dyDescent="0.35">
      <c r="B21" s="4">
        <v>17</v>
      </c>
      <c r="C21" s="19">
        <v>2</v>
      </c>
      <c r="D21" s="16">
        <v>5</v>
      </c>
      <c r="E21" s="15">
        <f>SUM(C$5:C21)</f>
        <v>33</v>
      </c>
      <c r="F21" s="13">
        <f>SUM(D$5:D21)</f>
        <v>32</v>
      </c>
      <c r="G21" s="5">
        <f t="shared" si="0"/>
        <v>1</v>
      </c>
      <c r="H21"/>
      <c r="I21"/>
      <c r="J21"/>
      <c r="K21"/>
    </row>
    <row r="22" spans="2:11" ht="17.25" thickBot="1" x14ac:dyDescent="0.35">
      <c r="B22" s="4">
        <v>18</v>
      </c>
      <c r="C22" s="19">
        <v>1</v>
      </c>
      <c r="D22" s="16">
        <v>2</v>
      </c>
      <c r="E22" s="15">
        <f>SUM(C$5:C22)</f>
        <v>34</v>
      </c>
      <c r="F22" s="13">
        <f>SUM(D$5:D22)</f>
        <v>34</v>
      </c>
      <c r="G22" s="5">
        <f t="shared" si="0"/>
        <v>0</v>
      </c>
      <c r="H22"/>
      <c r="I22"/>
      <c r="J22"/>
      <c r="K22"/>
    </row>
    <row r="23" spans="2:11" ht="17.25" thickBot="1" x14ac:dyDescent="0.35">
      <c r="B23" s="4">
        <v>19</v>
      </c>
      <c r="C23" s="19">
        <v>2</v>
      </c>
      <c r="D23" s="16">
        <v>1</v>
      </c>
      <c r="E23" s="15">
        <f>SUM(C$5:C23)</f>
        <v>36</v>
      </c>
      <c r="F23" s="13">
        <f>SUM(D$5:D23)</f>
        <v>35</v>
      </c>
      <c r="G23" s="5">
        <f t="shared" si="0"/>
        <v>1</v>
      </c>
      <c r="H23"/>
      <c r="I23"/>
      <c r="J23"/>
      <c r="K23"/>
    </row>
    <row r="24" spans="2:11" ht="17.25" thickBot="1" x14ac:dyDescent="0.35">
      <c r="B24" s="4">
        <v>20</v>
      </c>
      <c r="C24" s="19">
        <v>2</v>
      </c>
      <c r="D24" s="16">
        <v>2</v>
      </c>
      <c r="E24" s="15">
        <f>SUM(C$5:C24)</f>
        <v>38</v>
      </c>
      <c r="F24" s="13">
        <f>SUM(D$5:D24)</f>
        <v>37</v>
      </c>
      <c r="G24" s="5">
        <f t="shared" si="0"/>
        <v>1</v>
      </c>
      <c r="H24"/>
      <c r="I24"/>
      <c r="J24"/>
      <c r="K24"/>
    </row>
    <row r="25" spans="2:11" ht="17.25" thickBot="1" x14ac:dyDescent="0.35">
      <c r="B25" s="4">
        <v>21</v>
      </c>
      <c r="C25" s="19">
        <v>3</v>
      </c>
      <c r="D25" s="16">
        <v>3</v>
      </c>
      <c r="E25" s="15">
        <f>SUM(C$5:C25)</f>
        <v>41</v>
      </c>
      <c r="F25" s="13">
        <f>SUM(D$5:D25)</f>
        <v>40</v>
      </c>
      <c r="G25" s="5">
        <f t="shared" si="0"/>
        <v>1</v>
      </c>
      <c r="H25"/>
      <c r="I25"/>
      <c r="J25"/>
      <c r="K25"/>
    </row>
    <row r="26" spans="2:11" ht="17.25" thickBot="1" x14ac:dyDescent="0.35">
      <c r="B26" s="4">
        <v>22</v>
      </c>
      <c r="C26" s="19">
        <v>4</v>
      </c>
      <c r="D26" s="16">
        <v>3</v>
      </c>
      <c r="E26" s="15">
        <f>SUM(C$5:C26)</f>
        <v>45</v>
      </c>
      <c r="F26" s="13">
        <f>SUM(D$5:D26)</f>
        <v>43</v>
      </c>
      <c r="G26" s="5">
        <f t="shared" si="0"/>
        <v>2</v>
      </c>
      <c r="H26"/>
      <c r="I26"/>
      <c r="J26"/>
      <c r="K26"/>
    </row>
    <row r="27" spans="2:11" ht="17.25" thickBot="1" x14ac:dyDescent="0.35">
      <c r="B27" s="4">
        <v>23</v>
      </c>
      <c r="C27" s="19">
        <v>4</v>
      </c>
      <c r="D27" s="16">
        <v>4</v>
      </c>
      <c r="E27" s="15">
        <f>SUM(C$5:C27)</f>
        <v>49</v>
      </c>
      <c r="F27" s="13">
        <f>SUM(D$5:D27)</f>
        <v>47</v>
      </c>
      <c r="G27" s="5">
        <f t="shared" si="0"/>
        <v>2</v>
      </c>
      <c r="H27"/>
      <c r="I27"/>
      <c r="J27"/>
      <c r="K27"/>
    </row>
    <row r="28" spans="2:11" ht="17.25" thickBot="1" x14ac:dyDescent="0.35">
      <c r="B28" s="4">
        <v>24</v>
      </c>
      <c r="C28" s="19">
        <v>5</v>
      </c>
      <c r="D28" s="16">
        <v>3</v>
      </c>
      <c r="E28" s="15">
        <f>SUM(C$5:C28)</f>
        <v>54</v>
      </c>
      <c r="F28" s="13">
        <f>SUM(D$5:D28)</f>
        <v>50</v>
      </c>
      <c r="G28" s="5">
        <f t="shared" si="0"/>
        <v>4</v>
      </c>
      <c r="H28"/>
      <c r="I28"/>
      <c r="J28"/>
      <c r="K28"/>
    </row>
    <row r="29" spans="2:11" ht="17.25" thickBot="1" x14ac:dyDescent="0.35">
      <c r="B29" s="4">
        <v>25</v>
      </c>
      <c r="C29" s="19">
        <v>4</v>
      </c>
      <c r="D29" s="16">
        <v>5</v>
      </c>
      <c r="E29" s="15">
        <f>SUM(C$5:C29)</f>
        <v>58</v>
      </c>
      <c r="F29" s="13">
        <f>SUM(D$5:D29)</f>
        <v>55</v>
      </c>
      <c r="G29" s="5">
        <f t="shared" si="0"/>
        <v>3</v>
      </c>
      <c r="H29"/>
      <c r="I29"/>
      <c r="J29"/>
      <c r="K29"/>
    </row>
    <row r="30" spans="2:11" ht="17.25" thickBot="1" x14ac:dyDescent="0.35">
      <c r="B30" s="4">
        <v>26</v>
      </c>
      <c r="C30" s="19">
        <v>2</v>
      </c>
      <c r="D30" s="16">
        <v>3</v>
      </c>
      <c r="E30" s="15">
        <f>SUM(C$5:C30)</f>
        <v>60</v>
      </c>
      <c r="F30" s="13">
        <f>SUM(D$5:D30)</f>
        <v>58</v>
      </c>
      <c r="G30" s="5">
        <f t="shared" si="0"/>
        <v>2</v>
      </c>
      <c r="H30"/>
      <c r="I30"/>
      <c r="J30"/>
      <c r="K30"/>
    </row>
    <row r="31" spans="2:11" ht="17.25" thickBot="1" x14ac:dyDescent="0.35">
      <c r="B31" s="4">
        <v>27</v>
      </c>
      <c r="C31" s="19">
        <v>1</v>
      </c>
      <c r="D31" s="16">
        <v>3</v>
      </c>
      <c r="E31" s="15">
        <f>SUM(C$5:C31)</f>
        <v>61</v>
      </c>
      <c r="F31" s="13">
        <f>SUM(D$5:D31)</f>
        <v>61</v>
      </c>
      <c r="G31" s="5">
        <f t="shared" si="0"/>
        <v>0</v>
      </c>
      <c r="H31"/>
      <c r="I31"/>
      <c r="J31"/>
      <c r="K31"/>
    </row>
    <row r="32" spans="2:11" ht="17.25" thickBot="1" x14ac:dyDescent="0.35">
      <c r="B32" s="4">
        <v>28</v>
      </c>
      <c r="C32" s="19">
        <v>4</v>
      </c>
      <c r="D32" s="16">
        <v>2</v>
      </c>
      <c r="E32" s="15">
        <f>SUM(C$5:C32)</f>
        <v>65</v>
      </c>
      <c r="F32" s="13">
        <f>SUM(D$5:D32)</f>
        <v>63</v>
      </c>
      <c r="G32" s="5">
        <f t="shared" si="0"/>
        <v>2</v>
      </c>
      <c r="H32"/>
      <c r="I32"/>
      <c r="J32"/>
      <c r="K32"/>
    </row>
    <row r="33" spans="2:11" ht="17.25" thickBot="1" x14ac:dyDescent="0.35">
      <c r="B33" s="4">
        <v>29</v>
      </c>
      <c r="C33" s="19">
        <v>3</v>
      </c>
      <c r="D33" s="16">
        <v>2</v>
      </c>
      <c r="E33" s="15">
        <f>SUM(C$5:C33)</f>
        <v>68</v>
      </c>
      <c r="F33" s="13">
        <f>SUM(D$5:D33)</f>
        <v>65</v>
      </c>
      <c r="G33" s="5">
        <f t="shared" si="0"/>
        <v>3</v>
      </c>
      <c r="H33"/>
      <c r="I33"/>
      <c r="J33"/>
      <c r="K33"/>
    </row>
    <row r="34" spans="2:11" ht="17.25" thickBot="1" x14ac:dyDescent="0.35">
      <c r="B34" s="4">
        <v>30</v>
      </c>
      <c r="C34" s="19">
        <v>4</v>
      </c>
      <c r="D34" s="16">
        <v>3</v>
      </c>
      <c r="E34" s="15">
        <f>SUM(C$5:C34)</f>
        <v>72</v>
      </c>
      <c r="F34" s="13">
        <f>SUM(D$5:D34)</f>
        <v>68</v>
      </c>
      <c r="G34" s="5">
        <f t="shared" si="0"/>
        <v>4</v>
      </c>
      <c r="H34"/>
      <c r="I34"/>
      <c r="J34"/>
      <c r="K34"/>
    </row>
    <row r="35" spans="2:11" ht="17.25" thickBot="1" x14ac:dyDescent="0.35">
      <c r="B35" s="4">
        <v>31</v>
      </c>
      <c r="C35" s="19">
        <v>3</v>
      </c>
      <c r="D35" s="16">
        <v>5</v>
      </c>
      <c r="E35" s="15">
        <f>SUM(C$5:C35)</f>
        <v>75</v>
      </c>
      <c r="F35" s="13">
        <f>SUM(D$5:D35)</f>
        <v>73</v>
      </c>
      <c r="G35" s="5">
        <f t="shared" si="0"/>
        <v>2</v>
      </c>
      <c r="H35"/>
      <c r="I35"/>
      <c r="J35"/>
      <c r="K35"/>
    </row>
    <row r="36" spans="2:11" ht="17.25" thickBot="1" x14ac:dyDescent="0.35">
      <c r="B36" s="4">
        <v>32</v>
      </c>
      <c r="C36" s="19">
        <v>1</v>
      </c>
      <c r="D36" s="16">
        <v>3</v>
      </c>
      <c r="E36" s="15">
        <f>SUM(C$5:C36)</f>
        <v>76</v>
      </c>
      <c r="F36" s="13">
        <f>SUM(D$5:D36)</f>
        <v>76</v>
      </c>
      <c r="G36" s="5">
        <f t="shared" si="0"/>
        <v>0</v>
      </c>
      <c r="H36"/>
      <c r="I36"/>
      <c r="J36"/>
      <c r="K36"/>
    </row>
    <row r="37" spans="2:11" ht="17.25" thickBot="1" x14ac:dyDescent="0.35">
      <c r="B37" s="4">
        <v>33</v>
      </c>
      <c r="C37" s="19">
        <v>5</v>
      </c>
      <c r="D37" s="16">
        <v>1</v>
      </c>
      <c r="E37" s="15">
        <f>SUM(C$5:C37)</f>
        <v>81</v>
      </c>
      <c r="F37" s="13">
        <f>SUM(D$5:D37)</f>
        <v>77</v>
      </c>
      <c r="G37" s="5">
        <f t="shared" si="0"/>
        <v>4</v>
      </c>
      <c r="H37"/>
      <c r="I37"/>
      <c r="J37"/>
      <c r="K37"/>
    </row>
    <row r="38" spans="2:11" ht="17.25" thickBot="1" x14ac:dyDescent="0.35">
      <c r="B38" s="4">
        <v>34</v>
      </c>
      <c r="C38" s="19">
        <v>2</v>
      </c>
      <c r="D38" s="16">
        <v>5</v>
      </c>
      <c r="E38" s="15">
        <f>SUM(C$5:C38)</f>
        <v>83</v>
      </c>
      <c r="F38" s="13">
        <f>SUM(D$5:D38)</f>
        <v>82</v>
      </c>
      <c r="G38" s="5">
        <f t="shared" si="0"/>
        <v>1</v>
      </c>
      <c r="H38"/>
      <c r="I38"/>
      <c r="J38"/>
      <c r="K38"/>
    </row>
    <row r="39" spans="2:11" ht="17.25" thickBot="1" x14ac:dyDescent="0.35">
      <c r="B39" s="4">
        <v>35</v>
      </c>
      <c r="C39" s="19">
        <v>0</v>
      </c>
      <c r="D39" s="16">
        <v>1</v>
      </c>
      <c r="E39" s="15">
        <f>SUM(C$5:C39)</f>
        <v>83</v>
      </c>
      <c r="F39" s="13">
        <f>SUM(D$5:D39)</f>
        <v>83</v>
      </c>
      <c r="G39" s="5">
        <f t="shared" si="0"/>
        <v>0</v>
      </c>
      <c r="H39"/>
      <c r="I39"/>
      <c r="J39"/>
      <c r="K39"/>
    </row>
    <row r="40" spans="2:11" ht="17.25" thickBot="1" x14ac:dyDescent="0.35">
      <c r="B40" s="4">
        <v>36</v>
      </c>
      <c r="C40" s="19">
        <v>7</v>
      </c>
      <c r="D40" s="16">
        <v>2</v>
      </c>
      <c r="E40" s="15">
        <f>SUM(C$5:C40)</f>
        <v>90</v>
      </c>
      <c r="F40" s="13">
        <f>SUM(D$5:D40)</f>
        <v>85</v>
      </c>
      <c r="G40" s="5">
        <f t="shared" si="0"/>
        <v>5</v>
      </c>
      <c r="H40"/>
      <c r="I40"/>
      <c r="J40"/>
      <c r="K40"/>
    </row>
    <row r="41" spans="2:11" ht="17.25" thickBot="1" x14ac:dyDescent="0.35">
      <c r="B41" s="4">
        <v>37</v>
      </c>
      <c r="C41" s="19">
        <v>3</v>
      </c>
      <c r="D41" s="16">
        <v>6</v>
      </c>
      <c r="E41" s="15">
        <f>SUM(C$5:C41)</f>
        <v>93</v>
      </c>
      <c r="F41" s="13">
        <f>SUM(D$5:D41)</f>
        <v>91</v>
      </c>
      <c r="G41" s="5">
        <f t="shared" si="0"/>
        <v>2</v>
      </c>
      <c r="H41"/>
      <c r="I41"/>
      <c r="J41"/>
      <c r="K41"/>
    </row>
    <row r="42" spans="2:11" ht="17.25" thickBot="1" x14ac:dyDescent="0.35">
      <c r="B42" s="4">
        <v>38</v>
      </c>
      <c r="C42" s="19">
        <v>5</v>
      </c>
      <c r="D42" s="16">
        <v>4</v>
      </c>
      <c r="E42" s="15">
        <f>SUM(C$5:C42)</f>
        <v>98</v>
      </c>
      <c r="F42" s="13">
        <f>SUM(D$5:D42)</f>
        <v>95</v>
      </c>
      <c r="G42" s="5">
        <f t="shared" si="0"/>
        <v>3</v>
      </c>
      <c r="H42"/>
      <c r="I42"/>
      <c r="J42"/>
      <c r="K42"/>
    </row>
    <row r="43" spans="2:11" ht="17.25" thickBot="1" x14ac:dyDescent="0.35">
      <c r="B43" s="4">
        <v>39</v>
      </c>
      <c r="C43" s="19">
        <v>5</v>
      </c>
      <c r="D43" s="16">
        <v>5</v>
      </c>
      <c r="E43" s="15">
        <f>SUM(C$5:C43)</f>
        <v>103</v>
      </c>
      <c r="F43" s="13">
        <f>SUM(D$5:D43)</f>
        <v>100</v>
      </c>
      <c r="G43" s="5">
        <f t="shared" si="0"/>
        <v>3</v>
      </c>
      <c r="H43"/>
      <c r="I43"/>
      <c r="J43"/>
      <c r="K43"/>
    </row>
    <row r="44" spans="2:11" ht="17.25" thickBot="1" x14ac:dyDescent="0.35">
      <c r="B44" s="4">
        <v>40</v>
      </c>
      <c r="C44" s="19">
        <v>6</v>
      </c>
      <c r="D44" s="16">
        <v>5</v>
      </c>
      <c r="E44" s="15">
        <f>SUM(C$5:C44)</f>
        <v>109</v>
      </c>
      <c r="F44" s="13">
        <f>SUM(D$5:D44)</f>
        <v>105</v>
      </c>
      <c r="G44" s="5">
        <f t="shared" si="0"/>
        <v>4</v>
      </c>
      <c r="H44"/>
      <c r="I44"/>
      <c r="J44"/>
      <c r="K44"/>
    </row>
    <row r="45" spans="2:11" ht="17.25" thickBot="1" x14ac:dyDescent="0.35">
      <c r="B45" s="4">
        <v>41</v>
      </c>
      <c r="C45" s="19">
        <v>2</v>
      </c>
      <c r="D45" s="16">
        <v>6</v>
      </c>
      <c r="E45" s="15">
        <f>SUM(C$5:C45)</f>
        <v>111</v>
      </c>
      <c r="F45" s="13">
        <f>SUM(D$5:D45)</f>
        <v>111</v>
      </c>
      <c r="G45" s="5">
        <f t="shared" si="0"/>
        <v>0</v>
      </c>
      <c r="H45"/>
      <c r="I45"/>
      <c r="J45"/>
      <c r="K45"/>
    </row>
    <row r="46" spans="2:11" ht="17.25" thickBot="1" x14ac:dyDescent="0.35">
      <c r="B46" s="4">
        <v>42</v>
      </c>
      <c r="C46" s="19">
        <v>3</v>
      </c>
      <c r="D46" s="16">
        <v>1</v>
      </c>
      <c r="E46" s="15">
        <f>SUM(C$5:C46)</f>
        <v>114</v>
      </c>
      <c r="F46" s="13">
        <f>SUM(D$5:D46)</f>
        <v>112</v>
      </c>
      <c r="G46" s="5">
        <f t="shared" si="0"/>
        <v>2</v>
      </c>
      <c r="H46"/>
      <c r="I46"/>
      <c r="J46"/>
      <c r="K46"/>
    </row>
    <row r="47" spans="2:11" ht="17.25" thickBot="1" x14ac:dyDescent="0.35">
      <c r="B47" s="4">
        <v>43</v>
      </c>
      <c r="C47" s="19">
        <v>4</v>
      </c>
      <c r="D47" s="16">
        <v>4</v>
      </c>
      <c r="E47" s="15">
        <f>SUM(C$5:C47)</f>
        <v>118</v>
      </c>
      <c r="F47" s="13">
        <f>SUM(D$5:D47)</f>
        <v>116</v>
      </c>
      <c r="G47" s="5">
        <f t="shared" si="0"/>
        <v>2</v>
      </c>
      <c r="H47"/>
      <c r="I47"/>
      <c r="J47"/>
      <c r="K47"/>
    </row>
    <row r="48" spans="2:11" ht="17.25" thickBot="1" x14ac:dyDescent="0.35">
      <c r="B48" s="4">
        <v>44</v>
      </c>
      <c r="C48" s="19">
        <v>2</v>
      </c>
      <c r="D48" s="16">
        <v>3</v>
      </c>
      <c r="E48" s="15">
        <f>SUM(C$5:C48)</f>
        <v>120</v>
      </c>
      <c r="F48" s="13">
        <f>SUM(D$5:D48)</f>
        <v>119</v>
      </c>
      <c r="G48" s="5">
        <f t="shared" si="0"/>
        <v>1</v>
      </c>
      <c r="H48"/>
      <c r="I48"/>
      <c r="J48"/>
      <c r="K48"/>
    </row>
    <row r="49" spans="1:11" ht="17.25" thickBot="1" x14ac:dyDescent="0.35">
      <c r="B49" s="4">
        <v>45</v>
      </c>
      <c r="C49" s="19">
        <v>3</v>
      </c>
      <c r="D49" s="16">
        <v>3</v>
      </c>
      <c r="E49" s="15">
        <f>SUM(C$5:C49)</f>
        <v>123</v>
      </c>
      <c r="F49" s="13">
        <f>SUM(D$5:D49)</f>
        <v>122</v>
      </c>
      <c r="G49" s="5">
        <f t="shared" si="0"/>
        <v>1</v>
      </c>
      <c r="H49"/>
      <c r="I49"/>
      <c r="J49"/>
      <c r="K49"/>
    </row>
    <row r="50" spans="1:11" ht="17.25" thickBot="1" x14ac:dyDescent="0.35">
      <c r="B50" s="4">
        <v>46</v>
      </c>
      <c r="C50" s="19">
        <v>3</v>
      </c>
      <c r="D50" s="16">
        <v>2</v>
      </c>
      <c r="E50" s="15">
        <f>SUM(C$5:C50)</f>
        <v>126</v>
      </c>
      <c r="F50" s="13">
        <f>SUM(D$5:D50)</f>
        <v>124</v>
      </c>
      <c r="G50" s="5">
        <f t="shared" si="0"/>
        <v>2</v>
      </c>
      <c r="H50"/>
      <c r="I50"/>
      <c r="J50"/>
      <c r="K50"/>
    </row>
    <row r="51" spans="1:11" ht="17.25" thickBot="1" x14ac:dyDescent="0.35">
      <c r="B51" s="4">
        <v>47</v>
      </c>
      <c r="C51" s="19">
        <v>6</v>
      </c>
      <c r="D51" s="16">
        <v>4</v>
      </c>
      <c r="E51" s="15">
        <f>SUM(C$5:C51)</f>
        <v>132</v>
      </c>
      <c r="F51" s="13">
        <f>SUM(D$5:D51)</f>
        <v>128</v>
      </c>
      <c r="G51" s="5">
        <f t="shared" si="0"/>
        <v>4</v>
      </c>
      <c r="H51"/>
      <c r="I51"/>
      <c r="J51"/>
      <c r="K51"/>
    </row>
    <row r="52" spans="1:11" ht="17.25" thickBot="1" x14ac:dyDescent="0.35">
      <c r="B52" s="4">
        <v>48</v>
      </c>
      <c r="C52" s="19">
        <v>11</v>
      </c>
      <c r="D52" s="16">
        <v>6</v>
      </c>
      <c r="E52" s="15">
        <f>SUM(C$5:C52)</f>
        <v>143</v>
      </c>
      <c r="F52" s="13">
        <f>SUM(D$5:D52)</f>
        <v>134</v>
      </c>
      <c r="G52" s="5">
        <f t="shared" si="0"/>
        <v>9</v>
      </c>
      <c r="H52"/>
      <c r="I52"/>
      <c r="J52"/>
      <c r="K52"/>
    </row>
    <row r="53" spans="1:11" ht="17.25" thickBot="1" x14ac:dyDescent="0.35">
      <c r="B53" s="4">
        <v>49</v>
      </c>
      <c r="C53" s="19">
        <v>5</v>
      </c>
      <c r="D53" s="16">
        <v>5</v>
      </c>
      <c r="E53" s="15">
        <f>SUM(C$5:C53)</f>
        <v>148</v>
      </c>
      <c r="F53" s="13">
        <f>SUM(D$5:D53)</f>
        <v>139</v>
      </c>
      <c r="G53" s="5">
        <f t="shared" si="0"/>
        <v>9</v>
      </c>
      <c r="H53"/>
      <c r="I53"/>
      <c r="J53"/>
      <c r="K53"/>
    </row>
    <row r="54" spans="1:11" ht="17.25" thickBot="1" x14ac:dyDescent="0.35">
      <c r="B54" s="4">
        <v>50</v>
      </c>
      <c r="C54" s="12">
        <v>5</v>
      </c>
      <c r="D54" s="14">
        <v>5</v>
      </c>
      <c r="E54" s="15">
        <f>SUM(C$5:C54)</f>
        <v>153</v>
      </c>
      <c r="F54" s="13">
        <f>SUM(D$5:D54)</f>
        <v>144</v>
      </c>
      <c r="G54" s="5">
        <f t="shared" si="0"/>
        <v>9</v>
      </c>
      <c r="H54"/>
      <c r="I54"/>
      <c r="J54"/>
      <c r="K54"/>
    </row>
    <row r="55" spans="1:11" x14ac:dyDescent="0.3">
      <c r="C55"/>
      <c r="H55"/>
      <c r="I55"/>
      <c r="J55"/>
      <c r="K55"/>
    </row>
    <row r="56" spans="1:11" x14ac:dyDescent="0.3">
      <c r="B56"/>
      <c r="C56" s="2" t="str">
        <f>C4</f>
        <v>Input</v>
      </c>
      <c r="D56" s="2" t="str">
        <f>D4</f>
        <v>Output</v>
      </c>
      <c r="E56" s="2"/>
      <c r="F56" s="2"/>
      <c r="G56" s="2" t="str">
        <f>G4</f>
        <v>Inventory</v>
      </c>
    </row>
    <row r="57" spans="1:11" x14ac:dyDescent="0.3">
      <c r="A57" s="2" t="s">
        <v>1</v>
      </c>
      <c r="C57" s="8">
        <f>AVERAGE(C5:C54)</f>
        <v>3.06</v>
      </c>
      <c r="D57" s="8">
        <f t="shared" ref="D57" si="1">AVERAGE(D5:D54)</f>
        <v>2.88</v>
      </c>
      <c r="E57" s="8"/>
      <c r="F57" s="8"/>
      <c r="G57" s="8">
        <f>AVERAGE(G5:G54)</f>
        <v>2.1800000000000002</v>
      </c>
      <c r="H57" s="1" t="str">
        <f ca="1">_xlfn.FORMULATEXT(C57)</f>
        <v>=AVERAGE(C5:C54)</v>
      </c>
    </row>
    <row r="58" spans="1:11" x14ac:dyDescent="0.3">
      <c r="A58" s="2" t="s">
        <v>9</v>
      </c>
      <c r="C58" s="8">
        <f>_xlfn.STDEV.S(C5:C54)</f>
        <v>2.0445048300260873</v>
      </c>
      <c r="D58" s="8">
        <f t="shared" ref="D58:G58" si="2">_xlfn.STDEV.S(D5:D54)</f>
        <v>1.6859563990779347</v>
      </c>
      <c r="E58" s="8"/>
      <c r="F58" s="8"/>
      <c r="G58" s="8">
        <f t="shared" si="2"/>
        <v>2.1917284205365761</v>
      </c>
      <c r="H58" s="1" t="str">
        <f t="shared" ref="H58:H68" ca="1" si="3">_xlfn.FORMULATEXT(C58)</f>
        <v>=STDEV.S(C5:C54)</v>
      </c>
    </row>
    <row r="59" spans="1:11" x14ac:dyDescent="0.3">
      <c r="A59" s="2" t="s">
        <v>10</v>
      </c>
      <c r="C59" s="8">
        <f>C58/C57</f>
        <v>0.66813883334185853</v>
      </c>
      <c r="D59" s="8">
        <f t="shared" ref="D59:G59" si="4">D58/D57</f>
        <v>0.5854015274576162</v>
      </c>
      <c r="E59" s="8"/>
      <c r="F59" s="8"/>
      <c r="G59" s="8">
        <f t="shared" si="4"/>
        <v>1.0053800094204477</v>
      </c>
      <c r="H59" s="1" t="str">
        <f t="shared" ca="1" si="3"/>
        <v>=C58/C57</v>
      </c>
    </row>
    <row r="60" spans="1:11" x14ac:dyDescent="0.3">
      <c r="A60" s="2" t="s">
        <v>2</v>
      </c>
      <c r="C60" s="9">
        <f>MEDIAN(C5:C54)</f>
        <v>3</v>
      </c>
      <c r="D60" s="9">
        <f t="shared" ref="D60:G60" si="5">MEDIAN(D5:D54)</f>
        <v>3</v>
      </c>
      <c r="E60" s="9"/>
      <c r="F60" s="9"/>
      <c r="G60" s="9">
        <f t="shared" si="5"/>
        <v>2</v>
      </c>
      <c r="H60" s="1" t="str">
        <f t="shared" ca="1" si="3"/>
        <v>=MEDIAN(C5:C54)</v>
      </c>
    </row>
    <row r="61" spans="1:11" x14ac:dyDescent="0.3">
      <c r="A61" s="2" t="s">
        <v>7</v>
      </c>
      <c r="C61" s="9">
        <f>MAX(C5:C54)</f>
        <v>11</v>
      </c>
      <c r="D61" s="9">
        <f t="shared" ref="D61:G61" si="6">MAX(D5:D54)</f>
        <v>6</v>
      </c>
      <c r="E61" s="9"/>
      <c r="F61" s="9"/>
      <c r="G61" s="9">
        <f t="shared" si="6"/>
        <v>9</v>
      </c>
      <c r="H61" s="1" t="str">
        <f t="shared" ca="1" si="3"/>
        <v>=MAX(C5:C54)</v>
      </c>
    </row>
    <row r="62" spans="1:11" x14ac:dyDescent="0.3">
      <c r="A62" s="2" t="s">
        <v>8</v>
      </c>
      <c r="C62" s="9">
        <f>MIN(C5:C54)</f>
        <v>0</v>
      </c>
      <c r="D62" s="9">
        <f t="shared" ref="D62:G62" si="7">MIN(D5:D54)</f>
        <v>0</v>
      </c>
      <c r="E62" s="9"/>
      <c r="F62" s="9"/>
      <c r="G62" s="9">
        <f t="shared" si="7"/>
        <v>0</v>
      </c>
      <c r="H62" s="1" t="str">
        <f t="shared" ca="1" si="3"/>
        <v>=MIN(C5:C54)</v>
      </c>
    </row>
    <row r="63" spans="1:11" x14ac:dyDescent="0.3">
      <c r="A63" s="1" t="s">
        <v>3</v>
      </c>
      <c r="C63" s="9">
        <f>C61-C62</f>
        <v>11</v>
      </c>
      <c r="D63" s="9">
        <f t="shared" ref="D63:G63" si="8">D61-D62</f>
        <v>6</v>
      </c>
      <c r="E63" s="9"/>
      <c r="F63" s="9"/>
      <c r="G63" s="9">
        <f t="shared" si="8"/>
        <v>9</v>
      </c>
      <c r="H63" s="1" t="str">
        <f t="shared" ca="1" si="3"/>
        <v>=C61-C62</v>
      </c>
    </row>
    <row r="64" spans="1:11" x14ac:dyDescent="0.3">
      <c r="A64" s="1" t="s">
        <v>17</v>
      </c>
      <c r="C64" s="8">
        <f>C63/C60</f>
        <v>3.6666666666666665</v>
      </c>
      <c r="D64" s="8">
        <f t="shared" ref="D64:G64" si="9">D63/D60</f>
        <v>2</v>
      </c>
      <c r="E64" s="8"/>
      <c r="F64" s="8"/>
      <c r="G64" s="8">
        <f t="shared" si="9"/>
        <v>4.5</v>
      </c>
      <c r="H64" s="1" t="str">
        <f t="shared" ca="1" si="3"/>
        <v>=C63/C60</v>
      </c>
    </row>
    <row r="65" spans="1:8" x14ac:dyDescent="0.3">
      <c r="A65" s="2" t="s">
        <v>4</v>
      </c>
      <c r="C65" s="9">
        <f>COUNT(C5:C54)</f>
        <v>50</v>
      </c>
      <c r="D65" s="9">
        <f t="shared" ref="D65:G65" si="10">COUNT(D5:D54)</f>
        <v>50</v>
      </c>
      <c r="E65" s="9"/>
      <c r="F65" s="9"/>
      <c r="G65" s="9">
        <f t="shared" si="10"/>
        <v>50</v>
      </c>
      <c r="H65" s="1" t="str">
        <f t="shared" ca="1" si="3"/>
        <v>=COUNT(C5:C54)</v>
      </c>
    </row>
    <row r="66" spans="1:8" x14ac:dyDescent="0.3">
      <c r="A66" s="1" t="s">
        <v>18</v>
      </c>
      <c r="C66" s="8">
        <f>_xlfn.CONFIDENCE.NORM(0.05,C58,C65)</f>
        <v>0.56669741256690831</v>
      </c>
      <c r="D66" s="8">
        <f t="shared" ref="D66:G66" si="11">_xlfn.CONFIDENCE.NORM(0.05,D58,D65)</f>
        <v>0.46731468423378414</v>
      </c>
      <c r="E66" s="8"/>
      <c r="F66" s="8"/>
      <c r="G66" s="8">
        <f t="shared" si="11"/>
        <v>0.60750495999150378</v>
      </c>
      <c r="H66" s="1" t="str">
        <f t="shared" ca="1" si="3"/>
        <v>=CONFIDENCE.NORM(0.05,C58,C65)</v>
      </c>
    </row>
    <row r="67" spans="1:8" x14ac:dyDescent="0.3">
      <c r="A67" s="1" t="s">
        <v>19</v>
      </c>
      <c r="C67" s="8">
        <f>C57-C66</f>
        <v>2.4933025874330919</v>
      </c>
      <c r="D67" s="8">
        <f t="shared" ref="D67:G67" si="12">D57-D66</f>
        <v>2.4126853157662156</v>
      </c>
      <c r="E67" s="8"/>
      <c r="F67" s="8"/>
      <c r="G67" s="8">
        <f t="shared" si="12"/>
        <v>1.5724950400084965</v>
      </c>
      <c r="H67" s="1" t="str">
        <f t="shared" ca="1" si="3"/>
        <v>=C57-C66</v>
      </c>
    </row>
    <row r="68" spans="1:8" x14ac:dyDescent="0.3">
      <c r="A68" s="1" t="s">
        <v>20</v>
      </c>
      <c r="C68" s="8">
        <f>C57+C66</f>
        <v>3.6266974125669083</v>
      </c>
      <c r="D68" s="8">
        <f t="shared" ref="D68:G68" si="13">D57+D66</f>
        <v>3.3473146842337842</v>
      </c>
      <c r="E68" s="8"/>
      <c r="F68" s="8"/>
      <c r="G68" s="8">
        <f t="shared" si="13"/>
        <v>2.7875049599915038</v>
      </c>
      <c r="H68" s="1" t="str">
        <f t="shared" ca="1" si="3"/>
        <v>=C57+C66</v>
      </c>
    </row>
    <row r="70" spans="1:8" x14ac:dyDescent="0.3">
      <c r="A70" s="1" t="s">
        <v>12</v>
      </c>
      <c r="B70" s="1" t="s">
        <v>23</v>
      </c>
    </row>
    <row r="71" spans="1:8" x14ac:dyDescent="0.3">
      <c r="A71" s="1" t="s">
        <v>21</v>
      </c>
      <c r="B71" s="11">
        <f>D57</f>
        <v>2.88</v>
      </c>
      <c r="D71" s="10"/>
      <c r="E71" s="10"/>
      <c r="F71" s="10"/>
    </row>
    <row r="72" spans="1:8" x14ac:dyDescent="0.3">
      <c r="A72" s="1" t="s">
        <v>22</v>
      </c>
      <c r="B72" s="11">
        <f>G57</f>
        <v>2.1800000000000002</v>
      </c>
      <c r="D72" s="10"/>
      <c r="E72" s="10"/>
      <c r="F72" s="10"/>
    </row>
    <row r="73" spans="1:8" x14ac:dyDescent="0.3">
      <c r="A73" s="1" t="s">
        <v>13</v>
      </c>
      <c r="B73" s="1">
        <f>B72/B71</f>
        <v>0.75694444444444453</v>
      </c>
      <c r="C73" s="1" t="s">
        <v>24</v>
      </c>
      <c r="D73" s="1">
        <f>B73*24</f>
        <v>18.166666666666668</v>
      </c>
      <c r="G73" s="1" t="s">
        <v>16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AveInvFlow</vt:lpstr>
      <vt:lpstr>Approach2</vt:lpstr>
      <vt:lpstr>Approach2!Page1</vt:lpstr>
      <vt:lpstr>Page1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 , Ardavan</cp:lastModifiedBy>
  <dcterms:created xsi:type="dcterms:W3CDTF">2016-03-10T03:02:54Z</dcterms:created>
  <dcterms:modified xsi:type="dcterms:W3CDTF">2023-10-22T04:36:12Z</dcterms:modified>
</cp:coreProperties>
</file>