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Process\"/>
    </mc:Choice>
  </mc:AlternateContent>
  <xr:revisionPtr revIDLastSave="0" documentId="13_ncr:1_{DDF8018D-FAFC-4E6C-9EA2-DE9EE2978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2-3 For Retreat" sheetId="30" r:id="rId1"/>
    <sheet name="Table 2-3" sheetId="25" r:id="rId2"/>
    <sheet name="Table 4" sheetId="26" r:id="rId3"/>
    <sheet name="Table 5-6" sheetId="27" r:id="rId4"/>
    <sheet name="Current_Undergraduate_Student_D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" i="30" l="1"/>
  <c r="Z5" i="30"/>
  <c r="Z6" i="30"/>
  <c r="Z7" i="30"/>
  <c r="Z8" i="30"/>
  <c r="Z9" i="30"/>
  <c r="Z10" i="30"/>
  <c r="Z11" i="30"/>
  <c r="Z12" i="30"/>
  <c r="Z13" i="30"/>
  <c r="Z14" i="30"/>
  <c r="Z15" i="30"/>
  <c r="Z16" i="30"/>
  <c r="AB16" i="30"/>
  <c r="AB30" i="30" s="1"/>
  <c r="AJ16" i="30"/>
  <c r="AK16" i="30" s="1"/>
  <c r="AK24" i="30" s="1"/>
  <c r="Z17" i="30"/>
  <c r="AB17" i="30"/>
  <c r="AJ17" i="30"/>
  <c r="AK17" i="30" s="1"/>
  <c r="Z18" i="30"/>
  <c r="Z25" i="30" s="1"/>
  <c r="Z27" i="30" s="1"/>
  <c r="AB18" i="30"/>
  <c r="AB32" i="30" s="1"/>
  <c r="AJ18" i="30"/>
  <c r="AK18" i="30" s="1"/>
  <c r="Z19" i="30"/>
  <c r="AB19" i="30"/>
  <c r="AJ19" i="30"/>
  <c r="AK19" i="30"/>
  <c r="AB20" i="30"/>
  <c r="AJ20" i="30"/>
  <c r="AK20" i="30"/>
  <c r="AB21" i="30"/>
  <c r="AJ21" i="30"/>
  <c r="AK21" i="30" s="1"/>
  <c r="AB22" i="30"/>
  <c r="AJ22" i="30"/>
  <c r="AK22" i="30"/>
  <c r="X23" i="30"/>
  <c r="X24" i="30" s="1"/>
  <c r="Y23" i="30"/>
  <c r="AC24" i="30"/>
  <c r="AD24" i="30"/>
  <c r="AE24" i="30"/>
  <c r="AF24" i="30"/>
  <c r="AG24" i="30"/>
  <c r="AG25" i="30" s="1"/>
  <c r="AH24" i="30"/>
  <c r="AH25" i="30" s="1"/>
  <c r="AI24" i="30"/>
  <c r="AG45" i="30" s="1"/>
  <c r="AG46" i="30" s="1"/>
  <c r="X25" i="30"/>
  <c r="Y25" i="30"/>
  <c r="AC25" i="30"/>
  <c r="AD25" i="30"/>
  <c r="AE25" i="30"/>
  <c r="AF25" i="30"/>
  <c r="X26" i="30"/>
  <c r="Z26" i="30"/>
  <c r="AC26" i="30"/>
  <c r="AD26" i="30"/>
  <c r="AE26" i="30"/>
  <c r="AF26" i="30"/>
  <c r="AJ30" i="30"/>
  <c r="AK30" i="30" s="1"/>
  <c r="P31" i="30"/>
  <c r="Q31" i="30"/>
  <c r="R31" i="30"/>
  <c r="S31" i="30"/>
  <c r="T31" i="30"/>
  <c r="U31" i="30"/>
  <c r="AB31" i="30"/>
  <c r="AJ31" i="30"/>
  <c r="AK31" i="30"/>
  <c r="P32" i="30"/>
  <c r="Q32" i="30"/>
  <c r="R32" i="30"/>
  <c r="S32" i="30"/>
  <c r="T32" i="30"/>
  <c r="U32" i="30"/>
  <c r="AJ32" i="30"/>
  <c r="AK32" i="30"/>
  <c r="P33" i="30"/>
  <c r="Q33" i="30"/>
  <c r="R33" i="30"/>
  <c r="S33" i="30"/>
  <c r="T33" i="30"/>
  <c r="U33" i="30"/>
  <c r="AB33" i="30"/>
  <c r="AJ33" i="30"/>
  <c r="AK33" i="30"/>
  <c r="P34" i="30"/>
  <c r="Q34" i="30"/>
  <c r="R34" i="30"/>
  <c r="S34" i="30"/>
  <c r="T34" i="30"/>
  <c r="U34" i="30"/>
  <c r="AB34" i="30"/>
  <c r="AJ34" i="30"/>
  <c r="AJ38" i="30" s="1"/>
  <c r="P35" i="30"/>
  <c r="Q35" i="30"/>
  <c r="R35" i="30"/>
  <c r="S35" i="30"/>
  <c r="T35" i="30"/>
  <c r="U35" i="30"/>
  <c r="AB35" i="30"/>
  <c r="AJ35" i="30"/>
  <c r="AK35" i="30" s="1"/>
  <c r="P36" i="30"/>
  <c r="Q36" i="30"/>
  <c r="R36" i="30"/>
  <c r="S36" i="30"/>
  <c r="T36" i="30"/>
  <c r="U36" i="30"/>
  <c r="AB36" i="30"/>
  <c r="AJ36" i="30"/>
  <c r="AK36" i="30" s="1"/>
  <c r="P37" i="30"/>
  <c r="Q37" i="30"/>
  <c r="R37" i="30"/>
  <c r="S37" i="30"/>
  <c r="T37" i="30"/>
  <c r="U37" i="30"/>
  <c r="P38" i="30"/>
  <c r="Q38" i="30"/>
  <c r="R38" i="30"/>
  <c r="S38" i="30"/>
  <c r="T38" i="30"/>
  <c r="U38" i="30"/>
  <c r="AC38" i="30"/>
  <c r="AA44" i="30" s="1"/>
  <c r="AD38" i="30"/>
  <c r="AE38" i="30"/>
  <c r="AF38" i="30"/>
  <c r="AG38" i="30"/>
  <c r="AH38" i="30"/>
  <c r="AI38" i="30"/>
  <c r="P39" i="30"/>
  <c r="Q39" i="30"/>
  <c r="R39" i="30"/>
  <c r="S39" i="30"/>
  <c r="T39" i="30"/>
  <c r="U39" i="30"/>
  <c r="Z39" i="30"/>
  <c r="Z44" i="30" s="1"/>
  <c r="AD39" i="30"/>
  <c r="AE39" i="30"/>
  <c r="AF39" i="30"/>
  <c r="AG39" i="30"/>
  <c r="AH39" i="30"/>
  <c r="AI39" i="30"/>
  <c r="P40" i="30"/>
  <c r="Q40" i="30"/>
  <c r="R40" i="30"/>
  <c r="S40" i="30"/>
  <c r="T40" i="30"/>
  <c r="U40" i="30"/>
  <c r="Z40" i="30"/>
  <c r="AC40" i="30"/>
  <c r="AD40" i="30"/>
  <c r="AE40" i="30"/>
  <c r="AF40" i="30"/>
  <c r="AG40" i="30"/>
  <c r="AH40" i="30"/>
  <c r="AI40" i="30"/>
  <c r="P41" i="30"/>
  <c r="Q41" i="30"/>
  <c r="R41" i="30"/>
  <c r="S41" i="30"/>
  <c r="T41" i="30"/>
  <c r="U41" i="30"/>
  <c r="Z41" i="30"/>
  <c r="AC41" i="30"/>
  <c r="AD41" i="30"/>
  <c r="AE41" i="30"/>
  <c r="AF41" i="30"/>
  <c r="AG41" i="30"/>
  <c r="P42" i="30"/>
  <c r="Q42" i="30"/>
  <c r="R42" i="30"/>
  <c r="S42" i="30"/>
  <c r="T42" i="30"/>
  <c r="U42" i="30"/>
  <c r="P43" i="30"/>
  <c r="Q43" i="30"/>
  <c r="R43" i="30"/>
  <c r="S43" i="30"/>
  <c r="T43" i="30"/>
  <c r="U43" i="30"/>
  <c r="AA43" i="30"/>
  <c r="AB43" i="30"/>
  <c r="AC43" i="30"/>
  <c r="AD43" i="30"/>
  <c r="AE43" i="30"/>
  <c r="AF43" i="30"/>
  <c r="AG43" i="30"/>
  <c r="AH43" i="30"/>
  <c r="P44" i="30"/>
  <c r="Q44" i="30"/>
  <c r="R44" i="30"/>
  <c r="S44" i="30"/>
  <c r="T44" i="30"/>
  <c r="U44" i="30"/>
  <c r="AB44" i="30"/>
  <c r="AC44" i="30"/>
  <c r="AD44" i="30"/>
  <c r="AD46" i="30" s="1"/>
  <c r="AE44" i="30"/>
  <c r="AE46" i="30" s="1"/>
  <c r="AF44" i="30"/>
  <c r="AG44" i="30"/>
  <c r="P45" i="30"/>
  <c r="Q45" i="30"/>
  <c r="R45" i="30"/>
  <c r="S45" i="30"/>
  <c r="T45" i="30"/>
  <c r="U45" i="30"/>
  <c r="Z45" i="30"/>
  <c r="AA45" i="30"/>
  <c r="AB45" i="30"/>
  <c r="AC45" i="30"/>
  <c r="AD45" i="30"/>
  <c r="AE45" i="30"/>
  <c r="P46" i="30"/>
  <c r="Q46" i="30"/>
  <c r="R46" i="30"/>
  <c r="S46" i="30"/>
  <c r="T46" i="30"/>
  <c r="U46" i="30"/>
  <c r="AB46" i="30"/>
  <c r="AC46" i="30"/>
  <c r="AH44" i="30" l="1"/>
  <c r="AJ39" i="30"/>
  <c r="AK40" i="30"/>
  <c r="AK25" i="30"/>
  <c r="AK26" i="30"/>
  <c r="AA46" i="30"/>
  <c r="AI44" i="30"/>
  <c r="AC39" i="30"/>
  <c r="AF45" i="30"/>
  <c r="AF46" i="30" s="1"/>
  <c r="AK34" i="30"/>
  <c r="AK38" i="30" s="1"/>
  <c r="AJ24" i="30"/>
  <c r="AJ41" i="30" s="1"/>
  <c r="AJ40" i="30"/>
  <c r="AI41" i="30"/>
  <c r="AH26" i="30"/>
  <c r="AI26" i="30"/>
  <c r="AH41" i="30"/>
  <c r="AG26" i="30"/>
  <c r="AI25" i="30"/>
  <c r="AM28" i="25"/>
  <c r="AM27" i="25"/>
  <c r="AM26" i="25"/>
  <c r="AK46" i="25"/>
  <c r="AK41" i="30" l="1"/>
  <c r="AK39" i="30"/>
  <c r="AH45" i="30"/>
  <c r="AI45" i="30" s="1"/>
  <c r="AJ25" i="30"/>
  <c r="AJ26" i="30"/>
  <c r="AH46" i="30"/>
  <c r="AB3" i="29"/>
  <c r="AB4" i="29"/>
  <c r="AB5" i="29"/>
  <c r="AB6" i="29"/>
  <c r="AB7" i="29"/>
  <c r="AB8" i="29"/>
  <c r="AB9" i="29"/>
  <c r="AB10" i="29"/>
  <c r="AB11" i="29"/>
  <c r="AB2" i="29"/>
  <c r="AN24" i="25" l="1"/>
  <c r="AO24" i="25"/>
  <c r="AP24" i="25"/>
  <c r="AQ24" i="25"/>
  <c r="AR24" i="25"/>
  <c r="AS24" i="25"/>
  <c r="AT24" i="25"/>
  <c r="AU24" i="25"/>
  <c r="AM24" i="25"/>
  <c r="AN23" i="25"/>
  <c r="AO23" i="25"/>
  <c r="AP23" i="25"/>
  <c r="AQ23" i="25"/>
  <c r="AR23" i="25"/>
  <c r="AS23" i="25"/>
  <c r="AT23" i="25"/>
  <c r="AU23" i="25"/>
  <c r="AM23" i="25"/>
  <c r="AU22" i="25"/>
  <c r="AS22" i="25"/>
  <c r="AT22" i="25"/>
  <c r="AN22" i="25"/>
  <c r="AO22" i="25"/>
  <c r="AP22" i="25"/>
  <c r="AQ22" i="25"/>
  <c r="AR22" i="25"/>
  <c r="AM22" i="25"/>
  <c r="AD41" i="25"/>
  <c r="AE41" i="25"/>
  <c r="AF41" i="25"/>
  <c r="AG41" i="25"/>
  <c r="AH41" i="25"/>
  <c r="AI41" i="25"/>
  <c r="AJ41" i="25"/>
  <c r="AK41" i="25"/>
  <c r="AC41" i="25"/>
  <c r="AK24" i="25"/>
  <c r="AK25" i="25" s="1"/>
  <c r="AK26" i="25" l="1"/>
  <c r="AK17" i="25"/>
  <c r="AK18" i="25"/>
  <c r="AK19" i="25"/>
  <c r="AK20" i="25"/>
  <c r="AK21" i="25"/>
  <c r="AK22" i="25"/>
  <c r="AK16" i="25"/>
  <c r="AB31" i="25"/>
  <c r="AB32" i="25"/>
  <c r="AB33" i="25"/>
  <c r="AB34" i="25"/>
  <c r="AB35" i="25"/>
  <c r="AB36" i="25"/>
  <c r="AB30" i="25"/>
  <c r="AD26" i="25"/>
  <c r="AE26" i="25"/>
  <c r="AF26" i="25"/>
  <c r="AG26" i="25"/>
  <c r="AH26" i="25"/>
  <c r="AI26" i="25"/>
  <c r="AJ26" i="25"/>
  <c r="AC26" i="25"/>
  <c r="AD25" i="25"/>
  <c r="AE25" i="25"/>
  <c r="AF25" i="25"/>
  <c r="AG25" i="25"/>
  <c r="AH25" i="25"/>
  <c r="AI25" i="25"/>
  <c r="AJ25" i="25"/>
  <c r="AC25" i="25"/>
  <c r="AB17" i="25"/>
  <c r="AB18" i="25"/>
  <c r="AB19" i="25"/>
  <c r="AB20" i="25"/>
  <c r="AB21" i="25"/>
  <c r="AB22" i="25"/>
  <c r="AB16" i="25"/>
  <c r="AA45" i="25" l="1"/>
  <c r="Z45" i="25"/>
  <c r="Z44" i="25"/>
  <c r="AA43" i="25"/>
  <c r="AB43" i="25"/>
  <c r="AC43" i="25"/>
  <c r="AD43" i="25"/>
  <c r="AE43" i="25"/>
  <c r="AF43" i="25"/>
  <c r="AG43" i="25"/>
  <c r="AH43" i="25"/>
  <c r="AG40" i="25"/>
  <c r="AC40" i="25"/>
  <c r="AD40" i="25"/>
  <c r="AE40" i="25"/>
  <c r="AF40" i="25"/>
  <c r="AH40" i="25"/>
  <c r="AI40" i="25"/>
  <c r="Z41" i="25"/>
  <c r="AH39" i="25"/>
  <c r="Z40" i="25"/>
  <c r="AC38" i="25"/>
  <c r="AA44" i="25" s="1"/>
  <c r="AD38" i="25"/>
  <c r="AB44" i="25" s="1"/>
  <c r="AE38" i="25"/>
  <c r="AE39" i="25" s="1"/>
  <c r="AF38" i="25"/>
  <c r="AF39" i="25" s="1"/>
  <c r="AG38" i="25"/>
  <c r="AG39" i="25" s="1"/>
  <c r="AH38" i="25"/>
  <c r="AF44" i="25" s="1"/>
  <c r="AI38" i="25"/>
  <c r="AG44" i="25" s="1"/>
  <c r="Z39" i="25"/>
  <c r="AJ31" i="25"/>
  <c r="AK31" i="25" s="1"/>
  <c r="AJ32" i="25"/>
  <c r="AK32" i="25" s="1"/>
  <c r="AJ33" i="25"/>
  <c r="AK33" i="25" s="1"/>
  <c r="AJ34" i="25"/>
  <c r="AK34" i="25" s="1"/>
  <c r="AJ35" i="25"/>
  <c r="AK35" i="25" s="1"/>
  <c r="AJ36" i="25"/>
  <c r="AK36" i="25" s="1"/>
  <c r="AJ30" i="25"/>
  <c r="AK30" i="25" s="1"/>
  <c r="AH24" i="25"/>
  <c r="AF45" i="25" s="1"/>
  <c r="AI24" i="25"/>
  <c r="AG45" i="25" s="1"/>
  <c r="AJ17" i="25"/>
  <c r="AJ18" i="25"/>
  <c r="AJ19" i="25"/>
  <c r="AJ20" i="25"/>
  <c r="AJ21" i="25"/>
  <c r="AJ22" i="25"/>
  <c r="AJ16" i="25"/>
  <c r="AJ24" i="25" s="1"/>
  <c r="AH45" i="25" s="1"/>
  <c r="AF24" i="25"/>
  <c r="AD45" i="25" s="1"/>
  <c r="AG24" i="25"/>
  <c r="AE45" i="25" s="1"/>
  <c r="AD24" i="25"/>
  <c r="AB45" i="25" s="1"/>
  <c r="AE24" i="25"/>
  <c r="AC45" i="25" s="1"/>
  <c r="AC24" i="25"/>
  <c r="Z26" i="25"/>
  <c r="Z5" i="25"/>
  <c r="Z6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5" i="25" s="1"/>
  <c r="Z4" i="25"/>
  <c r="S2" i="29"/>
  <c r="S3" i="29"/>
  <c r="S4" i="29"/>
  <c r="S5" i="29"/>
  <c r="S6" i="29"/>
  <c r="S7" i="29"/>
  <c r="S8" i="29"/>
  <c r="S9" i="29"/>
  <c r="S10" i="29"/>
  <c r="S11" i="29"/>
  <c r="AK38" i="25" l="1"/>
  <c r="AK39" i="25" s="1"/>
  <c r="AK40" i="25"/>
  <c r="AJ40" i="25"/>
  <c r="AG46" i="25"/>
  <c r="AD39" i="25"/>
  <c r="AE44" i="25"/>
  <c r="AD46" i="25"/>
  <c r="AF46" i="25"/>
  <c r="AC39" i="25"/>
  <c r="AC44" i="25"/>
  <c r="AC46" i="25" s="1"/>
  <c r="AD44" i="25"/>
  <c r="AJ38" i="25"/>
  <c r="AI39" i="25"/>
  <c r="AB46" i="25"/>
  <c r="AA46" i="25"/>
  <c r="AE46" i="25"/>
  <c r="AI45" i="25"/>
  <c r="Y25" i="25"/>
  <c r="X26" i="25"/>
  <c r="X25" i="25"/>
  <c r="Z27" i="25" s="1"/>
  <c r="Y23" i="25"/>
  <c r="X24" i="25"/>
  <c r="X23" i="25"/>
  <c r="AH44" i="25" l="1"/>
  <c r="AJ39" i="25"/>
  <c r="S31" i="25"/>
  <c r="T31" i="25"/>
  <c r="U31" i="25"/>
  <c r="S32" i="25"/>
  <c r="T32" i="25"/>
  <c r="U32" i="25"/>
  <c r="S33" i="25"/>
  <c r="T33" i="25"/>
  <c r="U33" i="25"/>
  <c r="S34" i="25"/>
  <c r="T34" i="25"/>
  <c r="U34" i="25"/>
  <c r="S35" i="25"/>
  <c r="T35" i="25"/>
  <c r="U35" i="25"/>
  <c r="S36" i="25"/>
  <c r="T36" i="25"/>
  <c r="U36" i="25"/>
  <c r="S37" i="25"/>
  <c r="T37" i="25"/>
  <c r="U37" i="25"/>
  <c r="S38" i="25"/>
  <c r="T38" i="25"/>
  <c r="U38" i="25"/>
  <c r="S39" i="25"/>
  <c r="T39" i="25"/>
  <c r="U39" i="25"/>
  <c r="S40" i="25"/>
  <c r="T40" i="25"/>
  <c r="U40" i="25"/>
  <c r="S41" i="25"/>
  <c r="T41" i="25"/>
  <c r="U41" i="25"/>
  <c r="S42" i="25"/>
  <c r="T42" i="25"/>
  <c r="U42" i="25"/>
  <c r="S43" i="25"/>
  <c r="T43" i="25"/>
  <c r="U43" i="25"/>
  <c r="S44" i="25"/>
  <c r="T44" i="25"/>
  <c r="U44" i="25"/>
  <c r="S45" i="25"/>
  <c r="T45" i="25"/>
  <c r="U45" i="25"/>
  <c r="S46" i="25"/>
  <c r="T46" i="25"/>
  <c r="U46" i="25"/>
  <c r="Q31" i="25"/>
  <c r="R31" i="25"/>
  <c r="Q32" i="25"/>
  <c r="R32" i="25"/>
  <c r="Q33" i="25"/>
  <c r="R33" i="25"/>
  <c r="Q34" i="25"/>
  <c r="R34" i="25"/>
  <c r="Q35" i="25"/>
  <c r="R35" i="25"/>
  <c r="Q36" i="25"/>
  <c r="R36" i="25"/>
  <c r="Q37" i="25"/>
  <c r="R37" i="25"/>
  <c r="Q38" i="25"/>
  <c r="R38" i="25"/>
  <c r="Q39" i="25"/>
  <c r="R39" i="25"/>
  <c r="Q40" i="25"/>
  <c r="R40" i="25"/>
  <c r="Q41" i="25"/>
  <c r="R41" i="25"/>
  <c r="Q42" i="25"/>
  <c r="R42" i="25"/>
  <c r="Q43" i="25"/>
  <c r="R43" i="25"/>
  <c r="Q44" i="25"/>
  <c r="R44" i="25"/>
  <c r="Q45" i="25"/>
  <c r="R45" i="25"/>
  <c r="Q46" i="25"/>
  <c r="R46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31" i="25"/>
  <c r="AH46" i="25" l="1"/>
  <c r="AI44" i="25"/>
  <c r="S15" i="27"/>
  <c r="S14" i="27"/>
  <c r="S13" i="27"/>
  <c r="S12" i="27"/>
  <c r="S11" i="27"/>
  <c r="S10" i="27"/>
  <c r="S9" i="27"/>
  <c r="S8" i="27"/>
  <c r="S7" i="27"/>
  <c r="S6" i="27"/>
  <c r="S5" i="27"/>
  <c r="S4" i="27"/>
</calcChain>
</file>

<file path=xl/sharedStrings.xml><?xml version="1.0" encoding="utf-8"?>
<sst xmlns="http://schemas.openxmlformats.org/spreadsheetml/2006/main" count="390" uniqueCount="114">
  <si>
    <t>Year</t>
  </si>
  <si>
    <t>Drop-Out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</si>
  <si>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</si>
  <si>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</si>
  <si>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</si>
  <si>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</si>
  <si>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</si>
  <si>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</si>
  <si>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</si>
  <si>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</si>
  <si>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</si>
  <si>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Mean</t>
  </si>
  <si>
    <t>Max</t>
  </si>
  <si>
    <t>Total</t>
  </si>
  <si>
    <t>FTT</t>
  </si>
  <si>
    <t>11+</t>
  </si>
  <si>
    <t>FTF</t>
  </si>
  <si>
    <t>Percent</t>
  </si>
  <si>
    <t>Headcount</t>
  </si>
  <si>
    <t>FTA</t>
  </si>
  <si>
    <t>Median</t>
  </si>
  <si>
    <t>Min</t>
  </si>
  <si>
    <t>Std Dev</t>
  </si>
  <si>
    <t>Size</t>
  </si>
  <si>
    <t>Std Error</t>
  </si>
  <si>
    <t>C.V.</t>
  </si>
  <si>
    <t>Incoming</t>
  </si>
  <si>
    <t>Graduate</t>
  </si>
  <si>
    <t>Range/Median</t>
  </si>
  <si>
    <t>Growth/ Yr</t>
  </si>
  <si>
    <t>95%CM</t>
  </si>
  <si>
    <t>Ratios</t>
  </si>
  <si>
    <t>Ratio to Incoming:</t>
  </si>
  <si>
    <t>=ROUND(AVERAGE(M$4:M$18),0)</t>
  </si>
  <si>
    <t>=ROUND(STDEV.S(M$4:M$18)/M27,2)</t>
  </si>
  <si>
    <t>=CONFIDENCE.T(0.05,STDEV.S(M$4:M$18),COUNT(M4:M18))</t>
  </si>
  <si>
    <t>=MEDIAN(M$4:M$19)</t>
  </si>
  <si>
    <t>=MAX(M$4:M$19)</t>
  </si>
  <si>
    <t>=MIN(M$4:M$19)</t>
  </si>
  <si>
    <t>=ROUND((M31-M32)/M30,2)</t>
  </si>
  <si>
    <t>=STDEV.S(M$4:M$18)</t>
  </si>
  <si>
    <t>=COUNT(M$4:M$18)</t>
  </si>
  <si>
    <t>=M27/D27</t>
  </si>
  <si>
    <t>=M34/SQRT(M35)</t>
  </si>
  <si>
    <t>=EXP(LN(M18/M4)/($A19-$A4))-1</t>
  </si>
  <si>
    <t>=(M19-M27)/M4</t>
  </si>
  <si>
    <t>Total Growth</t>
  </si>
  <si>
    <t>FTF Headcount</t>
  </si>
  <si>
    <t/>
  </si>
  <si>
    <t>T2</t>
  </si>
  <si>
    <t>T3</t>
  </si>
  <si>
    <t>T4</t>
  </si>
  <si>
    <t>T5</t>
  </si>
  <si>
    <t>T6</t>
  </si>
  <si>
    <t>Excel Formula</t>
  </si>
  <si>
    <t>Transfers</t>
  </si>
  <si>
    <t>Dashboard</t>
  </si>
  <si>
    <t>Based on Registration</t>
  </si>
  <si>
    <t>Based on Retention</t>
  </si>
  <si>
    <t>Average</t>
  </si>
  <si>
    <t>CV</t>
  </si>
  <si>
    <t>R/Mean</t>
  </si>
  <si>
    <t>7Y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</si>
  <si>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</si>
  <si>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</si>
  <si>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</si>
  <si>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</si>
  <si>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</si>
  <si>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</si>
  <si>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</si>
  <si>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</si>
  <si>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</si>
  <si>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</si>
  <si>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Out of CA</t>
  </si>
  <si>
    <t>HC-SOM</t>
  </si>
  <si>
    <t>OneParent$</t>
  </si>
  <si>
    <t>BothParentsSome</t>
  </si>
  <si>
    <t>FullTime</t>
  </si>
  <si>
    <t>&gt;=15</t>
  </si>
  <si>
    <t>12-14 units</t>
  </si>
  <si>
    <t>7 to 11</t>
  </si>
  <si>
    <t>&lt;=6</t>
  </si>
  <si>
    <t>Senior</t>
  </si>
  <si>
    <t>Jouniour</t>
  </si>
  <si>
    <t>Sophomore</t>
  </si>
  <si>
    <t>Freshman</t>
  </si>
  <si>
    <t>Full Time</t>
  </si>
  <si>
    <t>Pell Grant</t>
  </si>
  <si>
    <t>International</t>
  </si>
  <si>
    <t>Latino</t>
  </si>
  <si>
    <t>Traditionally underserved</t>
  </si>
  <si>
    <t>Female</t>
  </si>
  <si>
    <t>Transfer</t>
  </si>
  <si>
    <t>HC-All</t>
  </si>
  <si>
    <t>HC</t>
  </si>
  <si>
    <t>T=</t>
  </si>
  <si>
    <t>ACCT&amp;IS</t>
  </si>
  <si>
    <t>MGT</t>
  </si>
  <si>
    <t>MKT</t>
  </si>
  <si>
    <t>FIN</t>
  </si>
  <si>
    <t>SOM</t>
  </si>
  <si>
    <t>OTH</t>
  </si>
  <si>
    <t>BLAW</t>
  </si>
  <si>
    <t>ECON</t>
  </si>
  <si>
    <t>AACCT&amp;IS</t>
  </si>
  <si>
    <t>Ave</t>
  </si>
  <si>
    <t>R/Med</t>
  </si>
  <si>
    <t>College</t>
  </si>
  <si>
    <t>HeadCount</t>
  </si>
  <si>
    <t>Incomming</t>
  </si>
  <si>
    <t>OTHERS</t>
  </si>
  <si>
    <t>R/M</t>
  </si>
  <si>
    <t>Head-Count</t>
  </si>
  <si>
    <t>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</si>
</sst>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Microsoft Sans Serif"/>
      <family val="2"/>
    </font>
    <font>
      <sz val="8"/>
      <color rgb="FF666666"/>
      <name val="Verdana"/>
      <family val="2"/>
    </font>
    <font>
      <sz val="8"/>
      <name val="Book Antiqua"/>
      <family val="1"/>
    </font>
    <font>
      <sz val="12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F6F5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61">
    <xf numFmtId="0" fontId="0" fillId="0" borderId="0" xfId="0"/>
    <xf numFmtId="3" fontId="12" fillId="0" borderId="0" xfId="0" applyNumberFormat="1" applyFont="1" applyFill="1" applyBorder="1" applyAlignment="1">
      <alignment horizontal="center" vertical="center"/>
    </xf>
    <xf numFmtId="9" fontId="11" fillId="4" borderId="13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9" fontId="12" fillId="0" borderId="7" xfId="4" applyFont="1" applyBorder="1" applyAlignment="1">
      <alignment horizontal="center" vertical="center"/>
    </xf>
    <xf numFmtId="9" fontId="12" fillId="0" borderId="0" xfId="4" applyFont="1" applyBorder="1" applyAlignment="1">
      <alignment horizontal="center" vertical="center"/>
    </xf>
    <xf numFmtId="9" fontId="12" fillId="0" borderId="6" xfId="4" applyFont="1" applyBorder="1" applyAlignment="1">
      <alignment horizontal="center" vertical="center"/>
    </xf>
    <xf numFmtId="0" fontId="12" fillId="0" borderId="7" xfId="4" applyNumberFormat="1" applyFont="1" applyBorder="1" applyAlignment="1">
      <alignment horizontal="center" vertical="center"/>
    </xf>
    <xf numFmtId="0" fontId="12" fillId="0" borderId="0" xfId="4" applyNumberFormat="1" applyFont="1" applyBorder="1" applyAlignment="1">
      <alignment horizontal="center" vertical="center"/>
    </xf>
    <xf numFmtId="0" fontId="12" fillId="0" borderId="6" xfId="4" applyNumberFormat="1" applyFont="1" applyBorder="1" applyAlignment="1">
      <alignment horizontal="center" vertical="center"/>
    </xf>
    <xf numFmtId="1" fontId="12" fillId="0" borderId="7" xfId="4" applyNumberFormat="1" applyFont="1" applyBorder="1" applyAlignment="1">
      <alignment horizontal="center" vertical="center"/>
    </xf>
    <xf numFmtId="1" fontId="12" fillId="0" borderId="0" xfId="4" applyNumberFormat="1" applyFont="1" applyBorder="1" applyAlignment="1">
      <alignment horizontal="center" vertical="center"/>
    </xf>
    <xf numFmtId="1" fontId="12" fillId="0" borderId="6" xfId="4" applyNumberFormat="1" applyFont="1" applyBorder="1" applyAlignment="1">
      <alignment horizontal="center" vertical="center"/>
    </xf>
    <xf numFmtId="164" fontId="12" fillId="0" borderId="7" xfId="4" applyNumberFormat="1" applyFont="1" applyBorder="1" applyAlignment="1">
      <alignment horizontal="center" vertical="center"/>
    </xf>
    <xf numFmtId="10" fontId="12" fillId="0" borderId="7" xfId="4" applyNumberFormat="1" applyFont="1" applyBorder="1" applyAlignment="1">
      <alignment horizontal="center" vertical="center"/>
    </xf>
    <xf numFmtId="10" fontId="12" fillId="0" borderId="0" xfId="4" applyNumberFormat="1" applyFont="1" applyBorder="1" applyAlignment="1">
      <alignment horizontal="center" vertical="center"/>
    </xf>
    <xf numFmtId="10" fontId="12" fillId="0" borderId="6" xfId="4" applyNumberFormat="1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3" fontId="13" fillId="2" borderId="1" xfId="6" applyNumberFormat="1" applyFont="1" applyFill="1" applyBorder="1" applyAlignment="1">
      <alignment horizontal="center" vertical="center"/>
    </xf>
    <xf numFmtId="3" fontId="13" fillId="5" borderId="2" xfId="6" applyNumberFormat="1" applyFont="1" applyFill="1" applyBorder="1" applyAlignment="1">
      <alignment horizontal="center" vertical="center"/>
    </xf>
    <xf numFmtId="3" fontId="13" fillId="3" borderId="2" xfId="6" applyNumberFormat="1" applyFont="1" applyFill="1" applyBorder="1" applyAlignment="1">
      <alignment horizontal="center" vertical="center"/>
    </xf>
    <xf numFmtId="3" fontId="13" fillId="6" borderId="2" xfId="6" applyNumberFormat="1" applyFont="1" applyFill="1" applyBorder="1" applyAlignment="1">
      <alignment horizontal="center" vertical="center"/>
    </xf>
    <xf numFmtId="3" fontId="13" fillId="0" borderId="0" xfId="6" applyNumberFormat="1" applyFont="1" applyBorder="1" applyAlignment="1">
      <alignment horizontal="center" vertical="center"/>
    </xf>
    <xf numFmtId="3" fontId="13" fillId="0" borderId="7" xfId="6" applyNumberFormat="1" applyFont="1" applyBorder="1" applyAlignment="1">
      <alignment horizontal="center" vertical="center"/>
    </xf>
    <xf numFmtId="3" fontId="13" fillId="5" borderId="1" xfId="6" applyNumberFormat="1" applyFont="1" applyFill="1" applyBorder="1" applyAlignment="1">
      <alignment horizontal="center" vertical="center"/>
    </xf>
    <xf numFmtId="3" fontId="13" fillId="3" borderId="1" xfId="6" applyNumberFormat="1" applyFont="1" applyFill="1" applyBorder="1" applyAlignment="1">
      <alignment horizontal="center" vertical="center"/>
    </xf>
    <xf numFmtId="3" fontId="13" fillId="6" borderId="1" xfId="6" applyNumberFormat="1" applyFont="1" applyFill="1" applyBorder="1" applyAlignment="1">
      <alignment horizontal="center" vertical="center"/>
    </xf>
    <xf numFmtId="3" fontId="13" fillId="0" borderId="4" xfId="6" applyNumberFormat="1" applyFont="1" applyBorder="1" applyAlignment="1">
      <alignment horizontal="center" vertical="center"/>
    </xf>
    <xf numFmtId="0" fontId="14" fillId="0" borderId="13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11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center"/>
    </xf>
    <xf numFmtId="3" fontId="13" fillId="0" borderId="14" xfId="6" applyNumberFormat="1" applyFont="1" applyBorder="1" applyAlignment="1">
      <alignment horizontal="center" vertical="center"/>
    </xf>
    <xf numFmtId="3" fontId="13" fillId="0" borderId="13" xfId="6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9" fontId="12" fillId="0" borderId="14" xfId="4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9" fontId="12" fillId="0" borderId="4" xfId="4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0" fillId="0" borderId="0" xfId="4" applyNumberFormat="1" applyFont="1" applyAlignment="1">
      <alignment horizontal="center" vertical="center"/>
    </xf>
    <xf numFmtId="9" fontId="0" fillId="0" borderId="0" xfId="4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8"/>
    <xf numFmtId="16" fontId="2" fillId="0" borderId="0" xfId="8" applyNumberFormat="1"/>
    <xf numFmtId="0" fontId="16" fillId="7" borderId="0" xfId="0" applyFont="1" applyFill="1" applyAlignment="1">
      <alignment horizontal="left" vertical="top" wrapText="1"/>
    </xf>
    <xf numFmtId="0" fontId="16" fillId="8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8" fillId="0" borderId="0" xfId="9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9" fillId="0" borderId="13" xfId="9" applyFont="1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8" fillId="0" borderId="13" xfId="9" applyBorder="1" applyAlignment="1">
      <alignment horizontal="center" vertical="center"/>
    </xf>
    <xf numFmtId="3" fontId="8" fillId="0" borderId="0" xfId="9" applyNumberFormat="1" applyAlignment="1">
      <alignment horizontal="center" vertical="center"/>
    </xf>
    <xf numFmtId="0" fontId="12" fillId="0" borderId="3" xfId="9" applyFont="1" applyBorder="1" applyAlignment="1">
      <alignment horizontal="center" vertical="center"/>
    </xf>
    <xf numFmtId="0" fontId="12" fillId="0" borderId="4" xfId="9" applyFont="1" applyBorder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12" fillId="0" borderId="6" xfId="9" applyFont="1" applyBorder="1" applyAlignment="1">
      <alignment horizontal="center" vertical="center"/>
    </xf>
    <xf numFmtId="0" fontId="12" fillId="0" borderId="7" xfId="9" applyFont="1" applyBorder="1" applyAlignment="1">
      <alignment horizontal="center" vertical="center"/>
    </xf>
    <xf numFmtId="2" fontId="8" fillId="0" borderId="0" xfId="9" applyNumberFormat="1" applyAlignment="1">
      <alignment horizontal="center" vertical="center"/>
    </xf>
    <xf numFmtId="2" fontId="17" fillId="0" borderId="0" xfId="9" applyNumberFormat="1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4" fontId="8" fillId="0" borderId="0" xfId="9" applyNumberFormat="1" applyAlignment="1">
      <alignment horizontal="center" vertical="center"/>
    </xf>
    <xf numFmtId="4" fontId="17" fillId="0" borderId="0" xfId="9" applyNumberFormat="1" applyFont="1" applyAlignment="1">
      <alignment horizontal="center" vertical="center"/>
    </xf>
    <xf numFmtId="3" fontId="17" fillId="0" borderId="0" xfId="9" applyNumberFormat="1" applyFont="1" applyAlignment="1">
      <alignment horizontal="center" vertical="center"/>
    </xf>
    <xf numFmtId="0" fontId="1" fillId="0" borderId="0" xfId="10"/>
    <xf numFmtId="0" fontId="11" fillId="0" borderId="12" xfId="9" applyFont="1" applyBorder="1" applyAlignment="1">
      <alignment horizontal="center" vertical="center"/>
    </xf>
    <xf numFmtId="0" fontId="11" fillId="0" borderId="14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8" fillId="0" borderId="0" xfId="9"/>
    <xf numFmtId="0" fontId="10" fillId="0" borderId="0" xfId="9" applyFont="1" applyAlignment="1">
      <alignment horizontal="center" vertical="center"/>
    </xf>
    <xf numFmtId="3" fontId="12" fillId="0" borderId="3" xfId="9" applyNumberFormat="1" applyFont="1" applyBorder="1" applyAlignment="1">
      <alignment horizontal="center" vertical="center"/>
    </xf>
    <xf numFmtId="3" fontId="12" fillId="0" borderId="4" xfId="9" applyNumberFormat="1" applyFont="1" applyBorder="1" applyAlignment="1">
      <alignment horizontal="center" vertical="center"/>
    </xf>
    <xf numFmtId="3" fontId="12" fillId="0" borderId="5" xfId="9" applyNumberFormat="1" applyFont="1" applyBorder="1" applyAlignment="1">
      <alignment horizontal="center" vertical="center"/>
    </xf>
    <xf numFmtId="0" fontId="11" fillId="0" borderId="4" xfId="9" applyFont="1" applyBorder="1" applyAlignment="1">
      <alignment horizontal="center" vertical="center"/>
    </xf>
    <xf numFmtId="3" fontId="12" fillId="0" borderId="0" xfId="9" applyNumberFormat="1" applyFont="1" applyAlignment="1">
      <alignment horizontal="center" vertical="center"/>
    </xf>
    <xf numFmtId="3" fontId="12" fillId="0" borderId="6" xfId="9" applyNumberFormat="1" applyFont="1" applyBorder="1" applyAlignment="1">
      <alignment horizontal="center" vertical="center"/>
    </xf>
    <xf numFmtId="3" fontId="12" fillId="0" borderId="7" xfId="9" applyNumberFormat="1" applyFont="1" applyBorder="1" applyAlignment="1">
      <alignment horizontal="center" vertical="center"/>
    </xf>
    <xf numFmtId="0" fontId="16" fillId="7" borderId="0" xfId="9" applyFont="1" applyFill="1" applyAlignment="1">
      <alignment horizontal="left" vertical="top" wrapText="1"/>
    </xf>
    <xf numFmtId="0" fontId="16" fillId="8" borderId="0" xfId="9" applyFont="1" applyFill="1" applyAlignment="1">
      <alignment horizontal="left" vertical="top" wrapText="1"/>
    </xf>
    <xf numFmtId="3" fontId="12" fillId="0" borderId="10" xfId="9" applyNumberFormat="1" applyFont="1" applyBorder="1" applyAlignment="1">
      <alignment horizontal="center" vertical="center"/>
    </xf>
    <xf numFmtId="0" fontId="11" fillId="0" borderId="9" xfId="9" applyFont="1" applyBorder="1" applyAlignment="1">
      <alignment horizontal="center" vertical="center"/>
    </xf>
    <xf numFmtId="0" fontId="11" fillId="0" borderId="3" xfId="9" applyFont="1" applyBorder="1" applyAlignment="1">
      <alignment horizontal="center" vertical="center"/>
    </xf>
    <xf numFmtId="0" fontId="11" fillId="0" borderId="14" xfId="9" applyFont="1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11" fillId="0" borderId="12" xfId="9" applyFont="1" applyBorder="1" applyAlignment="1">
      <alignment horizontal="center" vertical="center"/>
    </xf>
    <xf numFmtId="0" fontId="11" fillId="0" borderId="15" xfId="9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13" xfId="6" applyFont="1" applyFill="1" applyBorder="1" applyAlignment="1">
      <alignment horizontal="center" vertical="center"/>
    </xf>
    <xf numFmtId="0" fontId="18" fillId="4" borderId="0" xfId="9" applyFont="1" applyFill="1" applyAlignment="1">
      <alignment horizontal="center" vertical="center"/>
    </xf>
    <xf numFmtId="0" fontId="17" fillId="4" borderId="0" xfId="9" applyFont="1" applyFill="1" applyAlignment="1">
      <alignment horizontal="center" vertical="center"/>
    </xf>
    <xf numFmtId="0" fontId="18" fillId="4" borderId="1" xfId="9" applyFont="1" applyFill="1" applyBorder="1" applyAlignment="1">
      <alignment horizontal="center" vertical="center"/>
    </xf>
    <xf numFmtId="0" fontId="18" fillId="4" borderId="17" xfId="9" applyFont="1" applyFill="1" applyBorder="1" applyAlignment="1">
      <alignment horizontal="center" vertical="center"/>
    </xf>
    <xf numFmtId="0" fontId="18" fillId="4" borderId="19" xfId="9" applyFont="1" applyFill="1" applyBorder="1" applyAlignment="1">
      <alignment horizontal="left" vertical="center"/>
    </xf>
    <xf numFmtId="0" fontId="18" fillId="4" borderId="0" xfId="9" applyFont="1" applyFill="1" applyAlignment="1">
      <alignment horizontal="center" vertical="center" wrapText="1"/>
    </xf>
    <xf numFmtId="0" fontId="18" fillId="4" borderId="19" xfId="9" applyFont="1" applyFill="1" applyBorder="1" applyAlignment="1">
      <alignment horizontal="center" vertical="center"/>
    </xf>
    <xf numFmtId="0" fontId="18" fillId="4" borderId="20" xfId="9" applyFont="1" applyFill="1" applyBorder="1" applyAlignment="1">
      <alignment horizontal="left" vertical="center"/>
    </xf>
    <xf numFmtId="0" fontId="18" fillId="4" borderId="21" xfId="9" applyFont="1" applyFill="1" applyBorder="1" applyAlignment="1">
      <alignment horizontal="center" vertical="center" wrapText="1"/>
    </xf>
    <xf numFmtId="0" fontId="18" fillId="4" borderId="21" xfId="9" applyFont="1" applyFill="1" applyBorder="1" applyAlignment="1">
      <alignment horizontal="center" vertical="center"/>
    </xf>
    <xf numFmtId="0" fontId="18" fillId="4" borderId="20" xfId="9" applyFont="1" applyFill="1" applyBorder="1" applyAlignment="1">
      <alignment horizontal="center" vertical="center"/>
    </xf>
    <xf numFmtId="0" fontId="18" fillId="4" borderId="1" xfId="9" applyFont="1" applyFill="1" applyBorder="1" applyAlignment="1">
      <alignment horizontal="left" vertical="center"/>
    </xf>
    <xf numFmtId="3" fontId="18" fillId="4" borderId="17" xfId="9" applyNumberFormat="1" applyFont="1" applyFill="1" applyBorder="1" applyAlignment="1">
      <alignment horizontal="center" vertical="center"/>
    </xf>
    <xf numFmtId="3" fontId="18" fillId="4" borderId="16" xfId="9" applyNumberFormat="1" applyFont="1" applyFill="1" applyBorder="1" applyAlignment="1">
      <alignment horizontal="center" vertical="center"/>
    </xf>
    <xf numFmtId="2" fontId="18" fillId="4" borderId="0" xfId="9" applyNumberFormat="1" applyFont="1" applyFill="1" applyAlignment="1">
      <alignment horizontal="center" vertical="center"/>
    </xf>
    <xf numFmtId="2" fontId="18" fillId="4" borderId="18" xfId="9" applyNumberFormat="1" applyFont="1" applyFill="1" applyBorder="1" applyAlignment="1">
      <alignment horizontal="center" vertical="center"/>
    </xf>
    <xf numFmtId="2" fontId="18" fillId="4" borderId="17" xfId="9" applyNumberFormat="1" applyFont="1" applyFill="1" applyBorder="1" applyAlignment="1">
      <alignment horizontal="center" vertical="center"/>
    </xf>
    <xf numFmtId="2" fontId="18" fillId="4" borderId="16" xfId="9" applyNumberFormat="1" applyFont="1" applyFill="1" applyBorder="1" applyAlignment="1">
      <alignment horizontal="center" vertical="center"/>
    </xf>
    <xf numFmtId="3" fontId="17" fillId="4" borderId="0" xfId="9" applyNumberFormat="1" applyFont="1" applyFill="1" applyAlignment="1">
      <alignment horizontal="center" vertical="center"/>
    </xf>
  </cellXfs>
  <cellStyles count="11">
    <cellStyle name="Normal" xfId="0" builtinId="0"/>
    <cellStyle name="Normal 2" xfId="1" xr:uid="{00000000-0005-0000-0000-000001000000}"/>
    <cellStyle name="Normal 3" xfId="3" xr:uid="{00000000-0005-0000-0000-000002000000}"/>
    <cellStyle name="Normal 4" xfId="5" xr:uid="{00000000-0005-0000-0000-000003000000}"/>
    <cellStyle name="Normal 5" xfId="6" xr:uid="{00000000-0005-0000-0000-000004000000}"/>
    <cellStyle name="Normal 6" xfId="7" xr:uid="{00000000-0005-0000-0000-000005000000}"/>
    <cellStyle name="Normal 7" xfId="8" xr:uid="{7115BF1E-62EE-46E9-B7F8-A52CB57ACE7C}"/>
    <cellStyle name="Normal 7 2" xfId="10" xr:uid="{BF26F81C-8648-487E-A13F-DEF82D42CDC7}"/>
    <cellStyle name="Normal 8" xfId="9" xr:uid="{2A1C73D9-24C4-40FD-99B9-2464BB3C89E3}"/>
    <cellStyle name="Percent" xfId="4" builtinId="5"/>
    <cellStyle name="Percent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22D14-8D31-48E0-A80D-0F5D6133D45B}">
  <dimension ref="A1:AK47"/>
  <sheetViews>
    <sheetView tabSelected="1" topLeftCell="R1" zoomScale="131" workbookViewId="0">
      <selection activeCell="AM13" sqref="AM13"/>
    </sheetView>
  </sheetViews>
  <sheetFormatPr defaultColWidth="9.1640625" defaultRowHeight="15.6" customHeight="1" x14ac:dyDescent="0.15"/>
  <cols>
    <col min="1" max="1" width="9.1640625" style="93"/>
    <col min="2" max="2" width="9.1640625" style="92"/>
    <col min="3" max="14" width="9.6640625" style="92" customWidth="1"/>
    <col min="15" max="27" width="9.1640625" style="92"/>
    <col min="28" max="28" width="11.33203125" style="92" customWidth="1"/>
    <col min="29" max="29" width="13" style="92" bestFit="1" customWidth="1"/>
    <col min="30" max="30" width="9" style="92" customWidth="1"/>
    <col min="31" max="31" width="9.1640625" style="92" customWidth="1"/>
    <col min="32" max="32" width="6.83203125" style="92" customWidth="1"/>
    <col min="33" max="33" width="7.6640625" style="92" customWidth="1"/>
    <col min="34" max="34" width="9" style="92" customWidth="1"/>
    <col min="35" max="35" width="8.83203125" style="92" customWidth="1"/>
    <col min="36" max="36" width="9" style="92" customWidth="1"/>
    <col min="37" max="16384" width="9.1640625" style="92"/>
  </cols>
  <sheetData>
    <row r="1" spans="1:37" ht="15.6" customHeight="1" x14ac:dyDescent="0.15">
      <c r="B1" s="92" t="s">
        <v>57</v>
      </c>
      <c r="W1" s="92" t="s">
        <v>56</v>
      </c>
    </row>
    <row r="2" spans="1:37" ht="15.6" customHeight="1" x14ac:dyDescent="0.15">
      <c r="A2" s="113" t="s">
        <v>49</v>
      </c>
      <c r="B2" s="129" t="s">
        <v>0</v>
      </c>
      <c r="C2" s="131" t="s">
        <v>26</v>
      </c>
      <c r="D2" s="131"/>
      <c r="E2" s="131"/>
      <c r="F2" s="131" t="s">
        <v>18</v>
      </c>
      <c r="G2" s="131"/>
      <c r="H2" s="131"/>
      <c r="I2" s="131" t="s">
        <v>27</v>
      </c>
      <c r="J2" s="131"/>
      <c r="K2" s="131"/>
      <c r="L2" s="129" t="s">
        <v>1</v>
      </c>
      <c r="M2" s="129"/>
      <c r="N2" s="129"/>
      <c r="W2" s="92" t="s">
        <v>0</v>
      </c>
      <c r="X2" s="92" t="s">
        <v>26</v>
      </c>
      <c r="Y2" s="92" t="s">
        <v>55</v>
      </c>
      <c r="Z2" s="92" t="s">
        <v>94</v>
      </c>
    </row>
    <row r="3" spans="1:37" ht="15.6" customHeight="1" x14ac:dyDescent="0.15">
      <c r="B3" s="129"/>
      <c r="C3" s="112" t="s">
        <v>16</v>
      </c>
      <c r="D3" s="95" t="s">
        <v>14</v>
      </c>
      <c r="E3" s="111" t="s">
        <v>19</v>
      </c>
      <c r="F3" s="112" t="s">
        <v>2</v>
      </c>
      <c r="G3" s="95" t="s">
        <v>3</v>
      </c>
      <c r="H3" s="111" t="s">
        <v>4</v>
      </c>
      <c r="I3" s="112" t="s">
        <v>5</v>
      </c>
      <c r="J3" s="95" t="s">
        <v>6</v>
      </c>
      <c r="K3" s="111" t="s">
        <v>7</v>
      </c>
      <c r="L3" s="95" t="s">
        <v>8</v>
      </c>
      <c r="M3" s="95" t="s">
        <v>9</v>
      </c>
      <c r="N3" s="95" t="s">
        <v>10</v>
      </c>
      <c r="W3" s="114">
        <v>2000</v>
      </c>
      <c r="X3" s="114">
        <v>1314</v>
      </c>
      <c r="Y3" s="114">
        <v>833</v>
      </c>
      <c r="AC3" s="114"/>
      <c r="AD3" s="114"/>
      <c r="AE3" s="114"/>
      <c r="AF3" s="114"/>
    </row>
    <row r="4" spans="1:37" ht="15.6" customHeight="1" x14ac:dyDescent="0.15">
      <c r="B4" s="113">
        <v>2001</v>
      </c>
      <c r="C4" s="122">
        <v>548</v>
      </c>
      <c r="D4" s="120">
        <v>879</v>
      </c>
      <c r="E4" s="121">
        <v>1427</v>
      </c>
      <c r="F4" s="122">
        <v>2232</v>
      </c>
      <c r="G4" s="125">
        <v>3534</v>
      </c>
      <c r="H4" s="121">
        <v>5766</v>
      </c>
      <c r="I4" s="122">
        <v>229</v>
      </c>
      <c r="J4" s="120">
        <v>802</v>
      </c>
      <c r="K4" s="121">
        <v>1031</v>
      </c>
      <c r="L4" s="120">
        <v>202</v>
      </c>
      <c r="M4" s="120">
        <v>-53</v>
      </c>
      <c r="N4" s="120">
        <v>149</v>
      </c>
      <c r="W4" s="114">
        <v>2001</v>
      </c>
      <c r="X4" s="114">
        <v>1427</v>
      </c>
      <c r="Y4" s="114">
        <v>879</v>
      </c>
      <c r="Z4" s="97">
        <f t="shared" ref="Z4:Z19" si="0">H4</f>
        <v>5766</v>
      </c>
      <c r="AA4" s="97"/>
      <c r="AC4" s="114"/>
      <c r="AD4" s="114"/>
      <c r="AE4" s="114"/>
      <c r="AF4" s="114"/>
    </row>
    <row r="5" spans="1:37" ht="15.6" customHeight="1" x14ac:dyDescent="0.15">
      <c r="B5" s="113">
        <v>2002</v>
      </c>
      <c r="C5" s="122">
        <v>582</v>
      </c>
      <c r="D5" s="120">
        <v>765</v>
      </c>
      <c r="E5" s="121">
        <v>1347</v>
      </c>
      <c r="F5" s="122">
        <v>2383</v>
      </c>
      <c r="G5" s="120">
        <v>3550</v>
      </c>
      <c r="H5" s="121">
        <v>5933</v>
      </c>
      <c r="I5" s="122">
        <v>228</v>
      </c>
      <c r="J5" s="120">
        <v>866</v>
      </c>
      <c r="K5" s="121">
        <v>1094</v>
      </c>
      <c r="L5" s="120">
        <v>259</v>
      </c>
      <c r="M5" s="120">
        <v>11</v>
      </c>
      <c r="N5" s="120">
        <v>270</v>
      </c>
      <c r="W5" s="114">
        <v>2002</v>
      </c>
      <c r="X5" s="114">
        <v>1346</v>
      </c>
      <c r="Y5" s="114">
        <v>765</v>
      </c>
      <c r="Z5" s="97">
        <f t="shared" si="0"/>
        <v>5933</v>
      </c>
      <c r="AA5" s="97"/>
      <c r="AC5" s="114"/>
      <c r="AD5" s="114"/>
      <c r="AE5" s="114"/>
      <c r="AF5" s="114"/>
      <c r="AI5" s="123"/>
      <c r="AJ5" s="123"/>
    </row>
    <row r="6" spans="1:37" ht="15.6" customHeight="1" x14ac:dyDescent="0.15">
      <c r="B6" s="113">
        <v>2003</v>
      </c>
      <c r="C6" s="122">
        <v>623</v>
      </c>
      <c r="D6" s="120">
        <v>750</v>
      </c>
      <c r="E6" s="121">
        <v>1373</v>
      </c>
      <c r="F6" s="122">
        <v>2519</v>
      </c>
      <c r="G6" s="120">
        <v>3423</v>
      </c>
      <c r="H6" s="121">
        <v>5942</v>
      </c>
      <c r="I6" s="122">
        <v>311</v>
      </c>
      <c r="J6" s="120">
        <v>949</v>
      </c>
      <c r="K6" s="121">
        <v>1260</v>
      </c>
      <c r="L6" s="120">
        <v>194</v>
      </c>
      <c r="M6" s="120">
        <v>57</v>
      </c>
      <c r="N6" s="120">
        <v>251</v>
      </c>
      <c r="W6" s="114">
        <v>2003</v>
      </c>
      <c r="X6" s="114">
        <v>1373</v>
      </c>
      <c r="Y6" s="114">
        <v>750</v>
      </c>
      <c r="Z6" s="97">
        <f t="shared" si="0"/>
        <v>5942</v>
      </c>
      <c r="AA6" s="97"/>
      <c r="AC6" s="114"/>
      <c r="AD6" s="114"/>
      <c r="AE6" s="114"/>
      <c r="AF6" s="114"/>
      <c r="AI6" s="124"/>
      <c r="AJ6" s="124"/>
    </row>
    <row r="7" spans="1:37" ht="15.6" customHeight="1" x14ac:dyDescent="0.15">
      <c r="B7" s="113">
        <v>2004</v>
      </c>
      <c r="C7" s="122">
        <v>536</v>
      </c>
      <c r="D7" s="120">
        <v>709</v>
      </c>
      <c r="E7" s="121">
        <v>1245</v>
      </c>
      <c r="F7" s="122">
        <v>2550</v>
      </c>
      <c r="G7" s="120">
        <v>3126</v>
      </c>
      <c r="H7" s="121">
        <v>5676</v>
      </c>
      <c r="I7" s="122">
        <v>305</v>
      </c>
      <c r="J7" s="120">
        <v>971</v>
      </c>
      <c r="K7" s="121">
        <v>1276</v>
      </c>
      <c r="L7" s="120">
        <v>175</v>
      </c>
      <c r="M7" s="120">
        <v>-332</v>
      </c>
      <c r="N7" s="120">
        <v>-157</v>
      </c>
      <c r="W7" s="114">
        <v>2004</v>
      </c>
      <c r="X7" s="114">
        <v>1245</v>
      </c>
      <c r="Y7" s="114">
        <v>709</v>
      </c>
      <c r="Z7" s="97">
        <f t="shared" si="0"/>
        <v>5676</v>
      </c>
      <c r="AA7" s="97"/>
      <c r="AC7" s="114"/>
      <c r="AD7" s="114"/>
      <c r="AE7" s="114"/>
      <c r="AF7" s="114"/>
      <c r="AI7" s="123"/>
      <c r="AJ7" s="123"/>
    </row>
    <row r="8" spans="1:37" ht="15.6" customHeight="1" x14ac:dyDescent="0.15">
      <c r="B8" s="113">
        <v>2005</v>
      </c>
      <c r="C8" s="122">
        <v>659</v>
      </c>
      <c r="D8" s="120">
        <v>987</v>
      </c>
      <c r="E8" s="121">
        <v>1646</v>
      </c>
      <c r="F8" s="122">
        <v>2729</v>
      </c>
      <c r="G8" s="120">
        <v>3474</v>
      </c>
      <c r="H8" s="121">
        <v>6203</v>
      </c>
      <c r="I8" s="122">
        <v>327</v>
      </c>
      <c r="J8" s="120">
        <v>1009</v>
      </c>
      <c r="K8" s="121">
        <v>1336</v>
      </c>
      <c r="L8" s="120">
        <v>122</v>
      </c>
      <c r="M8" s="120">
        <v>-200</v>
      </c>
      <c r="N8" s="120">
        <v>-78</v>
      </c>
      <c r="W8" s="114">
        <v>2005</v>
      </c>
      <c r="X8" s="114">
        <v>1646</v>
      </c>
      <c r="Y8" s="114">
        <v>987</v>
      </c>
      <c r="Z8" s="97">
        <f t="shared" si="0"/>
        <v>6203</v>
      </c>
      <c r="AA8" s="97"/>
      <c r="AC8" s="114"/>
      <c r="AD8" s="114"/>
      <c r="AE8" s="114"/>
      <c r="AF8" s="114"/>
      <c r="AI8" s="124"/>
      <c r="AJ8" s="124"/>
    </row>
    <row r="9" spans="1:37" ht="15.6" customHeight="1" x14ac:dyDescent="0.15">
      <c r="B9" s="113">
        <v>2006</v>
      </c>
      <c r="C9" s="122">
        <v>674</v>
      </c>
      <c r="D9" s="120">
        <v>1028</v>
      </c>
      <c r="E9" s="121">
        <v>1702</v>
      </c>
      <c r="F9" s="122">
        <v>2954</v>
      </c>
      <c r="G9" s="120">
        <v>3693</v>
      </c>
      <c r="H9" s="121">
        <v>6647</v>
      </c>
      <c r="I9" s="122">
        <v>335</v>
      </c>
      <c r="J9" s="120">
        <v>988</v>
      </c>
      <c r="K9" s="121">
        <v>1323</v>
      </c>
      <c r="L9" s="120">
        <v>311</v>
      </c>
      <c r="M9" s="120">
        <v>17</v>
      </c>
      <c r="N9" s="120">
        <v>328</v>
      </c>
      <c r="W9" s="114">
        <v>2006</v>
      </c>
      <c r="X9" s="114">
        <v>1702</v>
      </c>
      <c r="Y9" s="114">
        <v>1028</v>
      </c>
      <c r="Z9" s="97">
        <f t="shared" si="0"/>
        <v>6647</v>
      </c>
      <c r="AA9" s="97"/>
      <c r="AC9" s="114"/>
      <c r="AD9" s="114"/>
      <c r="AE9" s="114"/>
      <c r="AF9" s="114"/>
      <c r="AI9" s="123"/>
      <c r="AJ9" s="123"/>
    </row>
    <row r="10" spans="1:37" ht="15.6" customHeight="1" x14ac:dyDescent="0.15">
      <c r="B10" s="113">
        <v>2007</v>
      </c>
      <c r="C10" s="122">
        <v>701</v>
      </c>
      <c r="D10" s="120">
        <v>1042</v>
      </c>
      <c r="E10" s="121">
        <v>1743</v>
      </c>
      <c r="F10" s="122">
        <v>3009</v>
      </c>
      <c r="G10" s="120">
        <v>3730</v>
      </c>
      <c r="H10" s="121">
        <v>6739</v>
      </c>
      <c r="I10" s="122">
        <v>393</v>
      </c>
      <c r="J10" s="120">
        <v>1053</v>
      </c>
      <c r="K10" s="121">
        <v>1446</v>
      </c>
      <c r="L10" s="120">
        <v>371</v>
      </c>
      <c r="M10" s="120">
        <v>-47</v>
      </c>
      <c r="N10" s="120">
        <v>324</v>
      </c>
      <c r="W10" s="114">
        <v>2007</v>
      </c>
      <c r="X10" s="114">
        <v>1743</v>
      </c>
      <c r="Y10" s="114">
        <v>1042</v>
      </c>
      <c r="Z10" s="97">
        <f t="shared" si="0"/>
        <v>6739</v>
      </c>
      <c r="AA10" s="97"/>
      <c r="AD10" s="114"/>
      <c r="AE10" s="114"/>
      <c r="AF10" s="114"/>
      <c r="AI10" s="124"/>
      <c r="AJ10" s="124"/>
    </row>
    <row r="11" spans="1:37" ht="15.6" customHeight="1" x14ac:dyDescent="0.15">
      <c r="B11" s="113">
        <v>2008</v>
      </c>
      <c r="C11" s="122">
        <v>791</v>
      </c>
      <c r="D11" s="120">
        <v>935</v>
      </c>
      <c r="E11" s="121">
        <v>1726</v>
      </c>
      <c r="F11" s="122">
        <v>3036</v>
      </c>
      <c r="G11" s="120">
        <v>3659</v>
      </c>
      <c r="H11" s="121">
        <v>6695</v>
      </c>
      <c r="I11" s="122">
        <v>413</v>
      </c>
      <c r="J11" s="120">
        <v>1126</v>
      </c>
      <c r="K11" s="121">
        <v>1539</v>
      </c>
      <c r="L11" s="120">
        <v>546</v>
      </c>
      <c r="M11" s="120">
        <v>42</v>
      </c>
      <c r="N11" s="120">
        <v>588</v>
      </c>
      <c r="W11" s="114">
        <v>2008</v>
      </c>
      <c r="X11" s="114">
        <v>1726</v>
      </c>
      <c r="Y11" s="114">
        <v>935</v>
      </c>
      <c r="Z11" s="97">
        <f t="shared" si="0"/>
        <v>6695</v>
      </c>
      <c r="AA11" s="97"/>
      <c r="AD11" s="114"/>
      <c r="AE11" s="114"/>
      <c r="AF11" s="114"/>
      <c r="AI11" s="123"/>
      <c r="AJ11" s="123"/>
    </row>
    <row r="12" spans="1:37" ht="15.6" customHeight="1" x14ac:dyDescent="0.15">
      <c r="B12" s="113">
        <v>2009</v>
      </c>
      <c r="C12" s="122">
        <v>624</v>
      </c>
      <c r="D12" s="120">
        <v>938</v>
      </c>
      <c r="E12" s="121">
        <v>1562</v>
      </c>
      <c r="F12" s="122">
        <v>2701</v>
      </c>
      <c r="G12" s="120">
        <v>3429</v>
      </c>
      <c r="H12" s="121">
        <v>6130</v>
      </c>
      <c r="I12" s="122">
        <v>425</v>
      </c>
      <c r="J12" s="120">
        <v>1010</v>
      </c>
      <c r="K12" s="121">
        <v>1435</v>
      </c>
      <c r="L12" s="120">
        <v>252</v>
      </c>
      <c r="M12" s="120">
        <v>256</v>
      </c>
      <c r="N12" s="120">
        <v>508</v>
      </c>
      <c r="W12" s="114">
        <v>2009</v>
      </c>
      <c r="X12" s="114">
        <v>1562</v>
      </c>
      <c r="Y12" s="114">
        <v>938</v>
      </c>
      <c r="Z12" s="97">
        <f t="shared" si="0"/>
        <v>6130</v>
      </c>
      <c r="AA12" s="97"/>
      <c r="AD12" s="114"/>
      <c r="AE12" s="114"/>
      <c r="AF12" s="114"/>
    </row>
    <row r="13" spans="1:37" ht="15.6" customHeight="1" x14ac:dyDescent="0.15">
      <c r="B13" s="113">
        <v>2010</v>
      </c>
      <c r="C13" s="122">
        <v>693</v>
      </c>
      <c r="D13" s="120">
        <v>1068</v>
      </c>
      <c r="E13" s="121">
        <v>1761</v>
      </c>
      <c r="F13" s="122">
        <v>2717</v>
      </c>
      <c r="G13" s="120">
        <v>3231</v>
      </c>
      <c r="H13" s="121">
        <v>5948</v>
      </c>
      <c r="I13" s="122">
        <v>410</v>
      </c>
      <c r="J13" s="120">
        <v>982</v>
      </c>
      <c r="K13" s="121">
        <v>1392</v>
      </c>
      <c r="L13" s="120">
        <v>260</v>
      </c>
      <c r="M13" s="120">
        <v>163</v>
      </c>
      <c r="N13" s="120">
        <v>423</v>
      </c>
      <c r="W13" s="114">
        <v>2010</v>
      </c>
      <c r="X13" s="114">
        <v>1761</v>
      </c>
      <c r="Y13" s="114">
        <v>1068</v>
      </c>
      <c r="Z13" s="97">
        <f t="shared" si="0"/>
        <v>5948</v>
      </c>
      <c r="AA13" s="97"/>
    </row>
    <row r="14" spans="1:37" ht="15.6" customHeight="1" thickBot="1" x14ac:dyDescent="0.2">
      <c r="B14" s="113">
        <v>2011</v>
      </c>
      <c r="C14" s="122">
        <v>676</v>
      </c>
      <c r="D14" s="120">
        <v>1101</v>
      </c>
      <c r="E14" s="121">
        <v>1777</v>
      </c>
      <c r="F14" s="122">
        <v>2723</v>
      </c>
      <c r="G14" s="120">
        <v>3187</v>
      </c>
      <c r="H14" s="121">
        <v>5910</v>
      </c>
      <c r="I14" s="122">
        <v>443</v>
      </c>
      <c r="J14" s="120">
        <v>1052</v>
      </c>
      <c r="K14" s="121">
        <v>1495</v>
      </c>
      <c r="L14" s="120">
        <v>123</v>
      </c>
      <c r="M14" s="120">
        <v>-30</v>
      </c>
      <c r="N14" s="120">
        <v>93</v>
      </c>
      <c r="W14" s="114">
        <v>2011</v>
      </c>
      <c r="X14" s="114">
        <v>1777</v>
      </c>
      <c r="Y14" s="114">
        <v>1101</v>
      </c>
      <c r="Z14" s="97">
        <f t="shared" si="0"/>
        <v>5910</v>
      </c>
      <c r="AB14" s="142" t="s">
        <v>26</v>
      </c>
      <c r="AC14" s="143"/>
      <c r="AD14" s="143"/>
      <c r="AE14" s="143"/>
      <c r="AF14" s="143"/>
      <c r="AG14" s="143"/>
      <c r="AH14" s="143"/>
      <c r="AI14" s="143"/>
      <c r="AJ14" s="143"/>
      <c r="AK14" s="143"/>
    </row>
    <row r="15" spans="1:37" ht="15.6" customHeight="1" thickBot="1" x14ac:dyDescent="0.2">
      <c r="B15" s="113">
        <v>2012</v>
      </c>
      <c r="C15" s="122">
        <v>548</v>
      </c>
      <c r="D15" s="120">
        <v>846</v>
      </c>
      <c r="E15" s="121">
        <v>1394</v>
      </c>
      <c r="F15" s="122">
        <v>2705</v>
      </c>
      <c r="G15" s="120">
        <v>3011</v>
      </c>
      <c r="H15" s="121">
        <v>5716</v>
      </c>
      <c r="I15" s="122">
        <v>384</v>
      </c>
      <c r="J15" s="120">
        <v>972</v>
      </c>
      <c r="K15" s="121">
        <v>1356</v>
      </c>
      <c r="L15" s="120">
        <v>121</v>
      </c>
      <c r="M15" s="120">
        <v>183</v>
      </c>
      <c r="N15" s="120">
        <v>304</v>
      </c>
      <c r="W15" s="114">
        <v>2012</v>
      </c>
      <c r="X15" s="114">
        <v>1394</v>
      </c>
      <c r="Y15" s="114">
        <v>846</v>
      </c>
      <c r="Z15" s="97">
        <f t="shared" si="0"/>
        <v>5716</v>
      </c>
      <c r="AB15" s="144"/>
      <c r="AC15" s="145" t="s">
        <v>96</v>
      </c>
      <c r="AD15" s="145" t="s">
        <v>97</v>
      </c>
      <c r="AE15" s="145" t="s">
        <v>98</v>
      </c>
      <c r="AF15" s="145" t="s">
        <v>99</v>
      </c>
      <c r="AG15" s="145" t="s">
        <v>100</v>
      </c>
      <c r="AH15" s="145" t="s">
        <v>102</v>
      </c>
      <c r="AI15" s="145" t="s">
        <v>103</v>
      </c>
      <c r="AJ15" s="145" t="s">
        <v>113</v>
      </c>
      <c r="AK15" s="144" t="s">
        <v>13</v>
      </c>
    </row>
    <row r="16" spans="1:37" ht="15.6" customHeight="1" x14ac:dyDescent="0.15">
      <c r="B16" s="113">
        <v>2013</v>
      </c>
      <c r="C16" s="122">
        <v>746</v>
      </c>
      <c r="D16" s="120">
        <v>1169</v>
      </c>
      <c r="E16" s="121">
        <v>1915</v>
      </c>
      <c r="F16" s="122">
        <v>2946</v>
      </c>
      <c r="G16" s="120">
        <v>3025</v>
      </c>
      <c r="H16" s="121">
        <v>5971</v>
      </c>
      <c r="I16" s="122">
        <v>432</v>
      </c>
      <c r="J16" s="120">
        <v>999</v>
      </c>
      <c r="K16" s="121">
        <v>1431</v>
      </c>
      <c r="L16" s="120">
        <v>18</v>
      </c>
      <c r="M16" s="120">
        <v>121</v>
      </c>
      <c r="N16" s="120">
        <v>139</v>
      </c>
      <c r="W16" s="114">
        <v>2013</v>
      </c>
      <c r="X16" s="114">
        <v>1915</v>
      </c>
      <c r="Y16" s="114">
        <v>1169</v>
      </c>
      <c r="Z16" s="97">
        <f t="shared" si="0"/>
        <v>5971</v>
      </c>
      <c r="AB16" s="146">
        <f t="shared" ref="AB16:AB22" si="1">W16</f>
        <v>2013</v>
      </c>
      <c r="AC16" s="147">
        <v>590</v>
      </c>
      <c r="AD16" s="147">
        <v>553</v>
      </c>
      <c r="AE16" s="142">
        <v>300</v>
      </c>
      <c r="AF16" s="147">
        <v>212</v>
      </c>
      <c r="AG16" s="147">
        <v>52</v>
      </c>
      <c r="AH16" s="142">
        <v>118</v>
      </c>
      <c r="AI16" s="142">
        <v>81</v>
      </c>
      <c r="AJ16" s="142">
        <f t="shared" ref="AJ16:AJ22" si="2">X16-SUM(AC16:AI16)</f>
        <v>9</v>
      </c>
      <c r="AK16" s="148">
        <f t="shared" ref="AK16:AK22" si="3">SUM(AC16:AJ16)</f>
        <v>1915</v>
      </c>
    </row>
    <row r="17" spans="1:37" ht="15.6" customHeight="1" x14ac:dyDescent="0.15">
      <c r="B17" s="113">
        <v>2014</v>
      </c>
      <c r="C17" s="122">
        <v>785</v>
      </c>
      <c r="D17" s="120">
        <v>1278</v>
      </c>
      <c r="E17" s="121">
        <v>2063</v>
      </c>
      <c r="F17" s="122">
        <v>3281</v>
      </c>
      <c r="G17" s="120">
        <v>3183</v>
      </c>
      <c r="H17" s="121">
        <v>6464</v>
      </c>
      <c r="I17" s="122">
        <v>401</v>
      </c>
      <c r="J17" s="120">
        <v>886</v>
      </c>
      <c r="K17" s="121">
        <v>1287</v>
      </c>
      <c r="L17" s="120">
        <v>195</v>
      </c>
      <c r="M17" s="120">
        <v>120</v>
      </c>
      <c r="N17" s="120">
        <v>315</v>
      </c>
      <c r="W17" s="114">
        <v>2014</v>
      </c>
      <c r="X17" s="114">
        <v>2063</v>
      </c>
      <c r="Y17" s="114">
        <v>1278</v>
      </c>
      <c r="Z17" s="97">
        <f t="shared" si="0"/>
        <v>6464</v>
      </c>
      <c r="AB17" s="146">
        <f t="shared" si="1"/>
        <v>2014</v>
      </c>
      <c r="AC17" s="147">
        <v>640</v>
      </c>
      <c r="AD17" s="147">
        <v>604</v>
      </c>
      <c r="AE17" s="142">
        <v>321</v>
      </c>
      <c r="AF17" s="147">
        <v>242</v>
      </c>
      <c r="AG17" s="147">
        <v>62</v>
      </c>
      <c r="AH17" s="142">
        <v>107</v>
      </c>
      <c r="AI17" s="142">
        <v>73</v>
      </c>
      <c r="AJ17" s="142">
        <f t="shared" si="2"/>
        <v>14</v>
      </c>
      <c r="AK17" s="148">
        <f t="shared" si="3"/>
        <v>2063</v>
      </c>
    </row>
    <row r="18" spans="1:37" ht="15.6" customHeight="1" x14ac:dyDescent="0.15">
      <c r="B18" s="113">
        <v>2015</v>
      </c>
      <c r="C18" s="122">
        <v>783</v>
      </c>
      <c r="D18" s="120">
        <v>1327</v>
      </c>
      <c r="E18" s="121">
        <v>2110</v>
      </c>
      <c r="F18" s="122">
        <v>3468</v>
      </c>
      <c r="G18" s="120">
        <v>3504</v>
      </c>
      <c r="H18" s="121">
        <v>6972</v>
      </c>
      <c r="I18" s="122">
        <v>521</v>
      </c>
      <c r="J18" s="120">
        <v>818</v>
      </c>
      <c r="K18" s="121">
        <v>1339</v>
      </c>
      <c r="L18" s="120">
        <v>137</v>
      </c>
      <c r="M18" s="120">
        <v>280</v>
      </c>
      <c r="N18" s="120">
        <v>417</v>
      </c>
      <c r="W18" s="114">
        <v>2015</v>
      </c>
      <c r="X18" s="114">
        <v>2110</v>
      </c>
      <c r="Y18" s="114">
        <v>1327</v>
      </c>
      <c r="Z18" s="97">
        <f t="shared" si="0"/>
        <v>6972</v>
      </c>
      <c r="AB18" s="146">
        <f t="shared" si="1"/>
        <v>2015</v>
      </c>
      <c r="AC18" s="147">
        <v>648</v>
      </c>
      <c r="AD18" s="147">
        <v>576</v>
      </c>
      <c r="AE18" s="142">
        <v>339</v>
      </c>
      <c r="AF18" s="147">
        <v>253</v>
      </c>
      <c r="AG18" s="147">
        <v>73</v>
      </c>
      <c r="AH18" s="142">
        <v>103</v>
      </c>
      <c r="AI18" s="142">
        <v>93</v>
      </c>
      <c r="AJ18" s="142">
        <f t="shared" si="2"/>
        <v>25</v>
      </c>
      <c r="AK18" s="148">
        <f t="shared" si="3"/>
        <v>2110</v>
      </c>
    </row>
    <row r="19" spans="1:37" ht="15.6" customHeight="1" x14ac:dyDescent="0.15">
      <c r="B19" s="119">
        <v>2016</v>
      </c>
      <c r="C19" s="118">
        <v>601</v>
      </c>
      <c r="D19" s="117">
        <v>1061</v>
      </c>
      <c r="E19" s="116">
        <v>1662</v>
      </c>
      <c r="F19" s="118">
        <v>3411</v>
      </c>
      <c r="G19" s="117">
        <v>3467</v>
      </c>
      <c r="H19" s="116">
        <v>6878</v>
      </c>
      <c r="I19" s="118">
        <v>516</v>
      </c>
      <c r="J19" s="117">
        <v>1006</v>
      </c>
      <c r="K19" s="116">
        <v>1522</v>
      </c>
      <c r="W19" s="114">
        <v>2016</v>
      </c>
      <c r="X19" s="114">
        <v>1662</v>
      </c>
      <c r="Y19" s="114">
        <v>1061</v>
      </c>
      <c r="Z19" s="97">
        <f t="shared" si="0"/>
        <v>6878</v>
      </c>
      <c r="AB19" s="146">
        <f t="shared" si="1"/>
        <v>2016</v>
      </c>
      <c r="AC19" s="147">
        <v>424</v>
      </c>
      <c r="AD19" s="147">
        <v>478</v>
      </c>
      <c r="AE19" s="142">
        <v>321</v>
      </c>
      <c r="AF19" s="147">
        <v>157</v>
      </c>
      <c r="AG19" s="147">
        <v>69</v>
      </c>
      <c r="AH19" s="142">
        <v>125</v>
      </c>
      <c r="AI19" s="142">
        <v>79</v>
      </c>
      <c r="AJ19" s="142">
        <f t="shared" si="2"/>
        <v>9</v>
      </c>
      <c r="AK19" s="148">
        <f t="shared" si="3"/>
        <v>1662</v>
      </c>
    </row>
    <row r="20" spans="1:37" ht="15.6" customHeight="1" x14ac:dyDescent="0.25">
      <c r="B20" s="96"/>
      <c r="C20" s="96"/>
      <c r="D20" s="96"/>
      <c r="E20" s="96"/>
      <c r="F20" s="96"/>
      <c r="G20" s="96"/>
      <c r="H20" s="96"/>
      <c r="I20" s="95" t="s">
        <v>32</v>
      </c>
      <c r="J20" s="94"/>
      <c r="K20" s="94"/>
      <c r="L20" s="2">
        <v>0.32962182766576387</v>
      </c>
      <c r="M20" s="2">
        <v>3.9670759681554445E-2</v>
      </c>
      <c r="N20" s="2">
        <v>0.15626638699528053</v>
      </c>
      <c r="W20" s="114">
        <v>2017</v>
      </c>
      <c r="X20" s="114">
        <v>1891</v>
      </c>
      <c r="Y20" s="114">
        <v>1162</v>
      </c>
      <c r="Z20" s="110">
        <v>6922</v>
      </c>
      <c r="AB20" s="146">
        <f t="shared" si="1"/>
        <v>2017</v>
      </c>
      <c r="AC20" s="147">
        <v>521</v>
      </c>
      <c r="AD20" s="147">
        <v>533</v>
      </c>
      <c r="AE20" s="142">
        <v>355</v>
      </c>
      <c r="AF20" s="147">
        <v>184</v>
      </c>
      <c r="AG20" s="147">
        <v>85</v>
      </c>
      <c r="AH20" s="142">
        <v>139</v>
      </c>
      <c r="AI20" s="142">
        <v>74</v>
      </c>
      <c r="AJ20" s="142">
        <f t="shared" si="2"/>
        <v>0</v>
      </c>
      <c r="AK20" s="148">
        <f t="shared" si="3"/>
        <v>1891</v>
      </c>
    </row>
    <row r="21" spans="1:37" ht="15.6" customHeight="1" x14ac:dyDescent="0.25">
      <c r="M21" s="115"/>
      <c r="N21" s="115"/>
      <c r="W21" s="114">
        <v>2018</v>
      </c>
      <c r="X21" s="114">
        <v>1957</v>
      </c>
      <c r="Y21" s="114">
        <v>1302</v>
      </c>
      <c r="Z21" s="110">
        <v>6753</v>
      </c>
      <c r="AB21" s="146">
        <f t="shared" si="1"/>
        <v>2018</v>
      </c>
      <c r="AC21" s="147">
        <v>540</v>
      </c>
      <c r="AD21" s="147">
        <v>166</v>
      </c>
      <c r="AE21" s="142">
        <v>261</v>
      </c>
      <c r="AF21" s="147">
        <v>170</v>
      </c>
      <c r="AG21" s="147">
        <v>460</v>
      </c>
      <c r="AH21" s="142">
        <v>273</v>
      </c>
      <c r="AI21" s="142">
        <v>86</v>
      </c>
      <c r="AJ21" s="142">
        <f t="shared" si="2"/>
        <v>1</v>
      </c>
      <c r="AK21" s="148">
        <f t="shared" si="3"/>
        <v>1957</v>
      </c>
    </row>
    <row r="22" spans="1:37" ht="15.6" customHeight="1" thickBot="1" x14ac:dyDescent="0.3">
      <c r="W22" s="114">
        <v>2019</v>
      </c>
      <c r="X22" s="114">
        <v>1871</v>
      </c>
      <c r="Y22" s="114">
        <v>1201</v>
      </c>
      <c r="Z22" s="110">
        <v>6484</v>
      </c>
      <c r="AB22" s="149">
        <f t="shared" si="1"/>
        <v>2019</v>
      </c>
      <c r="AC22" s="150">
        <v>463</v>
      </c>
      <c r="AD22" s="150">
        <v>185</v>
      </c>
      <c r="AE22" s="151">
        <v>283</v>
      </c>
      <c r="AF22" s="150">
        <v>202</v>
      </c>
      <c r="AG22" s="150">
        <v>412</v>
      </c>
      <c r="AH22" s="151">
        <v>250</v>
      </c>
      <c r="AI22" s="151">
        <v>76</v>
      </c>
      <c r="AJ22" s="151">
        <f t="shared" si="2"/>
        <v>0</v>
      </c>
      <c r="AK22" s="152">
        <f t="shared" si="3"/>
        <v>1871</v>
      </c>
    </row>
    <row r="23" spans="1:37" ht="15.6" customHeight="1" thickBot="1" x14ac:dyDescent="0.2">
      <c r="W23" s="92" t="s">
        <v>59</v>
      </c>
      <c r="X23" s="92">
        <f>AVERAGE(X3:X22)</f>
        <v>1674.25</v>
      </c>
      <c r="Y23" s="92">
        <f>SUM(Y3:Y22)/SUM(X3:X22)</f>
        <v>0.60866059429595343</v>
      </c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1:37" ht="15.6" customHeight="1" thickBot="1" x14ac:dyDescent="0.2">
      <c r="W24" s="92" t="s">
        <v>60</v>
      </c>
      <c r="X24" s="92">
        <f>_xlfn.STDEV.S(X3:X22)/X23</f>
        <v>0.15360469378507688</v>
      </c>
      <c r="AB24" s="153" t="s">
        <v>59</v>
      </c>
      <c r="AC24" s="154">
        <f t="shared" ref="AC24:AK24" si="4">AVERAGE(AC16:AC22)</f>
        <v>546.57142857142856</v>
      </c>
      <c r="AD24" s="154">
        <f t="shared" si="4"/>
        <v>442.14285714285717</v>
      </c>
      <c r="AE24" s="154">
        <f t="shared" si="4"/>
        <v>311.42857142857144</v>
      </c>
      <c r="AF24" s="154">
        <f t="shared" si="4"/>
        <v>202.85714285714286</v>
      </c>
      <c r="AG24" s="154">
        <f t="shared" si="4"/>
        <v>173.28571428571428</v>
      </c>
      <c r="AH24" s="154">
        <f t="shared" si="4"/>
        <v>159.28571428571428</v>
      </c>
      <c r="AI24" s="154">
        <f t="shared" si="4"/>
        <v>80.285714285714292</v>
      </c>
      <c r="AJ24" s="154">
        <f t="shared" si="4"/>
        <v>8.2857142857142865</v>
      </c>
      <c r="AK24" s="155">
        <f t="shared" si="4"/>
        <v>1924.1428571428571</v>
      </c>
    </row>
    <row r="25" spans="1:37" ht="15.6" customHeight="1" thickBot="1" x14ac:dyDescent="0.2">
      <c r="V25" s="97" t="s">
        <v>62</v>
      </c>
      <c r="W25" s="92" t="s">
        <v>59</v>
      </c>
      <c r="X25" s="97">
        <f>AVERAGE(X16:X22)</f>
        <v>1924.1428571428571</v>
      </c>
      <c r="Y25" s="107">
        <f>SUM(Y16:Y22)/SUM(X16:X22)</f>
        <v>0.63107877347984265</v>
      </c>
      <c r="Z25" s="97">
        <f>AVERAGE(Z16:Z22)</f>
        <v>6634.8571428571431</v>
      </c>
      <c r="AB25" s="146" t="s">
        <v>60</v>
      </c>
      <c r="AC25" s="156">
        <f t="shared" ref="AC25:AK25" si="5">_xlfn.STDEV.S(AC16:AC22)/AC24</f>
        <v>0.1559764784704514</v>
      </c>
      <c r="AD25" s="156">
        <f t="shared" si="5"/>
        <v>0.42143463353761174</v>
      </c>
      <c r="AE25" s="156">
        <f t="shared" si="5"/>
        <v>0.10424423366817522</v>
      </c>
      <c r="AF25" s="156">
        <f t="shared" si="5"/>
        <v>0.17623793451352915</v>
      </c>
      <c r="AG25" s="156">
        <f t="shared" si="5"/>
        <v>1.0403791639601503</v>
      </c>
      <c r="AH25" s="156">
        <f t="shared" si="5"/>
        <v>0.44653080426922515</v>
      </c>
      <c r="AI25" s="156">
        <f t="shared" si="5"/>
        <v>8.9157567848700117E-2</v>
      </c>
      <c r="AJ25" s="156">
        <f t="shared" si="5"/>
        <v>1.1055117201086839</v>
      </c>
      <c r="AK25" s="157">
        <f t="shared" si="5"/>
        <v>7.5798655465226086E-2</v>
      </c>
    </row>
    <row r="26" spans="1:37" ht="15.6" customHeight="1" thickBot="1" x14ac:dyDescent="0.2">
      <c r="V26" s="97"/>
      <c r="W26" s="92" t="s">
        <v>61</v>
      </c>
      <c r="X26" s="107">
        <f>(MAX(X16:X22)-MIN(X16:X22))/AVERAGE(X16:X22)</f>
        <v>0.23283094513326899</v>
      </c>
      <c r="Y26" s="97"/>
      <c r="Z26" s="107">
        <f>(MAX(Z16:Z22)-MIN(Z16:Z22))/AVERAGE(Z16:Z22)</f>
        <v>0.15086986478339506</v>
      </c>
      <c r="AA26" s="97"/>
      <c r="AB26" s="153" t="s">
        <v>111</v>
      </c>
      <c r="AC26" s="158">
        <f t="shared" ref="AC26:AK26" si="6">(MAX(AC16:AC22)-MIN(AC16:AC22))/AC24</f>
        <v>0.40982749607945634</v>
      </c>
      <c r="AD26" s="158">
        <f t="shared" si="6"/>
        <v>0.99063004846526648</v>
      </c>
      <c r="AE26" s="158">
        <f t="shared" si="6"/>
        <v>0.30183486238532109</v>
      </c>
      <c r="AF26" s="158">
        <f t="shared" si="6"/>
        <v>0.47323943661971829</v>
      </c>
      <c r="AG26" s="158">
        <f t="shared" si="6"/>
        <v>2.3544929925803793</v>
      </c>
      <c r="AH26" s="158">
        <f t="shared" si="6"/>
        <v>1.0672645739910314</v>
      </c>
      <c r="AI26" s="158">
        <f t="shared" si="6"/>
        <v>0.24911032028469748</v>
      </c>
      <c r="AJ26" s="158">
        <f t="shared" si="6"/>
        <v>3.0172413793103448</v>
      </c>
      <c r="AK26" s="159">
        <f t="shared" si="6"/>
        <v>0.23283094513326899</v>
      </c>
    </row>
    <row r="27" spans="1:37" ht="15.6" customHeight="1" x14ac:dyDescent="0.15">
      <c r="V27" s="97"/>
      <c r="W27" s="97"/>
      <c r="X27" s="97"/>
      <c r="Y27" s="97" t="s">
        <v>95</v>
      </c>
      <c r="Z27" s="107">
        <f>Z25/X25</f>
        <v>3.4482144182938601</v>
      </c>
      <c r="AA27" s="97"/>
      <c r="AB27" s="143"/>
      <c r="AC27" s="143"/>
      <c r="AD27" s="143"/>
      <c r="AE27" s="160"/>
      <c r="AF27" s="143"/>
      <c r="AG27" s="143"/>
      <c r="AH27" s="143"/>
      <c r="AI27" s="143"/>
      <c r="AJ27" s="143"/>
      <c r="AK27" s="143"/>
    </row>
    <row r="28" spans="1:37" ht="15.6" customHeight="1" x14ac:dyDescent="0.15">
      <c r="A28" s="93" t="s">
        <v>58</v>
      </c>
      <c r="V28" s="97"/>
      <c r="W28" s="97"/>
      <c r="X28" s="97"/>
      <c r="Y28" s="97"/>
      <c r="Z28" s="97"/>
      <c r="AA28" s="97"/>
      <c r="AB28" s="143" t="s">
        <v>112</v>
      </c>
      <c r="AC28" s="143"/>
      <c r="AD28" s="143"/>
      <c r="AE28" s="160"/>
      <c r="AF28" s="143"/>
      <c r="AG28" s="143"/>
      <c r="AH28" s="143"/>
      <c r="AI28" s="143"/>
      <c r="AJ28" s="143"/>
      <c r="AK28" s="143"/>
    </row>
    <row r="29" spans="1:37" ht="15.6" customHeight="1" x14ac:dyDescent="0.25">
      <c r="A29" s="113" t="s">
        <v>50</v>
      </c>
      <c r="B29" s="126" t="s">
        <v>0</v>
      </c>
      <c r="C29" s="128" t="s">
        <v>26</v>
      </c>
      <c r="D29" s="129"/>
      <c r="E29" s="130"/>
      <c r="F29" s="129" t="s">
        <v>18</v>
      </c>
      <c r="G29" s="129"/>
      <c r="H29" s="129"/>
      <c r="I29" s="128" t="s">
        <v>27</v>
      </c>
      <c r="J29" s="129"/>
      <c r="K29" s="130"/>
      <c r="L29" s="129" t="s">
        <v>1</v>
      </c>
      <c r="M29" s="129"/>
      <c r="N29" s="129"/>
      <c r="V29" s="97"/>
      <c r="W29" s="97"/>
      <c r="X29" s="97"/>
      <c r="Y29" s="110" t="s">
        <v>63</v>
      </c>
      <c r="Z29" s="110">
        <v>5946</v>
      </c>
      <c r="AA29" s="97"/>
      <c r="AB29" s="143"/>
      <c r="AC29" s="143" t="s">
        <v>104</v>
      </c>
      <c r="AD29" s="143" t="s">
        <v>97</v>
      </c>
      <c r="AE29" s="143" t="s">
        <v>98</v>
      </c>
      <c r="AF29" s="143" t="s">
        <v>99</v>
      </c>
      <c r="AG29" s="143" t="s">
        <v>100</v>
      </c>
      <c r="AH29" s="143" t="s">
        <v>102</v>
      </c>
      <c r="AI29" s="143" t="s">
        <v>103</v>
      </c>
      <c r="AJ29" s="143" t="s">
        <v>101</v>
      </c>
      <c r="AK29" s="143" t="s">
        <v>13</v>
      </c>
    </row>
    <row r="30" spans="1:37" ht="15.6" customHeight="1" x14ac:dyDescent="0.25">
      <c r="B30" s="127"/>
      <c r="C30" s="112" t="s">
        <v>16</v>
      </c>
      <c r="D30" s="95" t="s">
        <v>14</v>
      </c>
      <c r="E30" s="111" t="s">
        <v>19</v>
      </c>
      <c r="F30" s="95" t="s">
        <v>2</v>
      </c>
      <c r="G30" s="95" t="s">
        <v>3</v>
      </c>
      <c r="H30" s="95" t="s">
        <v>4</v>
      </c>
      <c r="I30" s="112" t="s">
        <v>5</v>
      </c>
      <c r="J30" s="95" t="s">
        <v>6</v>
      </c>
      <c r="K30" s="111" t="s">
        <v>7</v>
      </c>
      <c r="L30" s="95" t="s">
        <v>8</v>
      </c>
      <c r="M30" s="95" t="s">
        <v>9</v>
      </c>
      <c r="N30" s="95" t="s">
        <v>10</v>
      </c>
      <c r="V30" s="97"/>
      <c r="W30" s="97"/>
      <c r="X30" s="97"/>
      <c r="Y30" s="110" t="s">
        <v>64</v>
      </c>
      <c r="Z30" s="110">
        <v>5910</v>
      </c>
      <c r="AA30" s="97"/>
      <c r="AB30" s="143">
        <f t="shared" ref="AB30:AB36" si="7">AB16</f>
        <v>2013</v>
      </c>
      <c r="AC30" s="143">
        <v>1628</v>
      </c>
      <c r="AD30" s="143">
        <v>1674</v>
      </c>
      <c r="AE30" s="143">
        <v>954</v>
      </c>
      <c r="AF30" s="143">
        <v>834</v>
      </c>
      <c r="AG30" s="143">
        <v>176</v>
      </c>
      <c r="AH30" s="143">
        <v>404</v>
      </c>
      <c r="AI30" s="143">
        <v>265</v>
      </c>
      <c r="AJ30" s="143">
        <f t="shared" ref="AJ30:AJ36" si="8">Z32-SUM(AC30:AI30)</f>
        <v>36</v>
      </c>
      <c r="AK30" s="143">
        <f t="shared" ref="AK30:AK36" si="9">SUM(AC30:AJ30)</f>
        <v>5971</v>
      </c>
    </row>
    <row r="31" spans="1:37" ht="15.6" customHeight="1" x14ac:dyDescent="0.25">
      <c r="B31" s="101">
        <v>2001</v>
      </c>
      <c r="C31" s="103">
        <v>576</v>
      </c>
      <c r="D31" s="93">
        <v>1307</v>
      </c>
      <c r="E31" s="102">
        <v>1883</v>
      </c>
      <c r="F31" s="93">
        <v>2329</v>
      </c>
      <c r="G31" s="93">
        <v>3348</v>
      </c>
      <c r="H31" s="93">
        <v>5677</v>
      </c>
      <c r="I31" s="103">
        <v>229</v>
      </c>
      <c r="J31" s="93">
        <v>802</v>
      </c>
      <c r="K31" s="102">
        <v>1031</v>
      </c>
      <c r="L31" s="93">
        <v>207</v>
      </c>
      <c r="M31" s="93">
        <v>373</v>
      </c>
      <c r="N31" s="93">
        <v>580</v>
      </c>
      <c r="P31" s="97">
        <f t="shared" ref="P31:P46" si="10">C31-C4</f>
        <v>28</v>
      </c>
      <c r="Q31" s="97">
        <f t="shared" ref="Q31:Q46" si="11">D31-D4</f>
        <v>428</v>
      </c>
      <c r="R31" s="97">
        <f t="shared" ref="R31:R46" si="12">E31-E4</f>
        <v>456</v>
      </c>
      <c r="S31" s="97">
        <f t="shared" ref="S31:S46" si="13">F31-F4</f>
        <v>97</v>
      </c>
      <c r="T31" s="97">
        <f t="shared" ref="T31:T46" si="14">G31-G4</f>
        <v>-186</v>
      </c>
      <c r="U31" s="97">
        <f t="shared" ref="U31:U46" si="15">H31-H4</f>
        <v>-89</v>
      </c>
      <c r="V31" s="97"/>
      <c r="W31" s="97"/>
      <c r="X31" s="97"/>
      <c r="Y31" s="110" t="s">
        <v>65</v>
      </c>
      <c r="Z31" s="110">
        <v>5716</v>
      </c>
      <c r="AB31" s="143">
        <f t="shared" si="7"/>
        <v>2014</v>
      </c>
      <c r="AC31" s="143">
        <v>1761</v>
      </c>
      <c r="AD31" s="143">
        <v>1828</v>
      </c>
      <c r="AE31" s="143">
        <v>1086</v>
      </c>
      <c r="AF31" s="143">
        <v>891</v>
      </c>
      <c r="AG31" s="143">
        <v>195</v>
      </c>
      <c r="AH31" s="143">
        <v>384</v>
      </c>
      <c r="AI31" s="143">
        <v>275</v>
      </c>
      <c r="AJ31" s="143">
        <f t="shared" si="8"/>
        <v>44</v>
      </c>
      <c r="AK31" s="143">
        <f t="shared" si="9"/>
        <v>6464</v>
      </c>
    </row>
    <row r="32" spans="1:37" ht="15.6" customHeight="1" x14ac:dyDescent="0.25">
      <c r="B32" s="101">
        <v>2002</v>
      </c>
      <c r="C32" s="103">
        <v>596</v>
      </c>
      <c r="D32" s="93">
        <v>1200</v>
      </c>
      <c r="E32" s="102">
        <v>1796</v>
      </c>
      <c r="F32" s="93">
        <v>2489</v>
      </c>
      <c r="G32" s="93">
        <v>3373</v>
      </c>
      <c r="H32" s="93">
        <v>5862</v>
      </c>
      <c r="I32" s="103">
        <v>228</v>
      </c>
      <c r="J32" s="93">
        <v>866</v>
      </c>
      <c r="K32" s="102">
        <v>1094</v>
      </c>
      <c r="L32" s="93">
        <v>265</v>
      </c>
      <c r="M32" s="93">
        <v>422</v>
      </c>
      <c r="N32" s="93">
        <v>687</v>
      </c>
      <c r="P32" s="97">
        <f t="shared" si="10"/>
        <v>14</v>
      </c>
      <c r="Q32" s="97">
        <f t="shared" si="11"/>
        <v>435</v>
      </c>
      <c r="R32" s="97">
        <f t="shared" si="12"/>
        <v>449</v>
      </c>
      <c r="S32" s="97">
        <f t="shared" si="13"/>
        <v>106</v>
      </c>
      <c r="T32" s="97">
        <f t="shared" si="14"/>
        <v>-177</v>
      </c>
      <c r="U32" s="97">
        <f t="shared" si="15"/>
        <v>-71</v>
      </c>
      <c r="V32" s="97"/>
      <c r="W32" s="97"/>
      <c r="X32" s="97"/>
      <c r="Y32" s="110" t="s">
        <v>66</v>
      </c>
      <c r="Z32" s="110">
        <v>5971</v>
      </c>
      <c r="AB32" s="143">
        <f t="shared" si="7"/>
        <v>2015</v>
      </c>
      <c r="AC32" s="143">
        <v>1891</v>
      </c>
      <c r="AD32" s="143">
        <v>1939</v>
      </c>
      <c r="AE32" s="143">
        <v>1188</v>
      </c>
      <c r="AF32" s="143">
        <v>966</v>
      </c>
      <c r="AG32" s="143">
        <v>244</v>
      </c>
      <c r="AH32" s="143">
        <v>372</v>
      </c>
      <c r="AI32" s="143">
        <v>312</v>
      </c>
      <c r="AJ32" s="143">
        <f t="shared" si="8"/>
        <v>60</v>
      </c>
      <c r="AK32" s="143">
        <f t="shared" si="9"/>
        <v>6972</v>
      </c>
    </row>
    <row r="33" spans="2:37" ht="15.6" customHeight="1" x14ac:dyDescent="0.25">
      <c r="B33" s="101">
        <v>2003</v>
      </c>
      <c r="C33" s="103">
        <v>626</v>
      </c>
      <c r="D33" s="93">
        <v>1160</v>
      </c>
      <c r="E33" s="102">
        <v>1786</v>
      </c>
      <c r="F33" s="93">
        <v>2622</v>
      </c>
      <c r="G33" s="93">
        <v>3245</v>
      </c>
      <c r="H33" s="93">
        <v>5867</v>
      </c>
      <c r="I33" s="103">
        <v>311</v>
      </c>
      <c r="J33" s="93">
        <v>949</v>
      </c>
      <c r="K33" s="102">
        <v>1260</v>
      </c>
      <c r="L33" s="93">
        <v>211</v>
      </c>
      <c r="M33" s="93">
        <v>405</v>
      </c>
      <c r="N33" s="93">
        <v>616</v>
      </c>
      <c r="P33" s="97">
        <f t="shared" si="10"/>
        <v>3</v>
      </c>
      <c r="Q33" s="97">
        <f t="shared" si="11"/>
        <v>410</v>
      </c>
      <c r="R33" s="97">
        <f t="shared" si="12"/>
        <v>413</v>
      </c>
      <c r="S33" s="97">
        <f t="shared" si="13"/>
        <v>103</v>
      </c>
      <c r="T33" s="97">
        <f t="shared" si="14"/>
        <v>-178</v>
      </c>
      <c r="U33" s="97">
        <f t="shared" si="15"/>
        <v>-75</v>
      </c>
      <c r="V33" s="97"/>
      <c r="W33" s="97"/>
      <c r="X33" s="97"/>
      <c r="Y33" s="110" t="s">
        <v>67</v>
      </c>
      <c r="Z33" s="110">
        <v>6464</v>
      </c>
      <c r="AB33" s="143">
        <f t="shared" si="7"/>
        <v>2016</v>
      </c>
      <c r="AC33" s="143">
        <v>1710</v>
      </c>
      <c r="AD33" s="143">
        <v>1887</v>
      </c>
      <c r="AE33" s="143">
        <v>1294</v>
      </c>
      <c r="AF33" s="143">
        <v>953</v>
      </c>
      <c r="AG33" s="143">
        <v>280</v>
      </c>
      <c r="AH33" s="143">
        <v>394</v>
      </c>
      <c r="AI33" s="143">
        <v>314</v>
      </c>
      <c r="AJ33" s="143">
        <f t="shared" si="8"/>
        <v>45</v>
      </c>
      <c r="AK33" s="143">
        <f t="shared" si="9"/>
        <v>6877</v>
      </c>
    </row>
    <row r="34" spans="2:37" ht="15.6" customHeight="1" x14ac:dyDescent="0.25">
      <c r="B34" s="101">
        <v>2004</v>
      </c>
      <c r="C34" s="103">
        <v>543</v>
      </c>
      <c r="D34" s="93">
        <v>1100</v>
      </c>
      <c r="E34" s="102">
        <v>1643</v>
      </c>
      <c r="F34" s="93">
        <v>2643</v>
      </c>
      <c r="G34" s="93">
        <v>2991</v>
      </c>
      <c r="H34" s="93">
        <v>5634</v>
      </c>
      <c r="I34" s="103">
        <v>305</v>
      </c>
      <c r="J34" s="93">
        <v>971</v>
      </c>
      <c r="K34" s="102">
        <v>1276</v>
      </c>
      <c r="L34" s="93">
        <v>229</v>
      </c>
      <c r="M34" s="93">
        <v>176</v>
      </c>
      <c r="N34" s="93">
        <v>405</v>
      </c>
      <c r="P34" s="97">
        <f t="shared" si="10"/>
        <v>7</v>
      </c>
      <c r="Q34" s="97">
        <f t="shared" si="11"/>
        <v>391</v>
      </c>
      <c r="R34" s="97">
        <f t="shared" si="12"/>
        <v>398</v>
      </c>
      <c r="S34" s="97">
        <f t="shared" si="13"/>
        <v>93</v>
      </c>
      <c r="T34" s="97">
        <f t="shared" si="14"/>
        <v>-135</v>
      </c>
      <c r="U34" s="97">
        <f t="shared" si="15"/>
        <v>-42</v>
      </c>
      <c r="V34" s="97"/>
      <c r="W34" s="97"/>
      <c r="X34" s="97"/>
      <c r="Y34" s="110" t="s">
        <v>68</v>
      </c>
      <c r="Z34" s="110">
        <v>6972</v>
      </c>
      <c r="AB34" s="143">
        <f t="shared" si="7"/>
        <v>2017</v>
      </c>
      <c r="AC34" s="143">
        <v>1674</v>
      </c>
      <c r="AD34" s="143">
        <v>1885</v>
      </c>
      <c r="AE34" s="143">
        <v>1359</v>
      </c>
      <c r="AF34" s="143">
        <v>938</v>
      </c>
      <c r="AG34" s="143">
        <v>338</v>
      </c>
      <c r="AH34" s="143">
        <v>436</v>
      </c>
      <c r="AI34" s="143">
        <v>281</v>
      </c>
      <c r="AJ34" s="143">
        <f t="shared" si="8"/>
        <v>11</v>
      </c>
      <c r="AK34" s="143">
        <f t="shared" si="9"/>
        <v>6922</v>
      </c>
    </row>
    <row r="35" spans="2:37" ht="15.6" customHeight="1" x14ac:dyDescent="0.25">
      <c r="B35" s="101">
        <v>2005</v>
      </c>
      <c r="C35" s="103">
        <v>663</v>
      </c>
      <c r="D35" s="93">
        <v>1538</v>
      </c>
      <c r="E35" s="102">
        <v>2201</v>
      </c>
      <c r="F35" s="93">
        <v>2772</v>
      </c>
      <c r="G35" s="93">
        <v>3382</v>
      </c>
      <c r="H35" s="93">
        <v>6154</v>
      </c>
      <c r="I35" s="103">
        <v>327</v>
      </c>
      <c r="J35" s="93">
        <v>1009</v>
      </c>
      <c r="K35" s="102">
        <v>1336</v>
      </c>
      <c r="L35" s="93">
        <v>164</v>
      </c>
      <c r="M35" s="93">
        <v>183</v>
      </c>
      <c r="N35" s="93">
        <v>347</v>
      </c>
      <c r="P35" s="97">
        <f t="shared" si="10"/>
        <v>4</v>
      </c>
      <c r="Q35" s="97">
        <f t="shared" si="11"/>
        <v>551</v>
      </c>
      <c r="R35" s="97">
        <f t="shared" si="12"/>
        <v>555</v>
      </c>
      <c r="S35" s="97">
        <f t="shared" si="13"/>
        <v>43</v>
      </c>
      <c r="T35" s="97">
        <f t="shared" si="14"/>
        <v>-92</v>
      </c>
      <c r="U35" s="97">
        <f t="shared" si="15"/>
        <v>-49</v>
      </c>
      <c r="V35" s="97"/>
      <c r="W35" s="97"/>
      <c r="X35" s="97"/>
      <c r="Y35" s="110" t="s">
        <v>69</v>
      </c>
      <c r="Z35" s="110">
        <v>6877</v>
      </c>
      <c r="AB35" s="143">
        <f t="shared" si="7"/>
        <v>2018</v>
      </c>
      <c r="AC35" s="143">
        <v>1569</v>
      </c>
      <c r="AD35" s="143">
        <v>1429</v>
      </c>
      <c r="AE35" s="143">
        <v>1259</v>
      </c>
      <c r="AF35" s="143">
        <v>879</v>
      </c>
      <c r="AG35" s="143">
        <v>699</v>
      </c>
      <c r="AH35" s="143">
        <v>603</v>
      </c>
      <c r="AI35" s="143">
        <v>311</v>
      </c>
      <c r="AJ35" s="143">
        <f t="shared" si="8"/>
        <v>4</v>
      </c>
      <c r="AK35" s="143">
        <f t="shared" si="9"/>
        <v>6753</v>
      </c>
    </row>
    <row r="36" spans="2:37" ht="15.6" customHeight="1" x14ac:dyDescent="0.25">
      <c r="B36" s="101">
        <v>2006</v>
      </c>
      <c r="C36" s="103">
        <v>688</v>
      </c>
      <c r="D36" s="93">
        <v>1434</v>
      </c>
      <c r="E36" s="102">
        <v>2122</v>
      </c>
      <c r="F36" s="93">
        <v>2969</v>
      </c>
      <c r="G36" s="93">
        <v>3624</v>
      </c>
      <c r="H36" s="93">
        <v>6593</v>
      </c>
      <c r="I36" s="103">
        <v>335</v>
      </c>
      <c r="J36" s="93">
        <v>988</v>
      </c>
      <c r="K36" s="102">
        <v>1323</v>
      </c>
      <c r="L36" s="93">
        <v>330</v>
      </c>
      <c r="M36" s="93">
        <v>410</v>
      </c>
      <c r="N36" s="93">
        <v>740</v>
      </c>
      <c r="P36" s="97">
        <f t="shared" si="10"/>
        <v>14</v>
      </c>
      <c r="Q36" s="97">
        <f t="shared" si="11"/>
        <v>406</v>
      </c>
      <c r="R36" s="97">
        <f t="shared" si="12"/>
        <v>420</v>
      </c>
      <c r="S36" s="97">
        <f t="shared" si="13"/>
        <v>15</v>
      </c>
      <c r="T36" s="97">
        <f t="shared" si="14"/>
        <v>-69</v>
      </c>
      <c r="U36" s="97">
        <f t="shared" si="15"/>
        <v>-54</v>
      </c>
      <c r="V36" s="97"/>
      <c r="W36" s="97"/>
      <c r="X36" s="97"/>
      <c r="Y36" s="110" t="s">
        <v>70</v>
      </c>
      <c r="Z36" s="110">
        <v>6922</v>
      </c>
      <c r="AB36" s="143">
        <f t="shared" si="7"/>
        <v>2019</v>
      </c>
      <c r="AC36" s="143">
        <v>1431</v>
      </c>
      <c r="AD36" s="143">
        <v>1212</v>
      </c>
      <c r="AE36" s="143">
        <v>1210</v>
      </c>
      <c r="AF36" s="143">
        <v>871</v>
      </c>
      <c r="AG36" s="143">
        <v>850</v>
      </c>
      <c r="AH36" s="143">
        <v>629</v>
      </c>
      <c r="AI36" s="143">
        <v>279</v>
      </c>
      <c r="AJ36" s="143">
        <f t="shared" si="8"/>
        <v>2</v>
      </c>
      <c r="AK36" s="143">
        <f t="shared" si="9"/>
        <v>6484</v>
      </c>
    </row>
    <row r="37" spans="2:37" ht="15.6" customHeight="1" x14ac:dyDescent="0.25">
      <c r="B37" s="101">
        <v>2007</v>
      </c>
      <c r="C37" s="103">
        <v>717</v>
      </c>
      <c r="D37" s="93">
        <v>1452</v>
      </c>
      <c r="E37" s="102">
        <v>2169</v>
      </c>
      <c r="F37" s="93">
        <v>3021</v>
      </c>
      <c r="G37" s="93">
        <v>3678</v>
      </c>
      <c r="H37" s="93">
        <v>6699</v>
      </c>
      <c r="I37" s="103">
        <v>393</v>
      </c>
      <c r="J37" s="93">
        <v>1053</v>
      </c>
      <c r="K37" s="102">
        <v>1446</v>
      </c>
      <c r="L37" s="93">
        <v>404</v>
      </c>
      <c r="M37" s="93">
        <v>390</v>
      </c>
      <c r="N37" s="93">
        <v>794</v>
      </c>
      <c r="P37" s="97">
        <f t="shared" si="10"/>
        <v>16</v>
      </c>
      <c r="Q37" s="97">
        <f t="shared" si="11"/>
        <v>410</v>
      </c>
      <c r="R37" s="97">
        <f t="shared" si="12"/>
        <v>426</v>
      </c>
      <c r="S37" s="97">
        <f t="shared" si="13"/>
        <v>12</v>
      </c>
      <c r="T37" s="97">
        <f t="shared" si="14"/>
        <v>-52</v>
      </c>
      <c r="U37" s="97">
        <f t="shared" si="15"/>
        <v>-40</v>
      </c>
      <c r="V37" s="97"/>
      <c r="W37" s="97"/>
      <c r="X37" s="97"/>
      <c r="Y37" s="110" t="s">
        <v>71</v>
      </c>
      <c r="Z37" s="110">
        <v>6753</v>
      </c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</row>
    <row r="38" spans="2:37" ht="15.6" customHeight="1" x14ac:dyDescent="0.25">
      <c r="B38" s="101">
        <v>2008</v>
      </c>
      <c r="C38" s="103">
        <v>815</v>
      </c>
      <c r="D38" s="93">
        <v>1389</v>
      </c>
      <c r="E38" s="102">
        <v>2204</v>
      </c>
      <c r="F38" s="93">
        <v>3039</v>
      </c>
      <c r="G38" s="93">
        <v>3624</v>
      </c>
      <c r="H38" s="93">
        <v>6663</v>
      </c>
      <c r="I38" s="103">
        <v>413</v>
      </c>
      <c r="J38" s="93">
        <v>1126</v>
      </c>
      <c r="K38" s="102">
        <v>1539</v>
      </c>
      <c r="L38" s="93">
        <v>568</v>
      </c>
      <c r="M38" s="93">
        <v>415</v>
      </c>
      <c r="N38" s="93">
        <v>983</v>
      </c>
      <c r="P38" s="97">
        <f t="shared" si="10"/>
        <v>24</v>
      </c>
      <c r="Q38" s="97">
        <f t="shared" si="11"/>
        <v>454</v>
      </c>
      <c r="R38" s="97">
        <f t="shared" si="12"/>
        <v>478</v>
      </c>
      <c r="S38" s="97">
        <f t="shared" si="13"/>
        <v>3</v>
      </c>
      <c r="T38" s="97">
        <f t="shared" si="14"/>
        <v>-35</v>
      </c>
      <c r="U38" s="97">
        <f t="shared" si="15"/>
        <v>-32</v>
      </c>
      <c r="V38" s="97"/>
      <c r="W38" s="97"/>
      <c r="X38" s="97"/>
      <c r="Y38" s="110" t="s">
        <v>72</v>
      </c>
      <c r="Z38" s="110">
        <v>6484</v>
      </c>
      <c r="AB38" s="109" t="s">
        <v>105</v>
      </c>
      <c r="AC38" s="109">
        <f t="shared" ref="AC38:AK38" si="16">AVERAGE(AC$30:AC$36)</f>
        <v>1666.2857142857142</v>
      </c>
      <c r="AD38" s="109">
        <f t="shared" si="16"/>
        <v>1693.4285714285713</v>
      </c>
      <c r="AE38" s="109">
        <f t="shared" si="16"/>
        <v>1192.8571428571429</v>
      </c>
      <c r="AF38" s="109">
        <f t="shared" si="16"/>
        <v>904.57142857142856</v>
      </c>
      <c r="AG38" s="109">
        <f t="shared" si="16"/>
        <v>397.42857142857144</v>
      </c>
      <c r="AH38" s="109">
        <f t="shared" si="16"/>
        <v>460.28571428571428</v>
      </c>
      <c r="AI38" s="109">
        <f t="shared" si="16"/>
        <v>291</v>
      </c>
      <c r="AJ38" s="109">
        <f t="shared" si="16"/>
        <v>28.857142857142858</v>
      </c>
      <c r="AK38" s="109">
        <f t="shared" si="16"/>
        <v>6634.7142857142853</v>
      </c>
    </row>
    <row r="39" spans="2:37" ht="15.6" customHeight="1" x14ac:dyDescent="0.15">
      <c r="B39" s="101">
        <v>2009</v>
      </c>
      <c r="C39" s="103">
        <v>646</v>
      </c>
      <c r="D39" s="93">
        <v>1315</v>
      </c>
      <c r="E39" s="102">
        <v>1961</v>
      </c>
      <c r="F39" s="93">
        <v>2704</v>
      </c>
      <c r="G39" s="93">
        <v>3398</v>
      </c>
      <c r="H39" s="93">
        <v>6102</v>
      </c>
      <c r="I39" s="103">
        <v>425</v>
      </c>
      <c r="J39" s="93">
        <v>1010</v>
      </c>
      <c r="K39" s="102">
        <v>1435</v>
      </c>
      <c r="L39" s="93">
        <v>264</v>
      </c>
      <c r="M39" s="93">
        <v>338</v>
      </c>
      <c r="N39" s="93">
        <v>602</v>
      </c>
      <c r="P39" s="97">
        <f t="shared" si="10"/>
        <v>22</v>
      </c>
      <c r="Q39" s="97">
        <f t="shared" si="11"/>
        <v>377</v>
      </c>
      <c r="R39" s="97">
        <f t="shared" si="12"/>
        <v>399</v>
      </c>
      <c r="S39" s="97">
        <f t="shared" si="13"/>
        <v>3</v>
      </c>
      <c r="T39" s="97">
        <f t="shared" si="14"/>
        <v>-31</v>
      </c>
      <c r="U39" s="97">
        <f t="shared" si="15"/>
        <v>-28</v>
      </c>
      <c r="V39" s="97"/>
      <c r="W39" s="97"/>
      <c r="X39" s="97"/>
      <c r="Z39" s="97">
        <f>AVERAGE(Z$32:Z$38)</f>
        <v>6634.7142857142853</v>
      </c>
      <c r="AB39" s="109" t="s">
        <v>60</v>
      </c>
      <c r="AC39" s="108">
        <f t="shared" ref="AC39:AK39" si="17">_xlfn.STDEV.S(AC$30:AC$36)/AC38</f>
        <v>8.7562265255696825E-2</v>
      </c>
      <c r="AD39" s="108">
        <f t="shared" si="17"/>
        <v>0.16255479100327583</v>
      </c>
      <c r="AE39" s="108">
        <f t="shared" si="17"/>
        <v>0.11402268941093738</v>
      </c>
      <c r="AF39" s="108">
        <f t="shared" si="17"/>
        <v>5.3745966166267943E-2</v>
      </c>
      <c r="AG39" s="108">
        <f t="shared" si="17"/>
        <v>0.67095577178480215</v>
      </c>
      <c r="AH39" s="108">
        <f t="shared" si="17"/>
        <v>0.23566295556251898</v>
      </c>
      <c r="AI39" s="108">
        <f t="shared" si="17"/>
        <v>7.0788153747905508E-2</v>
      </c>
      <c r="AJ39" s="108">
        <f t="shared" si="17"/>
        <v>0.79638372444760741</v>
      </c>
      <c r="AK39" s="108">
        <f t="shared" si="17"/>
        <v>5.3690587412527212E-2</v>
      </c>
    </row>
    <row r="40" spans="2:37" ht="15.6" customHeight="1" x14ac:dyDescent="0.15">
      <c r="B40" s="101">
        <v>2010</v>
      </c>
      <c r="C40" s="103">
        <v>709</v>
      </c>
      <c r="D40" s="93">
        <v>1148</v>
      </c>
      <c r="E40" s="102">
        <v>1857</v>
      </c>
      <c r="F40" s="93">
        <v>2724</v>
      </c>
      <c r="G40" s="93">
        <v>3198</v>
      </c>
      <c r="H40" s="93">
        <v>5922</v>
      </c>
      <c r="I40" s="103">
        <v>410</v>
      </c>
      <c r="J40" s="93">
        <v>982</v>
      </c>
      <c r="K40" s="102">
        <v>1392</v>
      </c>
      <c r="L40" s="93">
        <v>296</v>
      </c>
      <c r="M40" s="93">
        <v>334</v>
      </c>
      <c r="N40" s="93">
        <v>630</v>
      </c>
      <c r="P40" s="97">
        <f t="shared" si="10"/>
        <v>16</v>
      </c>
      <c r="Q40" s="97">
        <f t="shared" si="11"/>
        <v>80</v>
      </c>
      <c r="R40" s="97">
        <f t="shared" si="12"/>
        <v>96</v>
      </c>
      <c r="S40" s="97">
        <f t="shared" si="13"/>
        <v>7</v>
      </c>
      <c r="T40" s="97">
        <f t="shared" si="14"/>
        <v>-33</v>
      </c>
      <c r="U40" s="97">
        <f t="shared" si="15"/>
        <v>-26</v>
      </c>
      <c r="V40" s="97"/>
      <c r="W40" s="97"/>
      <c r="X40" s="97"/>
      <c r="Z40" s="107">
        <f>_xlfn.STDEV.S(Z$32:Z$38)/Z39</f>
        <v>5.3690587412527212E-2</v>
      </c>
      <c r="AB40" s="106" t="s">
        <v>106</v>
      </c>
      <c r="AC40" s="105">
        <f t="shared" ref="AC40:AK40" si="18">(MAX(AC30:AC36)-MIN(AC30:AC36))/MEDIAN(AC30:AC36)</f>
        <v>0.27479091995221028</v>
      </c>
      <c r="AD40" s="105">
        <f t="shared" si="18"/>
        <v>0.39770240700218817</v>
      </c>
      <c r="AE40" s="105">
        <f t="shared" si="18"/>
        <v>0.33471074380165289</v>
      </c>
      <c r="AF40" s="105">
        <f t="shared" si="18"/>
        <v>0.14814814814814814</v>
      </c>
      <c r="AG40" s="105">
        <f t="shared" si="18"/>
        <v>2.407142857142857</v>
      </c>
      <c r="AH40" s="105">
        <f t="shared" si="18"/>
        <v>0.63613861386138615</v>
      </c>
      <c r="AI40" s="105">
        <f t="shared" si="18"/>
        <v>0.17437722419928825</v>
      </c>
      <c r="AJ40" s="105">
        <f t="shared" si="18"/>
        <v>1.6111111111111112</v>
      </c>
      <c r="AK40" s="105">
        <f t="shared" si="18"/>
        <v>0.14823041611135793</v>
      </c>
    </row>
    <row r="41" spans="2:37" ht="15.6" customHeight="1" x14ac:dyDescent="0.15">
      <c r="B41" s="101">
        <v>2011</v>
      </c>
      <c r="C41" s="103">
        <v>715</v>
      </c>
      <c r="D41" s="93">
        <v>1271</v>
      </c>
      <c r="E41" s="102">
        <v>1986</v>
      </c>
      <c r="F41" s="93">
        <v>2733</v>
      </c>
      <c r="G41" s="93">
        <v>3153</v>
      </c>
      <c r="H41" s="93">
        <v>5886</v>
      </c>
      <c r="I41" s="103">
        <v>443</v>
      </c>
      <c r="J41" s="93">
        <v>1052</v>
      </c>
      <c r="K41" s="102">
        <v>1495</v>
      </c>
      <c r="L41" s="93">
        <v>171</v>
      </c>
      <c r="M41" s="93">
        <v>204</v>
      </c>
      <c r="N41" s="93">
        <v>375</v>
      </c>
      <c r="P41" s="97">
        <f t="shared" si="10"/>
        <v>39</v>
      </c>
      <c r="Q41" s="97">
        <f t="shared" si="11"/>
        <v>170</v>
      </c>
      <c r="R41" s="97">
        <f t="shared" si="12"/>
        <v>209</v>
      </c>
      <c r="S41" s="97">
        <f t="shared" si="13"/>
        <v>10</v>
      </c>
      <c r="T41" s="97">
        <f t="shared" si="14"/>
        <v>-34</v>
      </c>
      <c r="U41" s="97">
        <f t="shared" si="15"/>
        <v>-24</v>
      </c>
      <c r="Z41" s="104">
        <f>(MAX(Z32:Z38)-MIN(Z32:Z38))/MEDIAN(Z32:Z38)</f>
        <v>0.14823041611135793</v>
      </c>
      <c r="AC41" s="104">
        <f t="shared" ref="AC41:AK41" si="19">AC38/AC24</f>
        <v>3.0486147412441191</v>
      </c>
      <c r="AD41" s="104">
        <f t="shared" si="19"/>
        <v>3.8300484652665587</v>
      </c>
      <c r="AE41" s="104">
        <f t="shared" si="19"/>
        <v>3.830275229357798</v>
      </c>
      <c r="AF41" s="104">
        <f t="shared" si="19"/>
        <v>4.4591549295774646</v>
      </c>
      <c r="AG41" s="104">
        <f t="shared" si="19"/>
        <v>2.293487221764221</v>
      </c>
      <c r="AH41" s="104">
        <f t="shared" si="19"/>
        <v>2.8896860986547086</v>
      </c>
      <c r="AI41" s="104">
        <f t="shared" si="19"/>
        <v>3.6245551601423487</v>
      </c>
      <c r="AJ41" s="104">
        <f t="shared" si="19"/>
        <v>3.4827586206896548</v>
      </c>
      <c r="AK41" s="104">
        <f t="shared" si="19"/>
        <v>3.4481401737322739</v>
      </c>
    </row>
    <row r="42" spans="2:37" ht="15.6" customHeight="1" x14ac:dyDescent="0.15">
      <c r="B42" s="101">
        <v>2012</v>
      </c>
      <c r="C42" s="103">
        <v>592</v>
      </c>
      <c r="D42" s="93">
        <v>1086</v>
      </c>
      <c r="E42" s="102">
        <v>1678</v>
      </c>
      <c r="F42" s="93">
        <v>2711</v>
      </c>
      <c r="G42" s="93">
        <v>2983</v>
      </c>
      <c r="H42" s="93">
        <v>5694</v>
      </c>
      <c r="I42" s="103">
        <v>384</v>
      </c>
      <c r="J42" s="93">
        <v>972</v>
      </c>
      <c r="K42" s="102">
        <v>1356</v>
      </c>
      <c r="L42" s="93">
        <v>142</v>
      </c>
      <c r="M42" s="93">
        <v>243</v>
      </c>
      <c r="N42" s="93">
        <v>385</v>
      </c>
      <c r="P42" s="97">
        <f t="shared" si="10"/>
        <v>44</v>
      </c>
      <c r="Q42" s="97">
        <f t="shared" si="11"/>
        <v>240</v>
      </c>
      <c r="R42" s="97">
        <f t="shared" si="12"/>
        <v>284</v>
      </c>
      <c r="S42" s="97">
        <f t="shared" si="13"/>
        <v>6</v>
      </c>
      <c r="T42" s="97">
        <f t="shared" si="14"/>
        <v>-28</v>
      </c>
      <c r="U42" s="97">
        <f t="shared" si="15"/>
        <v>-22</v>
      </c>
    </row>
    <row r="43" spans="2:37" ht="15.6" customHeight="1" x14ac:dyDescent="0.15">
      <c r="B43" s="101">
        <v>2013</v>
      </c>
      <c r="C43" s="103">
        <v>780</v>
      </c>
      <c r="D43" s="93">
        <v>1217</v>
      </c>
      <c r="E43" s="102">
        <v>1997</v>
      </c>
      <c r="F43" s="93">
        <v>2965</v>
      </c>
      <c r="G43" s="93">
        <v>2985</v>
      </c>
      <c r="H43" s="93">
        <v>5950</v>
      </c>
      <c r="I43" s="103">
        <v>432</v>
      </c>
      <c r="J43" s="93">
        <v>999</v>
      </c>
      <c r="K43" s="102">
        <v>1431</v>
      </c>
      <c r="L43" s="93">
        <v>63</v>
      </c>
      <c r="M43" s="93">
        <v>173</v>
      </c>
      <c r="N43" s="93">
        <v>236</v>
      </c>
      <c r="P43" s="97">
        <f t="shared" si="10"/>
        <v>34</v>
      </c>
      <c r="Q43" s="97">
        <f t="shared" si="11"/>
        <v>48</v>
      </c>
      <c r="R43" s="97">
        <f t="shared" si="12"/>
        <v>82</v>
      </c>
      <c r="S43" s="97">
        <f t="shared" si="13"/>
        <v>19</v>
      </c>
      <c r="T43" s="97">
        <f t="shared" si="14"/>
        <v>-40</v>
      </c>
      <c r="U43" s="97">
        <f t="shared" si="15"/>
        <v>-21</v>
      </c>
      <c r="Z43" s="92" t="s">
        <v>107</v>
      </c>
      <c r="AA43" s="92" t="str">
        <f t="shared" ref="AA43:AH43" si="20">AC29</f>
        <v>AACCT&amp;IS</v>
      </c>
      <c r="AB43" s="92" t="str">
        <f t="shared" si="20"/>
        <v>MGT</v>
      </c>
      <c r="AC43" s="92" t="str">
        <f t="shared" si="20"/>
        <v>MKT</v>
      </c>
      <c r="AD43" s="92" t="str">
        <f t="shared" si="20"/>
        <v>FIN</v>
      </c>
      <c r="AE43" s="92" t="str">
        <f t="shared" si="20"/>
        <v>SOM</v>
      </c>
      <c r="AF43" s="92" t="str">
        <f t="shared" si="20"/>
        <v>BLAW</v>
      </c>
      <c r="AG43" s="92" t="str">
        <f t="shared" si="20"/>
        <v>ECON</v>
      </c>
      <c r="AH43" s="92" t="str">
        <f t="shared" si="20"/>
        <v>OTH</v>
      </c>
    </row>
    <row r="44" spans="2:37" ht="15.6" customHeight="1" x14ac:dyDescent="0.15">
      <c r="B44" s="101">
        <v>2014</v>
      </c>
      <c r="C44" s="103">
        <v>826</v>
      </c>
      <c r="D44" s="93">
        <v>1340</v>
      </c>
      <c r="E44" s="102">
        <v>2166</v>
      </c>
      <c r="F44" s="93">
        <v>3296</v>
      </c>
      <c r="G44" s="93">
        <v>3153</v>
      </c>
      <c r="H44" s="93">
        <v>6449</v>
      </c>
      <c r="I44" s="103">
        <v>401</v>
      </c>
      <c r="J44" s="93">
        <v>886</v>
      </c>
      <c r="K44" s="102">
        <v>1287</v>
      </c>
      <c r="L44" s="93">
        <v>227</v>
      </c>
      <c r="M44" s="93">
        <v>224</v>
      </c>
      <c r="N44" s="93">
        <v>451</v>
      </c>
      <c r="P44" s="97">
        <f t="shared" si="10"/>
        <v>41</v>
      </c>
      <c r="Q44" s="97">
        <f t="shared" si="11"/>
        <v>62</v>
      </c>
      <c r="R44" s="97">
        <f t="shared" si="12"/>
        <v>103</v>
      </c>
      <c r="S44" s="97">
        <f t="shared" si="13"/>
        <v>15</v>
      </c>
      <c r="T44" s="97">
        <f t="shared" si="14"/>
        <v>-30</v>
      </c>
      <c r="U44" s="97">
        <f t="shared" si="15"/>
        <v>-15</v>
      </c>
      <c r="Y44" s="92" t="s">
        <v>108</v>
      </c>
      <c r="Z44" s="97">
        <f>Z39</f>
        <v>6634.7142857142853</v>
      </c>
      <c r="AA44" s="97">
        <f t="shared" ref="AA44:AH44" si="21">AC38</f>
        <v>1666.2857142857142</v>
      </c>
      <c r="AB44" s="97">
        <f t="shared" si="21"/>
        <v>1693.4285714285713</v>
      </c>
      <c r="AC44" s="97">
        <f t="shared" si="21"/>
        <v>1192.8571428571429</v>
      </c>
      <c r="AD44" s="97">
        <f t="shared" si="21"/>
        <v>904.57142857142856</v>
      </c>
      <c r="AE44" s="97">
        <f t="shared" si="21"/>
        <v>397.42857142857144</v>
      </c>
      <c r="AF44" s="97">
        <f t="shared" si="21"/>
        <v>460.28571428571428</v>
      </c>
      <c r="AG44" s="97">
        <f t="shared" si="21"/>
        <v>291</v>
      </c>
      <c r="AH44" s="97">
        <f t="shared" si="21"/>
        <v>28.857142857142858</v>
      </c>
      <c r="AI44" s="97">
        <f>SUM(AA44:AH44)</f>
        <v>6634.7142857142862</v>
      </c>
    </row>
    <row r="45" spans="2:37" ht="15.6" customHeight="1" x14ac:dyDescent="0.15">
      <c r="B45" s="101">
        <v>2015</v>
      </c>
      <c r="C45" s="103">
        <v>817</v>
      </c>
      <c r="D45" s="93">
        <v>1424</v>
      </c>
      <c r="E45" s="102">
        <v>2241</v>
      </c>
      <c r="F45" s="93">
        <v>3485</v>
      </c>
      <c r="G45" s="93">
        <v>3467</v>
      </c>
      <c r="H45" s="93">
        <v>6952</v>
      </c>
      <c r="I45" s="103">
        <v>521</v>
      </c>
      <c r="J45" s="93">
        <v>818</v>
      </c>
      <c r="K45" s="102">
        <v>1339</v>
      </c>
      <c r="L45" s="93">
        <v>164</v>
      </c>
      <c r="M45" s="93">
        <v>437</v>
      </c>
      <c r="N45" s="93">
        <v>601</v>
      </c>
      <c r="P45" s="97">
        <f t="shared" si="10"/>
        <v>34</v>
      </c>
      <c r="Q45" s="97">
        <f t="shared" si="11"/>
        <v>97</v>
      </c>
      <c r="R45" s="97">
        <f t="shared" si="12"/>
        <v>131</v>
      </c>
      <c r="S45" s="97">
        <f t="shared" si="13"/>
        <v>17</v>
      </c>
      <c r="T45" s="97">
        <f t="shared" si="14"/>
        <v>-37</v>
      </c>
      <c r="U45" s="97">
        <f t="shared" si="15"/>
        <v>-20</v>
      </c>
      <c r="Y45" s="92" t="s">
        <v>109</v>
      </c>
      <c r="Z45" s="97">
        <f>X25</f>
        <v>1924.1428571428571</v>
      </c>
      <c r="AA45" s="97">
        <f t="shared" ref="AA45:AH45" si="22">AC24</f>
        <v>546.57142857142856</v>
      </c>
      <c r="AB45" s="97">
        <f t="shared" si="22"/>
        <v>442.14285714285717</v>
      </c>
      <c r="AC45" s="97">
        <f t="shared" si="22"/>
        <v>311.42857142857144</v>
      </c>
      <c r="AD45" s="97">
        <f t="shared" si="22"/>
        <v>202.85714285714286</v>
      </c>
      <c r="AE45" s="97">
        <f t="shared" si="22"/>
        <v>173.28571428571428</v>
      </c>
      <c r="AF45" s="97">
        <f t="shared" si="22"/>
        <v>159.28571428571428</v>
      </c>
      <c r="AG45" s="97">
        <f t="shared" si="22"/>
        <v>80.285714285714292</v>
      </c>
      <c r="AH45" s="97">
        <f t="shared" si="22"/>
        <v>8.2857142857142865</v>
      </c>
      <c r="AI45" s="97">
        <f>SUM(AA45:AH45)</f>
        <v>1924.1428571428571</v>
      </c>
    </row>
    <row r="46" spans="2:37" ht="15.6" customHeight="1" x14ac:dyDescent="0.15">
      <c r="B46" s="101">
        <v>2016</v>
      </c>
      <c r="C46" s="100">
        <v>628</v>
      </c>
      <c r="D46" s="99">
        <v>1228</v>
      </c>
      <c r="E46" s="98">
        <v>1856</v>
      </c>
      <c r="F46" s="93">
        <v>3428</v>
      </c>
      <c r="G46" s="93">
        <v>3440</v>
      </c>
      <c r="H46" s="93">
        <v>6868</v>
      </c>
      <c r="I46" s="100">
        <v>516</v>
      </c>
      <c r="J46" s="99">
        <v>1006</v>
      </c>
      <c r="K46" s="98">
        <v>1522</v>
      </c>
      <c r="L46" s="93"/>
      <c r="M46" s="93"/>
      <c r="N46" s="93"/>
      <c r="P46" s="97">
        <f t="shared" si="10"/>
        <v>27</v>
      </c>
      <c r="Q46" s="97">
        <f t="shared" si="11"/>
        <v>167</v>
      </c>
      <c r="R46" s="97">
        <f t="shared" si="12"/>
        <v>194</v>
      </c>
      <c r="S46" s="97">
        <f t="shared" si="13"/>
        <v>17</v>
      </c>
      <c r="T46" s="97">
        <f t="shared" si="14"/>
        <v>-27</v>
      </c>
      <c r="U46" s="97">
        <f t="shared" si="15"/>
        <v>-10</v>
      </c>
      <c r="AA46" s="92">
        <f t="shared" ref="AA46:AH46" si="23">AA44/AA45</f>
        <v>3.0486147412441191</v>
      </c>
      <c r="AB46" s="92">
        <f t="shared" si="23"/>
        <v>3.8300484652665587</v>
      </c>
      <c r="AC46" s="92">
        <f t="shared" si="23"/>
        <v>3.830275229357798</v>
      </c>
      <c r="AD46" s="92">
        <f t="shared" si="23"/>
        <v>4.4591549295774646</v>
      </c>
      <c r="AE46" s="92">
        <f t="shared" si="23"/>
        <v>2.293487221764221</v>
      </c>
      <c r="AF46" s="92">
        <f t="shared" si="23"/>
        <v>2.8896860986547086</v>
      </c>
      <c r="AG46" s="92">
        <f t="shared" si="23"/>
        <v>3.6245551601423487</v>
      </c>
      <c r="AH46" s="92">
        <f t="shared" si="23"/>
        <v>3.4827586206896548</v>
      </c>
    </row>
    <row r="47" spans="2:37" ht="15.6" customHeight="1" x14ac:dyDescent="0.15">
      <c r="B47" s="96"/>
      <c r="C47" s="96"/>
      <c r="D47" s="96"/>
      <c r="E47" s="96"/>
      <c r="F47" s="96"/>
      <c r="G47" s="96"/>
      <c r="H47" s="96"/>
      <c r="I47" s="95" t="s">
        <v>32</v>
      </c>
      <c r="J47" s="94"/>
      <c r="K47" s="94"/>
      <c r="L47" s="2">
        <v>0.35939470365699872</v>
      </c>
      <c r="M47" s="2">
        <v>0.24389866363964707</v>
      </c>
      <c r="N47" s="2">
        <v>0.28400134725496801</v>
      </c>
    </row>
  </sheetData>
  <mergeCells count="10">
    <mergeCell ref="C2:E2"/>
    <mergeCell ref="F2:H2"/>
    <mergeCell ref="I2:K2"/>
    <mergeCell ref="L2:N2"/>
    <mergeCell ref="B2:B3"/>
    <mergeCell ref="B29:B30"/>
    <mergeCell ref="C29:E29"/>
    <mergeCell ref="F29:H29"/>
    <mergeCell ref="I29:K29"/>
    <mergeCell ref="L29:N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7"/>
  <sheetViews>
    <sheetView topLeftCell="N10" workbookViewId="0">
      <selection activeCell="AL8" sqref="AL8"/>
    </sheetView>
  </sheetViews>
  <sheetFormatPr defaultColWidth="9.1640625" defaultRowHeight="15.6" customHeight="1" x14ac:dyDescent="0.15"/>
  <cols>
    <col min="1" max="1" width="9.1640625" style="4"/>
    <col min="2" max="2" width="9.1640625" style="3"/>
    <col min="3" max="14" width="9.6640625" style="3" customWidth="1"/>
    <col min="15" max="16384" width="9.1640625" style="3"/>
  </cols>
  <sheetData>
    <row r="1" spans="1:37" ht="15.6" customHeight="1" x14ac:dyDescent="0.15">
      <c r="B1" s="3" t="s">
        <v>57</v>
      </c>
      <c r="W1" s="3" t="s">
        <v>56</v>
      </c>
    </row>
    <row r="2" spans="1:37" ht="15.6" customHeight="1" x14ac:dyDescent="0.15">
      <c r="A2" s="71" t="s">
        <v>49</v>
      </c>
      <c r="B2" s="138" t="s">
        <v>0</v>
      </c>
      <c r="C2" s="137" t="s">
        <v>26</v>
      </c>
      <c r="D2" s="137"/>
      <c r="E2" s="137"/>
      <c r="F2" s="137" t="s">
        <v>18</v>
      </c>
      <c r="G2" s="137"/>
      <c r="H2" s="137"/>
      <c r="I2" s="137" t="s">
        <v>27</v>
      </c>
      <c r="J2" s="137"/>
      <c r="K2" s="137"/>
      <c r="L2" s="135" t="s">
        <v>1</v>
      </c>
      <c r="M2" s="135"/>
      <c r="N2" s="135"/>
      <c r="W2" s="3" t="s">
        <v>0</v>
      </c>
      <c r="X2" s="3" t="s">
        <v>26</v>
      </c>
      <c r="Y2" s="3" t="s">
        <v>55</v>
      </c>
      <c r="Z2" s="3" t="s">
        <v>94</v>
      </c>
      <c r="AH2" s="83"/>
      <c r="AI2" s="83"/>
    </row>
    <row r="3" spans="1:37" ht="15.6" customHeight="1" x14ac:dyDescent="0.15">
      <c r="B3" s="138"/>
      <c r="C3" s="5" t="s">
        <v>16</v>
      </c>
      <c r="D3" s="65" t="s">
        <v>14</v>
      </c>
      <c r="E3" s="8" t="s">
        <v>19</v>
      </c>
      <c r="F3" s="5" t="s">
        <v>2</v>
      </c>
      <c r="G3" s="65" t="s">
        <v>3</v>
      </c>
      <c r="H3" s="8" t="s">
        <v>4</v>
      </c>
      <c r="I3" s="5" t="s">
        <v>5</v>
      </c>
      <c r="J3" s="65" t="s">
        <v>6</v>
      </c>
      <c r="K3" s="8" t="s">
        <v>7</v>
      </c>
      <c r="L3" s="65" t="s">
        <v>8</v>
      </c>
      <c r="M3" s="65" t="s">
        <v>9</v>
      </c>
      <c r="N3" s="65" t="s">
        <v>10</v>
      </c>
      <c r="W3">
        <v>2000</v>
      </c>
      <c r="X3">
        <v>1314</v>
      </c>
      <c r="Y3">
        <v>833</v>
      </c>
      <c r="AC3"/>
      <c r="AD3"/>
      <c r="AE3"/>
      <c r="AF3"/>
    </row>
    <row r="4" spans="1:37" ht="15.6" customHeight="1" x14ac:dyDescent="0.15">
      <c r="B4" s="68">
        <v>2001</v>
      </c>
      <c r="C4" s="6">
        <v>548</v>
      </c>
      <c r="D4" s="1">
        <v>879</v>
      </c>
      <c r="E4" s="9">
        <v>1427</v>
      </c>
      <c r="F4" s="6">
        <v>2232</v>
      </c>
      <c r="G4" s="12">
        <v>3534</v>
      </c>
      <c r="H4" s="9">
        <v>5766</v>
      </c>
      <c r="I4" s="6">
        <v>229</v>
      </c>
      <c r="J4" s="1">
        <v>802</v>
      </c>
      <c r="K4" s="9">
        <v>1031</v>
      </c>
      <c r="L4" s="1">
        <v>202</v>
      </c>
      <c r="M4" s="1">
        <v>-53</v>
      </c>
      <c r="N4" s="1">
        <v>149</v>
      </c>
      <c r="W4">
        <v>2001</v>
      </c>
      <c r="X4">
        <v>1427</v>
      </c>
      <c r="Y4">
        <v>879</v>
      </c>
      <c r="Z4" s="77">
        <f>H4</f>
        <v>5766</v>
      </c>
      <c r="AA4" s="77"/>
      <c r="AC4"/>
      <c r="AD4"/>
      <c r="AE4"/>
      <c r="AF4"/>
    </row>
    <row r="5" spans="1:37" ht="15.6" customHeight="1" x14ac:dyDescent="0.15">
      <c r="B5" s="68">
        <v>2002</v>
      </c>
      <c r="C5" s="6">
        <v>582</v>
      </c>
      <c r="D5" s="1">
        <v>765</v>
      </c>
      <c r="E5" s="9">
        <v>1347</v>
      </c>
      <c r="F5" s="6">
        <v>2383</v>
      </c>
      <c r="G5" s="1">
        <v>3550</v>
      </c>
      <c r="H5" s="9">
        <v>5933</v>
      </c>
      <c r="I5" s="6">
        <v>228</v>
      </c>
      <c r="J5" s="1">
        <v>866</v>
      </c>
      <c r="K5" s="9">
        <v>1094</v>
      </c>
      <c r="L5" s="1">
        <v>259</v>
      </c>
      <c r="M5" s="1">
        <v>11</v>
      </c>
      <c r="N5" s="1">
        <v>270</v>
      </c>
      <c r="W5">
        <v>2002</v>
      </c>
      <c r="X5">
        <v>1346</v>
      </c>
      <c r="Y5">
        <v>765</v>
      </c>
      <c r="Z5" s="77">
        <f t="shared" ref="Z5:Z19" si="0">H5</f>
        <v>5933</v>
      </c>
      <c r="AA5" s="77"/>
      <c r="AC5"/>
      <c r="AD5"/>
      <c r="AE5"/>
      <c r="AF5"/>
      <c r="AI5" s="81"/>
      <c r="AJ5" s="81"/>
    </row>
    <row r="6" spans="1:37" ht="15.6" customHeight="1" x14ac:dyDescent="0.15">
      <c r="B6" s="68">
        <v>2003</v>
      </c>
      <c r="C6" s="6">
        <v>623</v>
      </c>
      <c r="D6" s="1">
        <v>750</v>
      </c>
      <c r="E6" s="9">
        <v>1373</v>
      </c>
      <c r="F6" s="6">
        <v>2519</v>
      </c>
      <c r="G6" s="1">
        <v>3423</v>
      </c>
      <c r="H6" s="9">
        <v>5942</v>
      </c>
      <c r="I6" s="6">
        <v>311</v>
      </c>
      <c r="J6" s="1">
        <v>949</v>
      </c>
      <c r="K6" s="9">
        <v>1260</v>
      </c>
      <c r="L6" s="1">
        <v>194</v>
      </c>
      <c r="M6" s="1">
        <v>57</v>
      </c>
      <c r="N6" s="1">
        <v>251</v>
      </c>
      <c r="W6">
        <v>2003</v>
      </c>
      <c r="X6">
        <v>1373</v>
      </c>
      <c r="Y6">
        <v>750</v>
      </c>
      <c r="Z6" s="77">
        <f t="shared" si="0"/>
        <v>5942</v>
      </c>
      <c r="AA6" s="77"/>
      <c r="AC6"/>
      <c r="AD6"/>
      <c r="AE6"/>
      <c r="AF6"/>
      <c r="AI6" s="82"/>
      <c r="AJ6" s="82"/>
    </row>
    <row r="7" spans="1:37" ht="15.6" customHeight="1" x14ac:dyDescent="0.15">
      <c r="B7" s="68">
        <v>2004</v>
      </c>
      <c r="C7" s="6">
        <v>536</v>
      </c>
      <c r="D7" s="1">
        <v>709</v>
      </c>
      <c r="E7" s="9">
        <v>1245</v>
      </c>
      <c r="F7" s="6">
        <v>2550</v>
      </c>
      <c r="G7" s="1">
        <v>3126</v>
      </c>
      <c r="H7" s="9">
        <v>5676</v>
      </c>
      <c r="I7" s="6">
        <v>305</v>
      </c>
      <c r="J7" s="1">
        <v>971</v>
      </c>
      <c r="K7" s="9">
        <v>1276</v>
      </c>
      <c r="L7" s="1">
        <v>175</v>
      </c>
      <c r="M7" s="1">
        <v>-332</v>
      </c>
      <c r="N7" s="1">
        <v>-157</v>
      </c>
      <c r="W7">
        <v>2004</v>
      </c>
      <c r="X7">
        <v>1245</v>
      </c>
      <c r="Y7">
        <v>709</v>
      </c>
      <c r="Z7" s="77">
        <f t="shared" si="0"/>
        <v>5676</v>
      </c>
      <c r="AA7" s="77"/>
      <c r="AC7"/>
      <c r="AD7"/>
      <c r="AE7"/>
      <c r="AF7"/>
      <c r="AI7" s="81"/>
      <c r="AJ7" s="81"/>
    </row>
    <row r="8" spans="1:37" ht="15.6" customHeight="1" x14ac:dyDescent="0.15">
      <c r="B8" s="68">
        <v>2005</v>
      </c>
      <c r="C8" s="6">
        <v>659</v>
      </c>
      <c r="D8" s="1">
        <v>987</v>
      </c>
      <c r="E8" s="9">
        <v>1646</v>
      </c>
      <c r="F8" s="6">
        <v>2729</v>
      </c>
      <c r="G8" s="1">
        <v>3474</v>
      </c>
      <c r="H8" s="9">
        <v>6203</v>
      </c>
      <c r="I8" s="6">
        <v>327</v>
      </c>
      <c r="J8" s="1">
        <v>1009</v>
      </c>
      <c r="K8" s="9">
        <v>1336</v>
      </c>
      <c r="L8" s="1">
        <v>122</v>
      </c>
      <c r="M8" s="1">
        <v>-200</v>
      </c>
      <c r="N8" s="1">
        <v>-78</v>
      </c>
      <c r="W8">
        <v>2005</v>
      </c>
      <c r="X8">
        <v>1646</v>
      </c>
      <c r="Y8">
        <v>987</v>
      </c>
      <c r="Z8" s="77">
        <f t="shared" si="0"/>
        <v>6203</v>
      </c>
      <c r="AA8" s="77"/>
      <c r="AC8"/>
      <c r="AD8"/>
      <c r="AE8"/>
      <c r="AF8"/>
      <c r="AI8" s="82"/>
      <c r="AJ8" s="82"/>
    </row>
    <row r="9" spans="1:37" ht="15.6" customHeight="1" x14ac:dyDescent="0.15">
      <c r="B9" s="68">
        <v>2006</v>
      </c>
      <c r="C9" s="6">
        <v>674</v>
      </c>
      <c r="D9" s="1">
        <v>1028</v>
      </c>
      <c r="E9" s="9">
        <v>1702</v>
      </c>
      <c r="F9" s="6">
        <v>2954</v>
      </c>
      <c r="G9" s="1">
        <v>3693</v>
      </c>
      <c r="H9" s="9">
        <v>6647</v>
      </c>
      <c r="I9" s="6">
        <v>335</v>
      </c>
      <c r="J9" s="1">
        <v>988</v>
      </c>
      <c r="K9" s="9">
        <v>1323</v>
      </c>
      <c r="L9" s="1">
        <v>311</v>
      </c>
      <c r="M9" s="1">
        <v>17</v>
      </c>
      <c r="N9" s="1">
        <v>328</v>
      </c>
      <c r="W9">
        <v>2006</v>
      </c>
      <c r="X9">
        <v>1702</v>
      </c>
      <c r="Y9">
        <v>1028</v>
      </c>
      <c r="Z9" s="77">
        <f t="shared" si="0"/>
        <v>6647</v>
      </c>
      <c r="AA9" s="77"/>
      <c r="AC9"/>
      <c r="AD9"/>
      <c r="AE9"/>
      <c r="AF9"/>
      <c r="AI9" s="81"/>
      <c r="AJ9" s="81"/>
    </row>
    <row r="10" spans="1:37" ht="15.6" customHeight="1" x14ac:dyDescent="0.15">
      <c r="B10" s="68">
        <v>2007</v>
      </c>
      <c r="C10" s="6">
        <v>701</v>
      </c>
      <c r="D10" s="1">
        <v>1042</v>
      </c>
      <c r="E10" s="9">
        <v>1743</v>
      </c>
      <c r="F10" s="6">
        <v>3009</v>
      </c>
      <c r="G10" s="1">
        <v>3730</v>
      </c>
      <c r="H10" s="9">
        <v>6739</v>
      </c>
      <c r="I10" s="6">
        <v>393</v>
      </c>
      <c r="J10" s="1">
        <v>1053</v>
      </c>
      <c r="K10" s="9">
        <v>1446</v>
      </c>
      <c r="L10" s="1">
        <v>371</v>
      </c>
      <c r="M10" s="1">
        <v>-47</v>
      </c>
      <c r="N10" s="1">
        <v>324</v>
      </c>
      <c r="W10">
        <v>2007</v>
      </c>
      <c r="X10">
        <v>1743</v>
      </c>
      <c r="Y10">
        <v>1042</v>
      </c>
      <c r="Z10" s="77">
        <f t="shared" si="0"/>
        <v>6739</v>
      </c>
      <c r="AA10" s="77"/>
      <c r="AD10"/>
      <c r="AE10"/>
      <c r="AF10"/>
      <c r="AI10" s="82"/>
      <c r="AJ10" s="82"/>
    </row>
    <row r="11" spans="1:37" ht="15.6" customHeight="1" x14ac:dyDescent="0.15">
      <c r="B11" s="68">
        <v>2008</v>
      </c>
      <c r="C11" s="6">
        <v>791</v>
      </c>
      <c r="D11" s="1">
        <v>935</v>
      </c>
      <c r="E11" s="9">
        <v>1726</v>
      </c>
      <c r="F11" s="6">
        <v>3036</v>
      </c>
      <c r="G11" s="1">
        <v>3659</v>
      </c>
      <c r="H11" s="9">
        <v>6695</v>
      </c>
      <c r="I11" s="6">
        <v>413</v>
      </c>
      <c r="J11" s="1">
        <v>1126</v>
      </c>
      <c r="K11" s="9">
        <v>1539</v>
      </c>
      <c r="L11" s="1">
        <v>546</v>
      </c>
      <c r="M11" s="1">
        <v>42</v>
      </c>
      <c r="N11" s="1">
        <v>588</v>
      </c>
      <c r="W11">
        <v>2008</v>
      </c>
      <c r="X11">
        <v>1726</v>
      </c>
      <c r="Y11">
        <v>935</v>
      </c>
      <c r="Z11" s="77">
        <f t="shared" si="0"/>
        <v>6695</v>
      </c>
      <c r="AA11" s="77"/>
      <c r="AD11"/>
      <c r="AE11"/>
      <c r="AF11"/>
      <c r="AI11" s="81"/>
      <c r="AJ11" s="81"/>
    </row>
    <row r="12" spans="1:37" ht="15.6" customHeight="1" x14ac:dyDescent="0.15">
      <c r="B12" s="68">
        <v>2009</v>
      </c>
      <c r="C12" s="6">
        <v>624</v>
      </c>
      <c r="D12" s="1">
        <v>938</v>
      </c>
      <c r="E12" s="9">
        <v>1562</v>
      </c>
      <c r="F12" s="6">
        <v>2701</v>
      </c>
      <c r="G12" s="1">
        <v>3429</v>
      </c>
      <c r="H12" s="9">
        <v>6130</v>
      </c>
      <c r="I12" s="6">
        <v>425</v>
      </c>
      <c r="J12" s="1">
        <v>1010</v>
      </c>
      <c r="K12" s="9">
        <v>1435</v>
      </c>
      <c r="L12" s="1">
        <v>252</v>
      </c>
      <c r="M12" s="1">
        <v>256</v>
      </c>
      <c r="N12" s="1">
        <v>508</v>
      </c>
      <c r="W12">
        <v>2009</v>
      </c>
      <c r="X12">
        <v>1562</v>
      </c>
      <c r="Y12">
        <v>938</v>
      </c>
      <c r="Z12" s="77">
        <f t="shared" si="0"/>
        <v>6130</v>
      </c>
      <c r="AA12" s="77"/>
      <c r="AD12"/>
      <c r="AE12"/>
      <c r="AF12"/>
    </row>
    <row r="13" spans="1:37" ht="15.6" customHeight="1" x14ac:dyDescent="0.15">
      <c r="B13" s="68">
        <v>2010</v>
      </c>
      <c r="C13" s="6">
        <v>693</v>
      </c>
      <c r="D13" s="1">
        <v>1068</v>
      </c>
      <c r="E13" s="9">
        <v>1761</v>
      </c>
      <c r="F13" s="6">
        <v>2717</v>
      </c>
      <c r="G13" s="1">
        <v>3231</v>
      </c>
      <c r="H13" s="9">
        <v>5948</v>
      </c>
      <c r="I13" s="6">
        <v>410</v>
      </c>
      <c r="J13" s="1">
        <v>982</v>
      </c>
      <c r="K13" s="9">
        <v>1392</v>
      </c>
      <c r="L13" s="1">
        <v>260</v>
      </c>
      <c r="M13" s="1">
        <v>163</v>
      </c>
      <c r="N13" s="1">
        <v>423</v>
      </c>
      <c r="W13">
        <v>2010</v>
      </c>
      <c r="X13">
        <v>1761</v>
      </c>
      <c r="Y13">
        <v>1068</v>
      </c>
      <c r="Z13" s="77">
        <f t="shared" si="0"/>
        <v>5948</v>
      </c>
      <c r="AA13" s="77"/>
    </row>
    <row r="14" spans="1:37" ht="15.6" customHeight="1" x14ac:dyDescent="0.15">
      <c r="B14" s="68">
        <v>2011</v>
      </c>
      <c r="C14" s="6">
        <v>676</v>
      </c>
      <c r="D14" s="1">
        <v>1101</v>
      </c>
      <c r="E14" s="9">
        <v>1777</v>
      </c>
      <c r="F14" s="6">
        <v>2723</v>
      </c>
      <c r="G14" s="1">
        <v>3187</v>
      </c>
      <c r="H14" s="9">
        <v>5910</v>
      </c>
      <c r="I14" s="6">
        <v>443</v>
      </c>
      <c r="J14" s="1">
        <v>1052</v>
      </c>
      <c r="K14" s="9">
        <v>1495</v>
      </c>
      <c r="L14" s="1">
        <v>123</v>
      </c>
      <c r="M14" s="1">
        <v>-30</v>
      </c>
      <c r="N14" s="1">
        <v>93</v>
      </c>
      <c r="W14">
        <v>2011</v>
      </c>
      <c r="X14">
        <v>1777</v>
      </c>
      <c r="Y14">
        <v>1101</v>
      </c>
      <c r="Z14" s="77">
        <f t="shared" si="0"/>
        <v>5910</v>
      </c>
      <c r="AB14" s="85" t="s">
        <v>26</v>
      </c>
      <c r="AC14" s="86"/>
      <c r="AD14" s="85"/>
      <c r="AE14" s="85"/>
      <c r="AF14" s="85"/>
      <c r="AG14" s="85"/>
      <c r="AH14" s="85"/>
      <c r="AI14" s="85"/>
      <c r="AJ14" s="85"/>
      <c r="AK14" s="86"/>
    </row>
    <row r="15" spans="1:37" ht="15.6" customHeight="1" x14ac:dyDescent="0.15">
      <c r="B15" s="68">
        <v>2012</v>
      </c>
      <c r="C15" s="6">
        <v>548</v>
      </c>
      <c r="D15" s="1">
        <v>846</v>
      </c>
      <c r="E15" s="9">
        <v>1394</v>
      </c>
      <c r="F15" s="6">
        <v>2705</v>
      </c>
      <c r="G15" s="1">
        <v>3011</v>
      </c>
      <c r="H15" s="9">
        <v>5716</v>
      </c>
      <c r="I15" s="6">
        <v>384</v>
      </c>
      <c r="J15" s="1">
        <v>972</v>
      </c>
      <c r="K15" s="9">
        <v>1356</v>
      </c>
      <c r="L15" s="1">
        <v>121</v>
      </c>
      <c r="M15" s="1">
        <v>183</v>
      </c>
      <c r="N15" s="1">
        <v>304</v>
      </c>
      <c r="W15">
        <v>2012</v>
      </c>
      <c r="X15">
        <v>1394</v>
      </c>
      <c r="Y15">
        <v>846</v>
      </c>
      <c r="Z15" s="77">
        <f t="shared" si="0"/>
        <v>5716</v>
      </c>
      <c r="AB15" s="86"/>
      <c r="AC15" s="85" t="s">
        <v>96</v>
      </c>
      <c r="AD15" s="85" t="s">
        <v>97</v>
      </c>
      <c r="AE15" s="85" t="s">
        <v>98</v>
      </c>
      <c r="AF15" s="85" t="s">
        <v>99</v>
      </c>
      <c r="AG15" s="85" t="s">
        <v>100</v>
      </c>
      <c r="AH15" s="85" t="s">
        <v>102</v>
      </c>
      <c r="AI15" s="85" t="s">
        <v>103</v>
      </c>
      <c r="AJ15" s="85" t="s">
        <v>110</v>
      </c>
      <c r="AK15" s="86" t="s">
        <v>13</v>
      </c>
    </row>
    <row r="16" spans="1:37" ht="15.6" customHeight="1" x14ac:dyDescent="0.15">
      <c r="B16" s="68">
        <v>2013</v>
      </c>
      <c r="C16" s="6">
        <v>746</v>
      </c>
      <c r="D16" s="1">
        <v>1169</v>
      </c>
      <c r="E16" s="9">
        <v>1915</v>
      </c>
      <c r="F16" s="6">
        <v>2946</v>
      </c>
      <c r="G16" s="1">
        <v>3025</v>
      </c>
      <c r="H16" s="9">
        <v>5971</v>
      </c>
      <c r="I16" s="6">
        <v>432</v>
      </c>
      <c r="J16" s="1">
        <v>999</v>
      </c>
      <c r="K16" s="9">
        <v>1431</v>
      </c>
      <c r="L16" s="1">
        <v>18</v>
      </c>
      <c r="M16" s="1">
        <v>121</v>
      </c>
      <c r="N16" s="1">
        <v>139</v>
      </c>
      <c r="W16">
        <v>2013</v>
      </c>
      <c r="X16">
        <v>1915</v>
      </c>
      <c r="Y16">
        <v>1169</v>
      </c>
      <c r="Z16" s="77">
        <f t="shared" si="0"/>
        <v>5971</v>
      </c>
      <c r="AB16" s="86">
        <f>W16</f>
        <v>2013</v>
      </c>
      <c r="AC16" s="87">
        <v>590</v>
      </c>
      <c r="AD16" s="87">
        <v>553</v>
      </c>
      <c r="AE16" s="85">
        <v>300</v>
      </c>
      <c r="AF16" s="87">
        <v>212</v>
      </c>
      <c r="AG16" s="87">
        <v>52</v>
      </c>
      <c r="AH16" s="85">
        <v>118</v>
      </c>
      <c r="AI16" s="85">
        <v>81</v>
      </c>
      <c r="AJ16" s="85">
        <f t="shared" ref="AJ16:AJ22" si="1">X16-SUM(AC16:AI16)</f>
        <v>9</v>
      </c>
      <c r="AK16" s="86">
        <f>SUM(AC16:AJ16)</f>
        <v>1915</v>
      </c>
    </row>
    <row r="17" spans="1:47" ht="15.6" customHeight="1" x14ac:dyDescent="0.15">
      <c r="B17" s="68">
        <v>2014</v>
      </c>
      <c r="C17" s="6">
        <v>785</v>
      </c>
      <c r="D17" s="1">
        <v>1278</v>
      </c>
      <c r="E17" s="9">
        <v>2063</v>
      </c>
      <c r="F17" s="6">
        <v>3281</v>
      </c>
      <c r="G17" s="1">
        <v>3183</v>
      </c>
      <c r="H17" s="9">
        <v>6464</v>
      </c>
      <c r="I17" s="6">
        <v>401</v>
      </c>
      <c r="J17" s="1">
        <v>886</v>
      </c>
      <c r="K17" s="9">
        <v>1287</v>
      </c>
      <c r="L17" s="1">
        <v>195</v>
      </c>
      <c r="M17" s="1">
        <v>120</v>
      </c>
      <c r="N17" s="1">
        <v>315</v>
      </c>
      <c r="W17">
        <v>2014</v>
      </c>
      <c r="X17">
        <v>2063</v>
      </c>
      <c r="Y17">
        <v>1278</v>
      </c>
      <c r="Z17" s="77">
        <f t="shared" si="0"/>
        <v>6464</v>
      </c>
      <c r="AB17" s="86">
        <f t="shared" ref="AB17:AB22" si="2">W17</f>
        <v>2014</v>
      </c>
      <c r="AC17" s="87">
        <v>640</v>
      </c>
      <c r="AD17" s="87">
        <v>604</v>
      </c>
      <c r="AE17" s="85">
        <v>321</v>
      </c>
      <c r="AF17" s="87">
        <v>242</v>
      </c>
      <c r="AG17" s="87">
        <v>62</v>
      </c>
      <c r="AH17" s="85">
        <v>107</v>
      </c>
      <c r="AI17" s="85">
        <v>73</v>
      </c>
      <c r="AJ17" s="85">
        <f t="shared" si="1"/>
        <v>14</v>
      </c>
      <c r="AK17" s="86">
        <f t="shared" ref="AK17:AK22" si="3">SUM(AC17:AJ17)</f>
        <v>2063</v>
      </c>
    </row>
    <row r="18" spans="1:47" ht="15.6" customHeight="1" x14ac:dyDescent="0.15">
      <c r="B18" s="68">
        <v>2015</v>
      </c>
      <c r="C18" s="6">
        <v>783</v>
      </c>
      <c r="D18" s="1">
        <v>1327</v>
      </c>
      <c r="E18" s="9">
        <v>2110</v>
      </c>
      <c r="F18" s="6">
        <v>3468</v>
      </c>
      <c r="G18" s="1">
        <v>3504</v>
      </c>
      <c r="H18" s="9">
        <v>6972</v>
      </c>
      <c r="I18" s="6">
        <v>521</v>
      </c>
      <c r="J18" s="1">
        <v>818</v>
      </c>
      <c r="K18" s="9">
        <v>1339</v>
      </c>
      <c r="L18" s="1">
        <v>137</v>
      </c>
      <c r="M18" s="1">
        <v>280</v>
      </c>
      <c r="N18" s="1">
        <v>417</v>
      </c>
      <c r="W18">
        <v>2015</v>
      </c>
      <c r="X18">
        <v>2110</v>
      </c>
      <c r="Y18">
        <v>1327</v>
      </c>
      <c r="Z18" s="77">
        <f t="shared" si="0"/>
        <v>6972</v>
      </c>
      <c r="AB18" s="86">
        <f t="shared" si="2"/>
        <v>2015</v>
      </c>
      <c r="AC18" s="87">
        <v>648</v>
      </c>
      <c r="AD18" s="87">
        <v>576</v>
      </c>
      <c r="AE18" s="85">
        <v>339</v>
      </c>
      <c r="AF18" s="87">
        <v>253</v>
      </c>
      <c r="AG18" s="87">
        <v>73</v>
      </c>
      <c r="AH18" s="85">
        <v>103</v>
      </c>
      <c r="AI18" s="85">
        <v>93</v>
      </c>
      <c r="AJ18" s="85">
        <f t="shared" si="1"/>
        <v>25</v>
      </c>
      <c r="AK18" s="86">
        <f t="shared" si="3"/>
        <v>2110</v>
      </c>
    </row>
    <row r="19" spans="1:47" ht="15.6" customHeight="1" x14ac:dyDescent="0.15">
      <c r="B19" s="69">
        <v>2016</v>
      </c>
      <c r="C19" s="7">
        <v>601</v>
      </c>
      <c r="D19" s="11">
        <v>1061</v>
      </c>
      <c r="E19" s="10">
        <v>1662</v>
      </c>
      <c r="F19" s="7">
        <v>3411</v>
      </c>
      <c r="G19" s="11">
        <v>3467</v>
      </c>
      <c r="H19" s="10">
        <v>6878</v>
      </c>
      <c r="I19" s="7">
        <v>516</v>
      </c>
      <c r="J19" s="11">
        <v>1006</v>
      </c>
      <c r="K19" s="10">
        <v>1522</v>
      </c>
      <c r="W19">
        <v>2016</v>
      </c>
      <c r="X19">
        <v>1662</v>
      </c>
      <c r="Y19">
        <v>1061</v>
      </c>
      <c r="Z19" s="77">
        <f t="shared" si="0"/>
        <v>6878</v>
      </c>
      <c r="AB19" s="86">
        <f t="shared" si="2"/>
        <v>2016</v>
      </c>
      <c r="AC19" s="87">
        <v>424</v>
      </c>
      <c r="AD19" s="87">
        <v>478</v>
      </c>
      <c r="AE19" s="85">
        <v>321</v>
      </c>
      <c r="AF19" s="87">
        <v>157</v>
      </c>
      <c r="AG19" s="87">
        <v>69</v>
      </c>
      <c r="AH19" s="85">
        <v>125</v>
      </c>
      <c r="AI19" s="85">
        <v>79</v>
      </c>
      <c r="AJ19" s="85">
        <f t="shared" si="1"/>
        <v>9</v>
      </c>
      <c r="AK19" s="86">
        <f t="shared" si="3"/>
        <v>1662</v>
      </c>
    </row>
    <row r="20" spans="1:47" ht="15.6" customHeight="1" x14ac:dyDescent="0.25">
      <c r="B20" s="74"/>
      <c r="C20" s="74"/>
      <c r="D20" s="74"/>
      <c r="E20" s="74"/>
      <c r="F20" s="74"/>
      <c r="G20" s="74"/>
      <c r="H20" s="74"/>
      <c r="I20" s="55" t="s">
        <v>32</v>
      </c>
      <c r="J20" s="75"/>
      <c r="K20" s="75"/>
      <c r="L20" s="2">
        <v>0.32962182766576387</v>
      </c>
      <c r="M20" s="2">
        <v>3.9670759681554445E-2</v>
      </c>
      <c r="N20" s="2">
        <v>0.15626638699528053</v>
      </c>
      <c r="W20">
        <v>2017</v>
      </c>
      <c r="X20">
        <v>1891</v>
      </c>
      <c r="Y20">
        <v>1162</v>
      </c>
      <c r="Z20" s="79">
        <v>6922</v>
      </c>
      <c r="AB20" s="86">
        <f t="shared" si="2"/>
        <v>2017</v>
      </c>
      <c r="AC20" s="87">
        <v>521</v>
      </c>
      <c r="AD20" s="87">
        <v>533</v>
      </c>
      <c r="AE20" s="85">
        <v>355</v>
      </c>
      <c r="AF20" s="87">
        <v>184</v>
      </c>
      <c r="AG20" s="87">
        <v>85</v>
      </c>
      <c r="AH20" s="85">
        <v>139</v>
      </c>
      <c r="AI20" s="85">
        <v>74</v>
      </c>
      <c r="AJ20" s="85">
        <f t="shared" si="1"/>
        <v>0</v>
      </c>
      <c r="AK20" s="86">
        <f t="shared" si="3"/>
        <v>1891</v>
      </c>
    </row>
    <row r="21" spans="1:47" ht="15.6" customHeight="1" x14ac:dyDescent="0.25">
      <c r="M21" s="76"/>
      <c r="N21" s="76"/>
      <c r="W21">
        <v>2018</v>
      </c>
      <c r="X21">
        <v>1957</v>
      </c>
      <c r="Y21">
        <v>1302</v>
      </c>
      <c r="Z21" s="79">
        <v>6753</v>
      </c>
      <c r="AB21" s="86">
        <f t="shared" si="2"/>
        <v>2018</v>
      </c>
      <c r="AC21" s="87">
        <v>540</v>
      </c>
      <c r="AD21" s="87">
        <v>166</v>
      </c>
      <c r="AE21" s="85">
        <v>261</v>
      </c>
      <c r="AF21" s="87">
        <v>170</v>
      </c>
      <c r="AG21" s="87">
        <v>460</v>
      </c>
      <c r="AH21" s="85">
        <v>273</v>
      </c>
      <c r="AI21" s="85">
        <v>86</v>
      </c>
      <c r="AJ21" s="85">
        <f t="shared" si="1"/>
        <v>1</v>
      </c>
      <c r="AK21" s="86">
        <f t="shared" si="3"/>
        <v>1957</v>
      </c>
    </row>
    <row r="22" spans="1:47" ht="15.6" customHeight="1" x14ac:dyDescent="0.25">
      <c r="W22">
        <v>2019</v>
      </c>
      <c r="X22">
        <v>1871</v>
      </c>
      <c r="Y22">
        <v>1201</v>
      </c>
      <c r="Z22" s="79">
        <v>6484</v>
      </c>
      <c r="AB22" s="86">
        <f t="shared" si="2"/>
        <v>2019</v>
      </c>
      <c r="AC22" s="87">
        <v>463</v>
      </c>
      <c r="AD22" s="87">
        <v>185</v>
      </c>
      <c r="AE22" s="85">
        <v>283</v>
      </c>
      <c r="AF22" s="87">
        <v>202</v>
      </c>
      <c r="AG22" s="87">
        <v>412</v>
      </c>
      <c r="AH22" s="85">
        <v>250</v>
      </c>
      <c r="AI22" s="85">
        <v>76</v>
      </c>
      <c r="AJ22" s="85">
        <f t="shared" si="1"/>
        <v>0</v>
      </c>
      <c r="AK22" s="86">
        <f t="shared" si="3"/>
        <v>1871</v>
      </c>
      <c r="AM22" s="3">
        <f>AVERAGE(AC16:AC20)</f>
        <v>564.6</v>
      </c>
      <c r="AN22" s="3">
        <f t="shared" ref="AN22:AR22" si="4">AVERAGE(AD16:AD20)</f>
        <v>548.79999999999995</v>
      </c>
      <c r="AO22" s="3">
        <f t="shared" si="4"/>
        <v>327.2</v>
      </c>
      <c r="AP22" s="3">
        <f t="shared" si="4"/>
        <v>209.6</v>
      </c>
      <c r="AQ22" s="3">
        <f t="shared" si="4"/>
        <v>68.2</v>
      </c>
      <c r="AR22" s="3">
        <f t="shared" si="4"/>
        <v>118.4</v>
      </c>
      <c r="AS22" s="3">
        <f>AVERAGE(AI16:AI20)</f>
        <v>80</v>
      </c>
      <c r="AT22" s="3">
        <f>AVERAGE(AJ16:AJ20)</f>
        <v>11.4</v>
      </c>
      <c r="AU22" s="3">
        <f>AVERAGE(AK16:AK20)</f>
        <v>1928.2</v>
      </c>
    </row>
    <row r="23" spans="1:47" ht="15.6" customHeight="1" x14ac:dyDescent="0.15">
      <c r="W23" s="3" t="s">
        <v>59</v>
      </c>
      <c r="X23" s="3">
        <f>AVERAGE(X3:X22)</f>
        <v>1674.25</v>
      </c>
      <c r="Y23" s="3">
        <f>SUM(Y3:Y22)/SUM(X3:X22)</f>
        <v>0.60866059429595343</v>
      </c>
      <c r="AB23" s="86"/>
      <c r="AC23" s="85"/>
      <c r="AD23" s="85"/>
      <c r="AE23" s="85"/>
      <c r="AF23" s="85"/>
      <c r="AG23" s="85"/>
      <c r="AH23" s="85"/>
      <c r="AI23" s="85"/>
      <c r="AJ23" s="85"/>
      <c r="AK23" s="86"/>
      <c r="AM23" s="3">
        <f>AVERAGE(AC30:AC34)</f>
        <v>1732.8</v>
      </c>
      <c r="AN23" s="3">
        <f t="shared" ref="AN23:AU23" si="5">AVERAGE(AD30:AD34)</f>
        <v>1842.6</v>
      </c>
      <c r="AO23" s="3">
        <f t="shared" si="5"/>
        <v>1176.2</v>
      </c>
      <c r="AP23" s="3">
        <f t="shared" si="5"/>
        <v>916.4</v>
      </c>
      <c r="AQ23" s="3">
        <f t="shared" si="5"/>
        <v>246.6</v>
      </c>
      <c r="AR23" s="3">
        <f t="shared" si="5"/>
        <v>398</v>
      </c>
      <c r="AS23" s="3">
        <f t="shared" si="5"/>
        <v>289.39999999999998</v>
      </c>
      <c r="AT23" s="3">
        <f t="shared" si="5"/>
        <v>39.200000000000003</v>
      </c>
      <c r="AU23" s="3">
        <f t="shared" si="5"/>
        <v>6641.2</v>
      </c>
    </row>
    <row r="24" spans="1:47" ht="15.6" customHeight="1" x14ac:dyDescent="0.15">
      <c r="W24" s="3" t="s">
        <v>60</v>
      </c>
      <c r="X24" s="3">
        <f>_xlfn.STDEV.S(X3:X22)/X23</f>
        <v>0.15360469378507688</v>
      </c>
      <c r="AB24" s="86" t="s">
        <v>59</v>
      </c>
      <c r="AC24" s="88">
        <f t="shared" ref="AC24:AJ24" si="6">AVERAGE(AC16:AC22)</f>
        <v>546.57142857142856</v>
      </c>
      <c r="AD24" s="88">
        <f t="shared" si="6"/>
        <v>442.14285714285717</v>
      </c>
      <c r="AE24" s="88">
        <f t="shared" si="6"/>
        <v>311.42857142857144</v>
      </c>
      <c r="AF24" s="88">
        <f t="shared" si="6"/>
        <v>202.85714285714286</v>
      </c>
      <c r="AG24" s="88">
        <f t="shared" si="6"/>
        <v>173.28571428571428</v>
      </c>
      <c r="AH24" s="88">
        <f t="shared" si="6"/>
        <v>159.28571428571428</v>
      </c>
      <c r="AI24" s="88">
        <f t="shared" si="6"/>
        <v>80.285714285714292</v>
      </c>
      <c r="AJ24" s="88">
        <f t="shared" si="6"/>
        <v>8.2857142857142865</v>
      </c>
      <c r="AK24" s="88">
        <f t="shared" ref="AK24" si="7">AVERAGE(AK16:AK22)</f>
        <v>1924.1428571428571</v>
      </c>
      <c r="AM24" s="84">
        <f>AM23/AM22</f>
        <v>3.0690754516471834</v>
      </c>
      <c r="AN24" s="84">
        <f t="shared" ref="AN24:AU24" si="8">AN23/AN22</f>
        <v>3.3575072886297379</v>
      </c>
      <c r="AO24" s="84">
        <f t="shared" si="8"/>
        <v>3.5947432762836189</v>
      </c>
      <c r="AP24" s="84">
        <f t="shared" si="8"/>
        <v>4.3721374045801529</v>
      </c>
      <c r="AQ24" s="84">
        <f t="shared" si="8"/>
        <v>3.6158357771260996</v>
      </c>
      <c r="AR24" s="84">
        <f t="shared" si="8"/>
        <v>3.3614864864864864</v>
      </c>
      <c r="AS24" s="84">
        <f t="shared" si="8"/>
        <v>3.6174999999999997</v>
      </c>
      <c r="AT24" s="84">
        <f t="shared" si="8"/>
        <v>3.4385964912280702</v>
      </c>
      <c r="AU24" s="84">
        <f t="shared" si="8"/>
        <v>3.444248521937558</v>
      </c>
    </row>
    <row r="25" spans="1:47" ht="15.6" customHeight="1" x14ac:dyDescent="0.15">
      <c r="V25" s="77" t="s">
        <v>62</v>
      </c>
      <c r="W25" s="3" t="s">
        <v>59</v>
      </c>
      <c r="X25" s="77">
        <f>AVERAGE(X16:X22)</f>
        <v>1924.1428571428571</v>
      </c>
      <c r="Y25" s="78">
        <f>SUM(Y16:Y22)/SUM(X16:X22)</f>
        <v>0.63107877347984265</v>
      </c>
      <c r="Z25" s="77">
        <f>AVERAGE(Z16:Z22)</f>
        <v>6634.8571428571431</v>
      </c>
      <c r="AB25" s="86" t="s">
        <v>60</v>
      </c>
      <c r="AC25" s="89">
        <f t="shared" ref="AC25:AK25" si="9">_xlfn.STDEV.S(AC16:AC22)/AC24</f>
        <v>0.1559764784704514</v>
      </c>
      <c r="AD25" s="89">
        <f t="shared" si="9"/>
        <v>0.42143463353761174</v>
      </c>
      <c r="AE25" s="89">
        <f t="shared" si="9"/>
        <v>0.10424423366817522</v>
      </c>
      <c r="AF25" s="89">
        <f t="shared" si="9"/>
        <v>0.17623793451352915</v>
      </c>
      <c r="AG25" s="89">
        <f t="shared" si="9"/>
        <v>1.0403791639601503</v>
      </c>
      <c r="AH25" s="89">
        <f t="shared" si="9"/>
        <v>0.44653080426922515</v>
      </c>
      <c r="AI25" s="89">
        <f t="shared" si="9"/>
        <v>8.9157567848700117E-2</v>
      </c>
      <c r="AJ25" s="89">
        <f t="shared" si="9"/>
        <v>1.1055117201086839</v>
      </c>
      <c r="AK25" s="89">
        <f t="shared" si="9"/>
        <v>7.5798655465226086E-2</v>
      </c>
    </row>
    <row r="26" spans="1:47" ht="15.6" customHeight="1" x14ac:dyDescent="0.15">
      <c r="V26" s="77"/>
      <c r="W26" s="3" t="s">
        <v>61</v>
      </c>
      <c r="X26" s="78">
        <f>(MAX(X16:X22)-MIN(X16:X22))/AVERAGE(X16:X22)</f>
        <v>0.23283094513326899</v>
      </c>
      <c r="Y26" s="77"/>
      <c r="Z26" s="78">
        <f>(MAX(Z16:Z22)-MIN(Z16:Z22))/AVERAGE(Z16:Z22)</f>
        <v>0.15086986478339506</v>
      </c>
      <c r="AA26" s="77"/>
      <c r="AB26" s="86" t="s">
        <v>111</v>
      </c>
      <c r="AC26" s="89">
        <f t="shared" ref="AC26:AJ26" si="10">(MAX(AC16:AC22)-MIN(AC16:AC22))/AC24</f>
        <v>0.40982749607945634</v>
      </c>
      <c r="AD26" s="89">
        <f t="shared" si="10"/>
        <v>0.99063004846526648</v>
      </c>
      <c r="AE26" s="89">
        <f t="shared" si="10"/>
        <v>0.30183486238532109</v>
      </c>
      <c r="AF26" s="89">
        <f t="shared" si="10"/>
        <v>0.47323943661971829</v>
      </c>
      <c r="AG26" s="89">
        <f t="shared" si="10"/>
        <v>2.3544929925803793</v>
      </c>
      <c r="AH26" s="89">
        <f t="shared" si="10"/>
        <v>1.0672645739910314</v>
      </c>
      <c r="AI26" s="89">
        <f t="shared" si="10"/>
        <v>0.24911032028469748</v>
      </c>
      <c r="AJ26" s="89">
        <f t="shared" si="10"/>
        <v>3.0172413793103448</v>
      </c>
      <c r="AK26" s="89">
        <f t="shared" ref="AK26" si="11">(MAX(AK16:AK22)-MIN(AK16:AK22))/AK24</f>
        <v>0.23283094513326899</v>
      </c>
      <c r="AM26" s="3">
        <f>AVERAGE(AK16:AK22)</f>
        <v>1924.1428571428571</v>
      </c>
    </row>
    <row r="27" spans="1:47" ht="15.6" customHeight="1" x14ac:dyDescent="0.15">
      <c r="V27" s="77"/>
      <c r="W27" s="77"/>
      <c r="X27" s="77"/>
      <c r="Y27" s="77" t="s">
        <v>95</v>
      </c>
      <c r="Z27" s="78">
        <f>Z25/X25</f>
        <v>3.4482144182938601</v>
      </c>
      <c r="AA27" s="77"/>
      <c r="AB27" s="86"/>
      <c r="AC27" s="86"/>
      <c r="AD27" s="86"/>
      <c r="AE27" s="90"/>
      <c r="AF27" s="86"/>
      <c r="AG27" s="86"/>
      <c r="AH27" s="86"/>
      <c r="AI27" s="86"/>
      <c r="AJ27" s="86"/>
      <c r="AK27" s="86"/>
      <c r="AM27" s="3">
        <f>AVERAGE(AK30:AK36)</f>
        <v>6634.7142857142853</v>
      </c>
    </row>
    <row r="28" spans="1:47" ht="15.6" customHeight="1" x14ac:dyDescent="0.15">
      <c r="A28" s="4" t="s">
        <v>58</v>
      </c>
      <c r="V28" s="77"/>
      <c r="W28" s="77"/>
      <c r="X28" s="77"/>
      <c r="Y28" s="77"/>
      <c r="Z28" s="77"/>
      <c r="AA28" s="77"/>
      <c r="AB28" s="86" t="s">
        <v>112</v>
      </c>
      <c r="AC28" s="86"/>
      <c r="AD28" s="86"/>
      <c r="AE28" s="90"/>
      <c r="AF28" s="86"/>
      <c r="AG28" s="86"/>
      <c r="AH28" s="86"/>
      <c r="AI28" s="86"/>
      <c r="AJ28" s="86"/>
      <c r="AK28" s="86"/>
      <c r="AM28" s="3">
        <f>AM27/AM26</f>
        <v>3.4481401737322739</v>
      </c>
    </row>
    <row r="29" spans="1:47" ht="15.6" customHeight="1" x14ac:dyDescent="0.25">
      <c r="A29" s="71" t="s">
        <v>50</v>
      </c>
      <c r="B29" s="132" t="s">
        <v>0</v>
      </c>
      <c r="C29" s="134" t="s">
        <v>26</v>
      </c>
      <c r="D29" s="135"/>
      <c r="E29" s="136"/>
      <c r="F29" s="135" t="s">
        <v>18</v>
      </c>
      <c r="G29" s="135"/>
      <c r="H29" s="135"/>
      <c r="I29" s="134" t="s">
        <v>27</v>
      </c>
      <c r="J29" s="135"/>
      <c r="K29" s="136"/>
      <c r="L29" s="135" t="s">
        <v>1</v>
      </c>
      <c r="M29" s="135"/>
      <c r="N29" s="135"/>
      <c r="V29" s="77"/>
      <c r="W29" s="77"/>
      <c r="X29" s="77"/>
      <c r="Y29" s="79" t="s">
        <v>63</v>
      </c>
      <c r="Z29" s="79">
        <v>5946</v>
      </c>
      <c r="AA29" s="77"/>
      <c r="AB29" s="86"/>
      <c r="AC29" s="86" t="s">
        <v>104</v>
      </c>
      <c r="AD29" s="86" t="s">
        <v>97</v>
      </c>
      <c r="AE29" s="86" t="s">
        <v>98</v>
      </c>
      <c r="AF29" s="86" t="s">
        <v>99</v>
      </c>
      <c r="AG29" s="86" t="s">
        <v>100</v>
      </c>
      <c r="AH29" s="86" t="s">
        <v>102</v>
      </c>
      <c r="AI29" s="86" t="s">
        <v>103</v>
      </c>
      <c r="AJ29" s="86" t="s">
        <v>101</v>
      </c>
      <c r="AK29" s="86" t="s">
        <v>13</v>
      </c>
    </row>
    <row r="30" spans="1:47" ht="15.6" customHeight="1" x14ac:dyDescent="0.25">
      <c r="B30" s="133"/>
      <c r="C30" s="67" t="s">
        <v>16</v>
      </c>
      <c r="D30" s="55" t="s">
        <v>14</v>
      </c>
      <c r="E30" s="60" t="s">
        <v>19</v>
      </c>
      <c r="F30" s="55" t="s">
        <v>2</v>
      </c>
      <c r="G30" s="55" t="s">
        <v>3</v>
      </c>
      <c r="H30" s="55" t="s">
        <v>4</v>
      </c>
      <c r="I30" s="67" t="s">
        <v>5</v>
      </c>
      <c r="J30" s="55" t="s">
        <v>6</v>
      </c>
      <c r="K30" s="60" t="s">
        <v>7</v>
      </c>
      <c r="L30" s="55" t="s">
        <v>8</v>
      </c>
      <c r="M30" s="55" t="s">
        <v>9</v>
      </c>
      <c r="N30" s="55" t="s">
        <v>10</v>
      </c>
      <c r="V30" s="77"/>
      <c r="W30" s="77"/>
      <c r="X30" s="77"/>
      <c r="Y30" s="79" t="s">
        <v>64</v>
      </c>
      <c r="Z30" s="79">
        <v>5910</v>
      </c>
      <c r="AA30" s="77"/>
      <c r="AB30" s="86">
        <f t="shared" ref="AB30:AB36" si="12">AB16</f>
        <v>2013</v>
      </c>
      <c r="AC30" s="86">
        <v>1628</v>
      </c>
      <c r="AD30" s="86">
        <v>1674</v>
      </c>
      <c r="AE30" s="86">
        <v>954</v>
      </c>
      <c r="AF30" s="86">
        <v>834</v>
      </c>
      <c r="AG30" s="86">
        <v>176</v>
      </c>
      <c r="AH30" s="86">
        <v>404</v>
      </c>
      <c r="AI30" s="86">
        <v>265</v>
      </c>
      <c r="AJ30" s="86">
        <f t="shared" ref="AJ30:AJ36" si="13">Z32-SUM(AC30:AI30)</f>
        <v>36</v>
      </c>
      <c r="AK30" s="86">
        <f>SUM(AC30:AJ30)</f>
        <v>5971</v>
      </c>
    </row>
    <row r="31" spans="1:47" ht="15.6" customHeight="1" x14ac:dyDescent="0.25">
      <c r="B31" s="62">
        <v>2001</v>
      </c>
      <c r="C31" s="14">
        <v>576</v>
      </c>
      <c r="D31" s="15">
        <v>1307</v>
      </c>
      <c r="E31" s="13">
        <v>1883</v>
      </c>
      <c r="F31" s="4">
        <v>2329</v>
      </c>
      <c r="G31" s="4">
        <v>3348</v>
      </c>
      <c r="H31" s="4">
        <v>5677</v>
      </c>
      <c r="I31" s="14">
        <v>229</v>
      </c>
      <c r="J31" s="15">
        <v>802</v>
      </c>
      <c r="K31" s="13">
        <v>1031</v>
      </c>
      <c r="L31" s="4">
        <v>207</v>
      </c>
      <c r="M31" s="4">
        <v>373</v>
      </c>
      <c r="N31" s="4">
        <v>580</v>
      </c>
      <c r="P31" s="77">
        <f t="shared" ref="P31:P46" si="14">C31-C4</f>
        <v>28</v>
      </c>
      <c r="Q31" s="77">
        <f t="shared" ref="Q31:Q46" si="15">D31-D4</f>
        <v>428</v>
      </c>
      <c r="R31" s="77">
        <f t="shared" ref="R31:R46" si="16">E31-E4</f>
        <v>456</v>
      </c>
      <c r="S31" s="77">
        <f t="shared" ref="S31:S46" si="17">F31-F4</f>
        <v>97</v>
      </c>
      <c r="T31" s="77">
        <f t="shared" ref="T31:T46" si="18">G31-G4</f>
        <v>-186</v>
      </c>
      <c r="U31" s="77">
        <f t="shared" ref="U31:U46" si="19">H31-H4</f>
        <v>-89</v>
      </c>
      <c r="V31" s="77"/>
      <c r="W31" s="77"/>
      <c r="X31" s="77"/>
      <c r="Y31" s="79" t="s">
        <v>65</v>
      </c>
      <c r="Z31" s="79">
        <v>5716</v>
      </c>
      <c r="AB31" s="86">
        <f t="shared" si="12"/>
        <v>2014</v>
      </c>
      <c r="AC31" s="86">
        <v>1761</v>
      </c>
      <c r="AD31" s="86">
        <v>1828</v>
      </c>
      <c r="AE31" s="86">
        <v>1086</v>
      </c>
      <c r="AF31" s="86">
        <v>891</v>
      </c>
      <c r="AG31" s="86">
        <v>195</v>
      </c>
      <c r="AH31" s="86">
        <v>384</v>
      </c>
      <c r="AI31" s="86">
        <v>275</v>
      </c>
      <c r="AJ31" s="86">
        <f t="shared" si="13"/>
        <v>44</v>
      </c>
      <c r="AK31" s="86">
        <f t="shared" ref="AK31:AK36" si="20">SUM(AC31:AJ31)</f>
        <v>6464</v>
      </c>
    </row>
    <row r="32" spans="1:47" ht="15.6" customHeight="1" x14ac:dyDescent="0.25">
      <c r="B32" s="62">
        <v>2002</v>
      </c>
      <c r="C32" s="14">
        <v>596</v>
      </c>
      <c r="D32" s="15">
        <v>1200</v>
      </c>
      <c r="E32" s="13">
        <v>1796</v>
      </c>
      <c r="F32" s="4">
        <v>2489</v>
      </c>
      <c r="G32" s="4">
        <v>3373</v>
      </c>
      <c r="H32" s="4">
        <v>5862</v>
      </c>
      <c r="I32" s="14">
        <v>228</v>
      </c>
      <c r="J32" s="15">
        <v>866</v>
      </c>
      <c r="K32" s="13">
        <v>1094</v>
      </c>
      <c r="L32" s="4">
        <v>265</v>
      </c>
      <c r="M32" s="4">
        <v>422</v>
      </c>
      <c r="N32" s="4">
        <v>687</v>
      </c>
      <c r="P32" s="77">
        <f t="shared" si="14"/>
        <v>14</v>
      </c>
      <c r="Q32" s="77">
        <f t="shared" si="15"/>
        <v>435</v>
      </c>
      <c r="R32" s="77">
        <f t="shared" si="16"/>
        <v>449</v>
      </c>
      <c r="S32" s="77">
        <f t="shared" si="17"/>
        <v>106</v>
      </c>
      <c r="T32" s="77">
        <f t="shared" si="18"/>
        <v>-177</v>
      </c>
      <c r="U32" s="77">
        <f t="shared" si="19"/>
        <v>-71</v>
      </c>
      <c r="V32" s="77"/>
      <c r="W32" s="77"/>
      <c r="X32" s="77"/>
      <c r="Y32" s="79" t="s">
        <v>66</v>
      </c>
      <c r="Z32" s="79">
        <v>5971</v>
      </c>
      <c r="AB32" s="86">
        <f t="shared" si="12"/>
        <v>2015</v>
      </c>
      <c r="AC32" s="86">
        <v>1891</v>
      </c>
      <c r="AD32" s="86">
        <v>1939</v>
      </c>
      <c r="AE32" s="86">
        <v>1188</v>
      </c>
      <c r="AF32" s="86">
        <v>966</v>
      </c>
      <c r="AG32" s="86">
        <v>244</v>
      </c>
      <c r="AH32" s="86">
        <v>372</v>
      </c>
      <c r="AI32" s="86">
        <v>312</v>
      </c>
      <c r="AJ32" s="86">
        <f t="shared" si="13"/>
        <v>60</v>
      </c>
      <c r="AK32" s="86">
        <f t="shared" si="20"/>
        <v>6972</v>
      </c>
    </row>
    <row r="33" spans="2:37" ht="15.6" customHeight="1" x14ac:dyDescent="0.25">
      <c r="B33" s="62">
        <v>2003</v>
      </c>
      <c r="C33" s="14">
        <v>626</v>
      </c>
      <c r="D33" s="15">
        <v>1160</v>
      </c>
      <c r="E33" s="13">
        <v>1786</v>
      </c>
      <c r="F33" s="4">
        <v>2622</v>
      </c>
      <c r="G33" s="4">
        <v>3245</v>
      </c>
      <c r="H33" s="4">
        <v>5867</v>
      </c>
      <c r="I33" s="14">
        <v>311</v>
      </c>
      <c r="J33" s="15">
        <v>949</v>
      </c>
      <c r="K33" s="13">
        <v>1260</v>
      </c>
      <c r="L33" s="4">
        <v>211</v>
      </c>
      <c r="M33" s="4">
        <v>405</v>
      </c>
      <c r="N33" s="4">
        <v>616</v>
      </c>
      <c r="P33" s="77">
        <f t="shared" si="14"/>
        <v>3</v>
      </c>
      <c r="Q33" s="77">
        <f t="shared" si="15"/>
        <v>410</v>
      </c>
      <c r="R33" s="77">
        <f t="shared" si="16"/>
        <v>413</v>
      </c>
      <c r="S33" s="77">
        <f t="shared" si="17"/>
        <v>103</v>
      </c>
      <c r="T33" s="77">
        <f t="shared" si="18"/>
        <v>-178</v>
      </c>
      <c r="U33" s="77">
        <f t="shared" si="19"/>
        <v>-75</v>
      </c>
      <c r="V33" s="77"/>
      <c r="W33" s="77"/>
      <c r="X33" s="77"/>
      <c r="Y33" s="79" t="s">
        <v>67</v>
      </c>
      <c r="Z33" s="79">
        <v>6464</v>
      </c>
      <c r="AB33" s="86">
        <f t="shared" si="12"/>
        <v>2016</v>
      </c>
      <c r="AC33" s="86">
        <v>1710</v>
      </c>
      <c r="AD33" s="86">
        <v>1887</v>
      </c>
      <c r="AE33" s="86">
        <v>1294</v>
      </c>
      <c r="AF33" s="86">
        <v>953</v>
      </c>
      <c r="AG33" s="86">
        <v>280</v>
      </c>
      <c r="AH33" s="86">
        <v>394</v>
      </c>
      <c r="AI33" s="86">
        <v>314</v>
      </c>
      <c r="AJ33" s="86">
        <f t="shared" si="13"/>
        <v>45</v>
      </c>
      <c r="AK33" s="86">
        <f t="shared" si="20"/>
        <v>6877</v>
      </c>
    </row>
    <row r="34" spans="2:37" ht="15.6" customHeight="1" x14ac:dyDescent="0.25">
      <c r="B34" s="62">
        <v>2004</v>
      </c>
      <c r="C34" s="14">
        <v>543</v>
      </c>
      <c r="D34" s="15">
        <v>1100</v>
      </c>
      <c r="E34" s="13">
        <v>1643</v>
      </c>
      <c r="F34" s="4">
        <v>2643</v>
      </c>
      <c r="G34" s="4">
        <v>2991</v>
      </c>
      <c r="H34" s="4">
        <v>5634</v>
      </c>
      <c r="I34" s="14">
        <v>305</v>
      </c>
      <c r="J34" s="15">
        <v>971</v>
      </c>
      <c r="K34" s="13">
        <v>1276</v>
      </c>
      <c r="L34" s="4">
        <v>229</v>
      </c>
      <c r="M34" s="4">
        <v>176</v>
      </c>
      <c r="N34" s="4">
        <v>405</v>
      </c>
      <c r="P34" s="77">
        <f t="shared" si="14"/>
        <v>7</v>
      </c>
      <c r="Q34" s="77">
        <f t="shared" si="15"/>
        <v>391</v>
      </c>
      <c r="R34" s="77">
        <f t="shared" si="16"/>
        <v>398</v>
      </c>
      <c r="S34" s="77">
        <f t="shared" si="17"/>
        <v>93</v>
      </c>
      <c r="T34" s="77">
        <f t="shared" si="18"/>
        <v>-135</v>
      </c>
      <c r="U34" s="77">
        <f t="shared" si="19"/>
        <v>-42</v>
      </c>
      <c r="V34" s="77"/>
      <c r="W34" s="77"/>
      <c r="X34" s="77"/>
      <c r="Y34" s="79" t="s">
        <v>68</v>
      </c>
      <c r="Z34" s="79">
        <v>6972</v>
      </c>
      <c r="AB34" s="86">
        <f t="shared" si="12"/>
        <v>2017</v>
      </c>
      <c r="AC34" s="86">
        <v>1674</v>
      </c>
      <c r="AD34" s="86">
        <v>1885</v>
      </c>
      <c r="AE34" s="86">
        <v>1359</v>
      </c>
      <c r="AF34" s="86">
        <v>938</v>
      </c>
      <c r="AG34" s="86">
        <v>338</v>
      </c>
      <c r="AH34" s="86">
        <v>436</v>
      </c>
      <c r="AI34" s="86">
        <v>281</v>
      </c>
      <c r="AJ34" s="86">
        <f t="shared" si="13"/>
        <v>11</v>
      </c>
      <c r="AK34" s="86">
        <f t="shared" si="20"/>
        <v>6922</v>
      </c>
    </row>
    <row r="35" spans="2:37" ht="15.6" customHeight="1" x14ac:dyDescent="0.25">
      <c r="B35" s="62">
        <v>2005</v>
      </c>
      <c r="C35" s="14">
        <v>663</v>
      </c>
      <c r="D35" s="15">
        <v>1538</v>
      </c>
      <c r="E35" s="13">
        <v>2201</v>
      </c>
      <c r="F35" s="4">
        <v>2772</v>
      </c>
      <c r="G35" s="4">
        <v>3382</v>
      </c>
      <c r="H35" s="4">
        <v>6154</v>
      </c>
      <c r="I35" s="14">
        <v>327</v>
      </c>
      <c r="J35" s="15">
        <v>1009</v>
      </c>
      <c r="K35" s="13">
        <v>1336</v>
      </c>
      <c r="L35" s="4">
        <v>164</v>
      </c>
      <c r="M35" s="4">
        <v>183</v>
      </c>
      <c r="N35" s="4">
        <v>347</v>
      </c>
      <c r="P35" s="77">
        <f t="shared" si="14"/>
        <v>4</v>
      </c>
      <c r="Q35" s="77">
        <f t="shared" si="15"/>
        <v>551</v>
      </c>
      <c r="R35" s="77">
        <f t="shared" si="16"/>
        <v>555</v>
      </c>
      <c r="S35" s="77">
        <f t="shared" si="17"/>
        <v>43</v>
      </c>
      <c r="T35" s="77">
        <f t="shared" si="18"/>
        <v>-92</v>
      </c>
      <c r="U35" s="77">
        <f t="shared" si="19"/>
        <v>-49</v>
      </c>
      <c r="V35" s="77"/>
      <c r="W35" s="77"/>
      <c r="X35" s="77"/>
      <c r="Y35" s="79" t="s">
        <v>69</v>
      </c>
      <c r="Z35" s="79">
        <v>6877</v>
      </c>
      <c r="AB35" s="86">
        <f t="shared" si="12"/>
        <v>2018</v>
      </c>
      <c r="AC35" s="86">
        <v>1569</v>
      </c>
      <c r="AD35" s="86">
        <v>1429</v>
      </c>
      <c r="AE35" s="86">
        <v>1259</v>
      </c>
      <c r="AF35" s="86">
        <v>879</v>
      </c>
      <c r="AG35" s="86">
        <v>699</v>
      </c>
      <c r="AH35" s="86">
        <v>603</v>
      </c>
      <c r="AI35" s="86">
        <v>311</v>
      </c>
      <c r="AJ35" s="86">
        <f t="shared" si="13"/>
        <v>4</v>
      </c>
      <c r="AK35" s="86">
        <f t="shared" si="20"/>
        <v>6753</v>
      </c>
    </row>
    <row r="36" spans="2:37" ht="15.6" customHeight="1" x14ac:dyDescent="0.25">
      <c r="B36" s="62">
        <v>2006</v>
      </c>
      <c r="C36" s="14">
        <v>688</v>
      </c>
      <c r="D36" s="15">
        <v>1434</v>
      </c>
      <c r="E36" s="13">
        <v>2122</v>
      </c>
      <c r="F36" s="4">
        <v>2969</v>
      </c>
      <c r="G36" s="4">
        <v>3624</v>
      </c>
      <c r="H36" s="4">
        <v>6593</v>
      </c>
      <c r="I36" s="14">
        <v>335</v>
      </c>
      <c r="J36" s="15">
        <v>988</v>
      </c>
      <c r="K36" s="13">
        <v>1323</v>
      </c>
      <c r="L36" s="4">
        <v>330</v>
      </c>
      <c r="M36" s="4">
        <v>410</v>
      </c>
      <c r="N36" s="4">
        <v>740</v>
      </c>
      <c r="P36" s="77">
        <f t="shared" si="14"/>
        <v>14</v>
      </c>
      <c r="Q36" s="77">
        <f t="shared" si="15"/>
        <v>406</v>
      </c>
      <c r="R36" s="77">
        <f t="shared" si="16"/>
        <v>420</v>
      </c>
      <c r="S36" s="77">
        <f t="shared" si="17"/>
        <v>15</v>
      </c>
      <c r="T36" s="77">
        <f t="shared" si="18"/>
        <v>-69</v>
      </c>
      <c r="U36" s="77">
        <f t="shared" si="19"/>
        <v>-54</v>
      </c>
      <c r="V36" s="77"/>
      <c r="W36" s="77"/>
      <c r="X36" s="77"/>
      <c r="Y36" s="79" t="s">
        <v>70</v>
      </c>
      <c r="Z36" s="79">
        <v>6922</v>
      </c>
      <c r="AB36" s="86">
        <f t="shared" si="12"/>
        <v>2019</v>
      </c>
      <c r="AC36" s="86">
        <v>1431</v>
      </c>
      <c r="AD36" s="86">
        <v>1212</v>
      </c>
      <c r="AE36" s="86">
        <v>1210</v>
      </c>
      <c r="AF36" s="86">
        <v>871</v>
      </c>
      <c r="AG36" s="86">
        <v>850</v>
      </c>
      <c r="AH36" s="86">
        <v>629</v>
      </c>
      <c r="AI36" s="86">
        <v>279</v>
      </c>
      <c r="AJ36" s="86">
        <f t="shared" si="13"/>
        <v>2</v>
      </c>
      <c r="AK36" s="86">
        <f t="shared" si="20"/>
        <v>6484</v>
      </c>
    </row>
    <row r="37" spans="2:37" ht="15.6" customHeight="1" x14ac:dyDescent="0.25">
      <c r="B37" s="62">
        <v>2007</v>
      </c>
      <c r="C37" s="14">
        <v>717</v>
      </c>
      <c r="D37" s="15">
        <v>1452</v>
      </c>
      <c r="E37" s="13">
        <v>2169</v>
      </c>
      <c r="F37" s="4">
        <v>3021</v>
      </c>
      <c r="G37" s="4">
        <v>3678</v>
      </c>
      <c r="H37" s="4">
        <v>6699</v>
      </c>
      <c r="I37" s="14">
        <v>393</v>
      </c>
      <c r="J37" s="15">
        <v>1053</v>
      </c>
      <c r="K37" s="13">
        <v>1446</v>
      </c>
      <c r="L37" s="4">
        <v>404</v>
      </c>
      <c r="M37" s="4">
        <v>390</v>
      </c>
      <c r="N37" s="4">
        <v>794</v>
      </c>
      <c r="P37" s="77">
        <f t="shared" si="14"/>
        <v>16</v>
      </c>
      <c r="Q37" s="77">
        <f t="shared" si="15"/>
        <v>410</v>
      </c>
      <c r="R37" s="77">
        <f t="shared" si="16"/>
        <v>426</v>
      </c>
      <c r="S37" s="77">
        <f t="shared" si="17"/>
        <v>12</v>
      </c>
      <c r="T37" s="77">
        <f t="shared" si="18"/>
        <v>-52</v>
      </c>
      <c r="U37" s="77">
        <f t="shared" si="19"/>
        <v>-40</v>
      </c>
      <c r="V37" s="77"/>
      <c r="W37" s="77"/>
      <c r="X37" s="77"/>
      <c r="Y37" s="79" t="s">
        <v>71</v>
      </c>
      <c r="Z37" s="79">
        <v>6753</v>
      </c>
      <c r="AB37" s="86"/>
      <c r="AC37" s="86"/>
      <c r="AD37" s="86"/>
      <c r="AE37" s="86"/>
      <c r="AF37" s="86"/>
      <c r="AG37" s="86"/>
      <c r="AH37" s="86"/>
      <c r="AI37" s="86"/>
      <c r="AJ37" s="86"/>
      <c r="AK37" s="86"/>
    </row>
    <row r="38" spans="2:37" ht="15.6" customHeight="1" x14ac:dyDescent="0.25">
      <c r="B38" s="62">
        <v>2008</v>
      </c>
      <c r="C38" s="14">
        <v>815</v>
      </c>
      <c r="D38" s="15">
        <v>1389</v>
      </c>
      <c r="E38" s="13">
        <v>2204</v>
      </c>
      <c r="F38" s="4">
        <v>3039</v>
      </c>
      <c r="G38" s="4">
        <v>3624</v>
      </c>
      <c r="H38" s="4">
        <v>6663</v>
      </c>
      <c r="I38" s="14">
        <v>413</v>
      </c>
      <c r="J38" s="15">
        <v>1126</v>
      </c>
      <c r="K38" s="13">
        <v>1539</v>
      </c>
      <c r="L38" s="4">
        <v>568</v>
      </c>
      <c r="M38" s="4">
        <v>415</v>
      </c>
      <c r="N38" s="4">
        <v>983</v>
      </c>
      <c r="P38" s="77">
        <f t="shared" si="14"/>
        <v>24</v>
      </c>
      <c r="Q38" s="77">
        <f t="shared" si="15"/>
        <v>454</v>
      </c>
      <c r="R38" s="77">
        <f t="shared" si="16"/>
        <v>478</v>
      </c>
      <c r="S38" s="77">
        <f t="shared" si="17"/>
        <v>3</v>
      </c>
      <c r="T38" s="77">
        <f t="shared" si="18"/>
        <v>-35</v>
      </c>
      <c r="U38" s="77">
        <f t="shared" si="19"/>
        <v>-32</v>
      </c>
      <c r="V38" s="77"/>
      <c r="W38" s="77"/>
      <c r="X38" s="77"/>
      <c r="Y38" s="79" t="s">
        <v>72</v>
      </c>
      <c r="Z38" s="79">
        <v>6484</v>
      </c>
      <c r="AB38" s="90" t="s">
        <v>105</v>
      </c>
      <c r="AC38" s="90">
        <f t="shared" ref="AC38:AK38" si="21">AVERAGE(AC$30:AC$36)</f>
        <v>1666.2857142857142</v>
      </c>
      <c r="AD38" s="90">
        <f t="shared" si="21"/>
        <v>1693.4285714285713</v>
      </c>
      <c r="AE38" s="90">
        <f t="shared" si="21"/>
        <v>1192.8571428571429</v>
      </c>
      <c r="AF38" s="90">
        <f t="shared" si="21"/>
        <v>904.57142857142856</v>
      </c>
      <c r="AG38" s="90">
        <f t="shared" si="21"/>
        <v>397.42857142857144</v>
      </c>
      <c r="AH38" s="90">
        <f t="shared" si="21"/>
        <v>460.28571428571428</v>
      </c>
      <c r="AI38" s="90">
        <f t="shared" si="21"/>
        <v>291</v>
      </c>
      <c r="AJ38" s="90">
        <f t="shared" si="21"/>
        <v>28.857142857142858</v>
      </c>
      <c r="AK38" s="90">
        <f t="shared" si="21"/>
        <v>6634.7142857142853</v>
      </c>
    </row>
    <row r="39" spans="2:37" ht="15.6" customHeight="1" x14ac:dyDescent="0.15">
      <c r="B39" s="62">
        <v>2009</v>
      </c>
      <c r="C39" s="14">
        <v>646</v>
      </c>
      <c r="D39" s="15">
        <v>1315</v>
      </c>
      <c r="E39" s="13">
        <v>1961</v>
      </c>
      <c r="F39" s="4">
        <v>2704</v>
      </c>
      <c r="G39" s="4">
        <v>3398</v>
      </c>
      <c r="H39" s="4">
        <v>6102</v>
      </c>
      <c r="I39" s="14">
        <v>425</v>
      </c>
      <c r="J39" s="15">
        <v>1010</v>
      </c>
      <c r="K39" s="13">
        <v>1435</v>
      </c>
      <c r="L39" s="4">
        <v>264</v>
      </c>
      <c r="M39" s="4">
        <v>338</v>
      </c>
      <c r="N39" s="4">
        <v>602</v>
      </c>
      <c r="P39" s="77">
        <f t="shared" si="14"/>
        <v>22</v>
      </c>
      <c r="Q39" s="77">
        <f t="shared" si="15"/>
        <v>377</v>
      </c>
      <c r="R39" s="77">
        <f t="shared" si="16"/>
        <v>399</v>
      </c>
      <c r="S39" s="77">
        <f t="shared" si="17"/>
        <v>3</v>
      </c>
      <c r="T39" s="77">
        <f t="shared" si="18"/>
        <v>-31</v>
      </c>
      <c r="U39" s="77">
        <f t="shared" si="19"/>
        <v>-28</v>
      </c>
      <c r="V39" s="77"/>
      <c r="W39" s="77"/>
      <c r="X39" s="77"/>
      <c r="Z39" s="77">
        <f>AVERAGE(Z$32:Z$38)</f>
        <v>6634.7142857142853</v>
      </c>
      <c r="AB39" s="90" t="s">
        <v>60</v>
      </c>
      <c r="AC39" s="91">
        <f t="shared" ref="AC39:AK39" si="22">_xlfn.STDEV.S(AC$30:AC$36)/AC38</f>
        <v>8.7562265255696825E-2</v>
      </c>
      <c r="AD39" s="91">
        <f t="shared" si="22"/>
        <v>0.16255479100327583</v>
      </c>
      <c r="AE39" s="91">
        <f t="shared" si="22"/>
        <v>0.11402268941093738</v>
      </c>
      <c r="AF39" s="91">
        <f t="shared" si="22"/>
        <v>5.3745966166267943E-2</v>
      </c>
      <c r="AG39" s="91">
        <f t="shared" si="22"/>
        <v>0.67095577178480215</v>
      </c>
      <c r="AH39" s="91">
        <f t="shared" si="22"/>
        <v>0.23566295556251898</v>
      </c>
      <c r="AI39" s="91">
        <f t="shared" si="22"/>
        <v>7.0788153747905508E-2</v>
      </c>
      <c r="AJ39" s="91">
        <f t="shared" si="22"/>
        <v>0.79638372444760741</v>
      </c>
      <c r="AK39" s="91">
        <f t="shared" si="22"/>
        <v>5.3690587412527212E-2</v>
      </c>
    </row>
    <row r="40" spans="2:37" ht="15.6" customHeight="1" x14ac:dyDescent="0.15">
      <c r="B40" s="62">
        <v>2010</v>
      </c>
      <c r="C40" s="14">
        <v>709</v>
      </c>
      <c r="D40" s="15">
        <v>1148</v>
      </c>
      <c r="E40" s="13">
        <v>1857</v>
      </c>
      <c r="F40" s="4">
        <v>2724</v>
      </c>
      <c r="G40" s="4">
        <v>3198</v>
      </c>
      <c r="H40" s="4">
        <v>5922</v>
      </c>
      <c r="I40" s="14">
        <v>410</v>
      </c>
      <c r="J40" s="15">
        <v>982</v>
      </c>
      <c r="K40" s="13">
        <v>1392</v>
      </c>
      <c r="L40" s="4">
        <v>296</v>
      </c>
      <c r="M40" s="4">
        <v>334</v>
      </c>
      <c r="N40" s="4">
        <v>630</v>
      </c>
      <c r="P40" s="77">
        <f t="shared" si="14"/>
        <v>16</v>
      </c>
      <c r="Q40" s="77">
        <f t="shared" si="15"/>
        <v>80</v>
      </c>
      <c r="R40" s="77">
        <f t="shared" si="16"/>
        <v>96</v>
      </c>
      <c r="S40" s="77">
        <f t="shared" si="17"/>
        <v>7</v>
      </c>
      <c r="T40" s="77">
        <f t="shared" si="18"/>
        <v>-33</v>
      </c>
      <c r="U40" s="77">
        <f t="shared" si="19"/>
        <v>-26</v>
      </c>
      <c r="V40" s="77"/>
      <c r="W40" s="77"/>
      <c r="X40" s="77"/>
      <c r="Z40" s="78">
        <f>_xlfn.STDEV.S(Z$32:Z$38)/Z39</f>
        <v>5.3690587412527212E-2</v>
      </c>
      <c r="AB40" s="86" t="s">
        <v>106</v>
      </c>
      <c r="AC40" s="89">
        <f t="shared" ref="AC40:AK40" si="23">(MAX(AC30:AC36)-MIN(AC30:AC36))/MEDIAN(AC30:AC36)</f>
        <v>0.27479091995221028</v>
      </c>
      <c r="AD40" s="89">
        <f t="shared" si="23"/>
        <v>0.39770240700218817</v>
      </c>
      <c r="AE40" s="89">
        <f t="shared" si="23"/>
        <v>0.33471074380165289</v>
      </c>
      <c r="AF40" s="89">
        <f t="shared" si="23"/>
        <v>0.14814814814814814</v>
      </c>
      <c r="AG40" s="89">
        <f t="shared" si="23"/>
        <v>2.407142857142857</v>
      </c>
      <c r="AH40" s="89">
        <f t="shared" si="23"/>
        <v>0.63613861386138615</v>
      </c>
      <c r="AI40" s="89">
        <f t="shared" si="23"/>
        <v>0.17437722419928825</v>
      </c>
      <c r="AJ40" s="89">
        <f t="shared" si="23"/>
        <v>1.6111111111111112</v>
      </c>
      <c r="AK40" s="89">
        <f t="shared" si="23"/>
        <v>0.14823041611135793</v>
      </c>
    </row>
    <row r="41" spans="2:37" ht="15.6" customHeight="1" x14ac:dyDescent="0.15">
      <c r="B41" s="62">
        <v>2011</v>
      </c>
      <c r="C41" s="14">
        <v>715</v>
      </c>
      <c r="D41" s="15">
        <v>1271</v>
      </c>
      <c r="E41" s="13">
        <v>1986</v>
      </c>
      <c r="F41" s="4">
        <v>2733</v>
      </c>
      <c r="G41" s="4">
        <v>3153</v>
      </c>
      <c r="H41" s="4">
        <v>5886</v>
      </c>
      <c r="I41" s="14">
        <v>443</v>
      </c>
      <c r="J41" s="15">
        <v>1052</v>
      </c>
      <c r="K41" s="13">
        <v>1495</v>
      </c>
      <c r="L41" s="4">
        <v>171</v>
      </c>
      <c r="M41" s="4">
        <v>204</v>
      </c>
      <c r="N41" s="4">
        <v>375</v>
      </c>
      <c r="P41" s="77">
        <f t="shared" si="14"/>
        <v>39</v>
      </c>
      <c r="Q41" s="77">
        <f t="shared" si="15"/>
        <v>170</v>
      </c>
      <c r="R41" s="77">
        <f t="shared" si="16"/>
        <v>209</v>
      </c>
      <c r="S41" s="77">
        <f t="shared" si="17"/>
        <v>10</v>
      </c>
      <c r="T41" s="77">
        <f t="shared" si="18"/>
        <v>-34</v>
      </c>
      <c r="U41" s="77">
        <f t="shared" si="19"/>
        <v>-24</v>
      </c>
      <c r="Z41" s="84">
        <f>(MAX(Z32:Z38)-MIN(Z32:Z38))/MEDIAN(Z32:Z38)</f>
        <v>0.14823041611135793</v>
      </c>
      <c r="AC41" s="84">
        <f>AC38/AC24</f>
        <v>3.0486147412441191</v>
      </c>
      <c r="AD41" s="84">
        <f t="shared" ref="AD41:AK41" si="24">AD38/AD24</f>
        <v>3.8300484652665587</v>
      </c>
      <c r="AE41" s="84">
        <f t="shared" si="24"/>
        <v>3.830275229357798</v>
      </c>
      <c r="AF41" s="84">
        <f t="shared" si="24"/>
        <v>4.4591549295774646</v>
      </c>
      <c r="AG41" s="84">
        <f t="shared" si="24"/>
        <v>2.293487221764221</v>
      </c>
      <c r="AH41" s="84">
        <f t="shared" si="24"/>
        <v>2.8896860986547086</v>
      </c>
      <c r="AI41" s="84">
        <f t="shared" si="24"/>
        <v>3.6245551601423487</v>
      </c>
      <c r="AJ41" s="84">
        <f t="shared" si="24"/>
        <v>3.4827586206896548</v>
      </c>
      <c r="AK41" s="84">
        <f t="shared" si="24"/>
        <v>3.4481401737322739</v>
      </c>
    </row>
    <row r="42" spans="2:37" ht="15.6" customHeight="1" x14ac:dyDescent="0.15">
      <c r="B42" s="62">
        <v>2012</v>
      </c>
      <c r="C42" s="14">
        <v>592</v>
      </c>
      <c r="D42" s="15">
        <v>1086</v>
      </c>
      <c r="E42" s="13">
        <v>1678</v>
      </c>
      <c r="F42" s="4">
        <v>2711</v>
      </c>
      <c r="G42" s="4">
        <v>2983</v>
      </c>
      <c r="H42" s="4">
        <v>5694</v>
      </c>
      <c r="I42" s="14">
        <v>384</v>
      </c>
      <c r="J42" s="15">
        <v>972</v>
      </c>
      <c r="K42" s="13">
        <v>1356</v>
      </c>
      <c r="L42" s="4">
        <v>142</v>
      </c>
      <c r="M42" s="4">
        <v>243</v>
      </c>
      <c r="N42" s="4">
        <v>385</v>
      </c>
      <c r="P42" s="77">
        <f t="shared" si="14"/>
        <v>44</v>
      </c>
      <c r="Q42" s="77">
        <f t="shared" si="15"/>
        <v>240</v>
      </c>
      <c r="R42" s="77">
        <f t="shared" si="16"/>
        <v>284</v>
      </c>
      <c r="S42" s="77">
        <f t="shared" si="17"/>
        <v>6</v>
      </c>
      <c r="T42" s="77">
        <f t="shared" si="18"/>
        <v>-28</v>
      </c>
      <c r="U42" s="77">
        <f t="shared" si="19"/>
        <v>-22</v>
      </c>
    </row>
    <row r="43" spans="2:37" ht="15.6" customHeight="1" x14ac:dyDescent="0.15">
      <c r="B43" s="62">
        <v>2013</v>
      </c>
      <c r="C43" s="14">
        <v>780</v>
      </c>
      <c r="D43" s="15">
        <v>1217</v>
      </c>
      <c r="E43" s="13">
        <v>1997</v>
      </c>
      <c r="F43" s="4">
        <v>2965</v>
      </c>
      <c r="G43" s="4">
        <v>2985</v>
      </c>
      <c r="H43" s="4">
        <v>5950</v>
      </c>
      <c r="I43" s="14">
        <v>432</v>
      </c>
      <c r="J43" s="15">
        <v>999</v>
      </c>
      <c r="K43" s="13">
        <v>1431</v>
      </c>
      <c r="L43" s="4">
        <v>63</v>
      </c>
      <c r="M43" s="4">
        <v>173</v>
      </c>
      <c r="N43" s="4">
        <v>236</v>
      </c>
      <c r="P43" s="77">
        <f t="shared" si="14"/>
        <v>34</v>
      </c>
      <c r="Q43" s="77">
        <f t="shared" si="15"/>
        <v>48</v>
      </c>
      <c r="R43" s="77">
        <f t="shared" si="16"/>
        <v>82</v>
      </c>
      <c r="S43" s="77">
        <f t="shared" si="17"/>
        <v>19</v>
      </c>
      <c r="T43" s="77">
        <f t="shared" si="18"/>
        <v>-40</v>
      </c>
      <c r="U43" s="77">
        <f t="shared" si="19"/>
        <v>-21</v>
      </c>
      <c r="Z43" s="83" t="s">
        <v>107</v>
      </c>
      <c r="AA43" s="3" t="str">
        <f t="shared" ref="AA43:AH43" si="25">AC29</f>
        <v>AACCT&amp;IS</v>
      </c>
      <c r="AB43" s="3" t="str">
        <f t="shared" si="25"/>
        <v>MGT</v>
      </c>
      <c r="AC43" s="3" t="str">
        <f t="shared" si="25"/>
        <v>MKT</v>
      </c>
      <c r="AD43" s="3" t="str">
        <f t="shared" si="25"/>
        <v>FIN</v>
      </c>
      <c r="AE43" s="3" t="str">
        <f t="shared" si="25"/>
        <v>SOM</v>
      </c>
      <c r="AF43" s="3" t="str">
        <f t="shared" si="25"/>
        <v>BLAW</v>
      </c>
      <c r="AG43" s="3" t="str">
        <f t="shared" si="25"/>
        <v>ECON</v>
      </c>
      <c r="AH43" s="3" t="str">
        <f t="shared" si="25"/>
        <v>OTH</v>
      </c>
    </row>
    <row r="44" spans="2:37" ht="15.6" customHeight="1" x14ac:dyDescent="0.15">
      <c r="B44" s="62">
        <v>2014</v>
      </c>
      <c r="C44" s="14">
        <v>826</v>
      </c>
      <c r="D44" s="15">
        <v>1340</v>
      </c>
      <c r="E44" s="13">
        <v>2166</v>
      </c>
      <c r="F44" s="4">
        <v>3296</v>
      </c>
      <c r="G44" s="4">
        <v>3153</v>
      </c>
      <c r="H44" s="4">
        <v>6449</v>
      </c>
      <c r="I44" s="14">
        <v>401</v>
      </c>
      <c r="J44" s="15">
        <v>886</v>
      </c>
      <c r="K44" s="13">
        <v>1287</v>
      </c>
      <c r="L44" s="4">
        <v>227</v>
      </c>
      <c r="M44" s="4">
        <v>224</v>
      </c>
      <c r="N44" s="4">
        <v>451</v>
      </c>
      <c r="P44" s="77">
        <f t="shared" si="14"/>
        <v>41</v>
      </c>
      <c r="Q44" s="77">
        <f t="shared" si="15"/>
        <v>62</v>
      </c>
      <c r="R44" s="77">
        <f t="shared" si="16"/>
        <v>103</v>
      </c>
      <c r="S44" s="77">
        <f t="shared" si="17"/>
        <v>15</v>
      </c>
      <c r="T44" s="77">
        <f t="shared" si="18"/>
        <v>-30</v>
      </c>
      <c r="U44" s="77">
        <f t="shared" si="19"/>
        <v>-15</v>
      </c>
      <c r="Y44" s="83" t="s">
        <v>108</v>
      </c>
      <c r="Z44" s="77">
        <f>Z39</f>
        <v>6634.7142857142853</v>
      </c>
      <c r="AA44" s="77">
        <f t="shared" ref="AA44:AH44" si="26">AC38</f>
        <v>1666.2857142857142</v>
      </c>
      <c r="AB44" s="77">
        <f t="shared" si="26"/>
        <v>1693.4285714285713</v>
      </c>
      <c r="AC44" s="77">
        <f t="shared" si="26"/>
        <v>1192.8571428571429</v>
      </c>
      <c r="AD44" s="77">
        <f t="shared" si="26"/>
        <v>904.57142857142856</v>
      </c>
      <c r="AE44" s="77">
        <f t="shared" si="26"/>
        <v>397.42857142857144</v>
      </c>
      <c r="AF44" s="77">
        <f t="shared" si="26"/>
        <v>460.28571428571428</v>
      </c>
      <c r="AG44" s="77">
        <f t="shared" si="26"/>
        <v>291</v>
      </c>
      <c r="AH44" s="77">
        <f t="shared" si="26"/>
        <v>28.857142857142858</v>
      </c>
      <c r="AI44" s="77">
        <f>SUM(AA44:AH44)</f>
        <v>6634.7142857142862</v>
      </c>
    </row>
    <row r="45" spans="2:37" ht="15.6" customHeight="1" x14ac:dyDescent="0.15">
      <c r="B45" s="62">
        <v>2015</v>
      </c>
      <c r="C45" s="14">
        <v>817</v>
      </c>
      <c r="D45" s="15">
        <v>1424</v>
      </c>
      <c r="E45" s="13">
        <v>2241</v>
      </c>
      <c r="F45" s="4">
        <v>3485</v>
      </c>
      <c r="G45" s="4">
        <v>3467</v>
      </c>
      <c r="H45" s="4">
        <v>6952</v>
      </c>
      <c r="I45" s="14">
        <v>521</v>
      </c>
      <c r="J45" s="15">
        <v>818</v>
      </c>
      <c r="K45" s="13">
        <v>1339</v>
      </c>
      <c r="L45" s="4">
        <v>164</v>
      </c>
      <c r="M45" s="4">
        <v>437</v>
      </c>
      <c r="N45" s="4">
        <v>601</v>
      </c>
      <c r="P45" s="77">
        <f t="shared" si="14"/>
        <v>34</v>
      </c>
      <c r="Q45" s="77">
        <f t="shared" si="15"/>
        <v>97</v>
      </c>
      <c r="R45" s="77">
        <f t="shared" si="16"/>
        <v>131</v>
      </c>
      <c r="S45" s="77">
        <f t="shared" si="17"/>
        <v>17</v>
      </c>
      <c r="T45" s="77">
        <f t="shared" si="18"/>
        <v>-37</v>
      </c>
      <c r="U45" s="77">
        <f t="shared" si="19"/>
        <v>-20</v>
      </c>
      <c r="Y45" s="83" t="s">
        <v>109</v>
      </c>
      <c r="Z45" s="77">
        <f>X25</f>
        <v>1924.1428571428571</v>
      </c>
      <c r="AA45" s="77">
        <f t="shared" ref="AA45:AH45" si="27">AC24</f>
        <v>546.57142857142856</v>
      </c>
      <c r="AB45" s="77">
        <f t="shared" si="27"/>
        <v>442.14285714285717</v>
      </c>
      <c r="AC45" s="77">
        <f t="shared" si="27"/>
        <v>311.42857142857144</v>
      </c>
      <c r="AD45" s="77">
        <f t="shared" si="27"/>
        <v>202.85714285714286</v>
      </c>
      <c r="AE45" s="77">
        <f t="shared" si="27"/>
        <v>173.28571428571428</v>
      </c>
      <c r="AF45" s="77">
        <f t="shared" si="27"/>
        <v>159.28571428571428</v>
      </c>
      <c r="AG45" s="77">
        <f t="shared" si="27"/>
        <v>80.285714285714292</v>
      </c>
      <c r="AH45" s="77">
        <f t="shared" si="27"/>
        <v>8.2857142857142865</v>
      </c>
      <c r="AI45" s="77">
        <f>SUM(AA45:AH45)</f>
        <v>1924.1428571428571</v>
      </c>
    </row>
    <row r="46" spans="2:37" ht="15.6" customHeight="1" x14ac:dyDescent="0.15">
      <c r="B46" s="62">
        <v>2016</v>
      </c>
      <c r="C46" s="19">
        <v>628</v>
      </c>
      <c r="D46" s="16">
        <v>1228</v>
      </c>
      <c r="E46" s="17">
        <v>1856</v>
      </c>
      <c r="F46" s="4">
        <v>3428</v>
      </c>
      <c r="G46" s="4">
        <v>3440</v>
      </c>
      <c r="H46" s="4">
        <v>6868</v>
      </c>
      <c r="I46" s="19">
        <v>516</v>
      </c>
      <c r="J46" s="16">
        <v>1006</v>
      </c>
      <c r="K46" s="17">
        <v>1522</v>
      </c>
      <c r="L46" s="4"/>
      <c r="M46" s="4"/>
      <c r="N46" s="4"/>
      <c r="P46" s="77">
        <f t="shared" si="14"/>
        <v>27</v>
      </c>
      <c r="Q46" s="77">
        <f t="shared" si="15"/>
        <v>167</v>
      </c>
      <c r="R46" s="77">
        <f t="shared" si="16"/>
        <v>194</v>
      </c>
      <c r="S46" s="77">
        <f t="shared" si="17"/>
        <v>17</v>
      </c>
      <c r="T46" s="77">
        <f t="shared" si="18"/>
        <v>-27</v>
      </c>
      <c r="U46" s="77">
        <f t="shared" si="19"/>
        <v>-10</v>
      </c>
      <c r="AA46" s="3">
        <f t="shared" ref="AA46:AH46" si="28">AA44/AA45</f>
        <v>3.0486147412441191</v>
      </c>
      <c r="AB46" s="3">
        <f t="shared" si="28"/>
        <v>3.8300484652665587</v>
      </c>
      <c r="AC46" s="3">
        <f t="shared" si="28"/>
        <v>3.830275229357798</v>
      </c>
      <c r="AD46" s="3">
        <f t="shared" si="28"/>
        <v>4.4591549295774646</v>
      </c>
      <c r="AE46" s="3">
        <f t="shared" si="28"/>
        <v>2.293487221764221</v>
      </c>
      <c r="AF46" s="3">
        <f t="shared" si="28"/>
        <v>2.8896860986547086</v>
      </c>
      <c r="AG46" s="3">
        <f t="shared" si="28"/>
        <v>3.6245551601423487</v>
      </c>
      <c r="AH46" s="3">
        <f t="shared" si="28"/>
        <v>3.4827586206896548</v>
      </c>
      <c r="AK46" s="3">
        <f>AVERAGE(AK16:AK22)</f>
        <v>1924.1428571428571</v>
      </c>
    </row>
    <row r="47" spans="2:37" ht="15.6" customHeight="1" x14ac:dyDescent="0.15">
      <c r="B47" s="74"/>
      <c r="C47" s="74"/>
      <c r="D47" s="74"/>
      <c r="E47" s="74"/>
      <c r="F47" s="74"/>
      <c r="G47" s="74"/>
      <c r="H47" s="74"/>
      <c r="I47" s="55" t="s">
        <v>32</v>
      </c>
      <c r="J47" s="75"/>
      <c r="K47" s="75"/>
      <c r="L47" s="2">
        <v>0.35939470365699872</v>
      </c>
      <c r="M47" s="2">
        <v>0.24389866363964707</v>
      </c>
      <c r="N47" s="2">
        <v>0.28400134725496801</v>
      </c>
    </row>
  </sheetData>
  <sortState xmlns:xlrd2="http://schemas.microsoft.com/office/spreadsheetml/2017/richdata2" ref="AH30:AO36">
    <sortCondition ref="AH30:AH36"/>
  </sortState>
  <mergeCells count="10">
    <mergeCell ref="C2:E2"/>
    <mergeCell ref="F2:H2"/>
    <mergeCell ref="I2:K2"/>
    <mergeCell ref="L2:N2"/>
    <mergeCell ref="B2:B3"/>
    <mergeCell ref="B29:B30"/>
    <mergeCell ref="C29:E29"/>
    <mergeCell ref="F29:H29"/>
    <mergeCell ref="I29:K29"/>
    <mergeCell ref="L29:N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18"/>
  <sheetViews>
    <sheetView workbookViewId="0"/>
  </sheetViews>
  <sheetFormatPr defaultColWidth="9.1640625" defaultRowHeight="15.6" customHeight="1" x14ac:dyDescent="0.15"/>
  <cols>
    <col min="1" max="1" width="9.1640625" style="66"/>
    <col min="2" max="2" width="19.1640625" style="3" bestFit="1" customWidth="1"/>
    <col min="3" max="3" width="9.33203125" style="3" bestFit="1" customWidth="1"/>
    <col min="4" max="5" width="9.6640625" style="3" bestFit="1" customWidth="1"/>
    <col min="6" max="11" width="9.33203125" style="3" bestFit="1" customWidth="1"/>
    <col min="12" max="12" width="9.6640625" style="3" bestFit="1" customWidth="1"/>
    <col min="13" max="14" width="9.33203125" style="3" bestFit="1" customWidth="1"/>
    <col min="15" max="15" width="81.1640625" style="3" bestFit="1" customWidth="1"/>
    <col min="16" max="16384" width="9.1640625" style="3"/>
  </cols>
  <sheetData>
    <row r="2" spans="1:15" ht="15.6" customHeight="1" x14ac:dyDescent="0.15">
      <c r="A2" s="71" t="s">
        <v>51</v>
      </c>
      <c r="B2" s="132"/>
      <c r="C2" s="134" t="s">
        <v>26</v>
      </c>
      <c r="D2" s="135"/>
      <c r="E2" s="136"/>
      <c r="F2" s="135" t="s">
        <v>18</v>
      </c>
      <c r="G2" s="135"/>
      <c r="H2" s="135"/>
      <c r="I2" s="134" t="s">
        <v>27</v>
      </c>
      <c r="J2" s="135"/>
      <c r="K2" s="136"/>
      <c r="L2" s="134" t="s">
        <v>1</v>
      </c>
      <c r="M2" s="135"/>
      <c r="N2" s="136"/>
      <c r="O2" s="139" t="s">
        <v>54</v>
      </c>
    </row>
    <row r="3" spans="1:15" ht="15.6" customHeight="1" x14ac:dyDescent="0.15">
      <c r="B3" s="133"/>
      <c r="C3" s="67" t="s">
        <v>16</v>
      </c>
      <c r="D3" s="55" t="s">
        <v>14</v>
      </c>
      <c r="E3" s="60" t="s">
        <v>19</v>
      </c>
      <c r="F3" s="55" t="s">
        <v>2</v>
      </c>
      <c r="G3" s="55" t="s">
        <v>3</v>
      </c>
      <c r="H3" s="55" t="s">
        <v>4</v>
      </c>
      <c r="I3" s="67" t="s">
        <v>5</v>
      </c>
      <c r="J3" s="55" t="s">
        <v>6</v>
      </c>
      <c r="K3" s="60" t="s">
        <v>7</v>
      </c>
      <c r="L3" s="67" t="s">
        <v>8</v>
      </c>
      <c r="M3" s="55" t="s">
        <v>9</v>
      </c>
      <c r="N3" s="60" t="s">
        <v>10</v>
      </c>
      <c r="O3" s="140"/>
    </row>
    <row r="4" spans="1:15" ht="15.6" customHeight="1" x14ac:dyDescent="0.15">
      <c r="B4" s="70" t="s">
        <v>11</v>
      </c>
      <c r="C4" s="14">
        <v>684</v>
      </c>
      <c r="D4" s="15">
        <v>1288</v>
      </c>
      <c r="E4" s="13">
        <v>1972</v>
      </c>
      <c r="F4" s="15">
        <v>2871</v>
      </c>
      <c r="G4" s="15">
        <v>3315</v>
      </c>
      <c r="H4" s="15">
        <v>6186</v>
      </c>
      <c r="I4" s="14">
        <v>380</v>
      </c>
      <c r="J4" s="15">
        <v>968</v>
      </c>
      <c r="K4" s="13">
        <v>1348</v>
      </c>
      <c r="L4" s="14">
        <v>247</v>
      </c>
      <c r="M4" s="15">
        <v>315</v>
      </c>
      <c r="N4" s="13">
        <v>562</v>
      </c>
      <c r="O4" s="18" t="s">
        <v>33</v>
      </c>
    </row>
    <row r="5" spans="1:15" ht="15.6" customHeight="1" x14ac:dyDescent="0.15">
      <c r="B5" s="70" t="s">
        <v>25</v>
      </c>
      <c r="C5" s="14">
        <v>0.13</v>
      </c>
      <c r="D5" s="15">
        <v>0.1</v>
      </c>
      <c r="E5" s="13">
        <v>0.1</v>
      </c>
      <c r="F5" s="15">
        <v>0.11</v>
      </c>
      <c r="G5" s="15">
        <v>7.0000000000000007E-2</v>
      </c>
      <c r="H5" s="15">
        <v>7.0000000000000007E-2</v>
      </c>
      <c r="I5" s="14">
        <v>0.23</v>
      </c>
      <c r="J5" s="15">
        <v>0.09</v>
      </c>
      <c r="K5" s="13">
        <v>0.1</v>
      </c>
      <c r="L5" s="14">
        <v>0.49</v>
      </c>
      <c r="M5" s="15">
        <v>0.32</v>
      </c>
      <c r="N5" s="13">
        <v>0.35</v>
      </c>
      <c r="O5" s="18" t="s">
        <v>34</v>
      </c>
    </row>
    <row r="6" spans="1:15" ht="15.6" customHeight="1" x14ac:dyDescent="0.15">
      <c r="B6" s="70" t="s">
        <v>30</v>
      </c>
      <c r="C6" s="20">
        <v>48.263712201247756</v>
      </c>
      <c r="D6" s="21">
        <v>71.756462911735341</v>
      </c>
      <c r="E6" s="22">
        <v>104.17986597431921</v>
      </c>
      <c r="F6" s="21">
        <v>173.74080047191646</v>
      </c>
      <c r="G6" s="21">
        <v>120.92319525098966</v>
      </c>
      <c r="H6" s="21">
        <v>238.83702177518146</v>
      </c>
      <c r="I6" s="20">
        <v>45.799708100199737</v>
      </c>
      <c r="J6" s="21">
        <v>46.303040706171913</v>
      </c>
      <c r="K6" s="22">
        <v>74.971515894188926</v>
      </c>
      <c r="L6" s="20">
        <v>67.117643988397745</v>
      </c>
      <c r="M6" s="21">
        <v>56.558525422606721</v>
      </c>
      <c r="N6" s="22">
        <v>109.27569988360257</v>
      </c>
      <c r="O6" s="18" t="s">
        <v>35</v>
      </c>
    </row>
    <row r="7" spans="1:15" ht="15.6" customHeight="1" x14ac:dyDescent="0.15">
      <c r="B7" s="70" t="s">
        <v>20</v>
      </c>
      <c r="C7" s="20">
        <v>675.5</v>
      </c>
      <c r="D7" s="21">
        <v>1289</v>
      </c>
      <c r="E7" s="22">
        <v>1973.5</v>
      </c>
      <c r="F7" s="21">
        <v>2752.5</v>
      </c>
      <c r="G7" s="21">
        <v>3360.5</v>
      </c>
      <c r="H7" s="21">
        <v>6026</v>
      </c>
      <c r="I7" s="20">
        <v>397</v>
      </c>
      <c r="J7" s="21">
        <v>985</v>
      </c>
      <c r="K7" s="22">
        <v>1347.5</v>
      </c>
      <c r="L7" s="20">
        <v>227</v>
      </c>
      <c r="M7" s="21">
        <v>338</v>
      </c>
      <c r="N7" s="22">
        <v>601</v>
      </c>
      <c r="O7" s="18" t="s">
        <v>36</v>
      </c>
    </row>
    <row r="8" spans="1:15" ht="15.6" customHeight="1" x14ac:dyDescent="0.15">
      <c r="B8" s="70" t="s">
        <v>12</v>
      </c>
      <c r="C8" s="14">
        <v>826</v>
      </c>
      <c r="D8" s="15">
        <v>1538</v>
      </c>
      <c r="E8" s="13">
        <v>2241</v>
      </c>
      <c r="F8" s="15">
        <v>3485</v>
      </c>
      <c r="G8" s="15">
        <v>3678</v>
      </c>
      <c r="H8" s="15">
        <v>6952</v>
      </c>
      <c r="I8" s="14">
        <v>521</v>
      </c>
      <c r="J8" s="15">
        <v>1126</v>
      </c>
      <c r="K8" s="13">
        <v>1539</v>
      </c>
      <c r="L8" s="14">
        <v>568</v>
      </c>
      <c r="M8" s="15">
        <v>437</v>
      </c>
      <c r="N8" s="13">
        <v>983</v>
      </c>
      <c r="O8" s="18" t="s">
        <v>37</v>
      </c>
    </row>
    <row r="9" spans="1:15" ht="15.6" customHeight="1" x14ac:dyDescent="0.15">
      <c r="B9" s="70" t="s">
        <v>21</v>
      </c>
      <c r="C9" s="14">
        <v>543</v>
      </c>
      <c r="D9" s="15">
        <v>1086</v>
      </c>
      <c r="E9" s="13">
        <v>1643</v>
      </c>
      <c r="F9" s="15">
        <v>2329</v>
      </c>
      <c r="G9" s="15">
        <v>2983</v>
      </c>
      <c r="H9" s="15">
        <v>5634</v>
      </c>
      <c r="I9" s="14">
        <v>228</v>
      </c>
      <c r="J9" s="15">
        <v>802</v>
      </c>
      <c r="K9" s="13">
        <v>1031</v>
      </c>
      <c r="L9" s="14">
        <v>63</v>
      </c>
      <c r="M9" s="15">
        <v>173</v>
      </c>
      <c r="N9" s="13">
        <v>236</v>
      </c>
      <c r="O9" s="18" t="s">
        <v>38</v>
      </c>
    </row>
    <row r="10" spans="1:15" ht="15.6" customHeight="1" x14ac:dyDescent="0.15">
      <c r="B10" s="70" t="s">
        <v>28</v>
      </c>
      <c r="C10" s="27">
        <v>0.42</v>
      </c>
      <c r="D10" s="28">
        <v>0.35</v>
      </c>
      <c r="E10" s="29">
        <v>0.3</v>
      </c>
      <c r="F10" s="28">
        <v>0.42</v>
      </c>
      <c r="G10" s="28">
        <v>0.21</v>
      </c>
      <c r="H10" s="28">
        <v>0.22</v>
      </c>
      <c r="I10" s="27">
        <v>0.74</v>
      </c>
      <c r="J10" s="28">
        <v>0.33</v>
      </c>
      <c r="K10" s="29">
        <v>0.38</v>
      </c>
      <c r="L10" s="27">
        <v>2.2200000000000002</v>
      </c>
      <c r="M10" s="28">
        <v>0.78</v>
      </c>
      <c r="N10" s="29">
        <v>1.24</v>
      </c>
      <c r="O10" s="18" t="s">
        <v>39</v>
      </c>
    </row>
    <row r="11" spans="1:15" ht="15.6" customHeight="1" x14ac:dyDescent="0.15">
      <c r="B11" s="70" t="s">
        <v>22</v>
      </c>
      <c r="C11" s="20">
        <v>92.490514314146054</v>
      </c>
      <c r="D11" s="21">
        <v>138.39924992915388</v>
      </c>
      <c r="E11" s="22">
        <v>199.83945937629417</v>
      </c>
      <c r="F11" s="21">
        <v>300.38900176429968</v>
      </c>
      <c r="G11" s="21">
        <v>232.35354834512736</v>
      </c>
      <c r="H11" s="21">
        <v>424.00782787023883</v>
      </c>
      <c r="I11" s="20">
        <v>80.602965796787529</v>
      </c>
      <c r="J11" s="21">
        <v>89.333137881804674</v>
      </c>
      <c r="K11" s="22">
        <v>137.45025074030031</v>
      </c>
      <c r="L11" s="20">
        <v>121.19877415693138</v>
      </c>
      <c r="M11" s="21">
        <v>102.13147455724949</v>
      </c>
      <c r="N11" s="22">
        <v>197.32636731591458</v>
      </c>
      <c r="O11" s="18" t="s">
        <v>40</v>
      </c>
    </row>
    <row r="12" spans="1:15" ht="15.6" customHeight="1" x14ac:dyDescent="0.15">
      <c r="B12" s="70" t="s">
        <v>23</v>
      </c>
      <c r="C12" s="14">
        <v>16</v>
      </c>
      <c r="D12" s="15">
        <v>16</v>
      </c>
      <c r="E12" s="13">
        <v>16</v>
      </c>
      <c r="F12" s="15">
        <v>16</v>
      </c>
      <c r="G12" s="15">
        <v>16</v>
      </c>
      <c r="H12" s="15">
        <v>16</v>
      </c>
      <c r="I12" s="14">
        <v>16</v>
      </c>
      <c r="J12" s="15">
        <v>16</v>
      </c>
      <c r="K12" s="13">
        <v>16</v>
      </c>
      <c r="L12" s="14">
        <v>15</v>
      </c>
      <c r="M12" s="15">
        <v>15</v>
      </c>
      <c r="N12" s="13">
        <v>15</v>
      </c>
      <c r="O12" s="18" t="s">
        <v>41</v>
      </c>
    </row>
    <row r="13" spans="1:15" ht="15.6" customHeight="1" x14ac:dyDescent="0.15">
      <c r="B13" s="70" t="s">
        <v>31</v>
      </c>
      <c r="C13" s="24">
        <v>0.34685598377281945</v>
      </c>
      <c r="D13" s="25">
        <v>0.65314401622718055</v>
      </c>
      <c r="E13" s="26">
        <v>1</v>
      </c>
      <c r="F13" s="25">
        <v>0.46411251212415133</v>
      </c>
      <c r="G13" s="25">
        <v>0.53588748787584872</v>
      </c>
      <c r="H13" s="25">
        <v>1</v>
      </c>
      <c r="I13" s="24">
        <v>0.55555555555555558</v>
      </c>
      <c r="J13" s="25">
        <v>0.75155279503105588</v>
      </c>
      <c r="K13" s="26">
        <v>0.68356997971602429</v>
      </c>
      <c r="L13" s="24">
        <v>0.3611111111111111</v>
      </c>
      <c r="M13" s="25">
        <v>0.24456521739130435</v>
      </c>
      <c r="N13" s="26">
        <v>0.28498985801217036</v>
      </c>
      <c r="O13" s="18" t="s">
        <v>42</v>
      </c>
    </row>
    <row r="14" spans="1:15" ht="15.6" customHeight="1" x14ac:dyDescent="0.15">
      <c r="B14" s="70" t="s">
        <v>24</v>
      </c>
      <c r="C14" s="30">
        <v>23.122628578536514</v>
      </c>
      <c r="D14" s="31">
        <v>34.599812482288471</v>
      </c>
      <c r="E14" s="32">
        <v>49.959864844073543</v>
      </c>
      <c r="F14" s="31">
        <v>75.09725044107492</v>
      </c>
      <c r="G14" s="31">
        <v>58.088387086281841</v>
      </c>
      <c r="H14" s="31">
        <v>106.00195696755971</v>
      </c>
      <c r="I14" s="30">
        <v>20.150741449196882</v>
      </c>
      <c r="J14" s="31">
        <v>22.333284470451169</v>
      </c>
      <c r="K14" s="32">
        <v>34.362562685075076</v>
      </c>
      <c r="L14" s="30">
        <v>31.293388926036606</v>
      </c>
      <c r="M14" s="31">
        <v>26.370233338922251</v>
      </c>
      <c r="N14" s="32">
        <v>50.949448958809647</v>
      </c>
      <c r="O14" s="18" t="s">
        <v>43</v>
      </c>
    </row>
    <row r="15" spans="1:15" ht="15.6" customHeight="1" x14ac:dyDescent="0.15">
      <c r="B15" s="70" t="s">
        <v>29</v>
      </c>
      <c r="C15" s="34">
        <v>5.7788002684968642E-3</v>
      </c>
      <c r="D15" s="35">
        <v>-4.1478806752022201E-3</v>
      </c>
      <c r="E15" s="36">
        <v>-9.6237763805140375E-4</v>
      </c>
      <c r="F15" s="35">
        <v>2.6104096988992742E-2</v>
      </c>
      <c r="G15" s="35">
        <v>1.8088552590527218E-3</v>
      </c>
      <c r="H15" s="35">
        <v>1.2777612825360274E-2</v>
      </c>
      <c r="I15" s="34">
        <v>5.5652420794582991E-2</v>
      </c>
      <c r="J15" s="35">
        <v>1.5223294472696658E-2</v>
      </c>
      <c r="K15" s="36">
        <v>2.6306467719307003E-2</v>
      </c>
      <c r="L15" s="34">
        <v>-1.5403622702390707E-2</v>
      </c>
      <c r="M15" s="35">
        <v>1.0612906611100259E-2</v>
      </c>
      <c r="N15" s="36">
        <v>2.3739353993887935E-3</v>
      </c>
      <c r="O15" s="18" t="s">
        <v>44</v>
      </c>
    </row>
    <row r="16" spans="1:15" ht="15.6" customHeight="1" x14ac:dyDescent="0.15">
      <c r="B16" s="70" t="s">
        <v>46</v>
      </c>
      <c r="C16" s="24">
        <v>-9.7222222222222224E-2</v>
      </c>
      <c r="D16" s="25">
        <v>-4.5906656465187455E-2</v>
      </c>
      <c r="E16" s="26">
        <v>-6.1603823685608072E-2</v>
      </c>
      <c r="F16" s="25">
        <v>0.23915843709746673</v>
      </c>
      <c r="G16" s="25">
        <v>3.733572281959379E-2</v>
      </c>
      <c r="H16" s="25">
        <v>0.12013387352474898</v>
      </c>
      <c r="I16" s="24">
        <v>0.59388646288209612</v>
      </c>
      <c r="J16" s="25">
        <v>4.738154613466334E-2</v>
      </c>
      <c r="K16" s="26">
        <v>0.1687681862269641</v>
      </c>
      <c r="L16" s="24">
        <v>-1.1932367149758454</v>
      </c>
      <c r="M16" s="25">
        <v>-0.84450402144772119</v>
      </c>
      <c r="N16" s="26">
        <v>-0.96896551724137936</v>
      </c>
      <c r="O16" s="18" t="s">
        <v>45</v>
      </c>
    </row>
    <row r="17" spans="2:15" ht="15.6" customHeight="1" x14ac:dyDescent="0.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ht="15.6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</sheetData>
  <mergeCells count="6">
    <mergeCell ref="O2:O3"/>
    <mergeCell ref="B2:B3"/>
    <mergeCell ref="C2:E2"/>
    <mergeCell ref="F2:H2"/>
    <mergeCell ref="I2:K2"/>
    <mergeCell ref="L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2"/>
  <sheetViews>
    <sheetView workbookViewId="0">
      <selection activeCell="G39" sqref="G39"/>
    </sheetView>
  </sheetViews>
  <sheetFormatPr defaultColWidth="9.1640625" defaultRowHeight="15.6" customHeight="1" x14ac:dyDescent="0.15"/>
  <cols>
    <col min="1" max="1" width="9.1640625" style="4"/>
    <col min="2" max="19" width="9.1640625" style="3"/>
    <col min="20" max="20" width="10.6640625" style="3" bestFit="1" customWidth="1"/>
    <col min="21" max="16384" width="9.1640625" style="3"/>
  </cols>
  <sheetData>
    <row r="2" spans="1:22" ht="15.6" customHeight="1" x14ac:dyDescent="0.15">
      <c r="A2" s="71" t="s">
        <v>52</v>
      </c>
      <c r="B2" s="141" t="s">
        <v>47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2" ht="15.6" customHeight="1" thickBot="1" x14ac:dyDescent="0.2">
      <c r="B3" s="48" t="s">
        <v>0</v>
      </c>
      <c r="C3" s="51">
        <v>2001</v>
      </c>
      <c r="D3" s="52">
        <v>2002</v>
      </c>
      <c r="E3" s="52">
        <v>2003</v>
      </c>
      <c r="F3" s="52">
        <v>2004</v>
      </c>
      <c r="G3" s="48">
        <v>2005</v>
      </c>
      <c r="H3" s="48">
        <v>2006</v>
      </c>
      <c r="I3" s="48">
        <v>2007</v>
      </c>
      <c r="J3" s="48">
        <v>2008</v>
      </c>
      <c r="K3" s="48">
        <v>2009</v>
      </c>
      <c r="L3" s="48">
        <v>2010</v>
      </c>
      <c r="M3" s="48">
        <v>2011</v>
      </c>
      <c r="N3" s="48">
        <v>2012</v>
      </c>
      <c r="O3" s="48">
        <v>2013</v>
      </c>
      <c r="P3" s="48">
        <v>2014</v>
      </c>
      <c r="Q3" s="48">
        <v>2015</v>
      </c>
      <c r="R3" s="48">
        <v>2016</v>
      </c>
      <c r="S3" s="56" t="s">
        <v>11</v>
      </c>
      <c r="T3" s="67" t="s">
        <v>17</v>
      </c>
    </row>
    <row r="4" spans="1:22" ht="15.6" customHeight="1" thickBot="1" x14ac:dyDescent="0.2">
      <c r="B4" s="37">
        <v>1</v>
      </c>
      <c r="C4" s="38">
        <v>576</v>
      </c>
      <c r="D4" s="44">
        <v>596</v>
      </c>
      <c r="E4" s="45">
        <v>626</v>
      </c>
      <c r="F4" s="46">
        <v>543</v>
      </c>
      <c r="G4" s="42">
        <v>663</v>
      </c>
      <c r="H4" s="42">
        <v>688</v>
      </c>
      <c r="I4" s="42">
        <v>717</v>
      </c>
      <c r="J4" s="42">
        <v>815</v>
      </c>
      <c r="K4" s="42">
        <v>646</v>
      </c>
      <c r="L4" s="42">
        <v>709</v>
      </c>
      <c r="M4" s="42">
        <v>715</v>
      </c>
      <c r="N4" s="42">
        <v>592</v>
      </c>
      <c r="O4" s="42">
        <v>780</v>
      </c>
      <c r="P4" s="42">
        <v>826</v>
      </c>
      <c r="Q4" s="42">
        <v>817</v>
      </c>
      <c r="R4" s="42">
        <v>628</v>
      </c>
      <c r="S4" s="57">
        <f>AVERAGE(C4:R4)</f>
        <v>683.5625</v>
      </c>
      <c r="T4" s="33">
        <v>0.23800000000000002</v>
      </c>
      <c r="U4" s="50"/>
      <c r="V4" s="72"/>
    </row>
    <row r="5" spans="1:22" ht="15.6" customHeight="1" thickBot="1" x14ac:dyDescent="0.2">
      <c r="B5" s="61">
        <v>2</v>
      </c>
      <c r="C5" s="43">
        <v>401</v>
      </c>
      <c r="D5" s="38">
        <v>422</v>
      </c>
      <c r="E5" s="39">
        <v>473</v>
      </c>
      <c r="F5" s="40">
        <v>515</v>
      </c>
      <c r="G5" s="41">
        <v>429</v>
      </c>
      <c r="H5" s="42">
        <v>578</v>
      </c>
      <c r="I5" s="42">
        <v>538</v>
      </c>
      <c r="J5" s="42">
        <v>513</v>
      </c>
      <c r="K5" s="42">
        <v>568</v>
      </c>
      <c r="L5" s="42">
        <v>483</v>
      </c>
      <c r="M5" s="42">
        <v>555</v>
      </c>
      <c r="N5" s="42">
        <v>558</v>
      </c>
      <c r="O5" s="42">
        <v>493</v>
      </c>
      <c r="P5" s="42">
        <v>677</v>
      </c>
      <c r="Q5" s="42">
        <v>715</v>
      </c>
      <c r="R5" s="42">
        <v>716</v>
      </c>
      <c r="S5" s="57">
        <f t="shared" ref="S5:S15" si="0">AVERAGE(C5:R5)</f>
        <v>539.625</v>
      </c>
      <c r="T5" s="33">
        <v>0.188</v>
      </c>
      <c r="U5" s="50"/>
      <c r="V5" s="72"/>
    </row>
    <row r="6" spans="1:22" ht="15.6" customHeight="1" thickBot="1" x14ac:dyDescent="0.2">
      <c r="B6" s="61">
        <v>3</v>
      </c>
      <c r="C6" s="43">
        <v>385</v>
      </c>
      <c r="D6" s="42">
        <v>435</v>
      </c>
      <c r="E6" s="38">
        <v>470</v>
      </c>
      <c r="F6" s="39">
        <v>483</v>
      </c>
      <c r="G6" s="40">
        <v>489</v>
      </c>
      <c r="H6" s="41">
        <v>458</v>
      </c>
      <c r="I6" s="42">
        <v>552</v>
      </c>
      <c r="J6" s="42">
        <v>498</v>
      </c>
      <c r="K6" s="42">
        <v>448</v>
      </c>
      <c r="L6" s="42">
        <v>525</v>
      </c>
      <c r="M6" s="42">
        <v>442</v>
      </c>
      <c r="N6" s="42">
        <v>558</v>
      </c>
      <c r="O6" s="42">
        <v>594</v>
      </c>
      <c r="P6" s="42">
        <v>540</v>
      </c>
      <c r="Q6" s="42">
        <v>725</v>
      </c>
      <c r="R6" s="42">
        <v>707</v>
      </c>
      <c r="S6" s="57">
        <f t="shared" si="0"/>
        <v>519.3125</v>
      </c>
      <c r="T6" s="33">
        <v>0.18100000000000002</v>
      </c>
      <c r="U6" s="50"/>
      <c r="V6" s="72"/>
    </row>
    <row r="7" spans="1:22" ht="15.6" customHeight="1" thickBot="1" x14ac:dyDescent="0.2">
      <c r="B7" s="61">
        <v>4</v>
      </c>
      <c r="C7" s="43">
        <v>328</v>
      </c>
      <c r="D7" s="42">
        <v>380</v>
      </c>
      <c r="E7" s="42">
        <v>421</v>
      </c>
      <c r="F7" s="38">
        <v>447</v>
      </c>
      <c r="G7" s="39">
        <v>479</v>
      </c>
      <c r="H7" s="40">
        <v>488</v>
      </c>
      <c r="I7" s="41">
        <v>427</v>
      </c>
      <c r="J7" s="42">
        <v>500</v>
      </c>
      <c r="K7" s="42">
        <v>408</v>
      </c>
      <c r="L7" s="42">
        <v>416</v>
      </c>
      <c r="M7" s="42">
        <v>487</v>
      </c>
      <c r="N7" s="42">
        <v>429</v>
      </c>
      <c r="O7" s="42">
        <v>540</v>
      </c>
      <c r="P7" s="42">
        <v>561</v>
      </c>
      <c r="Q7" s="42">
        <v>530</v>
      </c>
      <c r="R7" s="42">
        <v>686</v>
      </c>
      <c r="S7" s="57">
        <f t="shared" si="0"/>
        <v>470.4375</v>
      </c>
      <c r="T7" s="33">
        <v>0.16399999999999998</v>
      </c>
      <c r="U7" s="50"/>
      <c r="V7" s="72"/>
    </row>
    <row r="8" spans="1:22" ht="15.6" customHeight="1" thickBot="1" x14ac:dyDescent="0.2">
      <c r="B8" s="61">
        <v>5</v>
      </c>
      <c r="C8" s="43">
        <v>308</v>
      </c>
      <c r="D8" s="42">
        <v>276</v>
      </c>
      <c r="E8" s="42">
        <v>291</v>
      </c>
      <c r="F8" s="42">
        <v>338</v>
      </c>
      <c r="G8" s="38">
        <v>363</v>
      </c>
      <c r="H8" s="39">
        <v>398</v>
      </c>
      <c r="I8" s="40">
        <v>380</v>
      </c>
      <c r="J8" s="41">
        <v>322</v>
      </c>
      <c r="K8" s="42">
        <v>325</v>
      </c>
      <c r="L8" s="42">
        <v>297</v>
      </c>
      <c r="M8" s="42">
        <v>293</v>
      </c>
      <c r="N8" s="42">
        <v>344</v>
      </c>
      <c r="O8" s="42">
        <v>318</v>
      </c>
      <c r="P8" s="42">
        <v>441</v>
      </c>
      <c r="Q8" s="42">
        <v>400</v>
      </c>
      <c r="R8" s="42">
        <v>382</v>
      </c>
      <c r="S8" s="57">
        <f t="shared" si="0"/>
        <v>342.25</v>
      </c>
      <c r="T8" s="33">
        <v>0.11900000000000001</v>
      </c>
      <c r="U8" s="50"/>
      <c r="V8" s="72"/>
    </row>
    <row r="9" spans="1:22" ht="15.6" customHeight="1" thickBot="1" x14ac:dyDescent="0.2">
      <c r="B9" s="61">
        <v>6</v>
      </c>
      <c r="C9" s="43">
        <v>163</v>
      </c>
      <c r="D9" s="42">
        <v>195</v>
      </c>
      <c r="E9" s="42">
        <v>147</v>
      </c>
      <c r="F9" s="42">
        <v>151</v>
      </c>
      <c r="G9" s="42">
        <v>184</v>
      </c>
      <c r="H9" s="38">
        <v>189</v>
      </c>
      <c r="I9" s="39">
        <v>211</v>
      </c>
      <c r="J9" s="40">
        <v>190</v>
      </c>
      <c r="K9" s="41">
        <v>139</v>
      </c>
      <c r="L9" s="42">
        <v>143</v>
      </c>
      <c r="M9" s="42">
        <v>114</v>
      </c>
      <c r="N9" s="42">
        <v>117</v>
      </c>
      <c r="O9" s="42">
        <v>138</v>
      </c>
      <c r="P9" s="42">
        <v>126</v>
      </c>
      <c r="Q9" s="42">
        <v>174</v>
      </c>
      <c r="R9" s="42">
        <v>165</v>
      </c>
      <c r="S9" s="57">
        <f t="shared" si="0"/>
        <v>159.125</v>
      </c>
      <c r="T9" s="33">
        <v>5.5E-2</v>
      </c>
      <c r="U9" s="50"/>
      <c r="V9" s="72"/>
    </row>
    <row r="10" spans="1:22" ht="15.6" customHeight="1" thickBot="1" x14ac:dyDescent="0.2">
      <c r="B10" s="61">
        <v>7</v>
      </c>
      <c r="C10" s="43">
        <v>53</v>
      </c>
      <c r="D10" s="42">
        <v>80</v>
      </c>
      <c r="E10" s="42">
        <v>86</v>
      </c>
      <c r="F10" s="42">
        <v>66</v>
      </c>
      <c r="G10" s="42">
        <v>78</v>
      </c>
      <c r="H10" s="42">
        <v>83</v>
      </c>
      <c r="I10" s="38">
        <v>93</v>
      </c>
      <c r="J10" s="39">
        <v>94</v>
      </c>
      <c r="K10" s="40">
        <v>68</v>
      </c>
      <c r="L10" s="41">
        <v>56</v>
      </c>
      <c r="M10" s="42">
        <v>47</v>
      </c>
      <c r="N10" s="42">
        <v>44</v>
      </c>
      <c r="O10" s="42">
        <v>46</v>
      </c>
      <c r="P10" s="42">
        <v>61</v>
      </c>
      <c r="Q10" s="42">
        <v>56</v>
      </c>
      <c r="R10" s="42">
        <v>67</v>
      </c>
      <c r="S10" s="57">
        <f t="shared" si="0"/>
        <v>67.375</v>
      </c>
      <c r="T10" s="33">
        <v>2.3E-2</v>
      </c>
      <c r="U10" s="50"/>
      <c r="V10" s="72"/>
    </row>
    <row r="11" spans="1:22" ht="15.6" customHeight="1" thickBot="1" x14ac:dyDescent="0.2">
      <c r="B11" s="61">
        <v>8</v>
      </c>
      <c r="C11" s="43">
        <v>30</v>
      </c>
      <c r="D11" s="42">
        <v>35</v>
      </c>
      <c r="E11" s="42">
        <v>37</v>
      </c>
      <c r="F11" s="42">
        <v>41</v>
      </c>
      <c r="G11" s="42">
        <v>29</v>
      </c>
      <c r="H11" s="42">
        <v>37</v>
      </c>
      <c r="I11" s="42">
        <v>33</v>
      </c>
      <c r="J11" s="38">
        <v>48</v>
      </c>
      <c r="K11" s="39">
        <v>35</v>
      </c>
      <c r="L11" s="40">
        <v>31</v>
      </c>
      <c r="M11" s="41">
        <v>22</v>
      </c>
      <c r="N11" s="42">
        <v>25</v>
      </c>
      <c r="O11" s="42">
        <v>18</v>
      </c>
      <c r="P11" s="42">
        <v>26</v>
      </c>
      <c r="Q11" s="42">
        <v>30</v>
      </c>
      <c r="R11" s="42">
        <v>24</v>
      </c>
      <c r="S11" s="57">
        <f t="shared" si="0"/>
        <v>31.3125</v>
      </c>
      <c r="T11" s="33">
        <v>1.1000000000000001E-2</v>
      </c>
      <c r="U11" s="50"/>
      <c r="V11" s="72"/>
    </row>
    <row r="12" spans="1:22" ht="15.6" customHeight="1" thickBot="1" x14ac:dyDescent="0.2">
      <c r="B12" s="61">
        <v>9</v>
      </c>
      <c r="C12" s="43">
        <v>19</v>
      </c>
      <c r="D12" s="42">
        <v>22</v>
      </c>
      <c r="E12" s="42">
        <v>21</v>
      </c>
      <c r="F12" s="42">
        <v>24</v>
      </c>
      <c r="G12" s="42">
        <v>21</v>
      </c>
      <c r="H12" s="42">
        <v>11</v>
      </c>
      <c r="I12" s="42">
        <v>27</v>
      </c>
      <c r="J12" s="42">
        <v>14</v>
      </c>
      <c r="K12" s="38">
        <v>26</v>
      </c>
      <c r="L12" s="39">
        <v>15</v>
      </c>
      <c r="M12" s="40">
        <v>19</v>
      </c>
      <c r="N12" s="41">
        <v>10</v>
      </c>
      <c r="O12" s="42">
        <v>8</v>
      </c>
      <c r="P12" s="42">
        <v>8</v>
      </c>
      <c r="Q12" s="42">
        <v>14</v>
      </c>
      <c r="R12" s="42">
        <v>18</v>
      </c>
      <c r="S12" s="57">
        <f t="shared" si="0"/>
        <v>17.3125</v>
      </c>
      <c r="T12" s="33">
        <v>6.0000000000000001E-3</v>
      </c>
      <c r="U12" s="50"/>
      <c r="V12" s="72"/>
    </row>
    <row r="13" spans="1:22" ht="15.6" customHeight="1" thickBot="1" x14ac:dyDescent="0.2">
      <c r="B13" s="61">
        <v>10</v>
      </c>
      <c r="C13" s="43">
        <v>17</v>
      </c>
      <c r="D13" s="42">
        <v>8</v>
      </c>
      <c r="E13" s="42">
        <v>15</v>
      </c>
      <c r="F13" s="42">
        <v>9</v>
      </c>
      <c r="G13" s="42">
        <v>11</v>
      </c>
      <c r="H13" s="42">
        <v>14</v>
      </c>
      <c r="I13" s="42">
        <v>11</v>
      </c>
      <c r="J13" s="42">
        <v>15</v>
      </c>
      <c r="K13" s="42">
        <v>11</v>
      </c>
      <c r="L13" s="38">
        <v>20</v>
      </c>
      <c r="M13" s="39">
        <v>6</v>
      </c>
      <c r="N13" s="40">
        <v>14</v>
      </c>
      <c r="O13" s="41">
        <v>8</v>
      </c>
      <c r="P13" s="42">
        <v>7</v>
      </c>
      <c r="Q13" s="42">
        <v>5</v>
      </c>
      <c r="R13" s="42">
        <v>9</v>
      </c>
      <c r="S13" s="57">
        <f t="shared" si="0"/>
        <v>11.25</v>
      </c>
      <c r="T13" s="33">
        <v>4.0000000000000001E-3</v>
      </c>
      <c r="U13" s="50"/>
      <c r="V13" s="72"/>
    </row>
    <row r="14" spans="1:22" ht="15.6" customHeight="1" thickBot="1" x14ac:dyDescent="0.2">
      <c r="B14" s="61" t="s">
        <v>15</v>
      </c>
      <c r="C14" s="43">
        <v>49</v>
      </c>
      <c r="D14" s="42">
        <v>40</v>
      </c>
      <c r="E14" s="42">
        <v>35</v>
      </c>
      <c r="F14" s="42">
        <v>26</v>
      </c>
      <c r="G14" s="42">
        <v>26</v>
      </c>
      <c r="H14" s="42">
        <v>25</v>
      </c>
      <c r="I14" s="42">
        <v>32</v>
      </c>
      <c r="J14" s="42">
        <v>30</v>
      </c>
      <c r="K14" s="42">
        <v>30</v>
      </c>
      <c r="L14" s="42">
        <v>29</v>
      </c>
      <c r="M14" s="38">
        <v>33</v>
      </c>
      <c r="N14" s="44">
        <v>20</v>
      </c>
      <c r="O14" s="45">
        <v>22</v>
      </c>
      <c r="P14" s="46">
        <v>23</v>
      </c>
      <c r="Q14" s="42">
        <v>19</v>
      </c>
      <c r="R14" s="42">
        <v>26</v>
      </c>
      <c r="S14" s="57">
        <f t="shared" si="0"/>
        <v>29.0625</v>
      </c>
      <c r="T14" s="33">
        <v>0.01</v>
      </c>
      <c r="U14" s="50"/>
      <c r="V14" s="72"/>
    </row>
    <row r="15" spans="1:22" ht="15.6" customHeight="1" x14ac:dyDescent="0.15">
      <c r="B15" s="49" t="s">
        <v>13</v>
      </c>
      <c r="C15" s="53">
        <v>2329</v>
      </c>
      <c r="D15" s="54">
        <v>2489</v>
      </c>
      <c r="E15" s="54">
        <v>2622</v>
      </c>
      <c r="F15" s="54">
        <v>2643</v>
      </c>
      <c r="G15" s="54">
        <v>2772</v>
      </c>
      <c r="H15" s="54">
        <v>2969</v>
      </c>
      <c r="I15" s="54">
        <v>3021</v>
      </c>
      <c r="J15" s="54">
        <v>3039</v>
      </c>
      <c r="K15" s="54">
        <v>2704</v>
      </c>
      <c r="L15" s="54">
        <v>2724</v>
      </c>
      <c r="M15" s="47">
        <v>2733</v>
      </c>
      <c r="N15" s="47">
        <v>2711</v>
      </c>
      <c r="O15" s="47">
        <v>2965</v>
      </c>
      <c r="P15" s="47">
        <v>3296</v>
      </c>
      <c r="Q15" s="54">
        <v>3485</v>
      </c>
      <c r="R15" s="54">
        <v>3428</v>
      </c>
      <c r="S15" s="58">
        <f t="shared" si="0"/>
        <v>2870.625</v>
      </c>
      <c r="T15" s="59">
        <v>1</v>
      </c>
      <c r="U15" s="50"/>
      <c r="V15" s="73"/>
    </row>
    <row r="18" spans="1:18" ht="15.6" customHeight="1" x14ac:dyDescent="0.15">
      <c r="A18" s="71" t="s">
        <v>53</v>
      </c>
      <c r="B18" s="60" t="s">
        <v>0</v>
      </c>
      <c r="C18" s="55">
        <v>2001</v>
      </c>
      <c r="D18" s="55">
        <v>2002</v>
      </c>
      <c r="E18" s="55">
        <v>2003</v>
      </c>
      <c r="F18" s="55">
        <v>2004</v>
      </c>
      <c r="G18" s="55">
        <v>2005</v>
      </c>
      <c r="H18" s="55">
        <v>2006</v>
      </c>
      <c r="I18" s="55">
        <v>2007</v>
      </c>
      <c r="J18" s="55">
        <v>2008</v>
      </c>
      <c r="K18" s="55">
        <v>2009</v>
      </c>
      <c r="L18" s="55">
        <v>2010</v>
      </c>
      <c r="M18" s="55">
        <v>2011</v>
      </c>
      <c r="N18" s="55">
        <v>2012</v>
      </c>
      <c r="O18" s="55">
        <v>2013</v>
      </c>
      <c r="P18" s="55">
        <v>2014</v>
      </c>
      <c r="Q18" s="55">
        <v>2015</v>
      </c>
      <c r="R18" s="55">
        <v>2016</v>
      </c>
    </row>
    <row r="19" spans="1:18" ht="15.6" customHeight="1" x14ac:dyDescent="0.15">
      <c r="B19" s="62">
        <v>1</v>
      </c>
      <c r="C19" s="15">
        <v>576</v>
      </c>
      <c r="D19" s="15">
        <v>596</v>
      </c>
      <c r="E19" s="15">
        <v>626</v>
      </c>
      <c r="F19" s="15">
        <v>543</v>
      </c>
      <c r="G19" s="15">
        <v>663</v>
      </c>
      <c r="H19" s="15">
        <v>688</v>
      </c>
      <c r="I19" s="15">
        <v>717</v>
      </c>
      <c r="J19" s="15">
        <v>815</v>
      </c>
      <c r="K19" s="15">
        <v>646</v>
      </c>
      <c r="L19" s="15">
        <v>709</v>
      </c>
      <c r="M19" s="15">
        <v>715</v>
      </c>
      <c r="N19" s="15">
        <v>592</v>
      </c>
      <c r="O19" s="15">
        <v>780</v>
      </c>
      <c r="P19" s="15">
        <v>826</v>
      </c>
      <c r="Q19" s="15">
        <v>817</v>
      </c>
      <c r="R19" s="15">
        <v>628</v>
      </c>
    </row>
    <row r="20" spans="1:18" ht="15.6" customHeight="1" x14ac:dyDescent="0.15">
      <c r="B20" s="62">
        <v>2</v>
      </c>
      <c r="C20" s="15">
        <v>422</v>
      </c>
      <c r="D20" s="15">
        <v>473</v>
      </c>
      <c r="E20" s="15">
        <v>515</v>
      </c>
      <c r="F20" s="15">
        <v>429</v>
      </c>
      <c r="G20" s="15">
        <v>578</v>
      </c>
      <c r="H20" s="15">
        <v>538</v>
      </c>
      <c r="I20" s="15">
        <v>513</v>
      </c>
      <c r="J20" s="15">
        <v>568</v>
      </c>
      <c r="K20" s="15">
        <v>483</v>
      </c>
      <c r="L20" s="15">
        <v>555</v>
      </c>
      <c r="M20" s="15">
        <v>558</v>
      </c>
      <c r="N20" s="15">
        <v>493</v>
      </c>
      <c r="O20" s="15">
        <v>677</v>
      </c>
      <c r="P20" s="15">
        <v>715</v>
      </c>
      <c r="Q20" s="15">
        <v>716</v>
      </c>
      <c r="R20" s="15" t="s">
        <v>48</v>
      </c>
    </row>
    <row r="21" spans="1:18" ht="15.6" customHeight="1" x14ac:dyDescent="0.15">
      <c r="B21" s="62">
        <v>3</v>
      </c>
      <c r="C21" s="15">
        <v>470</v>
      </c>
      <c r="D21" s="15">
        <v>483</v>
      </c>
      <c r="E21" s="15">
        <v>489</v>
      </c>
      <c r="F21" s="15">
        <v>458</v>
      </c>
      <c r="G21" s="15">
        <v>552</v>
      </c>
      <c r="H21" s="15">
        <v>498</v>
      </c>
      <c r="I21" s="15">
        <v>448</v>
      </c>
      <c r="J21" s="15">
        <v>525</v>
      </c>
      <c r="K21" s="15">
        <v>442</v>
      </c>
      <c r="L21" s="15">
        <v>558</v>
      </c>
      <c r="M21" s="15">
        <v>594</v>
      </c>
      <c r="N21" s="15">
        <v>540</v>
      </c>
      <c r="O21" s="15">
        <v>725</v>
      </c>
      <c r="P21" s="15">
        <v>707</v>
      </c>
      <c r="Q21" s="15" t="s">
        <v>48</v>
      </c>
      <c r="R21" s="15" t="s">
        <v>48</v>
      </c>
    </row>
    <row r="22" spans="1:18" ht="15.6" customHeight="1" x14ac:dyDescent="0.15">
      <c r="B22" s="62">
        <v>4</v>
      </c>
      <c r="C22" s="15">
        <v>447</v>
      </c>
      <c r="D22" s="15">
        <v>479</v>
      </c>
      <c r="E22" s="15">
        <v>488</v>
      </c>
      <c r="F22" s="15">
        <v>427</v>
      </c>
      <c r="G22" s="15">
        <v>500</v>
      </c>
      <c r="H22" s="15">
        <v>408</v>
      </c>
      <c r="I22" s="15">
        <v>416</v>
      </c>
      <c r="J22" s="15">
        <v>487</v>
      </c>
      <c r="K22" s="15">
        <v>429</v>
      </c>
      <c r="L22" s="15">
        <v>540</v>
      </c>
      <c r="M22" s="15">
        <v>561</v>
      </c>
      <c r="N22" s="15">
        <v>530</v>
      </c>
      <c r="O22" s="15">
        <v>686</v>
      </c>
      <c r="P22" s="15" t="s">
        <v>48</v>
      </c>
      <c r="Q22" s="15" t="s">
        <v>48</v>
      </c>
      <c r="R22" s="15" t="s">
        <v>48</v>
      </c>
    </row>
    <row r="23" spans="1:18" ht="15.6" customHeight="1" x14ac:dyDescent="0.15">
      <c r="B23" s="62">
        <v>5</v>
      </c>
      <c r="C23" s="15">
        <v>363</v>
      </c>
      <c r="D23" s="15">
        <v>398</v>
      </c>
      <c r="E23" s="15">
        <v>380</v>
      </c>
      <c r="F23" s="15">
        <v>322</v>
      </c>
      <c r="G23" s="15">
        <v>325</v>
      </c>
      <c r="H23" s="15">
        <v>297</v>
      </c>
      <c r="I23" s="15">
        <v>293</v>
      </c>
      <c r="J23" s="15">
        <v>344</v>
      </c>
      <c r="K23" s="15">
        <v>318</v>
      </c>
      <c r="L23" s="15">
        <v>441</v>
      </c>
      <c r="M23" s="15">
        <v>400</v>
      </c>
      <c r="N23" s="15">
        <v>382</v>
      </c>
      <c r="O23" s="15" t="s">
        <v>48</v>
      </c>
      <c r="P23" s="15" t="s">
        <v>48</v>
      </c>
      <c r="Q23" s="15" t="s">
        <v>48</v>
      </c>
      <c r="R23" s="15" t="s">
        <v>48</v>
      </c>
    </row>
    <row r="24" spans="1:18" ht="15.6" customHeight="1" x14ac:dyDescent="0.15">
      <c r="B24" s="62">
        <v>6</v>
      </c>
      <c r="C24" s="15">
        <v>189</v>
      </c>
      <c r="D24" s="15">
        <v>211</v>
      </c>
      <c r="E24" s="15">
        <v>190</v>
      </c>
      <c r="F24" s="15">
        <v>139</v>
      </c>
      <c r="G24" s="15">
        <v>143</v>
      </c>
      <c r="H24" s="15">
        <v>114</v>
      </c>
      <c r="I24" s="15">
        <v>117</v>
      </c>
      <c r="J24" s="15">
        <v>138</v>
      </c>
      <c r="K24" s="15">
        <v>126</v>
      </c>
      <c r="L24" s="15">
        <v>174</v>
      </c>
      <c r="M24" s="15">
        <v>165</v>
      </c>
      <c r="N24" s="15" t="s">
        <v>48</v>
      </c>
      <c r="O24" s="15" t="s">
        <v>48</v>
      </c>
      <c r="P24" s="15" t="s">
        <v>48</v>
      </c>
      <c r="Q24" s="15" t="s">
        <v>48</v>
      </c>
      <c r="R24" s="15" t="s">
        <v>48</v>
      </c>
    </row>
    <row r="25" spans="1:18" ht="15.6" customHeight="1" x14ac:dyDescent="0.15">
      <c r="B25" s="62">
        <v>7</v>
      </c>
      <c r="C25" s="15">
        <v>93</v>
      </c>
      <c r="D25" s="15">
        <v>94</v>
      </c>
      <c r="E25" s="15">
        <v>68</v>
      </c>
      <c r="F25" s="15">
        <v>56</v>
      </c>
      <c r="G25" s="15">
        <v>47</v>
      </c>
      <c r="H25" s="15">
        <v>44</v>
      </c>
      <c r="I25" s="15">
        <v>46</v>
      </c>
      <c r="J25" s="15">
        <v>61</v>
      </c>
      <c r="K25" s="15">
        <v>56</v>
      </c>
      <c r="L25" s="15">
        <v>67</v>
      </c>
      <c r="M25" s="15" t="s">
        <v>48</v>
      </c>
      <c r="N25" s="15" t="s">
        <v>48</v>
      </c>
      <c r="O25" s="15" t="s">
        <v>48</v>
      </c>
      <c r="P25" s="15" t="s">
        <v>48</v>
      </c>
      <c r="Q25" s="15" t="s">
        <v>48</v>
      </c>
      <c r="R25" s="15" t="s">
        <v>48</v>
      </c>
    </row>
    <row r="26" spans="1:18" ht="15.6" customHeight="1" x14ac:dyDescent="0.15">
      <c r="B26" s="62">
        <v>8</v>
      </c>
      <c r="C26" s="15">
        <v>48</v>
      </c>
      <c r="D26" s="15">
        <v>35</v>
      </c>
      <c r="E26" s="15">
        <v>31</v>
      </c>
      <c r="F26" s="15">
        <v>22</v>
      </c>
      <c r="G26" s="15">
        <v>25</v>
      </c>
      <c r="H26" s="15">
        <v>18</v>
      </c>
      <c r="I26" s="15">
        <v>26</v>
      </c>
      <c r="J26" s="15">
        <v>30</v>
      </c>
      <c r="K26" s="15">
        <v>24</v>
      </c>
      <c r="L26" s="15" t="s">
        <v>48</v>
      </c>
      <c r="M26" s="15" t="s">
        <v>48</v>
      </c>
      <c r="N26" s="15" t="s">
        <v>48</v>
      </c>
      <c r="O26" s="15" t="s">
        <v>48</v>
      </c>
      <c r="P26" s="15" t="s">
        <v>48</v>
      </c>
      <c r="Q26" s="15" t="s">
        <v>48</v>
      </c>
      <c r="R26" s="15" t="s">
        <v>48</v>
      </c>
    </row>
    <row r="27" spans="1:18" ht="15.6" customHeight="1" x14ac:dyDescent="0.15">
      <c r="B27" s="62">
        <v>9</v>
      </c>
      <c r="C27" s="15">
        <v>26</v>
      </c>
      <c r="D27" s="15">
        <v>15</v>
      </c>
      <c r="E27" s="15">
        <v>19</v>
      </c>
      <c r="F27" s="15">
        <v>10</v>
      </c>
      <c r="G27" s="15">
        <v>8</v>
      </c>
      <c r="H27" s="15">
        <v>8</v>
      </c>
      <c r="I27" s="15">
        <v>14</v>
      </c>
      <c r="J27" s="15">
        <v>18</v>
      </c>
      <c r="K27" s="15" t="s">
        <v>48</v>
      </c>
      <c r="L27" s="15" t="s">
        <v>48</v>
      </c>
      <c r="M27" s="15" t="s">
        <v>48</v>
      </c>
      <c r="N27" s="15" t="s">
        <v>48</v>
      </c>
      <c r="O27" s="15" t="s">
        <v>48</v>
      </c>
      <c r="P27" s="15" t="s">
        <v>48</v>
      </c>
      <c r="Q27" s="15" t="s">
        <v>48</v>
      </c>
      <c r="R27" s="15" t="s">
        <v>48</v>
      </c>
    </row>
    <row r="28" spans="1:18" ht="15.6" customHeight="1" x14ac:dyDescent="0.15">
      <c r="B28" s="62">
        <v>10</v>
      </c>
      <c r="C28" s="15">
        <v>20</v>
      </c>
      <c r="D28" s="15">
        <v>6</v>
      </c>
      <c r="E28" s="15">
        <v>14</v>
      </c>
      <c r="F28" s="15">
        <v>8</v>
      </c>
      <c r="G28" s="15">
        <v>7</v>
      </c>
      <c r="H28" s="15">
        <v>5</v>
      </c>
      <c r="I28" s="15">
        <v>9</v>
      </c>
      <c r="J28" s="15" t="s">
        <v>48</v>
      </c>
      <c r="K28" s="15" t="s">
        <v>48</v>
      </c>
      <c r="L28" s="15" t="s">
        <v>48</v>
      </c>
      <c r="M28" s="15" t="s">
        <v>48</v>
      </c>
      <c r="N28" s="15" t="s">
        <v>48</v>
      </c>
      <c r="O28" s="15" t="s">
        <v>48</v>
      </c>
      <c r="P28" s="15" t="s">
        <v>48</v>
      </c>
      <c r="Q28" s="15" t="s">
        <v>48</v>
      </c>
      <c r="R28" s="15" t="s">
        <v>48</v>
      </c>
    </row>
    <row r="29" spans="1:18" ht="15.6" customHeight="1" x14ac:dyDescent="0.15">
      <c r="B29" s="63" t="s">
        <v>15</v>
      </c>
      <c r="C29" s="16">
        <v>33</v>
      </c>
      <c r="D29" s="16">
        <v>20</v>
      </c>
      <c r="E29" s="16">
        <v>22</v>
      </c>
      <c r="F29" s="16">
        <v>23</v>
      </c>
      <c r="G29" s="16">
        <v>19</v>
      </c>
      <c r="H29" s="16">
        <v>26</v>
      </c>
      <c r="I29" s="16" t="s">
        <v>48</v>
      </c>
      <c r="J29" s="16" t="s">
        <v>48</v>
      </c>
      <c r="K29" s="16" t="s">
        <v>48</v>
      </c>
      <c r="L29" s="16" t="s">
        <v>48</v>
      </c>
      <c r="M29" s="16" t="s">
        <v>48</v>
      </c>
      <c r="N29" s="16" t="s">
        <v>48</v>
      </c>
      <c r="O29" s="16" t="s">
        <v>48</v>
      </c>
      <c r="P29" s="16" t="s">
        <v>48</v>
      </c>
      <c r="Q29" s="16" t="s">
        <v>48</v>
      </c>
      <c r="R29" s="16" t="s">
        <v>48</v>
      </c>
    </row>
    <row r="31" spans="1:18" ht="15.6" customHeight="1" x14ac:dyDescent="0.15">
      <c r="B31" s="60" t="s">
        <v>0</v>
      </c>
      <c r="C31" s="55">
        <v>2001</v>
      </c>
      <c r="D31" s="55">
        <v>2002</v>
      </c>
      <c r="E31" s="55">
        <v>2003</v>
      </c>
      <c r="F31" s="55">
        <v>2004</v>
      </c>
      <c r="G31" s="55">
        <v>2005</v>
      </c>
      <c r="H31" s="55">
        <v>2006</v>
      </c>
      <c r="I31" s="55">
        <v>2007</v>
      </c>
      <c r="J31" s="55">
        <v>2008</v>
      </c>
      <c r="K31" s="55">
        <v>2009</v>
      </c>
      <c r="L31" s="55">
        <v>2010</v>
      </c>
      <c r="M31" s="55">
        <v>2011</v>
      </c>
      <c r="N31" s="55">
        <v>2012</v>
      </c>
      <c r="O31" s="55">
        <v>2013</v>
      </c>
      <c r="P31" s="55">
        <v>2014</v>
      </c>
      <c r="Q31" s="55">
        <v>2015</v>
      </c>
      <c r="R31" s="55">
        <v>2016</v>
      </c>
    </row>
    <row r="32" spans="1:18" ht="15.6" customHeight="1" x14ac:dyDescent="0.15">
      <c r="B32" s="62">
        <v>1</v>
      </c>
      <c r="C32" s="25">
        <v>1</v>
      </c>
      <c r="D32" s="25">
        <v>1</v>
      </c>
      <c r="E32" s="25">
        <v>1</v>
      </c>
      <c r="F32" s="25">
        <v>1</v>
      </c>
      <c r="G32" s="25">
        <v>1</v>
      </c>
      <c r="H32" s="25">
        <v>1</v>
      </c>
      <c r="I32" s="25">
        <v>1</v>
      </c>
      <c r="J32" s="25">
        <v>1</v>
      </c>
      <c r="K32" s="25">
        <v>1</v>
      </c>
      <c r="L32" s="25">
        <v>1</v>
      </c>
      <c r="M32" s="25">
        <v>1</v>
      </c>
      <c r="N32" s="25">
        <v>1</v>
      </c>
      <c r="O32" s="25">
        <v>1</v>
      </c>
      <c r="P32" s="25">
        <v>1</v>
      </c>
      <c r="Q32" s="25">
        <v>1</v>
      </c>
      <c r="R32" s="25">
        <v>1</v>
      </c>
    </row>
    <row r="33" spans="2:18" ht="15.6" customHeight="1" x14ac:dyDescent="0.15">
      <c r="B33" s="62">
        <v>2</v>
      </c>
      <c r="C33" s="25">
        <v>0.73263888888888884</v>
      </c>
      <c r="D33" s="25">
        <v>0.7936241610738255</v>
      </c>
      <c r="E33" s="25">
        <v>0.82268370607028751</v>
      </c>
      <c r="F33" s="25">
        <v>0.79005524861878451</v>
      </c>
      <c r="G33" s="25">
        <v>0.87179487179487181</v>
      </c>
      <c r="H33" s="25">
        <v>0.78197674418604646</v>
      </c>
      <c r="I33" s="25">
        <v>0.71548117154811719</v>
      </c>
      <c r="J33" s="25">
        <v>0.69693251533742329</v>
      </c>
      <c r="K33" s="25">
        <v>0.74767801857585137</v>
      </c>
      <c r="L33" s="25">
        <v>0.78279266572637518</v>
      </c>
      <c r="M33" s="25">
        <v>0.78041958041958037</v>
      </c>
      <c r="N33" s="25">
        <v>0.83277027027027029</v>
      </c>
      <c r="O33" s="25">
        <v>0.86794871794871797</v>
      </c>
      <c r="P33" s="25">
        <v>0.86561743341404362</v>
      </c>
      <c r="Q33" s="25">
        <v>0.87637698898408811</v>
      </c>
      <c r="R33" s="25" t="s">
        <v>48</v>
      </c>
    </row>
    <row r="34" spans="2:18" ht="15.6" customHeight="1" x14ac:dyDescent="0.15">
      <c r="B34" s="62">
        <v>3</v>
      </c>
      <c r="C34" s="25">
        <v>0.81597222222222221</v>
      </c>
      <c r="D34" s="25">
        <v>0.81040268456375841</v>
      </c>
      <c r="E34" s="25">
        <v>0.78115015974440893</v>
      </c>
      <c r="F34" s="25">
        <v>0.84346224677716386</v>
      </c>
      <c r="G34" s="25">
        <v>0.83257918552036203</v>
      </c>
      <c r="H34" s="25">
        <v>0.72383720930232553</v>
      </c>
      <c r="I34" s="25">
        <v>0.62482566248256621</v>
      </c>
      <c r="J34" s="25">
        <v>0.64417177914110424</v>
      </c>
      <c r="K34" s="25">
        <v>0.68421052631578949</v>
      </c>
      <c r="L34" s="25">
        <v>0.78702397743300423</v>
      </c>
      <c r="M34" s="25">
        <v>0.83076923076923082</v>
      </c>
      <c r="N34" s="25">
        <v>0.91216216216216217</v>
      </c>
      <c r="O34" s="25">
        <v>0.92948717948717952</v>
      </c>
      <c r="P34" s="25">
        <v>0.85593220338983056</v>
      </c>
      <c r="Q34" s="25" t="s">
        <v>48</v>
      </c>
      <c r="R34" s="25" t="s">
        <v>48</v>
      </c>
    </row>
    <row r="35" spans="2:18" ht="15.6" customHeight="1" x14ac:dyDescent="0.15">
      <c r="B35" s="62">
        <v>4</v>
      </c>
      <c r="C35" s="25">
        <v>0.77604166666666663</v>
      </c>
      <c r="D35" s="25">
        <v>0.80369127516778527</v>
      </c>
      <c r="E35" s="25">
        <v>0.7795527156549521</v>
      </c>
      <c r="F35" s="25">
        <v>0.78637200736648249</v>
      </c>
      <c r="G35" s="25">
        <v>0.75414781297134237</v>
      </c>
      <c r="H35" s="25">
        <v>0.59302325581395354</v>
      </c>
      <c r="I35" s="25">
        <v>0.58019525801952576</v>
      </c>
      <c r="J35" s="25">
        <v>0.59754601226993864</v>
      </c>
      <c r="K35" s="25">
        <v>0.66408668730650156</v>
      </c>
      <c r="L35" s="25">
        <v>0.76163610719322994</v>
      </c>
      <c r="M35" s="25">
        <v>0.7846153846153846</v>
      </c>
      <c r="N35" s="25">
        <v>0.89527027027027029</v>
      </c>
      <c r="O35" s="25">
        <v>0.87948717948717947</v>
      </c>
      <c r="P35" s="25" t="s">
        <v>48</v>
      </c>
      <c r="Q35" s="25" t="s">
        <v>48</v>
      </c>
      <c r="R35" s="25" t="s">
        <v>48</v>
      </c>
    </row>
    <row r="36" spans="2:18" ht="15.6" customHeight="1" x14ac:dyDescent="0.15">
      <c r="B36" s="62">
        <v>5</v>
      </c>
      <c r="C36" s="25">
        <v>0.63020833333333337</v>
      </c>
      <c r="D36" s="25">
        <v>0.66778523489932884</v>
      </c>
      <c r="E36" s="25">
        <v>0.60702875399361023</v>
      </c>
      <c r="F36" s="25">
        <v>0.59300184162062619</v>
      </c>
      <c r="G36" s="25">
        <v>0.49019607843137253</v>
      </c>
      <c r="H36" s="25">
        <v>0.4316860465116279</v>
      </c>
      <c r="I36" s="25">
        <v>0.4086471408647141</v>
      </c>
      <c r="J36" s="25">
        <v>0.42208588957055215</v>
      </c>
      <c r="K36" s="25">
        <v>0.49226006191950467</v>
      </c>
      <c r="L36" s="25">
        <v>0.62200282087447112</v>
      </c>
      <c r="M36" s="25">
        <v>0.55944055944055948</v>
      </c>
      <c r="N36" s="25">
        <v>0.64527027027027029</v>
      </c>
      <c r="O36" s="25" t="s">
        <v>48</v>
      </c>
      <c r="P36" s="25" t="s">
        <v>48</v>
      </c>
      <c r="Q36" s="25" t="s">
        <v>48</v>
      </c>
      <c r="R36" s="25" t="s">
        <v>48</v>
      </c>
    </row>
    <row r="37" spans="2:18" ht="15.6" customHeight="1" x14ac:dyDescent="0.15">
      <c r="B37" s="62">
        <v>6</v>
      </c>
      <c r="C37" s="25">
        <v>0.328125</v>
      </c>
      <c r="D37" s="25">
        <v>0.35402684563758391</v>
      </c>
      <c r="E37" s="25">
        <v>0.30351437699680511</v>
      </c>
      <c r="F37" s="25">
        <v>0.2559852670349908</v>
      </c>
      <c r="G37" s="25">
        <v>0.21568627450980393</v>
      </c>
      <c r="H37" s="25">
        <v>0.16569767441860464</v>
      </c>
      <c r="I37" s="25">
        <v>0.16317991631799164</v>
      </c>
      <c r="J37" s="25">
        <v>0.16932515337423312</v>
      </c>
      <c r="K37" s="25">
        <v>0.19504643962848298</v>
      </c>
      <c r="L37" s="25">
        <v>0.2454160789844852</v>
      </c>
      <c r="M37" s="25">
        <v>0.23076923076923078</v>
      </c>
      <c r="N37" s="25" t="s">
        <v>48</v>
      </c>
      <c r="O37" s="25" t="s">
        <v>48</v>
      </c>
      <c r="P37" s="25" t="s">
        <v>48</v>
      </c>
      <c r="Q37" s="25" t="s">
        <v>48</v>
      </c>
      <c r="R37" s="25" t="s">
        <v>48</v>
      </c>
    </row>
    <row r="38" spans="2:18" ht="15.6" customHeight="1" x14ac:dyDescent="0.15">
      <c r="B38" s="62">
        <v>7</v>
      </c>
      <c r="C38" s="25">
        <v>0.16145833333333334</v>
      </c>
      <c r="D38" s="25">
        <v>0.15771812080536912</v>
      </c>
      <c r="E38" s="25">
        <v>0.10862619808306709</v>
      </c>
      <c r="F38" s="25">
        <v>0.10313075506445672</v>
      </c>
      <c r="G38" s="25">
        <v>7.0889894419306182E-2</v>
      </c>
      <c r="H38" s="25">
        <v>6.3953488372093026E-2</v>
      </c>
      <c r="I38" s="25">
        <v>6.4156206415620642E-2</v>
      </c>
      <c r="J38" s="25">
        <v>7.4846625766871164E-2</v>
      </c>
      <c r="K38" s="25">
        <v>8.6687306501547989E-2</v>
      </c>
      <c r="L38" s="25">
        <v>9.4499294781382234E-2</v>
      </c>
      <c r="M38" s="25" t="s">
        <v>48</v>
      </c>
      <c r="N38" s="25" t="s">
        <v>48</v>
      </c>
      <c r="O38" s="25" t="s">
        <v>48</v>
      </c>
      <c r="P38" s="25" t="s">
        <v>48</v>
      </c>
      <c r="Q38" s="25" t="s">
        <v>48</v>
      </c>
      <c r="R38" s="25" t="s">
        <v>48</v>
      </c>
    </row>
    <row r="39" spans="2:18" ht="15.6" customHeight="1" x14ac:dyDescent="0.15">
      <c r="B39" s="62">
        <v>8</v>
      </c>
      <c r="C39" s="25">
        <v>8.3333333333333329E-2</v>
      </c>
      <c r="D39" s="25">
        <v>5.8724832214765099E-2</v>
      </c>
      <c r="E39" s="25">
        <v>4.9520766773162937E-2</v>
      </c>
      <c r="F39" s="25">
        <v>4.0515653775322284E-2</v>
      </c>
      <c r="G39" s="25">
        <v>3.7707390648567117E-2</v>
      </c>
      <c r="H39" s="25">
        <v>2.616279069767442E-2</v>
      </c>
      <c r="I39" s="25">
        <v>3.626220362622036E-2</v>
      </c>
      <c r="J39" s="25">
        <v>3.6809815950920248E-2</v>
      </c>
      <c r="K39" s="25">
        <v>3.7151702786377708E-2</v>
      </c>
      <c r="L39" s="25" t="s">
        <v>48</v>
      </c>
      <c r="M39" s="25" t="s">
        <v>48</v>
      </c>
      <c r="N39" s="25" t="s">
        <v>48</v>
      </c>
      <c r="O39" s="25" t="s">
        <v>48</v>
      </c>
      <c r="P39" s="25" t="s">
        <v>48</v>
      </c>
      <c r="Q39" s="25" t="s">
        <v>48</v>
      </c>
      <c r="R39" s="25" t="s">
        <v>48</v>
      </c>
    </row>
    <row r="40" spans="2:18" ht="15.6" customHeight="1" x14ac:dyDescent="0.15">
      <c r="B40" s="62">
        <v>9</v>
      </c>
      <c r="C40" s="25">
        <v>4.5138888888888888E-2</v>
      </c>
      <c r="D40" s="25">
        <v>2.5167785234899327E-2</v>
      </c>
      <c r="E40" s="25">
        <v>3.035143769968051E-2</v>
      </c>
      <c r="F40" s="25">
        <v>1.841620626151013E-2</v>
      </c>
      <c r="G40" s="25">
        <v>1.2066365007541479E-2</v>
      </c>
      <c r="H40" s="25">
        <v>1.1627906976744186E-2</v>
      </c>
      <c r="I40" s="25">
        <v>1.9525801952580194E-2</v>
      </c>
      <c r="J40" s="25">
        <v>2.2085889570552148E-2</v>
      </c>
      <c r="K40" s="25" t="s">
        <v>48</v>
      </c>
      <c r="L40" s="25" t="s">
        <v>48</v>
      </c>
      <c r="M40" s="25" t="s">
        <v>48</v>
      </c>
      <c r="N40" s="25" t="s">
        <v>48</v>
      </c>
      <c r="O40" s="25" t="s">
        <v>48</v>
      </c>
      <c r="P40" s="25" t="s">
        <v>48</v>
      </c>
      <c r="Q40" s="25" t="s">
        <v>48</v>
      </c>
      <c r="R40" s="25" t="s">
        <v>48</v>
      </c>
    </row>
    <row r="41" spans="2:18" ht="15.6" customHeight="1" x14ac:dyDescent="0.15">
      <c r="B41" s="62">
        <v>10</v>
      </c>
      <c r="C41" s="25">
        <v>3.4722222222222224E-2</v>
      </c>
      <c r="D41" s="25">
        <v>1.0067114093959731E-2</v>
      </c>
      <c r="E41" s="25">
        <v>2.2364217252396165E-2</v>
      </c>
      <c r="F41" s="25">
        <v>1.4732965009208104E-2</v>
      </c>
      <c r="G41" s="25">
        <v>1.0558069381598794E-2</v>
      </c>
      <c r="H41" s="25">
        <v>7.2674418604651162E-3</v>
      </c>
      <c r="I41" s="25">
        <v>1.2552301255230125E-2</v>
      </c>
      <c r="J41" s="25" t="s">
        <v>48</v>
      </c>
      <c r="K41" s="25" t="s">
        <v>48</v>
      </c>
      <c r="L41" s="25" t="s">
        <v>48</v>
      </c>
      <c r="M41" s="25" t="s">
        <v>48</v>
      </c>
      <c r="N41" s="25" t="s">
        <v>48</v>
      </c>
      <c r="O41" s="25" t="s">
        <v>48</v>
      </c>
      <c r="P41" s="25" t="s">
        <v>48</v>
      </c>
      <c r="Q41" s="25" t="s">
        <v>48</v>
      </c>
      <c r="R41" s="25" t="s">
        <v>48</v>
      </c>
    </row>
    <row r="42" spans="2:18" ht="15.6" customHeight="1" x14ac:dyDescent="0.15">
      <c r="B42" s="63" t="s">
        <v>15</v>
      </c>
      <c r="C42" s="64">
        <v>5.7291666666666664E-2</v>
      </c>
      <c r="D42" s="64">
        <v>3.3557046979865772E-2</v>
      </c>
      <c r="E42" s="64">
        <v>3.5143769968051117E-2</v>
      </c>
      <c r="F42" s="64">
        <v>4.2357274401473299E-2</v>
      </c>
      <c r="G42" s="64">
        <v>2.8657616892911009E-2</v>
      </c>
      <c r="H42" s="64">
        <v>3.7790697674418602E-2</v>
      </c>
      <c r="I42" s="64" t="s">
        <v>48</v>
      </c>
      <c r="J42" s="64" t="s">
        <v>48</v>
      </c>
      <c r="K42" s="64" t="s">
        <v>48</v>
      </c>
      <c r="L42" s="64" t="s">
        <v>48</v>
      </c>
      <c r="M42" s="64" t="s">
        <v>48</v>
      </c>
      <c r="N42" s="64" t="s">
        <v>48</v>
      </c>
      <c r="O42" s="64" t="s">
        <v>48</v>
      </c>
      <c r="P42" s="64" t="s">
        <v>48</v>
      </c>
      <c r="Q42" s="64" t="s">
        <v>48</v>
      </c>
      <c r="R42" s="64" t="s">
        <v>48</v>
      </c>
    </row>
  </sheetData>
  <mergeCells count="1">
    <mergeCell ref="B2:T2"/>
  </mergeCells>
  <pageMargins left="0.7" right="0.7" top="0.75" bottom="0.75" header="0.3" footer="0.3"/>
  <ignoredErrors>
    <ignoredError sqref="S4:S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0AEFC-392C-4138-95A1-56DEF6F2B21D}">
  <dimension ref="A1:AB23"/>
  <sheetViews>
    <sheetView workbookViewId="0">
      <selection activeCell="AG15" sqref="AG11:AG15"/>
    </sheetView>
  </sheetViews>
  <sheetFormatPr defaultRowHeight="15" x14ac:dyDescent="0.25"/>
  <cols>
    <col min="1" max="4" width="9.33203125" style="79"/>
    <col min="5" max="5" width="7.5" style="79" bestFit="1" customWidth="1"/>
    <col min="6" max="17" width="9.33203125" style="79"/>
    <col min="18" max="18" width="19.83203125" style="79" bestFit="1" customWidth="1"/>
    <col min="19" max="16384" width="9.33203125" style="79"/>
  </cols>
  <sheetData>
    <row r="1" spans="1:28" x14ac:dyDescent="0.25">
      <c r="A1" s="79" t="s">
        <v>0</v>
      </c>
      <c r="B1" s="79" t="s">
        <v>93</v>
      </c>
      <c r="C1" s="79" t="s">
        <v>85</v>
      </c>
      <c r="D1" s="79" t="s">
        <v>92</v>
      </c>
      <c r="E1" s="79" t="s">
        <v>91</v>
      </c>
      <c r="F1" s="79" t="s">
        <v>90</v>
      </c>
      <c r="G1" s="79" t="s">
        <v>89</v>
      </c>
      <c r="H1" s="79" t="s">
        <v>88</v>
      </c>
      <c r="I1" s="79" t="s">
        <v>87</v>
      </c>
      <c r="J1" s="79" t="s">
        <v>86</v>
      </c>
      <c r="K1" s="79" t="s">
        <v>85</v>
      </c>
      <c r="L1" s="79" t="s">
        <v>84</v>
      </c>
      <c r="M1" s="79" t="s">
        <v>83</v>
      </c>
      <c r="N1" s="79" t="s">
        <v>82</v>
      </c>
      <c r="O1" s="79" t="s">
        <v>81</v>
      </c>
      <c r="P1" s="80" t="s">
        <v>80</v>
      </c>
      <c r="Q1" s="79" t="s">
        <v>79</v>
      </c>
      <c r="R1" s="79" t="s">
        <v>78</v>
      </c>
      <c r="S1" s="79" t="s">
        <v>77</v>
      </c>
      <c r="T1" s="79" t="s">
        <v>76</v>
      </c>
      <c r="U1" s="79" t="s">
        <v>75</v>
      </c>
      <c r="Z1" s="79" t="s">
        <v>74</v>
      </c>
    </row>
    <row r="2" spans="1:28" x14ac:dyDescent="0.25">
      <c r="A2" s="79" t="s">
        <v>72</v>
      </c>
      <c r="B2" s="79">
        <v>6484</v>
      </c>
      <c r="E2" s="79">
        <v>2772</v>
      </c>
      <c r="F2" s="79">
        <v>3119</v>
      </c>
      <c r="G2" s="79">
        <v>2849</v>
      </c>
      <c r="H2" s="79">
        <v>389</v>
      </c>
      <c r="I2" s="79">
        <v>3258</v>
      </c>
      <c r="J2" s="79">
        <v>5154</v>
      </c>
      <c r="K2" s="79">
        <v>900</v>
      </c>
      <c r="L2" s="79">
        <v>721</v>
      </c>
      <c r="M2" s="79">
        <v>2150</v>
      </c>
      <c r="N2" s="79">
        <v>2713</v>
      </c>
      <c r="O2" s="79">
        <v>613</v>
      </c>
      <c r="P2" s="79">
        <v>717</v>
      </c>
      <c r="Q2" s="79">
        <v>3218</v>
      </c>
      <c r="R2" s="79">
        <v>1936</v>
      </c>
      <c r="S2" s="79">
        <f t="shared" ref="S2:S11" si="0">SUM(Q2:R2)</f>
        <v>5154</v>
      </c>
      <c r="T2" s="79">
        <v>1430</v>
      </c>
      <c r="U2" s="79">
        <v>1964</v>
      </c>
      <c r="Z2" s="79">
        <v>850</v>
      </c>
      <c r="AB2" s="79">
        <f>(O2*4.5+P2*9.5+Q2*13+R2*17.5)/B2</f>
        <v>13.152991980259099</v>
      </c>
    </row>
    <row r="3" spans="1:28" x14ac:dyDescent="0.25">
      <c r="A3" s="79" t="s">
        <v>71</v>
      </c>
      <c r="B3" s="79">
        <v>6753</v>
      </c>
      <c r="E3" s="79">
        <v>2913</v>
      </c>
      <c r="F3" s="79">
        <v>3112</v>
      </c>
      <c r="G3" s="79">
        <v>2840</v>
      </c>
      <c r="H3" s="79">
        <v>503</v>
      </c>
      <c r="I3" s="79">
        <v>3514</v>
      </c>
      <c r="J3" s="79">
        <v>5323</v>
      </c>
      <c r="K3" s="79">
        <v>961</v>
      </c>
      <c r="L3" s="79">
        <v>665</v>
      </c>
      <c r="M3" s="79">
        <v>2316</v>
      </c>
      <c r="N3" s="79">
        <v>2811</v>
      </c>
      <c r="O3" s="79">
        <v>576</v>
      </c>
      <c r="P3" s="79">
        <v>854</v>
      </c>
      <c r="Q3" s="79">
        <v>3512</v>
      </c>
      <c r="R3" s="79">
        <v>1811</v>
      </c>
      <c r="S3" s="79">
        <f t="shared" si="0"/>
        <v>5323</v>
      </c>
      <c r="T3" s="79">
        <v>1521</v>
      </c>
      <c r="U3" s="79">
        <v>2064</v>
      </c>
      <c r="Z3" s="79">
        <v>699</v>
      </c>
      <c r="AB3" s="79">
        <f t="shared" ref="AB3:AB11" si="1">(O3*4.5+P3*9.5+Q3*13+R3*17.5)/B3</f>
        <v>13.03916777728417</v>
      </c>
    </row>
    <row r="4" spans="1:28" x14ac:dyDescent="0.25">
      <c r="A4" s="79" t="s">
        <v>70</v>
      </c>
      <c r="B4" s="79">
        <v>6922</v>
      </c>
      <c r="E4" s="79">
        <v>2998</v>
      </c>
      <c r="F4" s="79">
        <v>3102</v>
      </c>
      <c r="G4" s="79">
        <v>2829</v>
      </c>
      <c r="H4" s="79">
        <v>572</v>
      </c>
      <c r="I4" s="79">
        <v>3625</v>
      </c>
      <c r="J4" s="79">
        <v>5442</v>
      </c>
      <c r="K4" s="79">
        <v>1019</v>
      </c>
      <c r="L4" s="79">
        <v>775</v>
      </c>
      <c r="M4" s="79">
        <v>2356</v>
      </c>
      <c r="N4" s="79">
        <v>2772</v>
      </c>
      <c r="O4" s="79">
        <v>621</v>
      </c>
      <c r="P4" s="79">
        <v>859</v>
      </c>
      <c r="Q4" s="79">
        <v>3812</v>
      </c>
      <c r="R4" s="79">
        <v>1630</v>
      </c>
      <c r="S4" s="79">
        <f t="shared" si="0"/>
        <v>5442</v>
      </c>
      <c r="T4" s="79">
        <v>1523</v>
      </c>
      <c r="U4" s="79">
        <v>2142</v>
      </c>
      <c r="Z4" s="79">
        <v>338</v>
      </c>
      <c r="AB4" s="79">
        <f t="shared" si="1"/>
        <v>12.862756428777811</v>
      </c>
    </row>
    <row r="5" spans="1:28" x14ac:dyDescent="0.25">
      <c r="A5" s="79" t="s">
        <v>69</v>
      </c>
      <c r="B5" s="79">
        <v>6877</v>
      </c>
      <c r="E5" s="79">
        <v>2914</v>
      </c>
      <c r="F5" s="79">
        <v>2951</v>
      </c>
      <c r="G5" s="79">
        <v>2686</v>
      </c>
      <c r="H5" s="79">
        <v>662</v>
      </c>
      <c r="I5" s="79">
        <v>3264</v>
      </c>
      <c r="J5" s="79">
        <v>5260</v>
      </c>
      <c r="K5" s="79">
        <v>1015</v>
      </c>
      <c r="L5" s="79">
        <v>835</v>
      </c>
      <c r="M5" s="79">
        <v>2249</v>
      </c>
      <c r="N5" s="79">
        <v>2778</v>
      </c>
      <c r="O5" s="79">
        <v>667</v>
      </c>
      <c r="P5" s="79">
        <v>950</v>
      </c>
      <c r="Q5" s="79">
        <v>3926</v>
      </c>
      <c r="R5" s="79">
        <v>1334</v>
      </c>
      <c r="S5" s="79">
        <f t="shared" si="0"/>
        <v>5260</v>
      </c>
      <c r="T5" s="79">
        <v>1513</v>
      </c>
      <c r="U5" s="79">
        <v>2210</v>
      </c>
      <c r="Z5" s="79">
        <v>280</v>
      </c>
      <c r="AB5" s="79">
        <f t="shared" si="1"/>
        <v>12.564999272938781</v>
      </c>
    </row>
    <row r="6" spans="1:28" x14ac:dyDescent="0.25">
      <c r="A6" s="79" t="s">
        <v>68</v>
      </c>
      <c r="B6" s="79">
        <v>6972</v>
      </c>
      <c r="E6" s="79">
        <v>2936</v>
      </c>
      <c r="F6" s="79">
        <v>2860</v>
      </c>
      <c r="G6" s="79">
        <v>2581</v>
      </c>
      <c r="H6" s="79">
        <v>719</v>
      </c>
      <c r="I6" s="79">
        <v>3279</v>
      </c>
      <c r="J6" s="79">
        <v>5352</v>
      </c>
      <c r="K6" s="79">
        <v>1233</v>
      </c>
      <c r="L6" s="79">
        <v>808</v>
      </c>
      <c r="M6" s="79">
        <v>2295</v>
      </c>
      <c r="N6" s="79">
        <v>2636</v>
      </c>
      <c r="O6" s="79">
        <v>677</v>
      </c>
      <c r="P6" s="79">
        <v>943</v>
      </c>
      <c r="Q6" s="79">
        <v>4058</v>
      </c>
      <c r="R6" s="79">
        <v>1294</v>
      </c>
      <c r="S6" s="79">
        <f t="shared" si="0"/>
        <v>5352</v>
      </c>
      <c r="T6" s="79">
        <v>1511</v>
      </c>
      <c r="U6" s="79">
        <v>2319</v>
      </c>
      <c r="Z6" s="79">
        <v>244</v>
      </c>
      <c r="AB6" s="79">
        <f t="shared" si="1"/>
        <v>12.536431440045899</v>
      </c>
    </row>
    <row r="7" spans="1:28" x14ac:dyDescent="0.25">
      <c r="A7" s="79" t="s">
        <v>67</v>
      </c>
      <c r="B7" s="79">
        <v>6464</v>
      </c>
      <c r="E7" s="79">
        <v>2688</v>
      </c>
      <c r="F7" s="79">
        <v>2505</v>
      </c>
      <c r="G7" s="79">
        <v>2205</v>
      </c>
      <c r="H7" s="79">
        <v>712</v>
      </c>
      <c r="I7" s="79">
        <v>3030</v>
      </c>
      <c r="J7" s="79">
        <v>5030</v>
      </c>
      <c r="K7" s="79">
        <v>1225</v>
      </c>
      <c r="L7" s="79">
        <v>662</v>
      </c>
      <c r="M7" s="79">
        <v>2170</v>
      </c>
      <c r="N7" s="79">
        <v>2407</v>
      </c>
      <c r="O7" s="79">
        <v>624</v>
      </c>
      <c r="P7" s="79">
        <v>810</v>
      </c>
      <c r="Q7" s="79">
        <v>3783</v>
      </c>
      <c r="R7" s="79">
        <v>1247</v>
      </c>
      <c r="S7" s="79">
        <f t="shared" si="0"/>
        <v>5030</v>
      </c>
      <c r="T7" s="79">
        <v>1389</v>
      </c>
      <c r="U7" s="79">
        <v>2276</v>
      </c>
      <c r="Z7" s="79">
        <v>195</v>
      </c>
      <c r="AB7" s="79">
        <f t="shared" si="1"/>
        <v>12.608988242574258</v>
      </c>
    </row>
    <row r="8" spans="1:28" x14ac:dyDescent="0.25">
      <c r="A8" s="79" t="s">
        <v>66</v>
      </c>
      <c r="B8" s="79">
        <v>5971</v>
      </c>
      <c r="E8" s="79">
        <v>2466</v>
      </c>
      <c r="F8" s="79">
        <v>2171</v>
      </c>
      <c r="G8" s="79">
        <v>1863</v>
      </c>
      <c r="H8" s="79">
        <v>720</v>
      </c>
      <c r="I8" s="79">
        <v>2628</v>
      </c>
      <c r="J8" s="79">
        <v>4724</v>
      </c>
      <c r="K8" s="79">
        <v>1055</v>
      </c>
      <c r="L8" s="79">
        <v>649</v>
      </c>
      <c r="M8" s="79">
        <v>1949</v>
      </c>
      <c r="N8" s="79">
        <v>2318</v>
      </c>
      <c r="O8" s="79">
        <v>578</v>
      </c>
      <c r="P8" s="79">
        <v>669</v>
      </c>
      <c r="Q8" s="79">
        <v>3535</v>
      </c>
      <c r="R8" s="79">
        <v>1189</v>
      </c>
      <c r="S8" s="79">
        <f t="shared" si="0"/>
        <v>4724</v>
      </c>
      <c r="T8" s="79">
        <v>1302</v>
      </c>
      <c r="U8" s="79">
        <v>2211</v>
      </c>
      <c r="Z8" s="79">
        <v>176</v>
      </c>
      <c r="AB8" s="79">
        <f t="shared" si="1"/>
        <v>12.681125439624854</v>
      </c>
    </row>
    <row r="9" spans="1:28" x14ac:dyDescent="0.25">
      <c r="A9" s="79" t="s">
        <v>65</v>
      </c>
      <c r="B9" s="79">
        <v>5716</v>
      </c>
      <c r="E9" s="79">
        <v>2360</v>
      </c>
      <c r="F9" s="79">
        <v>1924</v>
      </c>
      <c r="G9" s="79">
        <v>1609</v>
      </c>
      <c r="H9" s="79">
        <v>687</v>
      </c>
      <c r="I9" s="79">
        <v>2399</v>
      </c>
      <c r="J9" s="79">
        <v>4440</v>
      </c>
      <c r="K9" s="79">
        <v>916</v>
      </c>
      <c r="L9" s="79">
        <v>662</v>
      </c>
      <c r="M9" s="79">
        <v>1789</v>
      </c>
      <c r="N9" s="79">
        <v>2349</v>
      </c>
      <c r="O9" s="79">
        <v>595</v>
      </c>
      <c r="P9" s="79">
        <v>681</v>
      </c>
      <c r="Q9" s="79">
        <v>3193</v>
      </c>
      <c r="R9" s="79">
        <v>1247</v>
      </c>
      <c r="S9" s="79">
        <f t="shared" si="0"/>
        <v>4440</v>
      </c>
      <c r="T9" s="79">
        <v>1250</v>
      </c>
      <c r="U9" s="79">
        <v>2186</v>
      </c>
      <c r="Z9" s="79">
        <v>171</v>
      </c>
      <c r="AB9" s="79">
        <f t="shared" si="1"/>
        <v>12.679933519944017</v>
      </c>
    </row>
    <row r="10" spans="1:28" x14ac:dyDescent="0.25">
      <c r="A10" s="79" t="s">
        <v>64</v>
      </c>
      <c r="B10" s="79">
        <v>5910</v>
      </c>
      <c r="E10" s="79">
        <v>2542</v>
      </c>
      <c r="F10" s="79">
        <v>1949</v>
      </c>
      <c r="G10" s="79">
        <v>1593</v>
      </c>
      <c r="H10" s="79">
        <v>668</v>
      </c>
      <c r="I10" s="79">
        <v>2501</v>
      </c>
      <c r="J10" s="79">
        <v>4391</v>
      </c>
      <c r="K10" s="79">
        <v>1030</v>
      </c>
      <c r="L10" s="79">
        <v>571</v>
      </c>
      <c r="M10" s="79">
        <v>1902</v>
      </c>
      <c r="N10" s="79">
        <v>2407</v>
      </c>
      <c r="O10" s="79">
        <v>710</v>
      </c>
      <c r="P10" s="79">
        <v>809</v>
      </c>
      <c r="Q10" s="79">
        <v>3184</v>
      </c>
      <c r="R10" s="79">
        <v>1207</v>
      </c>
      <c r="S10" s="79">
        <f t="shared" si="0"/>
        <v>4391</v>
      </c>
      <c r="T10" s="79">
        <v>1296</v>
      </c>
      <c r="U10" s="79">
        <v>2273</v>
      </c>
      <c r="Z10" s="79">
        <v>153</v>
      </c>
      <c r="AB10" s="79">
        <f t="shared" si="1"/>
        <v>12.418781725888325</v>
      </c>
    </row>
    <row r="11" spans="1:28" x14ac:dyDescent="0.25">
      <c r="A11" s="79" t="s">
        <v>63</v>
      </c>
      <c r="B11" s="79">
        <v>5946</v>
      </c>
      <c r="E11" s="79">
        <v>2627</v>
      </c>
      <c r="F11" s="79">
        <v>1866</v>
      </c>
      <c r="G11" s="79">
        <v>1478</v>
      </c>
      <c r="H11" s="79">
        <v>575</v>
      </c>
      <c r="I11" s="79">
        <v>2332</v>
      </c>
      <c r="J11" s="79">
        <v>4133</v>
      </c>
      <c r="K11" s="79">
        <v>991</v>
      </c>
      <c r="L11" s="79">
        <v>578</v>
      </c>
      <c r="M11" s="79">
        <v>1853</v>
      </c>
      <c r="N11" s="79">
        <v>2524</v>
      </c>
      <c r="O11" s="79">
        <v>817</v>
      </c>
      <c r="P11" s="79">
        <v>996</v>
      </c>
      <c r="Q11" s="79">
        <v>3261</v>
      </c>
      <c r="R11" s="79">
        <v>872</v>
      </c>
      <c r="S11" s="79">
        <f t="shared" si="0"/>
        <v>4133</v>
      </c>
      <c r="T11" s="79">
        <v>1369</v>
      </c>
      <c r="U11" s="79">
        <v>2249</v>
      </c>
      <c r="Z11" s="79">
        <v>140</v>
      </c>
      <c r="AB11" s="79">
        <f t="shared" si="1"/>
        <v>11.90573494786411</v>
      </c>
    </row>
    <row r="13" spans="1:28" x14ac:dyDescent="0.25">
      <c r="A13" s="79" t="s">
        <v>26</v>
      </c>
      <c r="Y13" s="79" t="s">
        <v>73</v>
      </c>
    </row>
    <row r="14" spans="1:28" x14ac:dyDescent="0.25">
      <c r="A14" s="79" t="s">
        <v>72</v>
      </c>
      <c r="B14" s="79">
        <v>1871</v>
      </c>
      <c r="E14" s="79">
        <v>835</v>
      </c>
      <c r="F14" s="79">
        <v>958</v>
      </c>
      <c r="G14" s="79">
        <v>823</v>
      </c>
      <c r="H14" s="79">
        <v>75</v>
      </c>
      <c r="J14" s="79">
        <v>1553</v>
      </c>
      <c r="K14" s="79">
        <v>654</v>
      </c>
      <c r="L14" s="79">
        <v>21</v>
      </c>
      <c r="M14" s="79">
        <v>1101</v>
      </c>
      <c r="N14" s="79">
        <v>95</v>
      </c>
      <c r="S14" s="79">
        <v>1553</v>
      </c>
      <c r="T14" s="79">
        <v>438</v>
      </c>
      <c r="U14" s="79">
        <v>553</v>
      </c>
      <c r="Y14" s="79">
        <v>67</v>
      </c>
    </row>
    <row r="15" spans="1:28" x14ac:dyDescent="0.25">
      <c r="A15" s="79" t="s">
        <v>71</v>
      </c>
      <c r="B15" s="79">
        <v>1957</v>
      </c>
      <c r="E15" s="79">
        <v>822</v>
      </c>
      <c r="F15" s="79">
        <v>925</v>
      </c>
      <c r="G15" s="79">
        <v>797</v>
      </c>
      <c r="H15" s="79">
        <v>97</v>
      </c>
      <c r="J15" s="79">
        <v>1560</v>
      </c>
      <c r="K15" s="79">
        <v>635</v>
      </c>
      <c r="L15" s="79">
        <v>20</v>
      </c>
      <c r="M15" s="79">
        <v>1204</v>
      </c>
      <c r="N15" s="79">
        <v>98</v>
      </c>
      <c r="S15" s="79">
        <v>1560</v>
      </c>
      <c r="T15" s="79">
        <v>463</v>
      </c>
      <c r="U15" s="79">
        <v>642</v>
      </c>
      <c r="Y15" s="79">
        <v>71</v>
      </c>
    </row>
    <row r="16" spans="1:28" x14ac:dyDescent="0.25">
      <c r="A16" s="79" t="s">
        <v>70</v>
      </c>
      <c r="B16" s="79">
        <v>1891</v>
      </c>
      <c r="E16" s="79">
        <v>846</v>
      </c>
      <c r="F16" s="79">
        <v>962</v>
      </c>
      <c r="G16" s="79">
        <v>833</v>
      </c>
      <c r="H16" s="79">
        <v>103</v>
      </c>
      <c r="J16" s="79">
        <v>1516</v>
      </c>
      <c r="K16" s="79">
        <v>719</v>
      </c>
      <c r="L16" s="79">
        <v>25</v>
      </c>
      <c r="M16" s="79">
        <v>1021</v>
      </c>
      <c r="N16" s="79">
        <v>126</v>
      </c>
      <c r="S16" s="79">
        <v>1516</v>
      </c>
      <c r="T16" s="79">
        <v>420</v>
      </c>
      <c r="U16" s="79">
        <v>566</v>
      </c>
      <c r="Y16" s="79">
        <v>43</v>
      </c>
    </row>
    <row r="17" spans="1:25" x14ac:dyDescent="0.25">
      <c r="A17" s="79" t="s">
        <v>69</v>
      </c>
      <c r="B17" s="79">
        <v>1662</v>
      </c>
      <c r="E17" s="79">
        <v>708</v>
      </c>
      <c r="F17" s="79">
        <v>792</v>
      </c>
      <c r="G17" s="79">
        <v>670</v>
      </c>
      <c r="H17" s="79">
        <v>111</v>
      </c>
      <c r="J17" s="79">
        <v>1256</v>
      </c>
      <c r="K17" s="79">
        <v>585</v>
      </c>
      <c r="L17" s="79">
        <v>36</v>
      </c>
      <c r="M17" s="79">
        <v>928</v>
      </c>
      <c r="N17" s="79">
        <v>113</v>
      </c>
      <c r="S17" s="79">
        <v>1256</v>
      </c>
      <c r="T17" s="79">
        <v>385</v>
      </c>
      <c r="U17" s="79">
        <v>514</v>
      </c>
      <c r="Y17" s="79">
        <v>51</v>
      </c>
    </row>
    <row r="18" spans="1:25" x14ac:dyDescent="0.25">
      <c r="A18" s="79" t="s">
        <v>68</v>
      </c>
      <c r="B18" s="79">
        <v>2110</v>
      </c>
      <c r="E18" s="79">
        <v>943</v>
      </c>
      <c r="F18" s="79">
        <v>972</v>
      </c>
      <c r="G18" s="79">
        <v>817</v>
      </c>
      <c r="H18" s="79">
        <v>164</v>
      </c>
      <c r="J18" s="79">
        <v>1580</v>
      </c>
      <c r="K18" s="79">
        <v>769</v>
      </c>
      <c r="L18" s="79">
        <v>27</v>
      </c>
      <c r="M18" s="79">
        <v>1160</v>
      </c>
      <c r="N18" s="79">
        <v>154</v>
      </c>
      <c r="S18" s="79">
        <v>1580</v>
      </c>
      <c r="T18" s="79">
        <v>483</v>
      </c>
      <c r="U18" s="79">
        <v>672</v>
      </c>
      <c r="Y18" s="79">
        <v>59</v>
      </c>
    </row>
    <row r="19" spans="1:25" x14ac:dyDescent="0.25">
      <c r="A19" s="79" t="s">
        <v>67</v>
      </c>
      <c r="B19" s="79">
        <v>2063</v>
      </c>
      <c r="E19" s="79">
        <v>867</v>
      </c>
      <c r="F19" s="79">
        <v>930</v>
      </c>
      <c r="G19" s="79">
        <v>785</v>
      </c>
      <c r="H19" s="79">
        <v>156</v>
      </c>
      <c r="J19" s="79">
        <v>1626</v>
      </c>
      <c r="K19" s="79">
        <v>777</v>
      </c>
      <c r="L19" s="79">
        <v>28</v>
      </c>
      <c r="M19" s="79">
        <v>1111</v>
      </c>
      <c r="N19" s="79">
        <v>147</v>
      </c>
      <c r="S19" s="79">
        <v>1626</v>
      </c>
      <c r="T19" s="79">
        <v>467</v>
      </c>
      <c r="U19" s="79">
        <v>678</v>
      </c>
      <c r="Y19" s="79">
        <v>64</v>
      </c>
    </row>
    <row r="20" spans="1:25" x14ac:dyDescent="0.25">
      <c r="A20" s="79" t="s">
        <v>66</v>
      </c>
      <c r="B20" s="79">
        <v>1915</v>
      </c>
      <c r="E20" s="79">
        <v>834</v>
      </c>
      <c r="F20" s="79">
        <v>824</v>
      </c>
      <c r="G20" s="79">
        <v>666</v>
      </c>
      <c r="H20" s="79">
        <v>198</v>
      </c>
      <c r="J20" s="79">
        <v>1562</v>
      </c>
      <c r="K20" s="79">
        <v>745</v>
      </c>
      <c r="L20" s="79">
        <v>26</v>
      </c>
      <c r="M20" s="79">
        <v>973</v>
      </c>
      <c r="N20" s="79">
        <v>171</v>
      </c>
      <c r="S20" s="79">
        <v>1562</v>
      </c>
      <c r="T20" s="79">
        <v>442</v>
      </c>
      <c r="U20" s="79">
        <v>659</v>
      </c>
      <c r="Y20" s="79">
        <v>55</v>
      </c>
    </row>
    <row r="21" spans="1:25" x14ac:dyDescent="0.25">
      <c r="A21" s="79" t="s">
        <v>65</v>
      </c>
      <c r="B21" s="79">
        <v>1394</v>
      </c>
      <c r="E21" s="79">
        <v>534</v>
      </c>
      <c r="F21" s="79">
        <v>544</v>
      </c>
      <c r="G21" s="79">
        <v>439</v>
      </c>
      <c r="H21" s="79">
        <v>164</v>
      </c>
      <c r="J21" s="79">
        <v>1110</v>
      </c>
      <c r="K21" s="79">
        <v>539</v>
      </c>
      <c r="L21" s="79">
        <v>40</v>
      </c>
      <c r="M21" s="79">
        <v>726</v>
      </c>
      <c r="N21" s="79">
        <v>89</v>
      </c>
      <c r="S21" s="79">
        <v>1110</v>
      </c>
      <c r="T21" s="79">
        <v>334</v>
      </c>
      <c r="U21" s="79">
        <v>506</v>
      </c>
      <c r="Y21" s="79">
        <v>43</v>
      </c>
    </row>
    <row r="22" spans="1:25" x14ac:dyDescent="0.25">
      <c r="A22" s="79" t="s">
        <v>64</v>
      </c>
      <c r="B22" s="79">
        <v>1777</v>
      </c>
      <c r="E22" s="79">
        <v>731</v>
      </c>
      <c r="F22" s="79">
        <v>659</v>
      </c>
      <c r="G22" s="79">
        <v>519</v>
      </c>
      <c r="H22" s="79">
        <v>237</v>
      </c>
      <c r="J22" s="79">
        <v>1377</v>
      </c>
      <c r="K22" s="79">
        <v>672</v>
      </c>
      <c r="L22" s="79">
        <v>28</v>
      </c>
      <c r="M22" s="79">
        <v>933</v>
      </c>
      <c r="N22" s="79">
        <v>144</v>
      </c>
      <c r="S22" s="79">
        <v>1377</v>
      </c>
      <c r="T22" s="79">
        <v>391</v>
      </c>
      <c r="U22" s="79">
        <v>720</v>
      </c>
      <c r="Y22" s="79">
        <v>75</v>
      </c>
    </row>
    <row r="23" spans="1:25" x14ac:dyDescent="0.25">
      <c r="A23" s="79" t="s">
        <v>63</v>
      </c>
      <c r="B23" s="79">
        <v>1761</v>
      </c>
      <c r="E23" s="79">
        <v>803</v>
      </c>
      <c r="F23" s="79">
        <v>636</v>
      </c>
      <c r="G23" s="79">
        <v>471</v>
      </c>
      <c r="H23" s="79">
        <v>185</v>
      </c>
      <c r="J23" s="79">
        <v>1316</v>
      </c>
      <c r="K23" s="79">
        <v>691</v>
      </c>
      <c r="L23" s="79">
        <v>30</v>
      </c>
      <c r="M23" s="79">
        <v>899</v>
      </c>
      <c r="N23" s="79">
        <v>141</v>
      </c>
      <c r="S23" s="79">
        <v>1316</v>
      </c>
      <c r="T23" s="79">
        <v>398</v>
      </c>
      <c r="U23" s="79">
        <v>671</v>
      </c>
      <c r="Y23" s="79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2-3 For Retreat</vt:lpstr>
      <vt:lpstr>Table 2-3</vt:lpstr>
      <vt:lpstr>Table 4</vt:lpstr>
      <vt:lpstr>Table 5-6</vt:lpstr>
      <vt:lpstr>Current_Undergraduate_Student_D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Asef-Vaziri , Ardavan</cp:lastModifiedBy>
  <cp:revision/>
  <cp:lastPrinted>2020-05-21T20:40:03Z</cp:lastPrinted>
  <dcterms:created xsi:type="dcterms:W3CDTF">2016-10-19T21:06:17Z</dcterms:created>
  <dcterms:modified xsi:type="dcterms:W3CDTF">2023-10-14T16:22:31Z</dcterms:modified>
  <cp:category/>
  <cp:contentStatus/>
</cp:coreProperties>
</file>