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0" yWindow="0" windowWidth="15360" windowHeight="8250" activeTab="1"/>
  </bookViews>
  <sheets>
    <sheet name="Ch6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7" i="2" s="1"/>
  <c r="C17" i="2"/>
  <c r="B15" i="2"/>
  <c r="B14" i="2"/>
  <c r="D8" i="2"/>
  <c r="E8" i="2"/>
  <c r="B8" i="2"/>
  <c r="C9" i="2"/>
  <c r="B9" i="2"/>
  <c r="B84" i="1" l="1"/>
  <c r="B83" i="1"/>
  <c r="B81" i="1"/>
  <c r="B82" i="1"/>
  <c r="C58" i="1"/>
  <c r="C59" i="1" s="1"/>
  <c r="C56" i="1"/>
  <c r="C54" i="1"/>
  <c r="C53" i="1"/>
  <c r="C52" i="1"/>
  <c r="C51" i="1"/>
  <c r="B41" i="1"/>
  <c r="J41" i="1"/>
  <c r="F41" i="1"/>
  <c r="G42" i="1" s="1"/>
  <c r="F40" i="1"/>
  <c r="F39" i="1"/>
  <c r="J45" i="1"/>
  <c r="F45" i="1"/>
  <c r="F44" i="1"/>
  <c r="B45" i="1"/>
  <c r="B44" i="1"/>
  <c r="J39" i="1"/>
  <c r="J40" i="1" s="1"/>
  <c r="C42" i="1"/>
  <c r="B42" i="1"/>
  <c r="B40" i="1"/>
  <c r="B39" i="1"/>
  <c r="C17" i="1"/>
  <c r="C16" i="1"/>
  <c r="C18" i="1" s="1"/>
  <c r="C19" i="1" s="1"/>
  <c r="C15" i="1"/>
  <c r="B8" i="1"/>
  <c r="B10" i="1" s="1"/>
  <c r="A3" i="1"/>
  <c r="A4" i="1"/>
  <c r="A2" i="1"/>
  <c r="F42" i="1" l="1"/>
  <c r="K42" i="1"/>
  <c r="J42" i="1"/>
  <c r="C20" i="1"/>
  <c r="C21" i="1" s="1"/>
  <c r="D21" i="1" l="1"/>
</calcChain>
</file>

<file path=xl/sharedStrings.xml><?xml version="1.0" encoding="utf-8"?>
<sst xmlns="http://schemas.openxmlformats.org/spreadsheetml/2006/main" count="73" uniqueCount="43">
  <si>
    <t>p</t>
  </si>
  <si>
    <t>Sigma(p)</t>
  </si>
  <si>
    <t>n</t>
  </si>
  <si>
    <t>Sigma(pbar)</t>
  </si>
  <si>
    <t>Var(p)</t>
  </si>
  <si>
    <t>Savings per Visit ($)</t>
  </si>
  <si>
    <t>Mean</t>
  </si>
  <si>
    <t>StdDev</t>
  </si>
  <si>
    <t>StdErr</t>
  </si>
  <si>
    <t>CI95%</t>
  </si>
  <si>
    <t>CM95%</t>
  </si>
  <si>
    <t>Ch6Prob21</t>
  </si>
  <si>
    <t>Ch6Prob7</t>
  </si>
  <si>
    <t>Ch6Prob13</t>
  </si>
  <si>
    <t>Ch6Prob17</t>
  </si>
  <si>
    <t>`</t>
  </si>
  <si>
    <t>Four Decimal Points</t>
  </si>
  <si>
    <t>Confidence foir p</t>
  </si>
  <si>
    <t>Normal</t>
  </si>
  <si>
    <t xml:space="preserve">if </t>
  </si>
  <si>
    <t>np and np(1-p)&gt;=5</t>
  </si>
  <si>
    <t>Ch6Prob33</t>
  </si>
  <si>
    <t>Salary ($)</t>
  </si>
  <si>
    <t>Mu</t>
  </si>
  <si>
    <t>Xbar</t>
  </si>
  <si>
    <t>SigmaX</t>
  </si>
  <si>
    <t>SigmaXbar</t>
  </si>
  <si>
    <t>p/2</t>
  </si>
  <si>
    <t>t-stat</t>
  </si>
  <si>
    <t>mu</t>
  </si>
  <si>
    <t>tStat</t>
  </si>
  <si>
    <t>Book Examples</t>
  </si>
  <si>
    <t>s</t>
  </si>
  <si>
    <t>alpha</t>
  </si>
  <si>
    <t>2-tail</t>
  </si>
  <si>
    <t>95%CM</t>
  </si>
  <si>
    <t>95%CI</t>
  </si>
  <si>
    <t>Since 40 is there cannot be rejected</t>
  </si>
  <si>
    <t>Sigmapbar</t>
  </si>
  <si>
    <t>pbar</t>
  </si>
  <si>
    <t>CM</t>
  </si>
  <si>
    <t>p&lt;=.2</t>
  </si>
  <si>
    <t>One 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</si>
</sst>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 wrapText="1"/>
    </xf>
    <xf numFmtId="10" fontId="0" fillId="0" borderId="0" xfId="0" applyNumberFormat="1"/>
    <xf numFmtId="20" fontId="0" fillId="0" borderId="0" xfId="0" applyNumberFormat="1"/>
    <xf numFmtId="0" fontId="1" fillId="0" borderId="0" xfId="0" applyFont="1"/>
    <xf numFmtId="0" fontId="0" fillId="0" borderId="0" xfId="0"/>
    <xf numFmtId="1" fontId="0" fillId="0" borderId="0" xfId="0" applyNumberFormat="1"/>
    <xf numFmtId="0" fontId="3" fillId="0" borderId="0" xfId="0" applyFont="1" applyAlignment="1">
      <alignment horizontal="right"/>
    </xf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B84" sqref="B84"/>
    </sheetView>
  </sheetViews>
  <sheetFormatPr defaultRowHeight="15" x14ac:dyDescent="0.25"/>
  <cols>
    <col min="1" max="1" width="10.28515625" bestFit="1" customWidth="1"/>
  </cols>
  <sheetData>
    <row r="1" spans="1:3" x14ac:dyDescent="0.25">
      <c r="A1" t="s">
        <v>12</v>
      </c>
    </row>
    <row r="2" spans="1:3" x14ac:dyDescent="0.25">
      <c r="A2" s="3">
        <f>100/SQRT(C2)</f>
        <v>18.257418583505537</v>
      </c>
      <c r="C2">
        <v>30</v>
      </c>
    </row>
    <row r="3" spans="1:3" x14ac:dyDescent="0.25">
      <c r="A3" s="3">
        <f t="shared" ref="A3:A4" si="0">100/SQRT(C3)</f>
        <v>12.909944487358056</v>
      </c>
      <c r="C3">
        <v>60</v>
      </c>
    </row>
    <row r="4" spans="1:3" x14ac:dyDescent="0.25">
      <c r="A4" s="3">
        <f t="shared" si="0"/>
        <v>10.540925533894598</v>
      </c>
      <c r="C4">
        <v>90</v>
      </c>
    </row>
    <row r="6" spans="1:3" x14ac:dyDescent="0.25">
      <c r="A6" t="s">
        <v>13</v>
      </c>
    </row>
    <row r="7" spans="1:3" x14ac:dyDescent="0.25">
      <c r="A7" t="s">
        <v>0</v>
      </c>
      <c r="B7">
        <v>0.12</v>
      </c>
    </row>
    <row r="8" spans="1:3" x14ac:dyDescent="0.25">
      <c r="A8" t="s">
        <v>4</v>
      </c>
      <c r="B8">
        <f>B7*(1-B7)</f>
        <v>0.1056</v>
      </c>
    </row>
    <row r="9" spans="1:3" x14ac:dyDescent="0.25">
      <c r="A9" t="s">
        <v>2</v>
      </c>
      <c r="B9">
        <v>540</v>
      </c>
    </row>
    <row r="10" spans="1:3" x14ac:dyDescent="0.25">
      <c r="A10" t="s">
        <v>3</v>
      </c>
      <c r="B10" s="2">
        <f>SQRT(B8/B9)</f>
        <v>1.398411797560202E-2</v>
      </c>
    </row>
    <row r="12" spans="1:3" x14ac:dyDescent="0.25">
      <c r="A12" t="s">
        <v>14</v>
      </c>
    </row>
    <row r="14" spans="1:3" ht="26.25" x14ac:dyDescent="0.25">
      <c r="A14" s="4" t="s">
        <v>5</v>
      </c>
    </row>
    <row r="15" spans="1:3" x14ac:dyDescent="0.25">
      <c r="A15">
        <v>92</v>
      </c>
      <c r="B15" t="s">
        <v>6</v>
      </c>
      <c r="C15">
        <f>AVERAGE(A15:A34)</f>
        <v>71</v>
      </c>
    </row>
    <row r="16" spans="1:3" x14ac:dyDescent="0.25">
      <c r="A16">
        <v>105</v>
      </c>
      <c r="B16" t="s">
        <v>7</v>
      </c>
      <c r="C16">
        <f>_xlfn.STDEV.S(A15:A34)</f>
        <v>22.35126276898961</v>
      </c>
    </row>
    <row r="17" spans="1:4" x14ac:dyDescent="0.25">
      <c r="A17">
        <v>56</v>
      </c>
      <c r="B17" t="s">
        <v>2</v>
      </c>
      <c r="C17">
        <f>COUNT(A15:A34)</f>
        <v>20</v>
      </c>
    </row>
    <row r="18" spans="1:4" x14ac:dyDescent="0.25">
      <c r="A18">
        <v>76</v>
      </c>
      <c r="B18" t="s">
        <v>8</v>
      </c>
      <c r="C18">
        <f>C16/SQRT(C17)</f>
        <v>4.9978942934420942</v>
      </c>
    </row>
    <row r="19" spans="1:4" x14ac:dyDescent="0.25">
      <c r="A19">
        <v>93</v>
      </c>
      <c r="B19" s="5">
        <v>0.95450000000000002</v>
      </c>
      <c r="C19">
        <f>C18*2</f>
        <v>9.9957885868841885</v>
      </c>
    </row>
    <row r="20" spans="1:4" x14ac:dyDescent="0.25">
      <c r="A20">
        <v>78</v>
      </c>
      <c r="B20" t="s">
        <v>10</v>
      </c>
      <c r="C20" s="3">
        <f>_xlfn.CONFIDENCE.T(0.05,C16,C17)</f>
        <v>10.460712977564325</v>
      </c>
    </row>
    <row r="21" spans="1:4" x14ac:dyDescent="0.25">
      <c r="A21">
        <v>53</v>
      </c>
      <c r="B21" t="s">
        <v>9</v>
      </c>
      <c r="C21" s="3">
        <f>C15-C20</f>
        <v>60.539287022435673</v>
      </c>
      <c r="D21" s="3">
        <f>C15+C20</f>
        <v>81.460712977564327</v>
      </c>
    </row>
    <row r="22" spans="1:4" x14ac:dyDescent="0.25">
      <c r="A22">
        <v>34</v>
      </c>
    </row>
    <row r="23" spans="1:4" x14ac:dyDescent="0.25">
      <c r="A23">
        <v>83</v>
      </c>
    </row>
    <row r="24" spans="1:4" x14ac:dyDescent="0.25">
      <c r="A24">
        <v>49</v>
      </c>
    </row>
    <row r="25" spans="1:4" x14ac:dyDescent="0.25">
      <c r="A25">
        <v>48</v>
      </c>
    </row>
    <row r="26" spans="1:4" x14ac:dyDescent="0.25">
      <c r="A26">
        <v>74</v>
      </c>
    </row>
    <row r="27" spans="1:4" x14ac:dyDescent="0.25">
      <c r="A27">
        <v>93</v>
      </c>
    </row>
    <row r="28" spans="1:4" x14ac:dyDescent="0.25">
      <c r="A28">
        <v>82</v>
      </c>
    </row>
    <row r="29" spans="1:4" x14ac:dyDescent="0.25">
      <c r="A29">
        <v>40</v>
      </c>
    </row>
    <row r="30" spans="1:4" x14ac:dyDescent="0.25">
      <c r="A30">
        <v>55</v>
      </c>
    </row>
    <row r="31" spans="1:4" x14ac:dyDescent="0.25">
      <c r="A31">
        <v>40</v>
      </c>
    </row>
    <row r="32" spans="1:4" x14ac:dyDescent="0.25">
      <c r="A32">
        <v>96</v>
      </c>
    </row>
    <row r="33" spans="1:11" x14ac:dyDescent="0.25">
      <c r="A33">
        <v>73</v>
      </c>
    </row>
    <row r="34" spans="1:11" x14ac:dyDescent="0.25">
      <c r="A34">
        <v>100</v>
      </c>
    </row>
    <row r="36" spans="1:11" x14ac:dyDescent="0.25">
      <c r="A36" s="6" t="s">
        <v>11</v>
      </c>
    </row>
    <row r="37" spans="1:11" x14ac:dyDescent="0.25">
      <c r="A37" t="s">
        <v>2</v>
      </c>
      <c r="B37">
        <v>857</v>
      </c>
      <c r="E37" t="s">
        <v>2</v>
      </c>
      <c r="F37">
        <v>857</v>
      </c>
      <c r="I37" t="s">
        <v>2</v>
      </c>
      <c r="J37">
        <v>857</v>
      </c>
    </row>
    <row r="38" spans="1:11" x14ac:dyDescent="0.25">
      <c r="A38" t="s">
        <v>0</v>
      </c>
      <c r="B38">
        <v>0.9</v>
      </c>
      <c r="E38" t="s">
        <v>0</v>
      </c>
      <c r="F38">
        <v>0.67</v>
      </c>
      <c r="I38" t="s">
        <v>0</v>
      </c>
      <c r="J38">
        <v>0.56000000000000005</v>
      </c>
    </row>
    <row r="39" spans="1:11" x14ac:dyDescent="0.25">
      <c r="A39" t="s">
        <v>4</v>
      </c>
      <c r="B39">
        <f>B38*(1-B38)</f>
        <v>8.9999999999999983E-2</v>
      </c>
      <c r="E39" t="s">
        <v>4</v>
      </c>
      <c r="F39">
        <f>F38*(1-F38)</f>
        <v>0.22109999999999999</v>
      </c>
      <c r="I39" t="s">
        <v>4</v>
      </c>
      <c r="J39">
        <f>J38*(1-J38)</f>
        <v>0.24639999999999998</v>
      </c>
    </row>
    <row r="40" spans="1:11" x14ac:dyDescent="0.25">
      <c r="A40" t="s">
        <v>1</v>
      </c>
      <c r="B40" s="2">
        <f>SQRT(B39)</f>
        <v>0.3</v>
      </c>
      <c r="E40" t="s">
        <v>1</v>
      </c>
      <c r="F40" s="2">
        <f>SQRT(F39)</f>
        <v>0.4702127178203499</v>
      </c>
      <c r="I40" t="s">
        <v>1</v>
      </c>
      <c r="J40" s="2">
        <f>SQRT(J39)</f>
        <v>0.49638694583963422</v>
      </c>
    </row>
    <row r="41" spans="1:11" x14ac:dyDescent="0.25">
      <c r="A41" t="s">
        <v>10</v>
      </c>
      <c r="B41" s="3">
        <f>_xlfn.CONFIDENCE.NORM(0.05,B40,B37)</f>
        <v>2.0085328299740773E-2</v>
      </c>
      <c r="E41" t="s">
        <v>10</v>
      </c>
      <c r="F41" s="3">
        <f>_xlfn.CONFIDENCE.NORM(0.05,F40,F37)</f>
        <v>3.1481256027116988E-2</v>
      </c>
      <c r="I41" t="s">
        <v>10</v>
      </c>
      <c r="J41" s="3">
        <f>_xlfn.CONFIDENCE.NORM(0.05,J40,J37)</f>
        <v>3.3233649236315659E-2</v>
      </c>
    </row>
    <row r="42" spans="1:11" x14ac:dyDescent="0.25">
      <c r="A42" t="s">
        <v>9</v>
      </c>
      <c r="B42" s="1">
        <f>B38-B41</f>
        <v>0.87991467170025928</v>
      </c>
      <c r="C42" s="1">
        <f>B38+B41</f>
        <v>0.92008532829974077</v>
      </c>
      <c r="E42" t="s">
        <v>9</v>
      </c>
      <c r="F42" s="1">
        <f>F38-F41</f>
        <v>0.638518743972883</v>
      </c>
      <c r="G42" s="1">
        <f>F38+F41</f>
        <v>0.70148125602711708</v>
      </c>
      <c r="I42" t="s">
        <v>9</v>
      </c>
      <c r="J42" s="1">
        <f>J38-J41</f>
        <v>0.52676635076368439</v>
      </c>
      <c r="K42" s="1">
        <f>J38+J41</f>
        <v>0.59323364923631572</v>
      </c>
    </row>
    <row r="43" spans="1:11" x14ac:dyDescent="0.25">
      <c r="G43" s="7" t="s">
        <v>16</v>
      </c>
    </row>
    <row r="44" spans="1:11" x14ac:dyDescent="0.25">
      <c r="B44">
        <f>B37*B38</f>
        <v>771.30000000000007</v>
      </c>
      <c r="F44">
        <f>F37*F38</f>
        <v>574.19000000000005</v>
      </c>
      <c r="J44" t="s">
        <v>15</v>
      </c>
    </row>
    <row r="45" spans="1:11" x14ac:dyDescent="0.25">
      <c r="B45">
        <f>B37*(1-B38)</f>
        <v>85.699999999999974</v>
      </c>
      <c r="F45">
        <f>F37*(1-F38)</f>
        <v>282.80999999999995</v>
      </c>
      <c r="J45">
        <f>J37*(1-J38)</f>
        <v>377.07999999999993</v>
      </c>
    </row>
    <row r="47" spans="1:11" x14ac:dyDescent="0.25">
      <c r="A47" t="s">
        <v>17</v>
      </c>
      <c r="C47" s="7" t="s">
        <v>18</v>
      </c>
      <c r="D47" t="s">
        <v>19</v>
      </c>
      <c r="E47" t="s">
        <v>20</v>
      </c>
    </row>
    <row r="49" spans="1:3" x14ac:dyDescent="0.25">
      <c r="A49" s="6" t="s">
        <v>21</v>
      </c>
    </row>
    <row r="50" spans="1:3" ht="15.75" x14ac:dyDescent="0.25">
      <c r="A50" s="10" t="s">
        <v>22</v>
      </c>
    </row>
    <row r="51" spans="1:3" ht="15.75" x14ac:dyDescent="0.25">
      <c r="A51" s="11">
        <v>77600</v>
      </c>
      <c r="B51" t="s">
        <v>24</v>
      </c>
      <c r="C51" s="9">
        <f>AVERAGE($A$51:$A$75)</f>
        <v>85272</v>
      </c>
    </row>
    <row r="52" spans="1:3" ht="15.75" x14ac:dyDescent="0.25">
      <c r="A52" s="11">
        <v>76000</v>
      </c>
      <c r="B52" t="s">
        <v>25</v>
      </c>
      <c r="C52" s="9">
        <f>_xlfn.STDEV.S($A$51:$A$75)</f>
        <v>11039.230045614595</v>
      </c>
    </row>
    <row r="53" spans="1:3" ht="15.75" x14ac:dyDescent="0.25">
      <c r="A53" s="11">
        <v>90700</v>
      </c>
      <c r="B53" t="s">
        <v>2</v>
      </c>
      <c r="C53" s="9">
        <f>COUNT($A$51:$A$75)</f>
        <v>25</v>
      </c>
    </row>
    <row r="54" spans="1:3" ht="15.75" x14ac:dyDescent="0.25">
      <c r="A54" s="11">
        <v>97200</v>
      </c>
      <c r="B54" s="8" t="s">
        <v>26</v>
      </c>
      <c r="C54">
        <f>C52/SQRT(C53)</f>
        <v>2207.846009122919</v>
      </c>
    </row>
    <row r="55" spans="1:3" ht="15.75" x14ac:dyDescent="0.25">
      <c r="A55" s="11">
        <v>90700</v>
      </c>
      <c r="B55" t="s">
        <v>23</v>
      </c>
      <c r="C55">
        <v>90000</v>
      </c>
    </row>
    <row r="56" spans="1:3" ht="15.75" x14ac:dyDescent="0.25">
      <c r="A56" s="11">
        <v>101800</v>
      </c>
      <c r="B56" t="s">
        <v>28</v>
      </c>
      <c r="C56">
        <f>(C51-C55)/C54</f>
        <v>-2.1414536976146397</v>
      </c>
    </row>
    <row r="57" spans="1:3" ht="15.75" x14ac:dyDescent="0.25">
      <c r="A57" s="11">
        <v>78700</v>
      </c>
    </row>
    <row r="58" spans="1:3" ht="15.75" x14ac:dyDescent="0.25">
      <c r="A58" s="11">
        <v>81300</v>
      </c>
      <c r="B58" t="s">
        <v>27</v>
      </c>
      <c r="C58">
        <f>_xlfn.T.DIST(C56,C53-1,1)</f>
        <v>2.1298261636805475E-2</v>
      </c>
    </row>
    <row r="59" spans="1:3" ht="15.75" x14ac:dyDescent="0.25">
      <c r="A59" s="11">
        <v>84200</v>
      </c>
      <c r="B59" t="s">
        <v>27</v>
      </c>
      <c r="C59">
        <f>2*C58</f>
        <v>4.2596523273610951E-2</v>
      </c>
    </row>
    <row r="60" spans="1:3" ht="15.75" x14ac:dyDescent="0.25">
      <c r="A60" s="11">
        <v>97600</v>
      </c>
    </row>
    <row r="61" spans="1:3" ht="15.75" x14ac:dyDescent="0.25">
      <c r="A61" s="11">
        <v>77500</v>
      </c>
    </row>
    <row r="62" spans="1:3" ht="15.75" x14ac:dyDescent="0.25">
      <c r="A62" s="11">
        <v>75700</v>
      </c>
    </row>
    <row r="63" spans="1:3" ht="15.75" x14ac:dyDescent="0.25">
      <c r="A63" s="11">
        <v>89400</v>
      </c>
    </row>
    <row r="64" spans="1:3" ht="15.75" x14ac:dyDescent="0.25">
      <c r="A64" s="11">
        <v>84300</v>
      </c>
    </row>
    <row r="65" spans="1:2" ht="15.75" x14ac:dyDescent="0.25">
      <c r="A65" s="11">
        <v>78700</v>
      </c>
    </row>
    <row r="66" spans="1:2" ht="15.75" x14ac:dyDescent="0.25">
      <c r="A66" s="11">
        <v>84600</v>
      </c>
    </row>
    <row r="67" spans="1:2" ht="15.75" x14ac:dyDescent="0.25">
      <c r="A67" s="11">
        <v>87700</v>
      </c>
    </row>
    <row r="68" spans="1:2" ht="15.75" x14ac:dyDescent="0.25">
      <c r="A68" s="11">
        <v>103400</v>
      </c>
    </row>
    <row r="69" spans="1:2" ht="15.75" x14ac:dyDescent="0.25">
      <c r="A69" s="11">
        <v>83800</v>
      </c>
    </row>
    <row r="70" spans="1:2" ht="15.75" x14ac:dyDescent="0.25">
      <c r="A70" s="11">
        <v>101300</v>
      </c>
    </row>
    <row r="71" spans="1:2" ht="15.75" x14ac:dyDescent="0.25">
      <c r="A71" s="11">
        <v>94700</v>
      </c>
    </row>
    <row r="72" spans="1:2" ht="15.75" x14ac:dyDescent="0.25">
      <c r="A72" s="11">
        <v>69200</v>
      </c>
    </row>
    <row r="73" spans="1:2" ht="15.75" x14ac:dyDescent="0.25">
      <c r="A73" s="11">
        <v>95400</v>
      </c>
    </row>
    <row r="74" spans="1:2" ht="15.75" x14ac:dyDescent="0.25">
      <c r="A74" s="11">
        <v>61500</v>
      </c>
    </row>
    <row r="75" spans="1:2" ht="15.75" x14ac:dyDescent="0.25">
      <c r="A75" s="11">
        <v>68800</v>
      </c>
    </row>
    <row r="78" spans="1:2" x14ac:dyDescent="0.25">
      <c r="A78" t="s">
        <v>29</v>
      </c>
      <c r="B78">
        <v>0.53</v>
      </c>
    </row>
    <row r="79" spans="1:2" x14ac:dyDescent="0.25">
      <c r="A79" t="s">
        <v>24</v>
      </c>
      <c r="B79">
        <v>0.46</v>
      </c>
    </row>
    <row r="80" spans="1:2" x14ac:dyDescent="0.25">
      <c r="A80" t="s">
        <v>2</v>
      </c>
      <c r="B80">
        <v>300</v>
      </c>
    </row>
    <row r="81" spans="1:2" x14ac:dyDescent="0.25">
      <c r="A81" t="s">
        <v>4</v>
      </c>
      <c r="B81">
        <f>B79*(1-B79)</f>
        <v>0.24840000000000004</v>
      </c>
    </row>
    <row r="82" spans="1:2" x14ac:dyDescent="0.25">
      <c r="A82" t="s">
        <v>3</v>
      </c>
      <c r="B82">
        <f>SQRT(B81/B80)</f>
        <v>2.877498913987632E-2</v>
      </c>
    </row>
    <row r="83" spans="1:2" x14ac:dyDescent="0.25">
      <c r="A83" t="s">
        <v>30</v>
      </c>
      <c r="B83">
        <f>(B79-B78)/B82</f>
        <v>-2.4326681639992054</v>
      </c>
    </row>
    <row r="84" spans="1:2" x14ac:dyDescent="0.25">
      <c r="A84" t="s">
        <v>0</v>
      </c>
      <c r="B84">
        <f>_xlfn.NORM.DIST(B79,B78,B82,1)</f>
        <v>7.494014934381777E-3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20" sqref="A20"/>
    </sheetView>
  </sheetViews>
  <sheetFormatPr defaultRowHeight="15" x14ac:dyDescent="0.25"/>
  <sheetData>
    <row r="1" spans="1:5" x14ac:dyDescent="0.25">
      <c r="A1" t="s">
        <v>31</v>
      </c>
    </row>
    <row r="2" spans="1:5" x14ac:dyDescent="0.25">
      <c r="A2" t="s">
        <v>23</v>
      </c>
      <c r="B2">
        <v>40</v>
      </c>
    </row>
    <row r="3" spans="1:5" x14ac:dyDescent="0.25">
      <c r="A3" t="s">
        <v>24</v>
      </c>
      <c r="B3">
        <v>37.4</v>
      </c>
    </row>
    <row r="4" spans="1:5" x14ac:dyDescent="0.25">
      <c r="A4" t="s">
        <v>32</v>
      </c>
      <c r="B4">
        <v>11.79</v>
      </c>
    </row>
    <row r="5" spans="1:5" x14ac:dyDescent="0.25">
      <c r="A5" t="s">
        <v>2</v>
      </c>
      <c r="B5">
        <v>25</v>
      </c>
    </row>
    <row r="6" spans="1:5" x14ac:dyDescent="0.25">
      <c r="A6" t="s">
        <v>33</v>
      </c>
      <c r="B6">
        <v>0.05</v>
      </c>
    </row>
    <row r="7" spans="1:5" x14ac:dyDescent="0.25">
      <c r="A7" t="s">
        <v>34</v>
      </c>
    </row>
    <row r="8" spans="1:5" x14ac:dyDescent="0.25">
      <c r="A8" t="s">
        <v>35</v>
      </c>
      <c r="B8">
        <f>_xlfn.CONFIDENCE.T(B6,B4,B5)</f>
        <v>4.8666728083188833</v>
      </c>
      <c r="D8">
        <f>B4/SQRT(B5)</f>
        <v>2.3579999999999997</v>
      </c>
      <c r="E8">
        <f>D8*2.064</f>
        <v>4.8669119999999992</v>
      </c>
    </row>
    <row r="9" spans="1:5" x14ac:dyDescent="0.25">
      <c r="A9" t="s">
        <v>36</v>
      </c>
      <c r="B9">
        <f>B3-B8</f>
        <v>32.533327191681117</v>
      </c>
      <c r="C9">
        <f>B3+B8</f>
        <v>42.26667280831888</v>
      </c>
    </row>
    <row r="10" spans="1:5" x14ac:dyDescent="0.25">
      <c r="A10" t="s">
        <v>37</v>
      </c>
    </row>
    <row r="12" spans="1:5" x14ac:dyDescent="0.25">
      <c r="A12" t="s">
        <v>0</v>
      </c>
      <c r="B12">
        <v>0.2</v>
      </c>
    </row>
    <row r="13" spans="1:5" x14ac:dyDescent="0.25">
      <c r="A13" t="s">
        <v>2</v>
      </c>
      <c r="B13">
        <v>100</v>
      </c>
    </row>
    <row r="14" spans="1:5" x14ac:dyDescent="0.25">
      <c r="A14" t="s">
        <v>38</v>
      </c>
      <c r="B14">
        <f>SQRT(B12*(1-B12)/B13)</f>
        <v>0.04</v>
      </c>
    </row>
    <row r="15" spans="1:5" x14ac:dyDescent="0.25">
      <c r="A15" t="s">
        <v>39</v>
      </c>
      <c r="B15">
        <f>0.25</f>
        <v>0.25</v>
      </c>
    </row>
    <row r="16" spans="1:5" x14ac:dyDescent="0.25">
      <c r="A16" t="s">
        <v>40</v>
      </c>
      <c r="B16">
        <f>_xlfn.CONFIDENCE.NORM(0.1,B14,B13)</f>
        <v>6.5794145078058863E-3</v>
      </c>
    </row>
    <row r="17" spans="1:3" x14ac:dyDescent="0.25">
      <c r="B17">
        <f>B15-B16</f>
        <v>0.24342058549219411</v>
      </c>
      <c r="C17">
        <f>B15+B16</f>
        <v>0.25657941450780586</v>
      </c>
    </row>
    <row r="18" spans="1:3" x14ac:dyDescent="0.25">
      <c r="A18" t="s">
        <v>41</v>
      </c>
    </row>
    <row r="19" spans="1:3" x14ac:dyDescent="0.25">
      <c r="A19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Ch6</vt:lpstr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2018-04-04T03:10:04Z</dcterms:created>
  <dcterms:modified xsi:type="dcterms:W3CDTF">2019-08-04T01:16:11Z</dcterms:modified>
</cp:coreProperties>
</file>