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S-6-ExpoPoiss\"/>
    </mc:Choice>
  </mc:AlternateContent>
  <bookViews>
    <workbookView xWindow="0" yWindow="0" windowWidth="29076" windowHeight="15876" activeTab="4"/>
  </bookViews>
  <sheets>
    <sheet name="ExpoPDFvsPoiss" sheetId="6" r:id="rId1"/>
    <sheet name="Expo1Graph" sheetId="1" r:id="rId2"/>
    <sheet name="Expo1Solver" sheetId="2" r:id="rId3"/>
    <sheet name="P3.Ch5P42" sheetId="9" r:id="rId4"/>
    <sheet name="P4.Ch5Ex" sheetId="10" r:id="rId5"/>
    <sheet name="P1.Pois1" sheetId="7" r:id="rId6"/>
    <sheet name="P2.Pois2" sheetId="8" r:id="rId7"/>
  </sheets>
  <externalReferences>
    <externalReference r:id="rId8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adj" localSheetId="2" hidden="1">Expo1Solver!$B$1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Expo1Solver!$A$1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0.9</definedName>
    <definedName name="solver_ver" localSheetId="2" hidden="1">3</definedName>
    <definedName name="x">OFFSET([1]Normal!$A$12,[1]Normal!$B$8,0,[1]Normal!$B$9-[1]Normal!$B$8+1,1)</definedName>
    <definedName name="Xbinomial">OFFSET([1]B!$A$9,0,0,[1]B!$B$1+1,1)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D5" i="6"/>
  <c r="D4" i="6"/>
  <c r="D8" i="6" l="1"/>
  <c r="D6" i="6"/>
  <c r="J7" i="10" l="1"/>
  <c r="J5" i="10"/>
  <c r="J6" i="10" s="1"/>
  <c r="J4" i="10"/>
  <c r="K7" i="9"/>
  <c r="K6" i="9"/>
  <c r="K5" i="9"/>
  <c r="K4" i="9"/>
  <c r="M4" i="10"/>
  <c r="M5" i="10"/>
  <c r="M6" i="10"/>
  <c r="M7" i="10"/>
  <c r="C2" i="7"/>
  <c r="B3" i="7" s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H2" i="7"/>
  <c r="I2" i="7" s="1"/>
  <c r="C7" i="7"/>
  <c r="H7" i="7"/>
  <c r="C8" i="7"/>
  <c r="H8" i="7"/>
  <c r="C9" i="7"/>
  <c r="H9" i="7"/>
  <c r="C10" i="7"/>
  <c r="H10" i="7"/>
  <c r="C11" i="7"/>
  <c r="H11" i="7"/>
  <c r="C12" i="7"/>
  <c r="H12" i="7"/>
  <c r="C13" i="7"/>
  <c r="H13" i="7"/>
  <c r="C14" i="7"/>
  <c r="H14" i="7"/>
  <c r="C15" i="7"/>
  <c r="H15" i="7"/>
  <c r="C16" i="7"/>
  <c r="H16" i="7"/>
  <c r="C17" i="7"/>
  <c r="H17" i="7"/>
  <c r="C18" i="7"/>
  <c r="H18" i="7"/>
  <c r="C19" i="7"/>
  <c r="H19" i="7"/>
  <c r="C20" i="7"/>
  <c r="H20" i="7"/>
  <c r="C21" i="7"/>
  <c r="H21" i="7"/>
  <c r="C22" i="7"/>
  <c r="H22" i="7"/>
  <c r="C23" i="7"/>
  <c r="H23" i="7"/>
  <c r="C24" i="7"/>
  <c r="H24" i="7"/>
  <c r="C25" i="7"/>
  <c r="H25" i="7"/>
  <c r="C26" i="7"/>
  <c r="H26" i="7"/>
  <c r="C27" i="7"/>
  <c r="H27" i="7"/>
  <c r="B3" i="1"/>
  <c r="B4" i="1" s="1"/>
  <c r="B5" i="1" s="1"/>
  <c r="B6" i="1" l="1"/>
  <c r="B7" i="1" s="1"/>
  <c r="B8" i="1" s="1"/>
  <c r="B9" i="1" s="1"/>
  <c r="B10" i="1" s="1"/>
  <c r="B11" i="1" s="1"/>
  <c r="A5" i="1"/>
  <c r="E27" i="7"/>
  <c r="E23" i="7"/>
  <c r="E19" i="7"/>
  <c r="E15" i="7"/>
  <c r="E11" i="7"/>
  <c r="E7" i="7"/>
  <c r="F7" i="7" s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E26" i="7"/>
  <c r="E22" i="7"/>
  <c r="E18" i="7"/>
  <c r="E14" i="7"/>
  <c r="E10" i="7"/>
  <c r="E25" i="7"/>
  <c r="E21" i="7"/>
  <c r="E17" i="7"/>
  <c r="E13" i="7"/>
  <c r="E9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E24" i="7"/>
  <c r="E20" i="7"/>
  <c r="E16" i="7"/>
  <c r="E12" i="7"/>
  <c r="E8" i="7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A47" i="1" s="1"/>
  <c r="A11" i="1"/>
  <c r="D14" i="6"/>
  <c r="D13" i="6"/>
  <c r="D12" i="6"/>
  <c r="D11" i="6"/>
  <c r="D10" i="6"/>
  <c r="B48" i="1" l="1"/>
  <c r="F8" i="7"/>
  <c r="F15" i="7"/>
  <c r="F11" i="7"/>
  <c r="F9" i="7"/>
  <c r="F27" i="7"/>
  <c r="F23" i="7"/>
  <c r="F19" i="7"/>
  <c r="F26" i="7"/>
  <c r="F22" i="7"/>
  <c r="F18" i="7"/>
  <c r="F14" i="7"/>
  <c r="F10" i="7"/>
  <c r="F25" i="7"/>
  <c r="F21" i="7"/>
  <c r="F17" i="7"/>
  <c r="F13" i="7"/>
  <c r="F24" i="7"/>
  <c r="F20" i="7"/>
  <c r="F16" i="7"/>
  <c r="F12" i="7"/>
  <c r="B49" i="1"/>
  <c r="A48" i="1"/>
  <c r="A1" i="2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8" i="1"/>
  <c r="A7" i="1"/>
  <c r="A6" i="1"/>
  <c r="A4" i="1"/>
  <c r="A3" i="1"/>
  <c r="A1" i="1"/>
  <c r="D9" i="6"/>
  <c r="D7" i="6"/>
  <c r="C2" i="6"/>
  <c r="F1" i="6" s="1"/>
  <c r="C35" i="6" s="1"/>
  <c r="B12" i="6" l="1"/>
  <c r="L1" i="6"/>
  <c r="G35" i="6" s="1"/>
  <c r="B3" i="6"/>
  <c r="B8" i="6"/>
  <c r="A49" i="1"/>
  <c r="B50" i="1"/>
  <c r="B22" i="6"/>
  <c r="B17" i="6"/>
  <c r="B11" i="6"/>
  <c r="B33" i="6"/>
  <c r="B4" i="6"/>
  <c r="B32" i="6"/>
  <c r="B28" i="6"/>
  <c r="B24" i="6"/>
  <c r="B20" i="6"/>
  <c r="B16" i="6"/>
  <c r="B31" i="6"/>
  <c r="B26" i="6"/>
  <c r="B21" i="6"/>
  <c r="B15" i="6"/>
  <c r="B10" i="6"/>
  <c r="B30" i="6"/>
  <c r="B25" i="6"/>
  <c r="B19" i="6"/>
  <c r="B14" i="6"/>
  <c r="B9" i="6"/>
  <c r="B7" i="6"/>
  <c r="B5" i="6"/>
  <c r="B29" i="6"/>
  <c r="B18" i="6"/>
  <c r="B6" i="6"/>
  <c r="B23" i="6"/>
  <c r="B13" i="6"/>
  <c r="B27" i="6"/>
  <c r="D3" i="6" l="1"/>
  <c r="M36" i="6"/>
  <c r="B51" i="1"/>
  <c r="A50" i="1"/>
  <c r="E6" i="6" l="1"/>
  <c r="N35" i="6"/>
  <c r="E8" i="6"/>
  <c r="E10" i="6"/>
  <c r="E11" i="6"/>
  <c r="E3" i="6"/>
  <c r="E14" i="6"/>
  <c r="E13" i="6"/>
  <c r="E9" i="6"/>
  <c r="E5" i="6"/>
  <c r="E12" i="6"/>
  <c r="E7" i="6"/>
  <c r="E4" i="6"/>
  <c r="A51" i="1"/>
  <c r="B52" i="1"/>
  <c r="B53" i="1" l="1"/>
  <c r="A52" i="1"/>
  <c r="A53" i="1" l="1"/>
  <c r="B54" i="1"/>
  <c r="B55" i="1" l="1"/>
  <c r="A54" i="1"/>
  <c r="A55" i="1" l="1"/>
  <c r="B56" i="1"/>
  <c r="B57" i="1" l="1"/>
  <c r="A56" i="1"/>
  <c r="A57" i="1" l="1"/>
  <c r="B58" i="1"/>
  <c r="B59" i="1" l="1"/>
  <c r="A58" i="1"/>
  <c r="A59" i="1" l="1"/>
  <c r="B60" i="1"/>
  <c r="B61" i="1" l="1"/>
  <c r="A60" i="1"/>
  <c r="A61" i="1" l="1"/>
  <c r="B62" i="1"/>
  <c r="B63" i="1" l="1"/>
  <c r="A62" i="1"/>
  <c r="A63" i="1" l="1"/>
  <c r="B64" i="1"/>
  <c r="B65" i="1" l="1"/>
  <c r="A64" i="1"/>
  <c r="A65" i="1" l="1"/>
  <c r="B66" i="1"/>
  <c r="B67" i="1" l="1"/>
  <c r="A66" i="1"/>
  <c r="A67" i="1" l="1"/>
  <c r="B68" i="1"/>
  <c r="B69" i="1" l="1"/>
  <c r="A68" i="1"/>
  <c r="A69" i="1" l="1"/>
  <c r="B70" i="1"/>
  <c r="A70" i="1" l="1"/>
  <c r="B71" i="1"/>
  <c r="A71" i="1" l="1"/>
  <c r="B72" i="1"/>
  <c r="B73" i="1" l="1"/>
  <c r="A72" i="1"/>
  <c r="A73" i="1" l="1"/>
  <c r="B74" i="1"/>
  <c r="A74" i="1" l="1"/>
  <c r="B75" i="1"/>
  <c r="A75" i="1" l="1"/>
  <c r="B76" i="1"/>
  <c r="B77" i="1" l="1"/>
  <c r="A76" i="1"/>
  <c r="A77" i="1" l="1"/>
  <c r="E3" i="1" s="1"/>
  <c r="B78" i="1"/>
  <c r="A78" i="1" l="1"/>
  <c r="B79" i="1"/>
  <c r="A79" i="1" l="1"/>
  <c r="B80" i="1"/>
  <c r="B81" i="1" l="1"/>
  <c r="A80" i="1"/>
  <c r="A81" i="1" l="1"/>
  <c r="B82" i="1"/>
  <c r="A82" i="1" l="1"/>
  <c r="B83" i="1"/>
  <c r="A83" i="1" l="1"/>
  <c r="B84" i="1"/>
  <c r="B85" i="1" l="1"/>
  <c r="A84" i="1"/>
  <c r="A85" i="1" l="1"/>
  <c r="B86" i="1"/>
  <c r="A86" i="1" l="1"/>
  <c r="B87" i="1"/>
  <c r="A87" i="1" s="1"/>
</calcChain>
</file>

<file path=xl/sharedStrings.xml><?xml version="1.0" encoding="utf-8"?>
<sst xmlns="http://schemas.openxmlformats.org/spreadsheetml/2006/main" count="67" uniqueCount="54">
  <si>
    <t>per hour</t>
  </si>
  <si>
    <t>hr  interval</t>
  </si>
  <si>
    <t>Exponential</t>
  </si>
  <si>
    <t>minutes time interval</t>
  </si>
  <si>
    <t>Poisson</t>
  </si>
  <si>
    <t xml:space="preserve">per </t>
  </si>
  <si>
    <t xml:space="preserve"> minutes</t>
  </si>
  <si>
    <t>P(x&lt;=X)</t>
  </si>
  <si>
    <t>F(x)</t>
  </si>
  <si>
    <t>f(x)</t>
  </si>
  <si>
    <t>Cumulative P(X)</t>
  </si>
  <si>
    <t>P(X)</t>
  </si>
  <si>
    <t>X!</t>
  </si>
  <si>
    <r>
      <t>e</t>
    </r>
    <r>
      <rPr>
        <vertAlign val="superscript"/>
        <sz val="14"/>
        <color theme="1"/>
        <rFont val="Calibri"/>
        <family val="2"/>
        <scheme val="minor"/>
      </rPr>
      <t>-</t>
    </r>
    <r>
      <rPr>
        <vertAlign val="superscript"/>
        <sz val="14"/>
        <color theme="1"/>
        <rFont val="Symbol"/>
        <family val="1"/>
        <charset val="2"/>
      </rPr>
      <t>m</t>
    </r>
  </si>
  <si>
    <r>
      <rPr>
        <sz val="14"/>
        <color theme="1"/>
        <rFont val="Symbol"/>
        <family val="1"/>
        <charset val="2"/>
      </rPr>
      <t>m</t>
    </r>
    <r>
      <rPr>
        <vertAlign val="superscript"/>
        <sz val="14"/>
        <color theme="1"/>
        <rFont val="Calibri"/>
        <family val="2"/>
      </rPr>
      <t>X</t>
    </r>
  </si>
  <si>
    <t>X</t>
  </si>
  <si>
    <t>Radom Variable X shows the number of arrivals in 10 minute</t>
  </si>
  <si>
    <t xml:space="preserve">m = </t>
  </si>
  <si>
    <t xml:space="preserve">    X=</t>
  </si>
  <si>
    <t>customers arrive</t>
  </si>
  <si>
    <t>Every 10 minutes</t>
  </si>
  <si>
    <t>Poison Distribution</t>
  </si>
  <si>
    <t>Check your results using excel function POISSON.DIST</t>
  </si>
  <si>
    <t>Fill the following table</t>
  </si>
  <si>
    <t xml:space="preserve">hits per hour according to Poisson distribution. </t>
  </si>
  <si>
    <t xml:space="preserve">The web site of a hotel chain receives hits (visitors) with an average rate of </t>
  </si>
  <si>
    <t>function in excel, but just using the following formula solver the following problem</t>
  </si>
  <si>
    <t>POISSON.DIST</t>
  </si>
  <si>
    <t xml:space="preserve">using </t>
  </si>
  <si>
    <t xml:space="preserve">and without </t>
  </si>
  <si>
    <t>The formula for the Poisson probability distribution is given below.</t>
  </si>
  <si>
    <t xml:space="preserve">d) Compute the probability of </t>
  </si>
  <si>
    <t xml:space="preserve">c) Compute the probability of </t>
  </si>
  <si>
    <t xml:space="preserve">b) Compute the probability of </t>
  </si>
  <si>
    <t xml:space="preserve">a) Compute the probability of </t>
  </si>
  <si>
    <t>enables many B&amp;B to attract quests</t>
  </si>
  <si>
    <t xml:space="preserve"> visitors per minute, </t>
  </si>
  <si>
    <t>or more  arrivals in 30 minutes on a weekend evening?</t>
  </si>
  <si>
    <t>or less arrivals in 30 minutes on a weekend evening?</t>
  </si>
  <si>
    <t>arrivals in 30 minutes on a weekend evening?</t>
  </si>
  <si>
    <t>per hour on weekend evenings.</t>
  </si>
  <si>
    <t xml:space="preserve">Patients arrive at the emergency room of Mercy Hospital at the average rate of </t>
  </si>
  <si>
    <t>seconds</t>
  </si>
  <si>
    <t>minutes.</t>
  </si>
  <si>
    <t>More than 50 million guests stay at bed and breakfasts each year.</t>
  </si>
  <si>
    <t>The website for B&amp;B Inns of North America which averages</t>
  </si>
  <si>
    <t>website visitor in a one minute period</t>
  </si>
  <si>
    <t>or more website visitor in a one minute period</t>
  </si>
  <si>
    <t>or more website visitor in a 30 second period</t>
  </si>
  <si>
    <t xml:space="preserve">e) Compute the probability that the interarrival between two consecutive customers exceed </t>
  </si>
  <si>
    <t>or more  arrivals in two house on a weekend evening?</t>
  </si>
  <si>
    <t>e) Compute the probability that the interarrival between two consecutive customers is less than</t>
  </si>
  <si>
    <t>customers per 5 minutes</t>
  </si>
  <si>
    <r>
      <t xml:space="preserve">Using this formula </t>
    </r>
    <r>
      <rPr>
        <b/>
        <sz val="12"/>
        <color rgb="FFFF0000"/>
        <rFont val="Book Antiqua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</si>
</sst>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Symbol"/>
      <family val="1"/>
      <charset val="2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vertAlign val="superscript"/>
      <sz val="14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sz val="1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Fill="1" applyBorder="1"/>
    <xf numFmtId="0" fontId="3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ExpoPDFvsPoiss!$C$35</c:f>
          <c:strCache>
            <c:ptCount val="1"/>
            <c:pt idx="0">
              <c:v>Exponential: 10 minutes time interval;  mu=10 mins.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ExpoPDFvsPoiss!$A$3:$A$33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ExpoPDFvsPoiss!$B$3:$B$33</c:f>
              <c:numCache>
                <c:formatCode>0.000</c:formatCode>
                <c:ptCount val="31"/>
                <c:pt idx="0">
                  <c:v>0.1</c:v>
                </c:pt>
                <c:pt idx="1">
                  <c:v>9.048374180359596E-2</c:v>
                </c:pt>
                <c:pt idx="2">
                  <c:v>8.1873075307798193E-2</c:v>
                </c:pt>
                <c:pt idx="3">
                  <c:v>7.4081822068171793E-2</c:v>
                </c:pt>
                <c:pt idx="4">
                  <c:v>6.7032004603563941E-2</c:v>
                </c:pt>
                <c:pt idx="5">
                  <c:v>6.0653065971263347E-2</c:v>
                </c:pt>
                <c:pt idx="6">
                  <c:v>5.4881163609402643E-2</c:v>
                </c:pt>
                <c:pt idx="7">
                  <c:v>4.9658530379140947E-2</c:v>
                </c:pt>
                <c:pt idx="8">
                  <c:v>4.4932896411722156E-2</c:v>
                </c:pt>
                <c:pt idx="9">
                  <c:v>4.0656965974059912E-2</c:v>
                </c:pt>
                <c:pt idx="10">
                  <c:v>3.6787944117144235E-2</c:v>
                </c:pt>
                <c:pt idx="11">
                  <c:v>3.3287108369807958E-2</c:v>
                </c:pt>
                <c:pt idx="12">
                  <c:v>3.0119421191220203E-2</c:v>
                </c:pt>
                <c:pt idx="13">
                  <c:v>2.7253179303401261E-2</c:v>
                </c:pt>
                <c:pt idx="14">
                  <c:v>2.4659696394160643E-2</c:v>
                </c:pt>
                <c:pt idx="15">
                  <c:v>2.2313016014842982E-2</c:v>
                </c:pt>
                <c:pt idx="16">
                  <c:v>2.0189651799465538E-2</c:v>
                </c:pt>
                <c:pt idx="17">
                  <c:v>1.8268352405273462E-2</c:v>
                </c:pt>
                <c:pt idx="18">
                  <c:v>1.6529888822158653E-2</c:v>
                </c:pt>
                <c:pt idx="19">
                  <c:v>1.4956861922263504E-2</c:v>
                </c:pt>
                <c:pt idx="20">
                  <c:v>1.3533528323661271E-2</c:v>
                </c:pt>
                <c:pt idx="21">
                  <c:v>1.2245642825298192E-2</c:v>
                </c:pt>
                <c:pt idx="22">
                  <c:v>1.1080315836233388E-2</c:v>
                </c:pt>
                <c:pt idx="23">
                  <c:v>1.0025884372280372E-2</c:v>
                </c:pt>
                <c:pt idx="24">
                  <c:v>9.0717953289412481E-3</c:v>
                </c:pt>
                <c:pt idx="25">
                  <c:v>8.208499862389881E-3</c:v>
                </c:pt>
                <c:pt idx="26">
                  <c:v>7.4273578214333882E-3</c:v>
                </c:pt>
                <c:pt idx="27">
                  <c:v>6.7205512739749763E-3</c:v>
                </c:pt>
                <c:pt idx="28">
                  <c:v>6.0810062625217959E-3</c:v>
                </c:pt>
                <c:pt idx="29">
                  <c:v>5.502322005640721E-3</c:v>
                </c:pt>
                <c:pt idx="30">
                  <c:v>4.9787068367863948E-3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09-43B0-A618-92D0A29C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43160"/>
        <c:axId val="222643552"/>
      </c:scatterChart>
      <c:valAx>
        <c:axId val="22264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643552"/>
        <c:crosses val="autoZero"/>
        <c:crossBetween val="midCat"/>
      </c:valAx>
      <c:valAx>
        <c:axId val="222643552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643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ExpoPDFvsPoiss!$G$35</c:f>
          <c:strCache>
            <c:ptCount val="1"/>
            <c:pt idx="0">
              <c:v>Poisson: 1 per 10 minutes; lambda = 1  per 10 mins.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ExpoPDFvsPoiss!$C$4:$C$14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ExpoPDFvsPoiss!$D$4:$D$14</c:f>
              <c:numCache>
                <c:formatCode>0.000</c:formatCode>
                <c:ptCount val="11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0.18393972058572114</c:v>
                </c:pt>
                <c:pt idx="3">
                  <c:v>6.1313240195240391E-2</c:v>
                </c:pt>
                <c:pt idx="4">
                  <c:v>1.5328310048810094E-2</c:v>
                </c:pt>
                <c:pt idx="5">
                  <c:v>3.06566200976202E-3</c:v>
                </c:pt>
                <c:pt idx="6">
                  <c:v>5.1094366829366978E-4</c:v>
                </c:pt>
                <c:pt idx="7">
                  <c:v>7.2991952613381521E-5</c:v>
                </c:pt>
                <c:pt idx="8">
                  <c:v>9.1239940766726546E-6</c:v>
                </c:pt>
                <c:pt idx="9">
                  <c:v>1.0137771196302961E-6</c:v>
                </c:pt>
                <c:pt idx="10">
                  <c:v>1.013777119630295E-7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3-4839-AFC5-0F41D94F5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44336"/>
        <c:axId val="222644728"/>
      </c:barChart>
      <c:catAx>
        <c:axId val="2226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4728"/>
        <c:crosses val="autoZero"/>
        <c:auto val="1"/>
        <c:lblAlgn val="ctr"/>
        <c:lblOffset val="100"/>
        <c:noMultiLvlLbl val="0"/>
      </c:catAx>
      <c:valAx>
        <c:axId val="22264472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ExpoPDFvsPoiss!$N$35</c:f>
          <c:strCache>
            <c:ptCount val="1"/>
            <c:pt idx="0">
              <c:v>Poisson: 3 per 30 minutes lambda = 3 per 30 mins.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ExpoPDFvsPoiss!$C$4:$C$14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ExpoPDFvsPoiss!$E$4:$E$14</c:f>
              <c:numCache>
                <c:formatCode>0.000</c:formatCode>
                <c:ptCount val="11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8-45F3-B0D7-083C3E89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45512"/>
        <c:axId val="676839816"/>
      </c:barChart>
      <c:catAx>
        <c:axId val="22264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39816"/>
        <c:crosses val="autoZero"/>
        <c:auto val="1"/>
        <c:lblAlgn val="ctr"/>
        <c:lblOffset val="100"/>
        <c:noMultiLvlLbl val="0"/>
      </c:catAx>
      <c:valAx>
        <c:axId val="676839816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Expo1Graph!$A$1:$A$87</c:f>
              <c:numCache>
                <c:formatCode>General</c:formatCode>
                <c:ptCount val="87"/>
                <c:pt idx="0">
                  <c:v>0</c:v>
                </c:pt>
                <c:pt idx="1">
                  <c:v>6.4493014968382223E-2</c:v>
                </c:pt>
                <c:pt idx="2">
                  <c:v>9.5162581964040482E-2</c:v>
                </c:pt>
                <c:pt idx="3">
                  <c:v>0.12482668095705252</c:v>
                </c:pt>
                <c:pt idx="4">
                  <c:v>0.15351827510938587</c:v>
                </c:pt>
                <c:pt idx="5">
                  <c:v>0.18126924692201818</c:v>
                </c:pt>
                <c:pt idx="6">
                  <c:v>0.20811043366321835</c:v>
                </c:pt>
                <c:pt idx="7">
                  <c:v>0.23407166163535131</c:v>
                </c:pt>
                <c:pt idx="8">
                  <c:v>0.25918177931828212</c:v>
                </c:pt>
                <c:pt idx="9">
                  <c:v>0.28346868942621073</c:v>
                </c:pt>
                <c:pt idx="10">
                  <c:v>0.30695937991355848</c:v>
                </c:pt>
                <c:pt idx="11">
                  <c:v>0.32967995396436067</c:v>
                </c:pt>
                <c:pt idx="12">
                  <c:v>0.35165565899849027</c:v>
                </c:pt>
                <c:pt idx="13">
                  <c:v>0.37291091472694393</c:v>
                </c:pt>
                <c:pt idx="14">
                  <c:v>0.39346934028736658</c:v>
                </c:pt>
                <c:pt idx="15">
                  <c:v>0.41335378048996818</c:v>
                </c:pt>
                <c:pt idx="16">
                  <c:v>0.43258633120299617</c:v>
                </c:pt>
                <c:pt idx="17">
                  <c:v>0.45118836390597361</c:v>
                </c:pt>
                <c:pt idx="18">
                  <c:v>0.46918054943798604</c:v>
                </c:pt>
                <c:pt idx="19">
                  <c:v>0.48658288096740798</c:v>
                </c:pt>
                <c:pt idx="20">
                  <c:v>0.50341469620859047</c:v>
                </c:pt>
                <c:pt idx="21">
                  <c:v>0.51969469891020059</c:v>
                </c:pt>
                <c:pt idx="22">
                  <c:v>0.53544097963908854</c:v>
                </c:pt>
                <c:pt idx="23">
                  <c:v>0.55067103588277844</c:v>
                </c:pt>
                <c:pt idx="24">
                  <c:v>0.5654017914929218</c:v>
                </c:pt>
                <c:pt idx="25">
                  <c:v>0.5796496154913181</c:v>
                </c:pt>
                <c:pt idx="26">
                  <c:v>0.59343034025940089</c:v>
                </c:pt>
                <c:pt idx="27">
                  <c:v>0.60675927913140182</c:v>
                </c:pt>
                <c:pt idx="28">
                  <c:v>0.61965124341074151</c:v>
                </c:pt>
                <c:pt idx="29">
                  <c:v>0.63212055882855767</c:v>
                </c:pt>
                <c:pt idx="30">
                  <c:v>0.64418108146265807</c:v>
                </c:pt>
                <c:pt idx="31">
                  <c:v>0.65584621313458769</c:v>
                </c:pt>
                <c:pt idx="32">
                  <c:v>0.6671289163019205</c:v>
                </c:pt>
                <c:pt idx="33">
                  <c:v>0.67804172846232413</c:v>
                </c:pt>
                <c:pt idx="34">
                  <c:v>0.68859677608540237</c:v>
                </c:pt>
                <c:pt idx="35">
                  <c:v>0.69880578808779781</c:v>
                </c:pt>
                <c:pt idx="36">
                  <c:v>0.70868010886652899</c:v>
                </c:pt>
                <c:pt idx="37">
                  <c:v>0.71823071090504165</c:v>
                </c:pt>
                <c:pt idx="38">
                  <c:v>0.72746820696598746</c:v>
                </c:pt>
                <c:pt idx="39">
                  <c:v>0.73640286188427329</c:v>
                </c:pt>
                <c:pt idx="40">
                  <c:v>0.74504460397349004</c:v>
                </c:pt>
                <c:pt idx="41">
                  <c:v>0.75340303605839354</c:v>
                </c:pt>
                <c:pt idx="42">
                  <c:v>0.76148744614569752</c:v>
                </c:pt>
                <c:pt idx="43">
                  <c:v>0.76930681774503717</c:v>
                </c:pt>
                <c:pt idx="44">
                  <c:v>0.77686983985157021</c:v>
                </c:pt>
                <c:pt idx="45">
                  <c:v>0.78418491660131029</c:v>
                </c:pt>
                <c:pt idx="46">
                  <c:v>0.79126017660992032</c:v>
                </c:pt>
                <c:pt idx="47">
                  <c:v>0.79810348200534464</c:v>
                </c:pt>
                <c:pt idx="48">
                  <c:v>0.80472243716431424</c:v>
                </c:pt>
                <c:pt idx="49">
                  <c:v>0.81112439716243823</c:v>
                </c:pt>
                <c:pt idx="50">
                  <c:v>0.81731647594726531</c:v>
                </c:pt>
                <c:pt idx="51">
                  <c:v>0.82330555424340324</c:v>
                </c:pt>
                <c:pt idx="52">
                  <c:v>0.82909828719847511</c:v>
                </c:pt>
                <c:pt idx="53">
                  <c:v>0.83470111177841344</c:v>
                </c:pt>
                <c:pt idx="54">
                  <c:v>0.84012025392030609</c:v>
                </c:pt>
                <c:pt idx="55">
                  <c:v>0.84536173545074522</c:v>
                </c:pt>
                <c:pt idx="56">
                  <c:v>0.85043138077736491</c:v>
                </c:pt>
                <c:pt idx="57">
                  <c:v>0.85533482336100497</c:v>
                </c:pt>
                <c:pt idx="58">
                  <c:v>0.8600775119756906</c:v>
                </c:pt>
                <c:pt idx="59">
                  <c:v>0.8646647167633873</c:v>
                </c:pt>
                <c:pt idx="60">
                  <c:v>0.86910153509025567</c:v>
                </c:pt>
                <c:pt idx="61">
                  <c:v>0.8733928972109164</c:v>
                </c:pt>
                <c:pt idx="62">
                  <c:v>0.87754357174701814</c:v>
                </c:pt>
                <c:pt idx="63">
                  <c:v>0.88155817098619627</c:v>
                </c:pt>
                <c:pt idx="64">
                  <c:v>0.88544115600731232</c:v>
                </c:pt>
                <c:pt idx="65">
                  <c:v>0.8891968416376661</c:v>
                </c:pt>
                <c:pt idx="66">
                  <c:v>0.89282940124769328</c:v>
                </c:pt>
                <c:pt idx="67">
                  <c:v>0.89634287138847213</c:v>
                </c:pt>
                <c:pt idx="68">
                  <c:v>0.8997411562771962</c:v>
                </c:pt>
                <c:pt idx="69">
                  <c:v>0.9030280321355949</c:v>
                </c:pt>
                <c:pt idx="70">
                  <c:v>0.90620715138612373</c:v>
                </c:pt>
                <c:pt idx="71">
                  <c:v>0.90928204671058754</c:v>
                </c:pt>
                <c:pt idx="72">
                  <c:v>0.91225613497570568</c:v>
                </c:pt>
                <c:pt idx="73">
                  <c:v>0.91513272102998255</c:v>
                </c:pt>
                <c:pt idx="74">
                  <c:v>0.91791500137610116</c:v>
                </c:pt>
                <c:pt idx="75">
                  <c:v>0.92060606772292175</c:v>
                </c:pt>
                <c:pt idx="76">
                  <c:v>0.92320891042103193</c:v>
                </c:pt>
                <c:pt idx="77">
                  <c:v>0.92572642178566611</c:v>
                </c:pt>
                <c:pt idx="78">
                  <c:v>0.92816139931068675</c:v>
                </c:pt>
                <c:pt idx="79">
                  <c:v>0.93051654877719847</c:v>
                </c:pt>
                <c:pt idx="80">
                  <c:v>0.93279448726025027</c:v>
                </c:pt>
                <c:pt idx="81">
                  <c:v>0.9349977460369655</c:v>
                </c:pt>
                <c:pt idx="82">
                  <c:v>0.93712877339933276</c:v>
                </c:pt>
                <c:pt idx="83">
                  <c:v>0.93918993737478207</c:v>
                </c:pt>
                <c:pt idx="84">
                  <c:v>0.94118352835757013</c:v>
                </c:pt>
                <c:pt idx="85">
                  <c:v>0.94311176165389843</c:v>
                </c:pt>
                <c:pt idx="86">
                  <c:v>0.94497677994359275</c:v>
                </c:pt>
              </c:numCache>
            </c:numRef>
          </c:xVal>
          <c:yVal>
            <c:numRef>
              <c:f>Expo1Graph!$B$1:$B$87</c:f>
              <c:numCache>
                <c:formatCode>General</c:formatCode>
                <c:ptCount val="8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6-4B83-B3B0-9FAEA6FA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840600"/>
        <c:axId val="676840992"/>
      </c:scatterChart>
      <c:valAx>
        <c:axId val="67684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40992"/>
        <c:crosses val="autoZero"/>
        <c:crossBetween val="midCat"/>
        <c:majorUnit val="0.1"/>
      </c:valAx>
      <c:valAx>
        <c:axId val="6768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40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'P1.Pois1'!$I$2</c:f>
          <c:strCache>
            <c:ptCount val="1"/>
            <c:pt idx="0">
              <c:v>Mean =4    X=6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'P1.Pois1'!$H$6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'P1.Pois1'!$H$7:$H$27</c:f>
              <c:numCache>
                <c:formatCode>General</c:formatCode>
                <c:ptCount val="21"/>
                <c:pt idx="0">
                  <c:v>1.8315638888734179E-2</c:v>
                </c:pt>
                <c:pt idx="1">
                  <c:v>7.3262555554936715E-2</c:v>
                </c:pt>
                <c:pt idx="2">
                  <c:v>0.14652511110987346</c:v>
                </c:pt>
                <c:pt idx="3">
                  <c:v>0.19536681481316462</c:v>
                </c:pt>
                <c:pt idx="4">
                  <c:v>0.19536681481316462</c:v>
                </c:pt>
                <c:pt idx="5">
                  <c:v>0.1562934518505317</c:v>
                </c:pt>
                <c:pt idx="6">
                  <c:v>0.10419563456702115</c:v>
                </c:pt>
                <c:pt idx="7">
                  <c:v>5.9540362609726373E-2</c:v>
                </c:pt>
                <c:pt idx="8">
                  <c:v>2.9770181304863183E-2</c:v>
                </c:pt>
                <c:pt idx="9">
                  <c:v>1.3231191691050297E-2</c:v>
                </c:pt>
                <c:pt idx="10">
                  <c:v>5.2924766764201169E-3</c:v>
                </c:pt>
                <c:pt idx="11">
                  <c:v>1.9245369732436813E-3</c:v>
                </c:pt>
                <c:pt idx="12">
                  <c:v>6.4151232441456022E-4</c:v>
                </c:pt>
                <c:pt idx="13">
                  <c:v>1.9738840751217212E-4</c:v>
                </c:pt>
                <c:pt idx="14">
                  <c:v>5.6396687860620615E-5</c:v>
                </c:pt>
                <c:pt idx="15">
                  <c:v>1.5039116762832177E-5</c:v>
                </c:pt>
                <c:pt idx="16">
                  <c:v>3.7597791907080502E-6</c:v>
                </c:pt>
                <c:pt idx="17">
                  <c:v>8.8465392722542387E-7</c:v>
                </c:pt>
                <c:pt idx="18">
                  <c:v>1.9658976160564875E-7</c:v>
                </c:pt>
                <c:pt idx="19">
                  <c:v>4.1387318232768188E-8</c:v>
                </c:pt>
                <c:pt idx="20">
                  <c:v>8.2774636465536645E-9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F-4D0F-AB75-7E31D0E6D2B6}"/>
            </c:ext>
          </c:extLst>
        </c:ser>
        <c:ser>
          <c:idx val="1"/>
          <c:order val="1"/>
          <c:tx>
            <c:strRef>
              <c:f>'P1.Pois1'!$J$6</c:f>
              <c:strCache>
                <c:ptCount val="1"/>
                <c:pt idx="0">
                  <c:v>P(x&lt;=X)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'P1.Pois1'!$J$7:$J$27</c:f>
              <c:numCache>
                <c:formatCode>General</c:formatCode>
                <c:ptCount val="21"/>
                <c:pt idx="0">
                  <c:v>1.8315638888734179E-2</c:v>
                </c:pt>
                <c:pt idx="1">
                  <c:v>7.3262555554936715E-2</c:v>
                </c:pt>
                <c:pt idx="2">
                  <c:v>0.14652511110987346</c:v>
                </c:pt>
                <c:pt idx="3">
                  <c:v>0.19536681481316462</c:v>
                </c:pt>
                <c:pt idx="4">
                  <c:v>0.19536681481316462</c:v>
                </c:pt>
                <c:pt idx="5">
                  <c:v>0.1562934518505317</c:v>
                </c:pt>
                <c:pt idx="6">
                  <c:v>0.10419563456702115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F-4D0F-AB75-7E31D0E6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841384"/>
        <c:axId val="676841776"/>
      </c:barChart>
      <c:catAx>
        <c:axId val="67684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6841776"/>
        <c:crosses val="autoZero"/>
        <c:auto val="1"/>
        <c:lblAlgn val="ctr"/>
        <c:lblOffset val="100"/>
        <c:noMultiLvlLbl val="0"/>
      </c:catAx>
      <c:valAx>
        <c:axId val="67684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841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16</xdr:row>
      <xdr:rowOff>14287</xdr:rowOff>
    </xdr:from>
    <xdr:to>
      <xdr:col>9</xdr:col>
      <xdr:colOff>133350</xdr:colOff>
      <xdr:row>30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3</xdr:row>
      <xdr:rowOff>4762</xdr:rowOff>
    </xdr:from>
    <xdr:to>
      <xdr:col>18</xdr:col>
      <xdr:colOff>152400</xdr:colOff>
      <xdr:row>17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18</xdr:row>
      <xdr:rowOff>0</xdr:rowOff>
    </xdr:from>
    <xdr:to>
      <xdr:col>19</xdr:col>
      <xdr:colOff>190500</xdr:colOff>
      <xdr:row>32</xdr:row>
      <xdr:rowOff>33338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80962</xdr:rowOff>
    </xdr:from>
    <xdr:to>
      <xdr:col>14</xdr:col>
      <xdr:colOff>66675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1</xdr:row>
      <xdr:rowOff>104775</xdr:rowOff>
    </xdr:from>
    <xdr:ext cx="1507198" cy="5029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95275"/>
          <a:ext cx="150719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361950</xdr:colOff>
      <xdr:row>6</xdr:row>
      <xdr:rowOff>4762</xdr:rowOff>
    </xdr:from>
    <xdr:to>
      <xdr:col>21</xdr:col>
      <xdr:colOff>57150</xdr:colOff>
      <xdr:row>20</xdr:row>
      <xdr:rowOff>138112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3</xdr:row>
      <xdr:rowOff>95250</xdr:rowOff>
    </xdr:from>
    <xdr:ext cx="1278835" cy="4267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6750"/>
          <a:ext cx="1278835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2" sqref="D2"/>
    </sheetView>
  </sheetViews>
  <sheetFormatPr defaultColWidth="9.109375" defaultRowHeight="14.4" x14ac:dyDescent="0.3"/>
  <cols>
    <col min="1" max="1" width="4.109375" style="27" customWidth="1"/>
    <col min="2" max="2" width="9.5546875" style="28" bestFit="1" customWidth="1"/>
    <col min="3" max="3" width="9.109375" style="28"/>
    <col min="4" max="5" width="17.5546875" style="28" bestFit="1" customWidth="1"/>
    <col min="6" max="9" width="9.109375" style="28"/>
    <col min="10" max="10" width="3.88671875" style="28" customWidth="1"/>
    <col min="11" max="11" width="3.6640625" style="28" customWidth="1"/>
    <col min="12" max="14" width="9.109375" style="28"/>
    <col min="15" max="15" width="11" style="28" bestFit="1" customWidth="1"/>
    <col min="16" max="16384" width="9.109375" style="28"/>
  </cols>
  <sheetData>
    <row r="1" spans="1:13" x14ac:dyDescent="0.3">
      <c r="B1" s="28" t="s">
        <v>2</v>
      </c>
      <c r="D1" s="28" t="s">
        <v>4</v>
      </c>
      <c r="F1" s="31" t="str">
        <f>C2*60&amp;""</f>
        <v>10</v>
      </c>
      <c r="G1" s="28" t="s">
        <v>3</v>
      </c>
      <c r="J1" s="28">
        <v>1</v>
      </c>
      <c r="K1" s="28" t="s">
        <v>5</v>
      </c>
      <c r="L1" s="32" t="str">
        <f>F1</f>
        <v>10</v>
      </c>
      <c r="M1" s="28" t="s">
        <v>6</v>
      </c>
    </row>
    <row r="2" spans="1:13" x14ac:dyDescent="0.3">
      <c r="A2" s="29">
        <v>6</v>
      </c>
      <c r="B2" s="30" t="s">
        <v>0</v>
      </c>
      <c r="C2" s="28">
        <f>1/A2</f>
        <v>0.16666666666666666</v>
      </c>
      <c r="D2" s="28" t="s">
        <v>1</v>
      </c>
    </row>
    <row r="3" spans="1:13" x14ac:dyDescent="0.3">
      <c r="A3" s="27">
        <v>0</v>
      </c>
      <c r="B3" s="33">
        <f t="shared" ref="B3:B33" si="0">_xlfn.EXPON.DIST(A3,1/$F$1,0)</f>
        <v>0.1</v>
      </c>
      <c r="D3" s="28" t="str">
        <f>"Poiss: "&amp;J1&amp;" per "&amp;L1&amp;" min."</f>
        <v>Poiss: 1 per 10 min.</v>
      </c>
      <c r="E3" s="28" t="str">
        <f>"Poiss: "&amp;M36&amp;" per "&amp;O36&amp;" min."</f>
        <v>Poiss: 3 per 30 min.</v>
      </c>
    </row>
    <row r="4" spans="1:13" x14ac:dyDescent="0.3">
      <c r="A4" s="27">
        <v>1</v>
      </c>
      <c r="B4" s="33">
        <f t="shared" si="0"/>
        <v>9.048374180359596E-2</v>
      </c>
      <c r="C4" s="28">
        <v>0</v>
      </c>
      <c r="D4" s="33">
        <f t="shared" ref="D4:D14" si="1">_xlfn.POISSON.DIST(C4,$J$1,0)</f>
        <v>0.36787944117144233</v>
      </c>
      <c r="E4" s="33">
        <f t="shared" ref="E4:E14" si="2">_xlfn.POISSON.DIST(C4,$M$36,0)</f>
        <v>4.9787068367863944E-2</v>
      </c>
    </row>
    <row r="5" spans="1:13" x14ac:dyDescent="0.3">
      <c r="A5" s="27">
        <v>2</v>
      </c>
      <c r="B5" s="33">
        <f t="shared" si="0"/>
        <v>8.1873075307798193E-2</v>
      </c>
      <c r="C5" s="28">
        <v>1</v>
      </c>
      <c r="D5" s="33">
        <f t="shared" si="1"/>
        <v>0.36787944117144233</v>
      </c>
      <c r="E5" s="33">
        <f t="shared" si="2"/>
        <v>0.14936120510359185</v>
      </c>
    </row>
    <row r="6" spans="1:13" x14ac:dyDescent="0.3">
      <c r="A6" s="27">
        <v>3</v>
      </c>
      <c r="B6" s="33">
        <f t="shared" si="0"/>
        <v>7.4081822068171793E-2</v>
      </c>
      <c r="C6" s="28">
        <v>2</v>
      </c>
      <c r="D6" s="33">
        <f t="shared" si="1"/>
        <v>0.18393972058572114</v>
      </c>
      <c r="E6" s="33">
        <f t="shared" si="2"/>
        <v>0.22404180765538775</v>
      </c>
    </row>
    <row r="7" spans="1:13" x14ac:dyDescent="0.3">
      <c r="A7" s="27">
        <v>4</v>
      </c>
      <c r="B7" s="33">
        <f t="shared" si="0"/>
        <v>6.7032004603563941E-2</v>
      </c>
      <c r="C7" s="28">
        <v>3</v>
      </c>
      <c r="D7" s="33">
        <f t="shared" si="1"/>
        <v>6.1313240195240391E-2</v>
      </c>
      <c r="E7" s="33">
        <f t="shared" si="2"/>
        <v>0.22404180765538778</v>
      </c>
    </row>
    <row r="8" spans="1:13" x14ac:dyDescent="0.3">
      <c r="A8" s="27">
        <v>5</v>
      </c>
      <c r="B8" s="33">
        <f t="shared" si="0"/>
        <v>6.0653065971263347E-2</v>
      </c>
      <c r="C8" s="28">
        <v>4</v>
      </c>
      <c r="D8" s="33">
        <f t="shared" si="1"/>
        <v>1.5328310048810094E-2</v>
      </c>
      <c r="E8" s="33">
        <f t="shared" si="2"/>
        <v>0.16803135574154085</v>
      </c>
    </row>
    <row r="9" spans="1:13" x14ac:dyDescent="0.3">
      <c r="A9" s="27">
        <v>6</v>
      </c>
      <c r="B9" s="33">
        <f t="shared" si="0"/>
        <v>5.4881163609402643E-2</v>
      </c>
      <c r="C9" s="28">
        <v>5</v>
      </c>
      <c r="D9" s="33">
        <f t="shared" si="1"/>
        <v>3.06566200976202E-3</v>
      </c>
      <c r="E9" s="33">
        <f t="shared" si="2"/>
        <v>0.10081881344492449</v>
      </c>
    </row>
    <row r="10" spans="1:13" x14ac:dyDescent="0.3">
      <c r="A10" s="27">
        <v>7</v>
      </c>
      <c r="B10" s="33">
        <f t="shared" si="0"/>
        <v>4.9658530379140947E-2</v>
      </c>
      <c r="C10" s="28">
        <v>6</v>
      </c>
      <c r="D10" s="33">
        <f t="shared" si="1"/>
        <v>5.1094366829366978E-4</v>
      </c>
      <c r="E10" s="33">
        <f t="shared" si="2"/>
        <v>5.0409406722462261E-2</v>
      </c>
    </row>
    <row r="11" spans="1:13" x14ac:dyDescent="0.3">
      <c r="A11" s="27">
        <v>8</v>
      </c>
      <c r="B11" s="33">
        <f t="shared" si="0"/>
        <v>4.4932896411722156E-2</v>
      </c>
      <c r="C11" s="28">
        <v>7</v>
      </c>
      <c r="D11" s="33">
        <f t="shared" si="1"/>
        <v>7.2991952613381521E-5</v>
      </c>
      <c r="E11" s="33">
        <f t="shared" si="2"/>
        <v>2.1604031452483807E-2</v>
      </c>
    </row>
    <row r="12" spans="1:13" x14ac:dyDescent="0.3">
      <c r="A12" s="27">
        <v>9</v>
      </c>
      <c r="B12" s="33">
        <f t="shared" si="0"/>
        <v>4.0656965974059912E-2</v>
      </c>
      <c r="C12" s="28">
        <v>8</v>
      </c>
      <c r="D12" s="33">
        <f t="shared" si="1"/>
        <v>9.1239940766726546E-6</v>
      </c>
      <c r="E12" s="33">
        <f t="shared" si="2"/>
        <v>8.1015117946814375E-3</v>
      </c>
    </row>
    <row r="13" spans="1:13" x14ac:dyDescent="0.3">
      <c r="A13" s="27">
        <v>10</v>
      </c>
      <c r="B13" s="33">
        <f t="shared" si="0"/>
        <v>3.6787944117144235E-2</v>
      </c>
      <c r="C13" s="28">
        <v>9</v>
      </c>
      <c r="D13" s="33">
        <f t="shared" si="1"/>
        <v>1.0137771196302961E-6</v>
      </c>
      <c r="E13" s="33">
        <f t="shared" si="2"/>
        <v>2.7005039315604771E-3</v>
      </c>
    </row>
    <row r="14" spans="1:13" x14ac:dyDescent="0.3">
      <c r="A14" s="27">
        <v>11</v>
      </c>
      <c r="B14" s="33">
        <f t="shared" si="0"/>
        <v>3.3287108369807958E-2</v>
      </c>
      <c r="C14" s="28">
        <v>10</v>
      </c>
      <c r="D14" s="33">
        <f t="shared" si="1"/>
        <v>1.013777119630295E-7</v>
      </c>
      <c r="E14" s="33">
        <f t="shared" si="2"/>
        <v>8.1015117946814244E-4</v>
      </c>
    </row>
    <row r="15" spans="1:13" x14ac:dyDescent="0.3">
      <c r="A15" s="27">
        <v>12</v>
      </c>
      <c r="B15" s="33">
        <f t="shared" si="0"/>
        <v>3.0119421191220203E-2</v>
      </c>
    </row>
    <row r="16" spans="1:13" x14ac:dyDescent="0.3">
      <c r="A16" s="27">
        <v>13</v>
      </c>
      <c r="B16" s="33">
        <f t="shared" si="0"/>
        <v>2.7253179303401261E-2</v>
      </c>
    </row>
    <row r="17" spans="1:2" x14ac:dyDescent="0.3">
      <c r="A17" s="27">
        <v>14</v>
      </c>
      <c r="B17" s="33">
        <f t="shared" si="0"/>
        <v>2.4659696394160643E-2</v>
      </c>
    </row>
    <row r="18" spans="1:2" x14ac:dyDescent="0.3">
      <c r="A18" s="27">
        <v>15</v>
      </c>
      <c r="B18" s="33">
        <f t="shared" si="0"/>
        <v>2.2313016014842982E-2</v>
      </c>
    </row>
    <row r="19" spans="1:2" x14ac:dyDescent="0.3">
      <c r="A19" s="27">
        <v>16</v>
      </c>
      <c r="B19" s="33">
        <f t="shared" si="0"/>
        <v>2.0189651799465538E-2</v>
      </c>
    </row>
    <row r="20" spans="1:2" x14ac:dyDescent="0.3">
      <c r="A20" s="27">
        <v>17</v>
      </c>
      <c r="B20" s="33">
        <f t="shared" si="0"/>
        <v>1.8268352405273462E-2</v>
      </c>
    </row>
    <row r="21" spans="1:2" x14ac:dyDescent="0.3">
      <c r="A21" s="27">
        <v>18</v>
      </c>
      <c r="B21" s="33">
        <f t="shared" si="0"/>
        <v>1.6529888822158653E-2</v>
      </c>
    </row>
    <row r="22" spans="1:2" x14ac:dyDescent="0.3">
      <c r="A22" s="27">
        <v>19</v>
      </c>
      <c r="B22" s="33">
        <f t="shared" si="0"/>
        <v>1.4956861922263504E-2</v>
      </c>
    </row>
    <row r="23" spans="1:2" x14ac:dyDescent="0.3">
      <c r="A23" s="27">
        <v>20</v>
      </c>
      <c r="B23" s="33">
        <f t="shared" si="0"/>
        <v>1.3533528323661271E-2</v>
      </c>
    </row>
    <row r="24" spans="1:2" x14ac:dyDescent="0.3">
      <c r="A24" s="27">
        <v>21</v>
      </c>
      <c r="B24" s="33">
        <f t="shared" si="0"/>
        <v>1.2245642825298192E-2</v>
      </c>
    </row>
    <row r="25" spans="1:2" x14ac:dyDescent="0.3">
      <c r="A25" s="27">
        <v>22</v>
      </c>
      <c r="B25" s="33">
        <f t="shared" si="0"/>
        <v>1.1080315836233388E-2</v>
      </c>
    </row>
    <row r="26" spans="1:2" x14ac:dyDescent="0.3">
      <c r="A26" s="27">
        <v>23</v>
      </c>
      <c r="B26" s="33">
        <f t="shared" si="0"/>
        <v>1.0025884372280372E-2</v>
      </c>
    </row>
    <row r="27" spans="1:2" x14ac:dyDescent="0.3">
      <c r="A27" s="27">
        <v>24</v>
      </c>
      <c r="B27" s="33">
        <f t="shared" si="0"/>
        <v>9.0717953289412481E-3</v>
      </c>
    </row>
    <row r="28" spans="1:2" x14ac:dyDescent="0.3">
      <c r="A28" s="27">
        <v>25</v>
      </c>
      <c r="B28" s="33">
        <f t="shared" si="0"/>
        <v>8.208499862389881E-3</v>
      </c>
    </row>
    <row r="29" spans="1:2" x14ac:dyDescent="0.3">
      <c r="A29" s="27">
        <v>26</v>
      </c>
      <c r="B29" s="33">
        <f t="shared" si="0"/>
        <v>7.4273578214333882E-3</v>
      </c>
    </row>
    <row r="30" spans="1:2" x14ac:dyDescent="0.3">
      <c r="A30" s="27">
        <v>27</v>
      </c>
      <c r="B30" s="33">
        <f t="shared" si="0"/>
        <v>6.7205512739749763E-3</v>
      </c>
    </row>
    <row r="31" spans="1:2" x14ac:dyDescent="0.3">
      <c r="A31" s="27">
        <v>28</v>
      </c>
      <c r="B31" s="33">
        <f t="shared" si="0"/>
        <v>6.0810062625217959E-3</v>
      </c>
    </row>
    <row r="32" spans="1:2" x14ac:dyDescent="0.3">
      <c r="A32" s="27">
        <v>29</v>
      </c>
      <c r="B32" s="33">
        <f t="shared" si="0"/>
        <v>5.502322005640721E-3</v>
      </c>
    </row>
    <row r="33" spans="1:15" x14ac:dyDescent="0.3">
      <c r="A33" s="27">
        <v>30</v>
      </c>
      <c r="B33" s="33">
        <f t="shared" si="0"/>
        <v>4.9787068367863948E-3</v>
      </c>
    </row>
    <row r="35" spans="1:15" x14ac:dyDescent="0.3">
      <c r="C35" s="28" t="str">
        <f>B1&amp;": "&amp;ROUND(F1,1)&amp;" "&amp;G1&amp;";  mu="&amp;F1&amp;" mins."</f>
        <v>Exponential: 10 minutes time interval;  mu=10 mins.</v>
      </c>
      <c r="G35" s="28" t="str">
        <f>D1&amp;": "&amp;J1&amp;" "&amp;K1&amp;ROUND(L1,1)&amp;M1&amp;"; lambda = "&amp;J1&amp;"  per 10 mins."</f>
        <v>Poisson: 1 per 10 minutes; lambda = 1  per 10 mins.</v>
      </c>
      <c r="N35" s="28" t="str">
        <f>D1&amp;": "&amp;M36&amp;" "&amp;K1&amp;ROUND(O36,1)&amp;M1&amp;" lambda = "&amp;M36&amp;" per "&amp;O36&amp;" mins."</f>
        <v>Poisson: 3 per 30 minutes lambda = 3 per 30 mins.</v>
      </c>
    </row>
    <row r="36" spans="1:15" x14ac:dyDescent="0.3">
      <c r="M36" s="28">
        <f>O36/L1</f>
        <v>3</v>
      </c>
      <c r="N36" s="28" t="s">
        <v>5</v>
      </c>
      <c r="O36" s="32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A2" sqref="A2"/>
    </sheetView>
  </sheetViews>
  <sheetFormatPr defaultRowHeight="14.4" x14ac:dyDescent="0.3"/>
  <sheetData>
    <row r="1" spans="1:5" x14ac:dyDescent="0.3">
      <c r="A1">
        <f t="shared" ref="A1:A46" si="0">1-EXP(-B1/$C$1)</f>
        <v>0</v>
      </c>
      <c r="B1">
        <v>0</v>
      </c>
      <c r="C1">
        <v>15</v>
      </c>
      <c r="D1">
        <v>0.9</v>
      </c>
    </row>
    <row r="2" spans="1:5" x14ac:dyDescent="0.3">
      <c r="A2">
        <f>1-EXP(-B2/$C$1)</f>
        <v>6.4493014968382223E-2</v>
      </c>
      <c r="B2">
        <v>1</v>
      </c>
    </row>
    <row r="3" spans="1:5" x14ac:dyDescent="0.3">
      <c r="A3">
        <f t="shared" si="0"/>
        <v>9.5162581964040482E-2</v>
      </c>
      <c r="B3">
        <f>B2+0.5</f>
        <v>1.5</v>
      </c>
      <c r="E3">
        <f>VLOOKUP(D1,A2:B87,2)</f>
        <v>34.5</v>
      </c>
    </row>
    <row r="4" spans="1:5" x14ac:dyDescent="0.3">
      <c r="A4">
        <f t="shared" si="0"/>
        <v>0.12482668095705252</v>
      </c>
      <c r="B4">
        <f t="shared" ref="B4:B46" si="1">B3+0.5</f>
        <v>2</v>
      </c>
    </row>
    <row r="5" spans="1:5" x14ac:dyDescent="0.3">
      <c r="A5">
        <f>1-EXP(-B5/$C$1)</f>
        <v>0.15351827510938587</v>
      </c>
      <c r="B5">
        <f t="shared" si="1"/>
        <v>2.5</v>
      </c>
    </row>
    <row r="6" spans="1:5" x14ac:dyDescent="0.3">
      <c r="A6">
        <f t="shared" si="0"/>
        <v>0.18126924692201818</v>
      </c>
      <c r="B6">
        <f t="shared" si="1"/>
        <v>3</v>
      </c>
    </row>
    <row r="7" spans="1:5" x14ac:dyDescent="0.3">
      <c r="A7">
        <f t="shared" si="0"/>
        <v>0.20811043366321835</v>
      </c>
      <c r="B7">
        <f t="shared" si="1"/>
        <v>3.5</v>
      </c>
    </row>
    <row r="8" spans="1:5" x14ac:dyDescent="0.3">
      <c r="A8">
        <f t="shared" si="0"/>
        <v>0.23407166163535131</v>
      </c>
      <c r="B8">
        <f t="shared" si="1"/>
        <v>4</v>
      </c>
    </row>
    <row r="9" spans="1:5" x14ac:dyDescent="0.3">
      <c r="A9">
        <f t="shared" si="0"/>
        <v>0.25918177931828212</v>
      </c>
      <c r="B9">
        <f t="shared" si="1"/>
        <v>4.5</v>
      </c>
    </row>
    <row r="10" spans="1:5" x14ac:dyDescent="0.3">
      <c r="A10">
        <f t="shared" si="0"/>
        <v>0.28346868942621073</v>
      </c>
      <c r="B10">
        <f t="shared" si="1"/>
        <v>5</v>
      </c>
    </row>
    <row r="11" spans="1:5" x14ac:dyDescent="0.3">
      <c r="A11">
        <f>1-EXP(-B11/$C$1)</f>
        <v>0.30695937991355848</v>
      </c>
      <c r="B11">
        <f t="shared" si="1"/>
        <v>5.5</v>
      </c>
    </row>
    <row r="12" spans="1:5" x14ac:dyDescent="0.3">
      <c r="A12">
        <f t="shared" si="0"/>
        <v>0.32967995396436067</v>
      </c>
      <c r="B12">
        <f t="shared" si="1"/>
        <v>6</v>
      </c>
    </row>
    <row r="13" spans="1:5" x14ac:dyDescent="0.3">
      <c r="A13">
        <f t="shared" si="0"/>
        <v>0.35165565899849027</v>
      </c>
      <c r="B13">
        <f t="shared" si="1"/>
        <v>6.5</v>
      </c>
    </row>
    <row r="14" spans="1:5" x14ac:dyDescent="0.3">
      <c r="A14">
        <f t="shared" si="0"/>
        <v>0.37291091472694393</v>
      </c>
      <c r="B14">
        <f t="shared" si="1"/>
        <v>7</v>
      </c>
    </row>
    <row r="15" spans="1:5" x14ac:dyDescent="0.3">
      <c r="A15">
        <f t="shared" si="0"/>
        <v>0.39346934028736658</v>
      </c>
      <c r="B15">
        <f t="shared" si="1"/>
        <v>7.5</v>
      </c>
    </row>
    <row r="16" spans="1:5" x14ac:dyDescent="0.3">
      <c r="A16">
        <f t="shared" si="0"/>
        <v>0.41335378048996818</v>
      </c>
      <c r="B16">
        <f t="shared" si="1"/>
        <v>8</v>
      </c>
    </row>
    <row r="17" spans="1:2" x14ac:dyDescent="0.3">
      <c r="A17">
        <f t="shared" si="0"/>
        <v>0.43258633120299617</v>
      </c>
      <c r="B17">
        <f t="shared" si="1"/>
        <v>8.5</v>
      </c>
    </row>
    <row r="18" spans="1:2" x14ac:dyDescent="0.3">
      <c r="A18">
        <f t="shared" si="0"/>
        <v>0.45118836390597361</v>
      </c>
      <c r="B18">
        <f t="shared" si="1"/>
        <v>9</v>
      </c>
    </row>
    <row r="19" spans="1:2" x14ac:dyDescent="0.3">
      <c r="A19">
        <f t="shared" si="0"/>
        <v>0.46918054943798604</v>
      </c>
      <c r="B19">
        <f t="shared" si="1"/>
        <v>9.5</v>
      </c>
    </row>
    <row r="20" spans="1:2" x14ac:dyDescent="0.3">
      <c r="A20">
        <f t="shared" si="0"/>
        <v>0.48658288096740798</v>
      </c>
      <c r="B20">
        <f t="shared" si="1"/>
        <v>10</v>
      </c>
    </row>
    <row r="21" spans="1:2" x14ac:dyDescent="0.3">
      <c r="A21">
        <f t="shared" si="0"/>
        <v>0.50341469620859047</v>
      </c>
      <c r="B21">
        <f t="shared" si="1"/>
        <v>10.5</v>
      </c>
    </row>
    <row r="22" spans="1:2" x14ac:dyDescent="0.3">
      <c r="A22">
        <f t="shared" si="0"/>
        <v>0.51969469891020059</v>
      </c>
      <c r="B22">
        <f t="shared" si="1"/>
        <v>11</v>
      </c>
    </row>
    <row r="23" spans="1:2" x14ac:dyDescent="0.3">
      <c r="A23">
        <f t="shared" si="0"/>
        <v>0.53544097963908854</v>
      </c>
      <c r="B23">
        <f t="shared" si="1"/>
        <v>11.5</v>
      </c>
    </row>
    <row r="24" spans="1:2" x14ac:dyDescent="0.3">
      <c r="A24">
        <f t="shared" si="0"/>
        <v>0.55067103588277844</v>
      </c>
      <c r="B24">
        <f t="shared" si="1"/>
        <v>12</v>
      </c>
    </row>
    <row r="25" spans="1:2" x14ac:dyDescent="0.3">
      <c r="A25">
        <f t="shared" si="0"/>
        <v>0.5654017914929218</v>
      </c>
      <c r="B25">
        <f t="shared" si="1"/>
        <v>12.5</v>
      </c>
    </row>
    <row r="26" spans="1:2" x14ac:dyDescent="0.3">
      <c r="A26">
        <f t="shared" si="0"/>
        <v>0.5796496154913181</v>
      </c>
      <c r="B26">
        <f t="shared" si="1"/>
        <v>13</v>
      </c>
    </row>
    <row r="27" spans="1:2" x14ac:dyDescent="0.3">
      <c r="A27">
        <f t="shared" si="0"/>
        <v>0.59343034025940089</v>
      </c>
      <c r="B27">
        <f t="shared" si="1"/>
        <v>13.5</v>
      </c>
    </row>
    <row r="28" spans="1:2" x14ac:dyDescent="0.3">
      <c r="A28">
        <f t="shared" si="0"/>
        <v>0.60675927913140182</v>
      </c>
      <c r="B28">
        <f t="shared" si="1"/>
        <v>14</v>
      </c>
    </row>
    <row r="29" spans="1:2" x14ac:dyDescent="0.3">
      <c r="A29">
        <f t="shared" si="0"/>
        <v>0.61965124341074151</v>
      </c>
      <c r="B29">
        <f t="shared" si="1"/>
        <v>14.5</v>
      </c>
    </row>
    <row r="30" spans="1:2" x14ac:dyDescent="0.3">
      <c r="A30">
        <f t="shared" si="0"/>
        <v>0.63212055882855767</v>
      </c>
      <c r="B30">
        <f t="shared" si="1"/>
        <v>15</v>
      </c>
    </row>
    <row r="31" spans="1:2" x14ac:dyDescent="0.3">
      <c r="A31">
        <f t="shared" si="0"/>
        <v>0.64418108146265807</v>
      </c>
      <c r="B31">
        <f t="shared" si="1"/>
        <v>15.5</v>
      </c>
    </row>
    <row r="32" spans="1:2" x14ac:dyDescent="0.3">
      <c r="A32">
        <f t="shared" si="0"/>
        <v>0.65584621313458769</v>
      </c>
      <c r="B32">
        <f t="shared" si="1"/>
        <v>16</v>
      </c>
    </row>
    <row r="33" spans="1:2" x14ac:dyDescent="0.3">
      <c r="A33">
        <f t="shared" si="0"/>
        <v>0.6671289163019205</v>
      </c>
      <c r="B33">
        <f t="shared" si="1"/>
        <v>16.5</v>
      </c>
    </row>
    <row r="34" spans="1:2" x14ac:dyDescent="0.3">
      <c r="A34">
        <f t="shared" si="0"/>
        <v>0.67804172846232413</v>
      </c>
      <c r="B34">
        <f t="shared" si="1"/>
        <v>17</v>
      </c>
    </row>
    <row r="35" spans="1:2" x14ac:dyDescent="0.3">
      <c r="A35">
        <f t="shared" si="0"/>
        <v>0.68859677608540237</v>
      </c>
      <c r="B35">
        <f t="shared" si="1"/>
        <v>17.5</v>
      </c>
    </row>
    <row r="36" spans="1:2" x14ac:dyDescent="0.3">
      <c r="A36">
        <f t="shared" si="0"/>
        <v>0.69880578808779781</v>
      </c>
      <c r="B36">
        <f t="shared" si="1"/>
        <v>18</v>
      </c>
    </row>
    <row r="37" spans="1:2" x14ac:dyDescent="0.3">
      <c r="A37">
        <f t="shared" si="0"/>
        <v>0.70868010886652899</v>
      </c>
      <c r="B37">
        <f t="shared" si="1"/>
        <v>18.5</v>
      </c>
    </row>
    <row r="38" spans="1:2" x14ac:dyDescent="0.3">
      <c r="A38">
        <f t="shared" si="0"/>
        <v>0.71823071090504165</v>
      </c>
      <c r="B38">
        <f t="shared" si="1"/>
        <v>19</v>
      </c>
    </row>
    <row r="39" spans="1:2" x14ac:dyDescent="0.3">
      <c r="A39">
        <f t="shared" si="0"/>
        <v>0.72746820696598746</v>
      </c>
      <c r="B39">
        <f t="shared" si="1"/>
        <v>19.5</v>
      </c>
    </row>
    <row r="40" spans="1:2" x14ac:dyDescent="0.3">
      <c r="A40">
        <f t="shared" si="0"/>
        <v>0.73640286188427329</v>
      </c>
      <c r="B40">
        <f t="shared" si="1"/>
        <v>20</v>
      </c>
    </row>
    <row r="41" spans="1:2" x14ac:dyDescent="0.3">
      <c r="A41">
        <f t="shared" si="0"/>
        <v>0.74504460397349004</v>
      </c>
      <c r="B41">
        <f t="shared" si="1"/>
        <v>20.5</v>
      </c>
    </row>
    <row r="42" spans="1:2" x14ac:dyDescent="0.3">
      <c r="A42">
        <f t="shared" si="0"/>
        <v>0.75340303605839354</v>
      </c>
      <c r="B42">
        <f t="shared" si="1"/>
        <v>21</v>
      </c>
    </row>
    <row r="43" spans="1:2" x14ac:dyDescent="0.3">
      <c r="A43">
        <f t="shared" si="0"/>
        <v>0.76148744614569752</v>
      </c>
      <c r="B43">
        <f t="shared" si="1"/>
        <v>21.5</v>
      </c>
    </row>
    <row r="44" spans="1:2" x14ac:dyDescent="0.3">
      <c r="A44">
        <f t="shared" si="0"/>
        <v>0.76930681774503717</v>
      </c>
      <c r="B44">
        <f t="shared" si="1"/>
        <v>22</v>
      </c>
    </row>
    <row r="45" spans="1:2" x14ac:dyDescent="0.3">
      <c r="A45">
        <f t="shared" si="0"/>
        <v>0.77686983985157021</v>
      </c>
      <c r="B45">
        <f t="shared" si="1"/>
        <v>22.5</v>
      </c>
    </row>
    <row r="46" spans="1:2" x14ac:dyDescent="0.3">
      <c r="A46">
        <f t="shared" si="0"/>
        <v>0.78418491660131029</v>
      </c>
      <c r="B46">
        <f t="shared" si="1"/>
        <v>23</v>
      </c>
    </row>
    <row r="47" spans="1:2" x14ac:dyDescent="0.3">
      <c r="A47">
        <f t="shared" ref="A47:A87" si="2">1-EXP(-B47/$C$1)</f>
        <v>0.79126017660992032</v>
      </c>
      <c r="B47">
        <f t="shared" ref="B47:B87" si="3">B46+0.5</f>
        <v>23.5</v>
      </c>
    </row>
    <row r="48" spans="1:2" x14ac:dyDescent="0.3">
      <c r="A48">
        <f t="shared" si="2"/>
        <v>0.79810348200534464</v>
      </c>
      <c r="B48">
        <f t="shared" si="3"/>
        <v>24</v>
      </c>
    </row>
    <row r="49" spans="1:2" x14ac:dyDescent="0.3">
      <c r="A49">
        <f t="shared" si="2"/>
        <v>0.80472243716431424</v>
      </c>
      <c r="B49">
        <f t="shared" si="3"/>
        <v>24.5</v>
      </c>
    </row>
    <row r="50" spans="1:2" x14ac:dyDescent="0.3">
      <c r="A50">
        <f t="shared" si="2"/>
        <v>0.81112439716243823</v>
      </c>
      <c r="B50">
        <f t="shared" si="3"/>
        <v>25</v>
      </c>
    </row>
    <row r="51" spans="1:2" x14ac:dyDescent="0.3">
      <c r="A51">
        <f t="shared" si="2"/>
        <v>0.81731647594726531</v>
      </c>
      <c r="B51">
        <f t="shared" si="3"/>
        <v>25.5</v>
      </c>
    </row>
    <row r="52" spans="1:2" x14ac:dyDescent="0.3">
      <c r="A52">
        <f t="shared" si="2"/>
        <v>0.82330555424340324</v>
      </c>
      <c r="B52">
        <f t="shared" si="3"/>
        <v>26</v>
      </c>
    </row>
    <row r="53" spans="1:2" x14ac:dyDescent="0.3">
      <c r="A53">
        <f t="shared" si="2"/>
        <v>0.82909828719847511</v>
      </c>
      <c r="B53">
        <f t="shared" si="3"/>
        <v>26.5</v>
      </c>
    </row>
    <row r="54" spans="1:2" x14ac:dyDescent="0.3">
      <c r="A54">
        <f t="shared" si="2"/>
        <v>0.83470111177841344</v>
      </c>
      <c r="B54">
        <f t="shared" si="3"/>
        <v>27</v>
      </c>
    </row>
    <row r="55" spans="1:2" x14ac:dyDescent="0.3">
      <c r="A55">
        <f t="shared" si="2"/>
        <v>0.84012025392030609</v>
      </c>
      <c r="B55">
        <f t="shared" si="3"/>
        <v>27.5</v>
      </c>
    </row>
    <row r="56" spans="1:2" x14ac:dyDescent="0.3">
      <c r="A56">
        <f t="shared" si="2"/>
        <v>0.84536173545074522</v>
      </c>
      <c r="B56">
        <f t="shared" si="3"/>
        <v>28</v>
      </c>
    </row>
    <row r="57" spans="1:2" x14ac:dyDescent="0.3">
      <c r="A57">
        <f t="shared" si="2"/>
        <v>0.85043138077736491</v>
      </c>
      <c r="B57">
        <f t="shared" si="3"/>
        <v>28.5</v>
      </c>
    </row>
    <row r="58" spans="1:2" x14ac:dyDescent="0.3">
      <c r="A58">
        <f t="shared" si="2"/>
        <v>0.85533482336100497</v>
      </c>
      <c r="B58">
        <f t="shared" si="3"/>
        <v>29</v>
      </c>
    </row>
    <row r="59" spans="1:2" x14ac:dyDescent="0.3">
      <c r="A59">
        <f t="shared" si="2"/>
        <v>0.8600775119756906</v>
      </c>
      <c r="B59">
        <f t="shared" si="3"/>
        <v>29.5</v>
      </c>
    </row>
    <row r="60" spans="1:2" x14ac:dyDescent="0.3">
      <c r="A60">
        <f t="shared" si="2"/>
        <v>0.8646647167633873</v>
      </c>
      <c r="B60">
        <f t="shared" si="3"/>
        <v>30</v>
      </c>
    </row>
    <row r="61" spans="1:2" x14ac:dyDescent="0.3">
      <c r="A61">
        <f t="shared" si="2"/>
        <v>0.86910153509025567</v>
      </c>
      <c r="B61">
        <f t="shared" si="3"/>
        <v>30.5</v>
      </c>
    </row>
    <row r="62" spans="1:2" x14ac:dyDescent="0.3">
      <c r="A62">
        <f t="shared" si="2"/>
        <v>0.8733928972109164</v>
      </c>
      <c r="B62">
        <f t="shared" si="3"/>
        <v>31</v>
      </c>
    </row>
    <row r="63" spans="1:2" x14ac:dyDescent="0.3">
      <c r="A63">
        <f t="shared" si="2"/>
        <v>0.87754357174701814</v>
      </c>
      <c r="B63">
        <f t="shared" si="3"/>
        <v>31.5</v>
      </c>
    </row>
    <row r="64" spans="1:2" x14ac:dyDescent="0.3">
      <c r="A64">
        <f t="shared" si="2"/>
        <v>0.88155817098619627</v>
      </c>
      <c r="B64">
        <f t="shared" si="3"/>
        <v>32</v>
      </c>
    </row>
    <row r="65" spans="1:2" x14ac:dyDescent="0.3">
      <c r="A65">
        <f t="shared" si="2"/>
        <v>0.88544115600731232</v>
      </c>
      <c r="B65">
        <f t="shared" si="3"/>
        <v>32.5</v>
      </c>
    </row>
    <row r="66" spans="1:2" x14ac:dyDescent="0.3">
      <c r="A66">
        <f t="shared" si="2"/>
        <v>0.8891968416376661</v>
      </c>
      <c r="B66">
        <f t="shared" si="3"/>
        <v>33</v>
      </c>
    </row>
    <row r="67" spans="1:2" x14ac:dyDescent="0.3">
      <c r="A67">
        <f t="shared" si="2"/>
        <v>0.89282940124769328</v>
      </c>
      <c r="B67">
        <f t="shared" si="3"/>
        <v>33.5</v>
      </c>
    </row>
    <row r="68" spans="1:2" x14ac:dyDescent="0.3">
      <c r="A68">
        <f t="shared" si="2"/>
        <v>0.89634287138847213</v>
      </c>
      <c r="B68">
        <f t="shared" si="3"/>
        <v>34</v>
      </c>
    </row>
    <row r="69" spans="1:2" x14ac:dyDescent="0.3">
      <c r="A69">
        <f t="shared" si="2"/>
        <v>0.8997411562771962</v>
      </c>
      <c r="B69">
        <f t="shared" si="3"/>
        <v>34.5</v>
      </c>
    </row>
    <row r="70" spans="1:2" x14ac:dyDescent="0.3">
      <c r="A70">
        <f t="shared" si="2"/>
        <v>0.9030280321355949</v>
      </c>
      <c r="B70">
        <f t="shared" si="3"/>
        <v>35</v>
      </c>
    </row>
    <row r="71" spans="1:2" x14ac:dyDescent="0.3">
      <c r="A71">
        <f t="shared" si="2"/>
        <v>0.90620715138612373</v>
      </c>
      <c r="B71">
        <f t="shared" si="3"/>
        <v>35.5</v>
      </c>
    </row>
    <row r="72" spans="1:2" x14ac:dyDescent="0.3">
      <c r="A72">
        <f t="shared" si="2"/>
        <v>0.90928204671058754</v>
      </c>
      <c r="B72">
        <f t="shared" si="3"/>
        <v>36</v>
      </c>
    </row>
    <row r="73" spans="1:2" x14ac:dyDescent="0.3">
      <c r="A73">
        <f t="shared" si="2"/>
        <v>0.91225613497570568</v>
      </c>
      <c r="B73">
        <f t="shared" si="3"/>
        <v>36.5</v>
      </c>
    </row>
    <row r="74" spans="1:2" x14ac:dyDescent="0.3">
      <c r="A74">
        <f t="shared" si="2"/>
        <v>0.91513272102998255</v>
      </c>
      <c r="B74">
        <f t="shared" si="3"/>
        <v>37</v>
      </c>
    </row>
    <row r="75" spans="1:2" x14ac:dyDescent="0.3">
      <c r="A75">
        <f t="shared" si="2"/>
        <v>0.91791500137610116</v>
      </c>
      <c r="B75">
        <f t="shared" si="3"/>
        <v>37.5</v>
      </c>
    </row>
    <row r="76" spans="1:2" x14ac:dyDescent="0.3">
      <c r="A76">
        <f t="shared" si="2"/>
        <v>0.92060606772292175</v>
      </c>
      <c r="B76">
        <f t="shared" si="3"/>
        <v>38</v>
      </c>
    </row>
    <row r="77" spans="1:2" x14ac:dyDescent="0.3">
      <c r="A77">
        <f t="shared" si="2"/>
        <v>0.92320891042103193</v>
      </c>
      <c r="B77">
        <f t="shared" si="3"/>
        <v>38.5</v>
      </c>
    </row>
    <row r="78" spans="1:2" x14ac:dyDescent="0.3">
      <c r="A78">
        <f t="shared" si="2"/>
        <v>0.92572642178566611</v>
      </c>
      <c r="B78">
        <f t="shared" si="3"/>
        <v>39</v>
      </c>
    </row>
    <row r="79" spans="1:2" x14ac:dyDescent="0.3">
      <c r="A79">
        <f t="shared" si="2"/>
        <v>0.92816139931068675</v>
      </c>
      <c r="B79">
        <f t="shared" si="3"/>
        <v>39.5</v>
      </c>
    </row>
    <row r="80" spans="1:2" x14ac:dyDescent="0.3">
      <c r="A80">
        <f t="shared" si="2"/>
        <v>0.93051654877719847</v>
      </c>
      <c r="B80">
        <f t="shared" si="3"/>
        <v>40</v>
      </c>
    </row>
    <row r="81" spans="1:2" x14ac:dyDescent="0.3">
      <c r="A81">
        <f t="shared" si="2"/>
        <v>0.93279448726025027</v>
      </c>
      <c r="B81">
        <f t="shared" si="3"/>
        <v>40.5</v>
      </c>
    </row>
    <row r="82" spans="1:2" x14ac:dyDescent="0.3">
      <c r="A82">
        <f t="shared" si="2"/>
        <v>0.9349977460369655</v>
      </c>
      <c r="B82">
        <f t="shared" si="3"/>
        <v>41</v>
      </c>
    </row>
    <row r="83" spans="1:2" x14ac:dyDescent="0.3">
      <c r="A83">
        <f t="shared" si="2"/>
        <v>0.93712877339933276</v>
      </c>
      <c r="B83">
        <f t="shared" si="3"/>
        <v>41.5</v>
      </c>
    </row>
    <row r="84" spans="1:2" x14ac:dyDescent="0.3">
      <c r="A84">
        <f t="shared" si="2"/>
        <v>0.93918993737478207</v>
      </c>
      <c r="B84">
        <f t="shared" si="3"/>
        <v>42</v>
      </c>
    </row>
    <row r="85" spans="1:2" x14ac:dyDescent="0.3">
      <c r="A85">
        <f t="shared" si="2"/>
        <v>0.94118352835757013</v>
      </c>
      <c r="B85">
        <f t="shared" si="3"/>
        <v>42.5</v>
      </c>
    </row>
    <row r="86" spans="1:2" x14ac:dyDescent="0.3">
      <c r="A86">
        <f t="shared" si="2"/>
        <v>0.94311176165389843</v>
      </c>
      <c r="B86">
        <f t="shared" si="3"/>
        <v>43</v>
      </c>
    </row>
    <row r="87" spans="1:2" x14ac:dyDescent="0.3">
      <c r="A87">
        <f t="shared" si="2"/>
        <v>0.94497677994359275</v>
      </c>
      <c r="B87">
        <f t="shared" si="3"/>
        <v>43.5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RowHeight="14.4" x14ac:dyDescent="0.3"/>
  <cols>
    <col min="1" max="1" width="9.33203125" bestFit="1" customWidth="1"/>
    <col min="2" max="2" width="12" bestFit="1" customWidth="1"/>
    <col min="3" max="3" width="9.33203125" bestFit="1" customWidth="1"/>
  </cols>
  <sheetData>
    <row r="1" spans="1:8" ht="31.2" x14ac:dyDescent="0.6">
      <c r="A1" s="1">
        <f>1-EXP(-B1/$C$1)</f>
        <v>0.90000023195595436</v>
      </c>
      <c r="B1" s="2">
        <v>34.538811188344184</v>
      </c>
      <c r="C1" s="1">
        <v>15</v>
      </c>
    </row>
    <row r="2" spans="1:8" x14ac:dyDescent="0.3">
      <c r="H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8"/>
  <sheetViews>
    <sheetView workbookViewId="0">
      <selection sqref="A1:K8"/>
    </sheetView>
  </sheetViews>
  <sheetFormatPr defaultRowHeight="14.4" x14ac:dyDescent="0.3"/>
  <sheetData>
    <row r="1" spans="1:12" x14ac:dyDescent="0.3">
      <c r="A1" t="s">
        <v>44</v>
      </c>
    </row>
    <row r="2" spans="1:12" x14ac:dyDescent="0.3">
      <c r="A2" t="s">
        <v>45</v>
      </c>
      <c r="G2" s="4">
        <v>7</v>
      </c>
      <c r="H2" t="s">
        <v>36</v>
      </c>
    </row>
    <row r="3" spans="1:12" x14ac:dyDescent="0.3">
      <c r="A3" t="s">
        <v>35</v>
      </c>
    </row>
    <row r="4" spans="1:12" x14ac:dyDescent="0.3">
      <c r="A4" t="s">
        <v>34</v>
      </c>
      <c r="D4" s="4">
        <v>0</v>
      </c>
      <c r="E4" t="s">
        <v>46</v>
      </c>
      <c r="J4" s="26"/>
      <c r="K4">
        <f>_xlfn.POISSON.DIST(D4,$G$2,0)</f>
        <v>9.1188196555451624E-4</v>
      </c>
    </row>
    <row r="5" spans="1:12" x14ac:dyDescent="0.3">
      <c r="A5" t="s">
        <v>33</v>
      </c>
      <c r="D5" s="4">
        <v>2</v>
      </c>
      <c r="E5" t="s">
        <v>47</v>
      </c>
      <c r="K5">
        <f>1-_xlfn.POISSON.DIST(D5-1,$G$2,1)</f>
        <v>0.99270494427556388</v>
      </c>
      <c r="L5" s="26"/>
    </row>
    <row r="6" spans="1:12" x14ac:dyDescent="0.3">
      <c r="A6" t="s">
        <v>32</v>
      </c>
      <c r="D6" s="4">
        <v>1</v>
      </c>
      <c r="E6" t="s">
        <v>48</v>
      </c>
      <c r="K6">
        <f>1-_xlfn.POISSON.DIST(D6-1,$G$2/2,1)</f>
        <v>0.96980261657768152</v>
      </c>
      <c r="L6" s="26"/>
    </row>
    <row r="7" spans="1:12" x14ac:dyDescent="0.3">
      <c r="A7" t="s">
        <v>31</v>
      </c>
      <c r="D7" s="4">
        <v>5</v>
      </c>
      <c r="E7" t="s">
        <v>47</v>
      </c>
      <c r="K7">
        <f>1-_xlfn.POISSON.DIST(D7-1,$G$2,1)</f>
        <v>0.82700839211792865</v>
      </c>
      <c r="L7" s="26"/>
    </row>
    <row r="8" spans="1:12" x14ac:dyDescent="0.3">
      <c r="A8" t="s">
        <v>49</v>
      </c>
      <c r="J8">
        <v>20</v>
      </c>
      <c r="K8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9"/>
  <sheetViews>
    <sheetView tabSelected="1" zoomScale="150" zoomScaleNormal="150" workbookViewId="0">
      <selection sqref="A1:J9"/>
    </sheetView>
  </sheetViews>
  <sheetFormatPr defaultRowHeight="14.4" x14ac:dyDescent="0.3"/>
  <cols>
    <col min="9" max="9" width="10.33203125" customWidth="1"/>
  </cols>
  <sheetData>
    <row r="1" spans="1:13" x14ac:dyDescent="0.3">
      <c r="A1" t="s">
        <v>41</v>
      </c>
    </row>
    <row r="2" spans="1:13" x14ac:dyDescent="0.3">
      <c r="A2" s="4">
        <v>7</v>
      </c>
      <c r="B2" t="s">
        <v>40</v>
      </c>
    </row>
    <row r="3" spans="1:13" x14ac:dyDescent="0.3">
      <c r="A3" t="s">
        <v>35</v>
      </c>
    </row>
    <row r="4" spans="1:13" x14ac:dyDescent="0.3">
      <c r="A4" t="s">
        <v>34</v>
      </c>
      <c r="D4" s="4">
        <v>4</v>
      </c>
      <c r="E4" t="s">
        <v>39</v>
      </c>
      <c r="J4">
        <f>_xlfn.POISSON.DIST(D4,$A$2/2,0)</f>
        <v>0.18881228540881961</v>
      </c>
      <c r="M4" s="26">
        <f>_xlfn.POISSON.DIST(D4,$A$2/2,0)</f>
        <v>0.18881228540881961</v>
      </c>
    </row>
    <row r="5" spans="1:13" x14ac:dyDescent="0.3">
      <c r="A5" t="s">
        <v>33</v>
      </c>
      <c r="D5" s="4">
        <v>2</v>
      </c>
      <c r="E5" t="s">
        <v>38</v>
      </c>
      <c r="J5">
        <f>_xlfn.POISSON.DIST(D5,$A$2/2,1)</f>
        <v>0.32084719886213409</v>
      </c>
      <c r="L5" s="26"/>
      <c r="M5" s="26">
        <f>_xlfn.POISSON.DIST(D5,$A$2/2,1)</f>
        <v>0.32084719886213409</v>
      </c>
    </row>
    <row r="6" spans="1:13" x14ac:dyDescent="0.3">
      <c r="A6" t="s">
        <v>32</v>
      </c>
      <c r="D6" s="4">
        <v>3</v>
      </c>
      <c r="E6" t="s">
        <v>37</v>
      </c>
      <c r="J6">
        <f>1-J5</f>
        <v>0.67915280113786591</v>
      </c>
      <c r="L6" s="26"/>
      <c r="M6">
        <f>1-M5</f>
        <v>0.67915280113786591</v>
      </c>
    </row>
    <row r="7" spans="1:13" x14ac:dyDescent="0.3">
      <c r="A7" t="s">
        <v>31</v>
      </c>
      <c r="D7" s="4">
        <v>12</v>
      </c>
      <c r="E7" t="s">
        <v>50</v>
      </c>
      <c r="J7">
        <f>1-_xlfn.POISSON.DIST(D7-1,A2*2,1)</f>
        <v>0.73996007754056625</v>
      </c>
      <c r="L7" s="26"/>
      <c r="M7" s="26">
        <f>1-_xlfn.POISSON.DIST(D7-1,2*$A$2,1)</f>
        <v>0.73996007754056625</v>
      </c>
    </row>
    <row r="8" spans="1:13" x14ac:dyDescent="0.3">
      <c r="A8" t="s">
        <v>51</v>
      </c>
    </row>
    <row r="9" spans="1:13" x14ac:dyDescent="0.3">
      <c r="A9">
        <v>10</v>
      </c>
      <c r="B9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7"/>
  <sheetViews>
    <sheetView workbookViewId="0">
      <selection activeCell="B6" sqref="B6"/>
    </sheetView>
  </sheetViews>
  <sheetFormatPr defaultRowHeight="14.4" x14ac:dyDescent="0.3"/>
  <cols>
    <col min="6" max="6" width="17.44140625" customWidth="1"/>
  </cols>
  <sheetData>
    <row r="1" spans="1:10" x14ac:dyDescent="0.3">
      <c r="A1" t="s">
        <v>21</v>
      </c>
    </row>
    <row r="2" spans="1:10" x14ac:dyDescent="0.3">
      <c r="A2" s="11" t="s">
        <v>20</v>
      </c>
      <c r="C2" s="4">
        <f ca="1">RANDBETWEEN(3,8)</f>
        <v>4</v>
      </c>
      <c r="D2" t="s">
        <v>19</v>
      </c>
      <c r="G2" s="5" t="s">
        <v>18</v>
      </c>
      <c r="H2" s="6">
        <f ca="1">RANDBETWEEN(0,1.5*B3)</f>
        <v>6</v>
      </c>
      <c r="I2" t="str">
        <f ca="1">"Mean ="&amp;B3&amp;G2&amp;H2</f>
        <v>Mean =4    X=6</v>
      </c>
    </row>
    <row r="3" spans="1:10" x14ac:dyDescent="0.3">
      <c r="A3" s="10" t="s">
        <v>17</v>
      </c>
      <c r="B3" s="4">
        <f ca="1">C2</f>
        <v>4</v>
      </c>
      <c r="C3" t="s">
        <v>52</v>
      </c>
    </row>
    <row r="4" spans="1:10" x14ac:dyDescent="0.3">
      <c r="A4" t="s">
        <v>16</v>
      </c>
    </row>
    <row r="6" spans="1:10" ht="19.8" x14ac:dyDescent="0.35">
      <c r="A6" s="7" t="s">
        <v>15</v>
      </c>
      <c r="B6" s="9" t="s">
        <v>14</v>
      </c>
      <c r="C6" s="8" t="s">
        <v>13</v>
      </c>
      <c r="D6" s="7" t="s">
        <v>12</v>
      </c>
      <c r="E6" s="7" t="s">
        <v>11</v>
      </c>
      <c r="F6" s="7" t="s">
        <v>10</v>
      </c>
      <c r="H6" s="7" t="s">
        <v>9</v>
      </c>
      <c r="I6" s="7" t="s">
        <v>8</v>
      </c>
      <c r="J6" s="7" t="s">
        <v>7</v>
      </c>
    </row>
    <row r="7" spans="1:10" x14ac:dyDescent="0.3">
      <c r="A7">
        <v>0</v>
      </c>
      <c r="B7">
        <f t="shared" ref="B7:B27" ca="1" si="0">$B$3^A7</f>
        <v>1</v>
      </c>
      <c r="C7">
        <f t="shared" ref="C7:C27" ca="1" si="1">EXP(-$B$3)</f>
        <v>1.8315638888734179E-2</v>
      </c>
      <c r="D7">
        <f t="shared" ref="D7:D27" si="2">FACT(A7)</f>
        <v>1</v>
      </c>
      <c r="E7">
        <f t="shared" ref="E7:E27" ca="1" si="3">B7*C7/D7</f>
        <v>1.8315638888734179E-2</v>
      </c>
      <c r="F7">
        <f ca="1">SUM($E$7:E7)</f>
        <v>1.8315638888734179E-2</v>
      </c>
      <c r="H7">
        <f t="shared" ref="H7:H27" ca="1" si="4">_xlfn.POISSON.DIST(A7,$B$3,0)</f>
        <v>1.8315638888734179E-2</v>
      </c>
      <c r="I7">
        <f ca="1">SUM($H$7:H7)</f>
        <v>1.8315638888734179E-2</v>
      </c>
      <c r="J7">
        <f t="shared" ref="J7:J27" ca="1" si="5">IF(A7&lt;=$H$2,H7,"")</f>
        <v>1.8315638888734179E-2</v>
      </c>
    </row>
    <row r="8" spans="1:10" x14ac:dyDescent="0.3">
      <c r="A8">
        <v>1</v>
      </c>
      <c r="B8">
        <f t="shared" ca="1" si="0"/>
        <v>4</v>
      </c>
      <c r="C8">
        <f t="shared" ca="1" si="1"/>
        <v>1.8315638888734179E-2</v>
      </c>
      <c r="D8">
        <f t="shared" si="2"/>
        <v>1</v>
      </c>
      <c r="E8">
        <f t="shared" ca="1" si="3"/>
        <v>7.3262555554936715E-2</v>
      </c>
      <c r="F8">
        <f ca="1">SUM($E$7:E8)</f>
        <v>9.1578194443670893E-2</v>
      </c>
      <c r="H8">
        <f t="shared" ca="1" si="4"/>
        <v>7.3262555554936715E-2</v>
      </c>
      <c r="I8">
        <f ca="1">SUM($H$7:H8)</f>
        <v>9.1578194443670893E-2</v>
      </c>
      <c r="J8">
        <f t="shared" ca="1" si="5"/>
        <v>7.3262555554936715E-2</v>
      </c>
    </row>
    <row r="9" spans="1:10" x14ac:dyDescent="0.3">
      <c r="A9">
        <v>2</v>
      </c>
      <c r="B9">
        <f t="shared" ca="1" si="0"/>
        <v>16</v>
      </c>
      <c r="C9">
        <f t="shared" ca="1" si="1"/>
        <v>1.8315638888734179E-2</v>
      </c>
      <c r="D9">
        <f t="shared" si="2"/>
        <v>2</v>
      </c>
      <c r="E9">
        <f t="shared" ca="1" si="3"/>
        <v>0.14652511110987343</v>
      </c>
      <c r="F9">
        <f ca="1">SUM($E$7:E9)</f>
        <v>0.23810330555354431</v>
      </c>
      <c r="H9">
        <f t="shared" ca="1" si="4"/>
        <v>0.14652511110987346</v>
      </c>
      <c r="I9">
        <f ca="1">SUM($H$7:H9)</f>
        <v>0.23810330555354436</v>
      </c>
      <c r="J9">
        <f t="shared" ca="1" si="5"/>
        <v>0.14652511110987346</v>
      </c>
    </row>
    <row r="10" spans="1:10" x14ac:dyDescent="0.3">
      <c r="A10">
        <v>3</v>
      </c>
      <c r="B10">
        <f t="shared" ca="1" si="0"/>
        <v>64</v>
      </c>
      <c r="C10">
        <f t="shared" ca="1" si="1"/>
        <v>1.8315638888734179E-2</v>
      </c>
      <c r="D10">
        <f t="shared" si="2"/>
        <v>6</v>
      </c>
      <c r="E10">
        <f t="shared" ca="1" si="3"/>
        <v>0.19536681481316456</v>
      </c>
      <c r="F10">
        <f ca="1">SUM($E$7:E10)</f>
        <v>0.43347012036670884</v>
      </c>
      <c r="H10">
        <f t="shared" ca="1" si="4"/>
        <v>0.19536681481316462</v>
      </c>
      <c r="I10">
        <f ca="1">SUM($H$7:H10)</f>
        <v>0.43347012036670896</v>
      </c>
      <c r="J10">
        <f t="shared" ca="1" si="5"/>
        <v>0.19536681481316462</v>
      </c>
    </row>
    <row r="11" spans="1:10" x14ac:dyDescent="0.3">
      <c r="A11">
        <v>4</v>
      </c>
      <c r="B11">
        <f t="shared" ca="1" si="0"/>
        <v>256</v>
      </c>
      <c r="C11">
        <f t="shared" ca="1" si="1"/>
        <v>1.8315638888734179E-2</v>
      </c>
      <c r="D11">
        <f t="shared" si="2"/>
        <v>24</v>
      </c>
      <c r="E11">
        <f t="shared" ca="1" si="3"/>
        <v>0.19536681481316456</v>
      </c>
      <c r="F11">
        <f ca="1">SUM($E$7:E11)</f>
        <v>0.62883693517987338</v>
      </c>
      <c r="H11">
        <f t="shared" ca="1" si="4"/>
        <v>0.19536681481316462</v>
      </c>
      <c r="I11">
        <f ca="1">SUM($H$7:H11)</f>
        <v>0.6288369351798736</v>
      </c>
      <c r="J11">
        <f t="shared" ca="1" si="5"/>
        <v>0.19536681481316462</v>
      </c>
    </row>
    <row r="12" spans="1:10" x14ac:dyDescent="0.3">
      <c r="A12">
        <v>5</v>
      </c>
      <c r="B12">
        <f t="shared" ca="1" si="0"/>
        <v>1024</v>
      </c>
      <c r="C12">
        <f t="shared" ca="1" si="1"/>
        <v>1.8315638888734179E-2</v>
      </c>
      <c r="D12">
        <f t="shared" si="2"/>
        <v>120</v>
      </c>
      <c r="E12">
        <f t="shared" ca="1" si="3"/>
        <v>0.15629345185053165</v>
      </c>
      <c r="F12">
        <f ca="1">SUM($E$7:E12)</f>
        <v>0.78513038703040505</v>
      </c>
      <c r="H12">
        <f t="shared" ca="1" si="4"/>
        <v>0.1562934518505317</v>
      </c>
      <c r="I12">
        <f ca="1">SUM($H$7:H12)</f>
        <v>0.78513038703040527</v>
      </c>
      <c r="J12">
        <f t="shared" ca="1" si="5"/>
        <v>0.1562934518505317</v>
      </c>
    </row>
    <row r="13" spans="1:10" x14ac:dyDescent="0.3">
      <c r="A13">
        <v>6</v>
      </c>
      <c r="B13">
        <f t="shared" ca="1" si="0"/>
        <v>4096</v>
      </c>
      <c r="C13">
        <f t="shared" ca="1" si="1"/>
        <v>1.8315638888734179E-2</v>
      </c>
      <c r="D13">
        <f t="shared" si="2"/>
        <v>720</v>
      </c>
      <c r="E13">
        <f t="shared" ca="1" si="3"/>
        <v>0.10419563456702111</v>
      </c>
      <c r="F13">
        <f ca="1">SUM($E$7:E13)</f>
        <v>0.88932602159742613</v>
      </c>
      <c r="H13">
        <f t="shared" ca="1" si="4"/>
        <v>0.10419563456702115</v>
      </c>
      <c r="I13">
        <f ca="1">SUM($H$7:H13)</f>
        <v>0.88932602159742646</v>
      </c>
      <c r="J13">
        <f t="shared" ca="1" si="5"/>
        <v>0.10419563456702115</v>
      </c>
    </row>
    <row r="14" spans="1:10" x14ac:dyDescent="0.3">
      <c r="A14">
        <v>7</v>
      </c>
      <c r="B14">
        <f t="shared" ca="1" si="0"/>
        <v>16384</v>
      </c>
      <c r="C14">
        <f t="shared" ca="1" si="1"/>
        <v>1.8315638888734179E-2</v>
      </c>
      <c r="D14">
        <f t="shared" si="2"/>
        <v>5040</v>
      </c>
      <c r="E14">
        <f t="shared" ca="1" si="3"/>
        <v>5.9540362609726345E-2</v>
      </c>
      <c r="F14">
        <f ca="1">SUM($E$7:E14)</f>
        <v>0.94886638420715252</v>
      </c>
      <c r="H14">
        <f t="shared" ca="1" si="4"/>
        <v>5.9540362609726373E-2</v>
      </c>
      <c r="I14">
        <f ca="1">SUM($H$7:H14)</f>
        <v>0.94886638420715286</v>
      </c>
      <c r="J14" t="str">
        <f t="shared" ca="1" si="5"/>
        <v/>
      </c>
    </row>
    <row r="15" spans="1:10" x14ac:dyDescent="0.3">
      <c r="A15">
        <v>8</v>
      </c>
      <c r="B15">
        <f t="shared" ca="1" si="0"/>
        <v>65536</v>
      </c>
      <c r="C15">
        <f t="shared" ca="1" si="1"/>
        <v>1.8315638888734179E-2</v>
      </c>
      <c r="D15">
        <f t="shared" si="2"/>
        <v>40320</v>
      </c>
      <c r="E15">
        <f t="shared" ca="1" si="3"/>
        <v>2.9770181304863173E-2</v>
      </c>
      <c r="F15">
        <f ca="1">SUM($E$7:E15)</f>
        <v>0.97863656551201572</v>
      </c>
      <c r="H15">
        <f t="shared" ca="1" si="4"/>
        <v>2.9770181304863183E-2</v>
      </c>
      <c r="I15">
        <f ca="1">SUM($H$7:H15)</f>
        <v>0.97863656551201605</v>
      </c>
      <c r="J15" t="str">
        <f t="shared" ca="1" si="5"/>
        <v/>
      </c>
    </row>
    <row r="16" spans="1:10" x14ac:dyDescent="0.3">
      <c r="A16">
        <v>9</v>
      </c>
      <c r="B16">
        <f t="shared" ca="1" si="0"/>
        <v>262144</v>
      </c>
      <c r="C16">
        <f t="shared" ca="1" si="1"/>
        <v>1.8315638888734179E-2</v>
      </c>
      <c r="D16">
        <f t="shared" si="2"/>
        <v>362880</v>
      </c>
      <c r="E16">
        <f t="shared" ca="1" si="3"/>
        <v>1.3231191691050298E-2</v>
      </c>
      <c r="F16">
        <f ca="1">SUM($E$7:E16)</f>
        <v>0.99186775720306597</v>
      </c>
      <c r="H16">
        <f t="shared" ca="1" si="4"/>
        <v>1.3231191691050297E-2</v>
      </c>
      <c r="I16">
        <f ca="1">SUM($H$7:H16)</f>
        <v>0.9918677572030663</v>
      </c>
      <c r="J16" t="str">
        <f t="shared" ca="1" si="5"/>
        <v/>
      </c>
    </row>
    <row r="17" spans="1:10" x14ac:dyDescent="0.3">
      <c r="A17">
        <v>10</v>
      </c>
      <c r="B17">
        <f t="shared" ca="1" si="0"/>
        <v>1048576</v>
      </c>
      <c r="C17">
        <f t="shared" ca="1" si="1"/>
        <v>1.8315638888734179E-2</v>
      </c>
      <c r="D17">
        <f t="shared" si="2"/>
        <v>3628800</v>
      </c>
      <c r="E17">
        <f t="shared" ca="1" si="3"/>
        <v>5.2924766764201195E-3</v>
      </c>
      <c r="F17">
        <f ca="1">SUM($E$7:E17)</f>
        <v>0.99716023387948605</v>
      </c>
      <c r="H17">
        <f t="shared" ca="1" si="4"/>
        <v>5.2924766764201169E-3</v>
      </c>
      <c r="I17">
        <f ca="1">SUM($H$7:H17)</f>
        <v>0.99716023387948638</v>
      </c>
      <c r="J17" t="str">
        <f t="shared" ca="1" si="5"/>
        <v/>
      </c>
    </row>
    <row r="18" spans="1:10" x14ac:dyDescent="0.3">
      <c r="A18">
        <v>11</v>
      </c>
      <c r="B18">
        <f t="shared" ca="1" si="0"/>
        <v>4194304</v>
      </c>
      <c r="C18">
        <f t="shared" ca="1" si="1"/>
        <v>1.8315638888734179E-2</v>
      </c>
      <c r="D18">
        <f t="shared" si="2"/>
        <v>39916800</v>
      </c>
      <c r="E18">
        <f t="shared" ca="1" si="3"/>
        <v>1.9245369732436798E-3</v>
      </c>
      <c r="F18">
        <f ca="1">SUM($E$7:E18)</f>
        <v>0.99908477085272973</v>
      </c>
      <c r="H18">
        <f t="shared" ca="1" si="4"/>
        <v>1.9245369732436813E-3</v>
      </c>
      <c r="I18">
        <f ca="1">SUM($H$7:H18)</f>
        <v>0.99908477085273006</v>
      </c>
      <c r="J18" t="str">
        <f t="shared" ca="1" si="5"/>
        <v/>
      </c>
    </row>
    <row r="19" spans="1:10" x14ac:dyDescent="0.3">
      <c r="A19">
        <v>12</v>
      </c>
      <c r="B19">
        <f t="shared" ca="1" si="0"/>
        <v>16777216</v>
      </c>
      <c r="C19">
        <f t="shared" ca="1" si="1"/>
        <v>1.8315638888734179E-2</v>
      </c>
      <c r="D19">
        <f t="shared" si="2"/>
        <v>479001600</v>
      </c>
      <c r="E19">
        <f t="shared" ca="1" si="3"/>
        <v>6.4151232441456E-4</v>
      </c>
      <c r="F19">
        <f ca="1">SUM($E$7:E19)</f>
        <v>0.99972628317714429</v>
      </c>
      <c r="H19">
        <f t="shared" ca="1" si="4"/>
        <v>6.4151232441456022E-4</v>
      </c>
      <c r="I19">
        <f ca="1">SUM($H$7:H19)</f>
        <v>0.99972628317714463</v>
      </c>
      <c r="J19" t="str">
        <f t="shared" ca="1" si="5"/>
        <v/>
      </c>
    </row>
    <row r="20" spans="1:10" x14ac:dyDescent="0.3">
      <c r="A20">
        <v>13</v>
      </c>
      <c r="B20">
        <f t="shared" ca="1" si="0"/>
        <v>67108864</v>
      </c>
      <c r="C20">
        <f t="shared" ca="1" si="1"/>
        <v>1.8315638888734179E-2</v>
      </c>
      <c r="D20">
        <f t="shared" si="2"/>
        <v>6227020800</v>
      </c>
      <c r="E20">
        <f t="shared" ca="1" si="3"/>
        <v>1.9738840751217228E-4</v>
      </c>
      <c r="F20">
        <f ca="1">SUM($E$7:E20)</f>
        <v>0.99992367158465645</v>
      </c>
      <c r="H20">
        <f t="shared" ca="1" si="4"/>
        <v>1.9738840751217212E-4</v>
      </c>
      <c r="I20">
        <f ca="1">SUM($H$7:H20)</f>
        <v>0.99992367158465678</v>
      </c>
      <c r="J20" t="str">
        <f t="shared" ca="1" si="5"/>
        <v/>
      </c>
    </row>
    <row r="21" spans="1:10" x14ac:dyDescent="0.3">
      <c r="A21">
        <v>14</v>
      </c>
      <c r="B21">
        <f t="shared" ca="1" si="0"/>
        <v>268435456</v>
      </c>
      <c r="C21">
        <f t="shared" ca="1" si="1"/>
        <v>1.8315638888734179E-2</v>
      </c>
      <c r="D21">
        <f t="shared" si="2"/>
        <v>87178291200</v>
      </c>
      <c r="E21">
        <f t="shared" ca="1" si="3"/>
        <v>5.6396687860620656E-5</v>
      </c>
      <c r="F21">
        <f ca="1">SUM($E$7:E21)</f>
        <v>0.99998006827251706</v>
      </c>
      <c r="H21">
        <f t="shared" ca="1" si="4"/>
        <v>5.6396687860620615E-5</v>
      </c>
      <c r="I21">
        <f ca="1">SUM($H$7:H21)</f>
        <v>0.9999800682725174</v>
      </c>
      <c r="J21" t="str">
        <f t="shared" ca="1" si="5"/>
        <v/>
      </c>
    </row>
    <row r="22" spans="1:10" x14ac:dyDescent="0.3">
      <c r="A22">
        <v>15</v>
      </c>
      <c r="B22">
        <f t="shared" ca="1" si="0"/>
        <v>1073741824</v>
      </c>
      <c r="C22">
        <f t="shared" ca="1" si="1"/>
        <v>1.8315638888734179E-2</v>
      </c>
      <c r="D22">
        <f t="shared" si="2"/>
        <v>1307674368000</v>
      </c>
      <c r="E22">
        <f t="shared" ca="1" si="3"/>
        <v>1.5039116762832175E-5</v>
      </c>
      <c r="F22">
        <f ca="1">SUM($E$7:E22)</f>
        <v>0.99999510738927988</v>
      </c>
      <c r="H22">
        <f t="shared" ca="1" si="4"/>
        <v>1.5039116762832177E-5</v>
      </c>
      <c r="I22">
        <f ca="1">SUM($H$7:H22)</f>
        <v>0.99999510738928021</v>
      </c>
      <c r="J22" t="str">
        <f t="shared" ca="1" si="5"/>
        <v/>
      </c>
    </row>
    <row r="23" spans="1:10" x14ac:dyDescent="0.3">
      <c r="A23">
        <v>16</v>
      </c>
      <c r="B23">
        <f t="shared" ca="1" si="0"/>
        <v>4294967296</v>
      </c>
      <c r="C23">
        <f t="shared" ca="1" si="1"/>
        <v>1.8315638888734179E-2</v>
      </c>
      <c r="D23">
        <f t="shared" si="2"/>
        <v>20922789888000</v>
      </c>
      <c r="E23">
        <f t="shared" ca="1" si="3"/>
        <v>3.7597791907080438E-6</v>
      </c>
      <c r="F23">
        <f ca="1">SUM($E$7:E23)</f>
        <v>0.99999886716847064</v>
      </c>
      <c r="H23">
        <f t="shared" ca="1" si="4"/>
        <v>3.7597791907080502E-6</v>
      </c>
      <c r="I23">
        <f ca="1">SUM($H$7:H23)</f>
        <v>0.99999886716847097</v>
      </c>
      <c r="J23" t="str">
        <f t="shared" ca="1" si="5"/>
        <v/>
      </c>
    </row>
    <row r="24" spans="1:10" x14ac:dyDescent="0.3">
      <c r="A24">
        <v>17</v>
      </c>
      <c r="B24">
        <f t="shared" ca="1" si="0"/>
        <v>17179869184</v>
      </c>
      <c r="C24">
        <f t="shared" ca="1" si="1"/>
        <v>1.8315638888734179E-2</v>
      </c>
      <c r="D24">
        <f t="shared" si="2"/>
        <v>355687428096000</v>
      </c>
      <c r="E24">
        <f t="shared" ca="1" si="3"/>
        <v>8.8465392722542207E-7</v>
      </c>
      <c r="F24">
        <f ca="1">SUM($E$7:E24)</f>
        <v>0.99999975182239786</v>
      </c>
      <c r="H24">
        <f t="shared" ca="1" si="4"/>
        <v>8.8465392722542387E-7</v>
      </c>
      <c r="I24">
        <f ca="1">SUM($H$7:H24)</f>
        <v>0.9999997518223982</v>
      </c>
      <c r="J24" t="str">
        <f t="shared" ca="1" si="5"/>
        <v/>
      </c>
    </row>
    <row r="25" spans="1:10" x14ac:dyDescent="0.3">
      <c r="A25">
        <v>18</v>
      </c>
      <c r="B25">
        <f t="shared" ca="1" si="0"/>
        <v>68719476736</v>
      </c>
      <c r="C25">
        <f t="shared" ca="1" si="1"/>
        <v>1.8315638888734179E-2</v>
      </c>
      <c r="D25">
        <f t="shared" si="2"/>
        <v>6402373705728000</v>
      </c>
      <c r="E25">
        <f t="shared" ca="1" si="3"/>
        <v>1.9658976160564933E-7</v>
      </c>
      <c r="F25">
        <f ca="1">SUM($E$7:E25)</f>
        <v>0.99999994841215945</v>
      </c>
      <c r="H25">
        <f t="shared" ca="1" si="4"/>
        <v>1.9658976160564875E-7</v>
      </c>
      <c r="I25">
        <f ca="1">SUM($H$7:H25)</f>
        <v>0.99999994841215978</v>
      </c>
      <c r="J25" t="str">
        <f t="shared" ca="1" si="5"/>
        <v/>
      </c>
    </row>
    <row r="26" spans="1:10" x14ac:dyDescent="0.3">
      <c r="A26">
        <v>19</v>
      </c>
      <c r="B26">
        <f t="shared" ca="1" si="0"/>
        <v>274877906944</v>
      </c>
      <c r="C26">
        <f t="shared" ca="1" si="1"/>
        <v>1.8315638888734179E-2</v>
      </c>
      <c r="D26">
        <f t="shared" si="2"/>
        <v>1.21645100408832E+17</v>
      </c>
      <c r="E26">
        <f t="shared" ca="1" si="3"/>
        <v>4.1387318232768281E-8</v>
      </c>
      <c r="F26">
        <f ca="1">SUM($E$7:E26)</f>
        <v>0.99999998979947768</v>
      </c>
      <c r="H26">
        <f t="shared" ca="1" si="4"/>
        <v>4.1387318232768188E-8</v>
      </c>
      <c r="I26">
        <f ca="1">SUM($H$7:H26)</f>
        <v>0.99999998979947802</v>
      </c>
      <c r="J26" t="str">
        <f t="shared" ca="1" si="5"/>
        <v/>
      </c>
    </row>
    <row r="27" spans="1:10" x14ac:dyDescent="0.3">
      <c r="A27">
        <v>20</v>
      </c>
      <c r="B27">
        <f t="shared" ca="1" si="0"/>
        <v>1099511627776</v>
      </c>
      <c r="C27">
        <f t="shared" ca="1" si="1"/>
        <v>1.8315638888734179E-2</v>
      </c>
      <c r="D27">
        <f t="shared" si="2"/>
        <v>2.43290200817664E+18</v>
      </c>
      <c r="E27">
        <f t="shared" ca="1" si="3"/>
        <v>8.2774636465536562E-9</v>
      </c>
      <c r="F27">
        <f ca="1">SUM($E$7:E27)</f>
        <v>0.99999999807694129</v>
      </c>
      <c r="H27">
        <f t="shared" ca="1" si="4"/>
        <v>8.2774636465536645E-9</v>
      </c>
      <c r="I27">
        <f ca="1">SUM($H$7:H27)</f>
        <v>0.99999999807694162</v>
      </c>
      <c r="J27" t="str">
        <f t="shared" ca="1" si="5"/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6"/>
  <sheetViews>
    <sheetView workbookViewId="0">
      <selection activeCell="B6" sqref="B6"/>
    </sheetView>
  </sheetViews>
  <sheetFormatPr defaultRowHeight="14.4" x14ac:dyDescent="0.3"/>
  <cols>
    <col min="2" max="2" width="10.6640625" customWidth="1"/>
    <col min="3" max="3" width="13.33203125" customWidth="1"/>
    <col min="4" max="4" width="11.88671875" customWidth="1"/>
    <col min="5" max="5" width="16.6640625" customWidth="1"/>
    <col min="6" max="6" width="18.6640625" customWidth="1"/>
  </cols>
  <sheetData>
    <row r="1" spans="1:13" ht="15.6" x14ac:dyDescent="0.3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15.6" x14ac:dyDescent="0.3">
      <c r="A2" s="13" t="s">
        <v>53</v>
      </c>
      <c r="B2" s="13"/>
      <c r="C2" s="13" t="s">
        <v>29</v>
      </c>
      <c r="D2" s="13" t="s">
        <v>28</v>
      </c>
      <c r="E2" s="13" t="s">
        <v>27</v>
      </c>
      <c r="F2" s="13" t="s">
        <v>26</v>
      </c>
      <c r="G2" s="13"/>
      <c r="H2" s="13"/>
      <c r="I2" s="13"/>
      <c r="J2" s="13"/>
      <c r="K2" s="13"/>
      <c r="L2" s="13"/>
      <c r="M2" s="13"/>
    </row>
    <row r="3" spans="1:13" ht="15.6" x14ac:dyDescent="0.3">
      <c r="A3" s="13" t="s">
        <v>25</v>
      </c>
      <c r="B3" s="13"/>
      <c r="C3" s="13"/>
      <c r="D3" s="13"/>
      <c r="E3" s="13"/>
      <c r="F3" s="13"/>
      <c r="G3" s="7">
        <v>5</v>
      </c>
      <c r="H3" s="13" t="s">
        <v>24</v>
      </c>
      <c r="I3" s="13"/>
      <c r="J3" s="13"/>
      <c r="K3" s="13"/>
      <c r="L3" s="13"/>
    </row>
    <row r="4" spans="1:13" ht="15.6" x14ac:dyDescent="0.3">
      <c r="A4" s="13" t="s">
        <v>23</v>
      </c>
      <c r="B4" s="13"/>
      <c r="C4" s="13"/>
      <c r="D4" s="13"/>
      <c r="E4" s="13"/>
      <c r="F4" s="7"/>
      <c r="G4" s="13"/>
      <c r="H4" s="13"/>
      <c r="I4" s="13"/>
      <c r="J4" s="13"/>
      <c r="K4" s="13"/>
      <c r="L4" s="13"/>
    </row>
    <row r="5" spans="1:13" ht="15.6" x14ac:dyDescent="0.3">
      <c r="A5" s="13"/>
      <c r="B5" s="13"/>
      <c r="C5" s="13"/>
      <c r="D5" s="13"/>
      <c r="E5" s="13"/>
      <c r="F5" s="13"/>
      <c r="G5" s="7"/>
      <c r="H5" s="13"/>
      <c r="I5" s="13"/>
      <c r="J5" s="13"/>
      <c r="K5" s="13"/>
      <c r="L5" s="13"/>
    </row>
    <row r="6" spans="1:13" ht="20.399999999999999" thickBot="1" x14ac:dyDescent="0.4">
      <c r="A6" s="7" t="s">
        <v>15</v>
      </c>
      <c r="B6" s="25" t="s">
        <v>14</v>
      </c>
      <c r="C6" s="24" t="s">
        <v>13</v>
      </c>
      <c r="D6" s="7" t="s">
        <v>12</v>
      </c>
      <c r="E6" s="7" t="s">
        <v>11</v>
      </c>
      <c r="F6" s="7" t="s">
        <v>10</v>
      </c>
      <c r="G6" s="7"/>
      <c r="H6" s="13"/>
      <c r="I6" s="13"/>
      <c r="J6" s="13"/>
      <c r="K6" s="13"/>
      <c r="L6" s="13"/>
    </row>
    <row r="7" spans="1:13" ht="16.2" thickBot="1" x14ac:dyDescent="0.35">
      <c r="A7" s="7">
        <v>1</v>
      </c>
      <c r="B7" s="23"/>
      <c r="C7" s="22"/>
      <c r="D7" s="21"/>
      <c r="E7" s="20"/>
      <c r="F7" s="19"/>
      <c r="G7" s="13"/>
      <c r="H7" s="13"/>
      <c r="I7" s="13"/>
      <c r="J7" s="13"/>
      <c r="K7" s="13"/>
      <c r="L7" s="13"/>
    </row>
    <row r="8" spans="1:13" ht="16.2" thickBot="1" x14ac:dyDescent="0.35">
      <c r="A8" s="7">
        <v>2</v>
      </c>
      <c r="B8" s="23"/>
      <c r="C8" s="22"/>
      <c r="D8" s="21"/>
      <c r="E8" s="20"/>
      <c r="F8" s="19"/>
      <c r="G8" s="13"/>
      <c r="H8" s="13"/>
      <c r="I8" s="13"/>
      <c r="J8" s="13"/>
      <c r="K8" s="13"/>
      <c r="L8" s="13"/>
    </row>
    <row r="9" spans="1:13" ht="16.2" thickBot="1" x14ac:dyDescent="0.35">
      <c r="A9" s="7">
        <v>3</v>
      </c>
      <c r="B9" s="23"/>
      <c r="C9" s="22"/>
      <c r="D9" s="21"/>
      <c r="E9" s="20"/>
      <c r="F9" s="19"/>
      <c r="G9" s="13"/>
      <c r="H9" s="13"/>
      <c r="I9" s="13"/>
      <c r="J9" s="13"/>
      <c r="K9" s="13"/>
      <c r="L9" s="13"/>
    </row>
    <row r="10" spans="1:13" ht="16.2" thickBot="1" x14ac:dyDescent="0.35">
      <c r="A10" s="7">
        <v>4</v>
      </c>
      <c r="B10" s="23"/>
      <c r="C10" s="22"/>
      <c r="D10" s="21"/>
      <c r="E10" s="20"/>
      <c r="F10" s="19"/>
      <c r="G10" s="13"/>
      <c r="H10" s="13"/>
      <c r="I10" s="13"/>
      <c r="J10" s="13"/>
      <c r="K10" s="13"/>
      <c r="L10" s="13"/>
    </row>
    <row r="11" spans="1:13" ht="16.2" thickBot="1" x14ac:dyDescent="0.35">
      <c r="A11" s="7">
        <v>5</v>
      </c>
      <c r="B11" s="23"/>
      <c r="C11" s="22"/>
      <c r="D11" s="21"/>
      <c r="E11" s="20"/>
      <c r="F11" s="19"/>
      <c r="G11" s="13"/>
      <c r="H11" s="13"/>
      <c r="I11" s="13"/>
      <c r="J11" s="13"/>
      <c r="K11" s="13"/>
      <c r="L11" s="13"/>
    </row>
    <row r="12" spans="1:13" ht="16.2" thickBot="1" x14ac:dyDescent="0.35">
      <c r="A12" s="7">
        <v>6</v>
      </c>
      <c r="B12" s="23"/>
      <c r="C12" s="22"/>
      <c r="D12" s="21"/>
      <c r="E12" s="20"/>
      <c r="F12" s="19"/>
      <c r="G12" s="13"/>
      <c r="H12" s="13"/>
      <c r="I12" s="13"/>
      <c r="J12" s="13"/>
      <c r="K12" s="13"/>
      <c r="L12" s="13"/>
    </row>
    <row r="13" spans="1:13" ht="16.2" thickBot="1" x14ac:dyDescent="0.35">
      <c r="A13" s="7">
        <v>7</v>
      </c>
      <c r="B13" s="23"/>
      <c r="C13" s="22"/>
      <c r="D13" s="21"/>
      <c r="E13" s="20"/>
      <c r="F13" s="19"/>
      <c r="G13" s="13"/>
      <c r="H13" s="13"/>
      <c r="I13" s="13"/>
      <c r="J13" s="13"/>
      <c r="K13" s="13"/>
      <c r="L13" s="13"/>
    </row>
    <row r="14" spans="1:13" ht="16.2" thickBot="1" x14ac:dyDescent="0.35">
      <c r="A14" s="7">
        <v>8</v>
      </c>
      <c r="B14" s="18"/>
      <c r="C14" s="17"/>
      <c r="D14" s="16"/>
      <c r="E14" s="15"/>
      <c r="F14" s="14"/>
      <c r="G14" s="13"/>
      <c r="H14" s="13"/>
      <c r="I14" s="13"/>
      <c r="J14" s="13"/>
      <c r="K14" s="13"/>
      <c r="L14" s="13"/>
    </row>
    <row r="15" spans="1:1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.6" x14ac:dyDescent="0.3">
      <c r="A16" s="11" t="s">
        <v>22</v>
      </c>
      <c r="E16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ExpoPDFvsPoiss</vt:lpstr>
      <vt:lpstr>Expo1Graph</vt:lpstr>
      <vt:lpstr>Expo1Solver</vt:lpstr>
      <vt:lpstr>P3.Ch5P42</vt:lpstr>
      <vt:lpstr>P4.Ch5Ex</vt:lpstr>
      <vt:lpstr>P1.Pois1</vt:lpstr>
      <vt:lpstr>P2.Pois2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2018-10-31T14:29:13Z</dcterms:modified>
</cp:coreProperties>
</file>