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blic_html\CourseBase\Probability\S-5-Normal\"/>
    </mc:Choice>
  </mc:AlternateContent>
  <xr:revisionPtr revIDLastSave="0" documentId="13_ncr:1_{44739A83-8248-4E92-8234-07D7715116FF}" xr6:coauthVersionLast="47" xr6:coauthVersionMax="47" xr10:uidLastSave="{00000000-0000-0000-0000-000000000000}"/>
  <bookViews>
    <workbookView xWindow="-120" yWindow="-120" windowWidth="29040" windowHeight="15840" xr2:uid="{916A5B0B-FE61-4BB2-9DE4-D47A4EE31F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1" l="1"/>
  <c r="O2" i="1"/>
  <c r="V1" i="1" l="1"/>
  <c r="A2" i="1" s="1"/>
  <c r="M2" i="1"/>
  <c r="B41" i="1"/>
  <c r="B73" i="1"/>
  <c r="B65" i="1"/>
  <c r="B9" i="1"/>
  <c r="B33" i="1"/>
  <c r="B97" i="1"/>
  <c r="B57" i="1"/>
  <c r="B49" i="1"/>
  <c r="B89" i="1"/>
  <c r="B25" i="1"/>
  <c r="B81" i="1"/>
  <c r="B17" i="1"/>
  <c r="B96" i="1"/>
  <c r="B88" i="1"/>
  <c r="B80" i="1"/>
  <c r="B72" i="1"/>
  <c r="B64" i="1"/>
  <c r="B56" i="1"/>
  <c r="B48" i="1"/>
  <c r="B40" i="1"/>
  <c r="B32" i="1"/>
  <c r="B24" i="1"/>
  <c r="B16" i="1"/>
  <c r="B8" i="1"/>
  <c r="B95" i="1"/>
  <c r="B87" i="1"/>
  <c r="B79" i="1"/>
  <c r="B71" i="1"/>
  <c r="B63" i="1"/>
  <c r="B55" i="1"/>
  <c r="B47" i="1"/>
  <c r="B39" i="1"/>
  <c r="B31" i="1"/>
  <c r="B23" i="1"/>
  <c r="B15" i="1"/>
  <c r="B7" i="1"/>
  <c r="B94" i="1"/>
  <c r="B86" i="1"/>
  <c r="B78" i="1"/>
  <c r="B70" i="1"/>
  <c r="B62" i="1"/>
  <c r="B54" i="1"/>
  <c r="B38" i="1"/>
  <c r="B6" i="1"/>
  <c r="B46" i="1"/>
  <c r="B93" i="1"/>
  <c r="B85" i="1"/>
  <c r="B77" i="1"/>
  <c r="B69" i="1"/>
  <c r="B61" i="1"/>
  <c r="B53" i="1"/>
  <c r="B45" i="1"/>
  <c r="B37" i="1"/>
  <c r="B29" i="1"/>
  <c r="B21" i="1"/>
  <c r="B13" i="1"/>
  <c r="B5" i="1"/>
  <c r="B14" i="1"/>
  <c r="B100" i="1"/>
  <c r="B92" i="1"/>
  <c r="B84" i="1"/>
  <c r="B76" i="1"/>
  <c r="B68" i="1"/>
  <c r="B60" i="1"/>
  <c r="B52" i="1"/>
  <c r="B44" i="1"/>
  <c r="B36" i="1"/>
  <c r="B28" i="1"/>
  <c r="B20" i="1"/>
  <c r="B12" i="1"/>
  <c r="B4" i="1"/>
  <c r="B30" i="1"/>
  <c r="B99" i="1"/>
  <c r="B91" i="1"/>
  <c r="B83" i="1"/>
  <c r="B75" i="1"/>
  <c r="B67" i="1"/>
  <c r="B59" i="1"/>
  <c r="B51" i="1"/>
  <c r="B43" i="1"/>
  <c r="B35" i="1"/>
  <c r="B27" i="1"/>
  <c r="B19" i="1"/>
  <c r="B11" i="1"/>
  <c r="B3" i="1"/>
  <c r="B22" i="1"/>
  <c r="B98" i="1"/>
  <c r="B90" i="1"/>
  <c r="B82" i="1"/>
  <c r="B74" i="1"/>
  <c r="B66" i="1"/>
  <c r="B58" i="1"/>
  <c r="B50" i="1"/>
  <c r="B42" i="1"/>
  <c r="B34" i="1"/>
  <c r="B26" i="1"/>
  <c r="B18" i="1"/>
  <c r="B10" i="1"/>
  <c r="B2" i="1"/>
  <c r="B1" i="1"/>
  <c r="W1" i="1" l="1"/>
  <c r="N3" i="1"/>
  <c r="W2" i="1"/>
  <c r="Q4" i="1"/>
  <c r="W3" i="1" s="1"/>
  <c r="C1" i="1"/>
  <c r="C2" i="1"/>
  <c r="A3" i="1"/>
  <c r="C3" i="1" s="1"/>
  <c r="F25" i="1" l="1"/>
  <c r="F33" i="1"/>
  <c r="F17" i="1"/>
  <c r="F9" i="1"/>
  <c r="F7" i="1"/>
  <c r="F15" i="1"/>
  <c r="F23" i="1"/>
  <c r="F31" i="1"/>
  <c r="F39" i="1"/>
  <c r="F41" i="1"/>
  <c r="F8" i="1"/>
  <c r="F16" i="1"/>
  <c r="F24" i="1"/>
  <c r="F32" i="1"/>
  <c r="F40" i="1"/>
  <c r="F2" i="1"/>
  <c r="F21" i="1"/>
  <c r="F35" i="1"/>
  <c r="F10" i="1"/>
  <c r="F38" i="1"/>
  <c r="F13" i="1"/>
  <c r="F27" i="1"/>
  <c r="F30" i="1"/>
  <c r="F5" i="1"/>
  <c r="F19" i="1"/>
  <c r="F12" i="1"/>
  <c r="F22" i="1"/>
  <c r="F36" i="1"/>
  <c r="F11" i="1"/>
  <c r="F37" i="1"/>
  <c r="F14" i="1"/>
  <c r="F28" i="1"/>
  <c r="F3" i="1"/>
  <c r="F26" i="1"/>
  <c r="F6" i="1"/>
  <c r="F20" i="1"/>
  <c r="F34" i="1"/>
  <c r="F29" i="1"/>
  <c r="F4" i="1"/>
  <c r="F18" i="1"/>
  <c r="Q2" i="1"/>
  <c r="Q3" i="1" s="1"/>
  <c r="F1" i="1"/>
  <c r="N4" i="1"/>
  <c r="O4" i="1"/>
  <c r="A4" i="1"/>
  <c r="C4" i="1" s="1"/>
  <c r="R2" i="1" l="1"/>
  <c r="A5" i="1"/>
  <c r="C5" i="1" s="1"/>
  <c r="R3" i="1" l="1"/>
  <c r="W4" i="1" s="1"/>
  <c r="A6" i="1"/>
  <c r="C6" i="1" s="1"/>
  <c r="H1" i="1" l="1"/>
  <c r="S2" i="1"/>
  <c r="S3" i="1"/>
  <c r="A7" i="1"/>
  <c r="C7" i="1" s="1"/>
  <c r="H2" i="1" l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I1" i="1"/>
  <c r="A8" i="1"/>
  <c r="C8" i="1" s="1"/>
  <c r="I2" i="1" l="1"/>
  <c r="A9" i="1"/>
  <c r="C9" i="1" s="1"/>
  <c r="I3" i="1" l="1"/>
  <c r="I4" i="1"/>
  <c r="A10" i="1"/>
  <c r="C10" i="1" s="1"/>
  <c r="I5" i="1" l="1"/>
  <c r="A11" i="1"/>
  <c r="C11" i="1" s="1"/>
  <c r="I6" i="1" l="1"/>
  <c r="A12" i="1"/>
  <c r="C12" i="1" s="1"/>
  <c r="I7" i="1" l="1"/>
  <c r="A13" i="1"/>
  <c r="C13" i="1" s="1"/>
  <c r="I8" i="1" l="1"/>
  <c r="A14" i="1"/>
  <c r="C14" i="1" s="1"/>
  <c r="I9" i="1" l="1"/>
  <c r="A15" i="1"/>
  <c r="C15" i="1" s="1"/>
  <c r="I10" i="1" l="1"/>
  <c r="A16" i="1"/>
  <c r="C16" i="1" s="1"/>
  <c r="I11" i="1" l="1"/>
  <c r="A17" i="1"/>
  <c r="C17" i="1" s="1"/>
  <c r="I12" i="1" l="1"/>
  <c r="A18" i="1"/>
  <c r="C18" i="1" s="1"/>
  <c r="I13" i="1" l="1"/>
  <c r="A19" i="1"/>
  <c r="C19" i="1" s="1"/>
  <c r="I14" i="1" l="1"/>
  <c r="A20" i="1"/>
  <c r="C20" i="1" s="1"/>
  <c r="I15" i="1" l="1"/>
  <c r="A21" i="1"/>
  <c r="C21" i="1" s="1"/>
  <c r="I16" i="1" l="1"/>
  <c r="A22" i="1"/>
  <c r="C22" i="1" s="1"/>
  <c r="I17" i="1" l="1"/>
  <c r="A23" i="1"/>
  <c r="C23" i="1" s="1"/>
  <c r="I18" i="1" l="1"/>
  <c r="A24" i="1"/>
  <c r="C24" i="1" s="1"/>
  <c r="I19" i="1" l="1"/>
  <c r="A25" i="1"/>
  <c r="C25" i="1" s="1"/>
  <c r="I20" i="1" l="1"/>
  <c r="A26" i="1"/>
  <c r="C26" i="1" s="1"/>
  <c r="I21" i="1" l="1"/>
  <c r="A27" i="1"/>
  <c r="C27" i="1" s="1"/>
  <c r="I22" i="1" l="1"/>
  <c r="A28" i="1"/>
  <c r="C28" i="1" s="1"/>
  <c r="I23" i="1" l="1"/>
  <c r="A29" i="1"/>
  <c r="C29" i="1" s="1"/>
  <c r="I24" i="1" l="1"/>
  <c r="A30" i="1"/>
  <c r="C30" i="1" s="1"/>
  <c r="I25" i="1" l="1"/>
  <c r="A31" i="1"/>
  <c r="C31" i="1" s="1"/>
  <c r="I26" i="1" l="1"/>
  <c r="A32" i="1"/>
  <c r="C32" i="1" s="1"/>
  <c r="I27" i="1" l="1"/>
  <c r="A33" i="1"/>
  <c r="C33" i="1" s="1"/>
  <c r="I28" i="1" l="1"/>
  <c r="A34" i="1"/>
  <c r="C34" i="1" s="1"/>
  <c r="I29" i="1" l="1"/>
  <c r="A35" i="1"/>
  <c r="C35" i="1" s="1"/>
  <c r="I30" i="1" l="1"/>
  <c r="A36" i="1"/>
  <c r="C36" i="1" s="1"/>
  <c r="I31" i="1" l="1"/>
  <c r="A37" i="1"/>
  <c r="C37" i="1" s="1"/>
  <c r="I32" i="1" l="1"/>
  <c r="A38" i="1"/>
  <c r="C38" i="1" s="1"/>
  <c r="I33" i="1" l="1"/>
  <c r="A39" i="1"/>
  <c r="C39" i="1" s="1"/>
  <c r="I34" i="1" l="1"/>
  <c r="A40" i="1"/>
  <c r="C40" i="1" s="1"/>
  <c r="I35" i="1" l="1"/>
  <c r="A41" i="1"/>
  <c r="C41" i="1" s="1"/>
  <c r="I36" i="1" l="1"/>
  <c r="A42" i="1"/>
  <c r="C42" i="1" s="1"/>
  <c r="I37" i="1" l="1"/>
  <c r="A43" i="1"/>
  <c r="C43" i="1" s="1"/>
  <c r="I38" i="1" l="1"/>
  <c r="A44" i="1"/>
  <c r="C44" i="1" s="1"/>
  <c r="I39" i="1" l="1"/>
  <c r="A45" i="1"/>
  <c r="C45" i="1" s="1"/>
  <c r="I40" i="1" l="1"/>
  <c r="A46" i="1"/>
  <c r="C46" i="1" s="1"/>
  <c r="I41" i="1" l="1"/>
  <c r="A47" i="1"/>
  <c r="C47" i="1" s="1"/>
  <c r="I42" i="1" l="1"/>
  <c r="A48" i="1"/>
  <c r="C48" i="1" s="1"/>
  <c r="I43" i="1" l="1"/>
  <c r="A49" i="1"/>
  <c r="C49" i="1" s="1"/>
  <c r="I44" i="1" l="1"/>
  <c r="A50" i="1"/>
  <c r="C50" i="1" s="1"/>
  <c r="I45" i="1" l="1"/>
  <c r="A51" i="1"/>
  <c r="C51" i="1" s="1"/>
  <c r="I46" i="1" l="1"/>
  <c r="A52" i="1"/>
  <c r="C52" i="1" s="1"/>
  <c r="I47" i="1" l="1"/>
  <c r="A53" i="1"/>
  <c r="C53" i="1" s="1"/>
  <c r="I48" i="1" l="1"/>
  <c r="A54" i="1"/>
  <c r="C54" i="1" s="1"/>
  <c r="I49" i="1" l="1"/>
  <c r="A55" i="1"/>
  <c r="C55" i="1" s="1"/>
  <c r="I50" i="1" l="1"/>
  <c r="A56" i="1"/>
  <c r="C56" i="1" s="1"/>
  <c r="I51" i="1" l="1"/>
  <c r="A57" i="1"/>
  <c r="C57" i="1" s="1"/>
  <c r="I52" i="1" l="1"/>
  <c r="A58" i="1"/>
  <c r="C58" i="1" s="1"/>
  <c r="I53" i="1" l="1"/>
  <c r="A59" i="1"/>
  <c r="C59" i="1" s="1"/>
  <c r="I54" i="1" l="1"/>
  <c r="A60" i="1"/>
  <c r="C60" i="1" s="1"/>
  <c r="I55" i="1" l="1"/>
  <c r="A61" i="1"/>
  <c r="C61" i="1" s="1"/>
  <c r="I56" i="1" l="1"/>
  <c r="A62" i="1"/>
  <c r="C62" i="1" s="1"/>
  <c r="I57" i="1" l="1"/>
  <c r="A63" i="1"/>
  <c r="C63" i="1" s="1"/>
  <c r="I58" i="1" l="1"/>
  <c r="A64" i="1"/>
  <c r="C64" i="1" s="1"/>
  <c r="I59" i="1" l="1"/>
  <c r="A65" i="1"/>
  <c r="C65" i="1" s="1"/>
  <c r="I60" i="1" l="1"/>
  <c r="A66" i="1"/>
  <c r="C66" i="1" s="1"/>
  <c r="I61" i="1" l="1"/>
  <c r="A67" i="1"/>
  <c r="C67" i="1" s="1"/>
  <c r="I62" i="1" l="1"/>
  <c r="A68" i="1"/>
  <c r="C68" i="1" s="1"/>
  <c r="I63" i="1" l="1"/>
  <c r="A69" i="1"/>
  <c r="C69" i="1" s="1"/>
  <c r="I64" i="1" l="1"/>
  <c r="A70" i="1"/>
  <c r="C70" i="1" s="1"/>
  <c r="I65" i="1" l="1"/>
  <c r="A71" i="1"/>
  <c r="C71" i="1" s="1"/>
  <c r="I66" i="1" l="1"/>
  <c r="A72" i="1"/>
  <c r="C72" i="1" s="1"/>
  <c r="I67" i="1" l="1"/>
  <c r="A73" i="1"/>
  <c r="C73" i="1" s="1"/>
  <c r="I68" i="1" l="1"/>
  <c r="A74" i="1"/>
  <c r="C74" i="1" s="1"/>
  <c r="I69" i="1" l="1"/>
  <c r="A75" i="1"/>
  <c r="C75" i="1" s="1"/>
  <c r="I70" i="1" l="1"/>
  <c r="A76" i="1"/>
  <c r="C76" i="1" s="1"/>
  <c r="I71" i="1" l="1"/>
  <c r="A77" i="1"/>
  <c r="C77" i="1" s="1"/>
  <c r="I72" i="1" l="1"/>
  <c r="A78" i="1"/>
  <c r="C78" i="1" s="1"/>
  <c r="I73" i="1" l="1"/>
  <c r="A79" i="1"/>
  <c r="C79" i="1" s="1"/>
  <c r="I74" i="1" l="1"/>
  <c r="A80" i="1"/>
  <c r="C80" i="1" s="1"/>
  <c r="I75" i="1" l="1"/>
  <c r="A81" i="1"/>
  <c r="C81" i="1" s="1"/>
  <c r="I76" i="1" l="1"/>
  <c r="A82" i="1"/>
  <c r="C82" i="1" s="1"/>
  <c r="I77" i="1" l="1"/>
  <c r="A83" i="1"/>
  <c r="C83" i="1" s="1"/>
  <c r="I78" i="1" l="1"/>
  <c r="A84" i="1"/>
  <c r="C84" i="1" s="1"/>
  <c r="I79" i="1" l="1"/>
  <c r="A85" i="1"/>
  <c r="C85" i="1" s="1"/>
  <c r="I80" i="1" l="1"/>
  <c r="A86" i="1"/>
  <c r="C86" i="1" s="1"/>
  <c r="I81" i="1" l="1"/>
  <c r="A87" i="1"/>
  <c r="C87" i="1" s="1"/>
  <c r="I82" i="1" l="1"/>
  <c r="A88" i="1"/>
  <c r="C88" i="1" s="1"/>
  <c r="I83" i="1" l="1"/>
  <c r="A89" i="1"/>
  <c r="C89" i="1" s="1"/>
  <c r="I84" i="1" l="1"/>
  <c r="A90" i="1"/>
  <c r="C90" i="1" s="1"/>
  <c r="I85" i="1" l="1"/>
  <c r="A91" i="1"/>
  <c r="C91" i="1" s="1"/>
  <c r="I86" i="1" l="1"/>
  <c r="A92" i="1"/>
  <c r="C92" i="1" s="1"/>
  <c r="I87" i="1" l="1"/>
  <c r="A93" i="1"/>
  <c r="C93" i="1" s="1"/>
  <c r="I88" i="1" l="1"/>
  <c r="A94" i="1"/>
  <c r="C94" i="1" s="1"/>
  <c r="I89" i="1" l="1"/>
  <c r="A95" i="1"/>
  <c r="C95" i="1" s="1"/>
  <c r="I90" i="1" l="1"/>
  <c r="A96" i="1"/>
  <c r="C96" i="1" s="1"/>
  <c r="I91" i="1" l="1"/>
  <c r="A97" i="1"/>
  <c r="C97" i="1" s="1"/>
  <c r="I92" i="1" l="1"/>
  <c r="A98" i="1"/>
  <c r="C98" i="1" s="1"/>
  <c r="I93" i="1" l="1"/>
  <c r="A99" i="1"/>
  <c r="C99" i="1" s="1"/>
  <c r="I94" i="1" l="1"/>
  <c r="A100" i="1"/>
  <c r="C100" i="1" s="1"/>
  <c r="I95" i="1" l="1"/>
  <c r="I96" i="1" l="1"/>
  <c r="I97" i="1" l="1"/>
  <c r="I98" i="1" l="1"/>
  <c r="I99" i="1" l="1"/>
  <c r="I100" i="1" l="1"/>
</calcChain>
</file>

<file path=xl/sharedStrings.xml><?xml version="1.0" encoding="utf-8"?>
<sst xmlns="http://schemas.openxmlformats.org/spreadsheetml/2006/main" count="8" uniqueCount="8">
  <si>
    <t>Pmax</t>
  </si>
  <si>
    <t>Qmax</t>
  </si>
  <si>
    <t>P</t>
  </si>
  <si>
    <t>Prob</t>
  </si>
  <si>
    <t>NormalR</t>
  </si>
  <si>
    <t>LTD</t>
  </si>
  <si>
    <t>L</t>
  </si>
  <si>
    <t>increment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</si>
</sst>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Sheet1!$W$1</c:f>
          <c:strCache>
            <c:ptCount val="1"/>
            <c:pt idx="0">
              <c:v>Linear Demand Curve: Pmax=26 Qmax=26; P=19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Sheet1!$O$1:$O$2</c:f>
              <c:numCache>
                <c:formatCode>General</c:formatCode>
                <c:ptCount val="2"/>
                <c:pt idx="0">
                  <c:v>0</c:v>
                </c:pt>
                <c:pt idx="1">
                  <c:v>26</c:v>
                </c:pt>
              </c:numCache>
            </c:numRef>
          </c:xVal>
          <c:yVal>
            <c:numRef>
              <c:f>Sheet1!$N$1:$N$2</c:f>
              <c:numCache>
                <c:formatCode>General</c:formatCode>
                <c:ptCount val="2"/>
                <c:pt idx="0">
                  <c:v>26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2D-470A-A00C-0692466A6B9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Sheet1!$O$3:$O$4</c:f>
              <c:numCache>
                <c:formatCode>General</c:formatCode>
                <c:ptCount val="2"/>
                <c:pt idx="0">
                  <c:v>0</c:v>
                </c:pt>
                <c:pt idx="1">
                  <c:v>7.0000000000000009</c:v>
                </c:pt>
              </c:numCache>
            </c:numRef>
          </c:xVal>
          <c:yVal>
            <c:numRef>
              <c:f>Sheet1!$N$3:$N$4</c:f>
              <c:numCache>
                <c:formatCode>General</c:formatCode>
                <c:ptCount val="2"/>
                <c:pt idx="0">
                  <c:v>19</c:v>
                </c:pt>
                <c:pt idx="1">
                  <c:v>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62D-470A-A00C-0692466A6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894480"/>
        <c:axId val="2103895312"/>
      </c:scatterChart>
      <c:valAx>
        <c:axId val="210389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895312"/>
        <c:crosses val="autoZero"/>
        <c:crossBetween val="midCat"/>
      </c:valAx>
      <c:valAx>
        <c:axId val="210389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894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Sheet1!$W$2</c:f>
          <c:strCache>
            <c:ptCount val="1"/>
            <c:pt idx="0">
              <c:v>Uniform Distribution: [0, 26],  P=19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Sheet1!$A$1:$A$100</c:f>
              <c:numCache>
                <c:formatCode>0.0</c:formatCode>
                <c:ptCount val="100"/>
                <c:pt idx="0">
                  <c:v>0</c:v>
                </c:pt>
                <c:pt idx="1">
                  <c:v>0.26262626262626265</c:v>
                </c:pt>
                <c:pt idx="2">
                  <c:v>0.5252525252525253</c:v>
                </c:pt>
                <c:pt idx="3">
                  <c:v>0.78787878787878796</c:v>
                </c:pt>
                <c:pt idx="4">
                  <c:v>1.0505050505050506</c:v>
                </c:pt>
                <c:pt idx="5">
                  <c:v>1.3131313131313131</c:v>
                </c:pt>
                <c:pt idx="6">
                  <c:v>1.5757575757575757</c:v>
                </c:pt>
                <c:pt idx="7">
                  <c:v>1.8383838383838382</c:v>
                </c:pt>
                <c:pt idx="8">
                  <c:v>2.1010101010101008</c:v>
                </c:pt>
                <c:pt idx="9">
                  <c:v>2.3636363636363633</c:v>
                </c:pt>
                <c:pt idx="10">
                  <c:v>2.6262626262626259</c:v>
                </c:pt>
                <c:pt idx="11">
                  <c:v>2.8888888888888884</c:v>
                </c:pt>
                <c:pt idx="12">
                  <c:v>3.1515151515151509</c:v>
                </c:pt>
                <c:pt idx="13">
                  <c:v>3.4141414141414135</c:v>
                </c:pt>
                <c:pt idx="14">
                  <c:v>3.676767676767676</c:v>
                </c:pt>
                <c:pt idx="15">
                  <c:v>3.9393939393939386</c:v>
                </c:pt>
                <c:pt idx="16">
                  <c:v>4.2020202020202015</c:v>
                </c:pt>
                <c:pt idx="17">
                  <c:v>4.4646464646464645</c:v>
                </c:pt>
                <c:pt idx="18">
                  <c:v>4.7272727272727275</c:v>
                </c:pt>
                <c:pt idx="19">
                  <c:v>4.9898989898989905</c:v>
                </c:pt>
                <c:pt idx="20">
                  <c:v>5.2525252525252535</c:v>
                </c:pt>
                <c:pt idx="21">
                  <c:v>5.5151515151515165</c:v>
                </c:pt>
                <c:pt idx="22">
                  <c:v>5.7777777777777795</c:v>
                </c:pt>
                <c:pt idx="23">
                  <c:v>6.0404040404040424</c:v>
                </c:pt>
                <c:pt idx="24">
                  <c:v>6.3030303030303054</c:v>
                </c:pt>
                <c:pt idx="25">
                  <c:v>6.5656565656565684</c:v>
                </c:pt>
                <c:pt idx="26">
                  <c:v>6.8282828282828314</c:v>
                </c:pt>
                <c:pt idx="27">
                  <c:v>7.0909090909090944</c:v>
                </c:pt>
                <c:pt idx="28">
                  <c:v>7.3535353535353574</c:v>
                </c:pt>
                <c:pt idx="29">
                  <c:v>7.6161616161616204</c:v>
                </c:pt>
                <c:pt idx="30">
                  <c:v>7.8787878787878833</c:v>
                </c:pt>
                <c:pt idx="31">
                  <c:v>8.1414141414141454</c:v>
                </c:pt>
                <c:pt idx="32">
                  <c:v>8.4040404040404084</c:v>
                </c:pt>
                <c:pt idx="33">
                  <c:v>8.6666666666666714</c:v>
                </c:pt>
                <c:pt idx="34">
                  <c:v>8.9292929292929344</c:v>
                </c:pt>
                <c:pt idx="35">
                  <c:v>9.1919191919191974</c:v>
                </c:pt>
                <c:pt idx="36">
                  <c:v>9.4545454545454604</c:v>
                </c:pt>
                <c:pt idx="37">
                  <c:v>9.7171717171717233</c:v>
                </c:pt>
                <c:pt idx="38">
                  <c:v>9.9797979797979863</c:v>
                </c:pt>
                <c:pt idx="39">
                  <c:v>10.242424242424249</c:v>
                </c:pt>
                <c:pt idx="40">
                  <c:v>10.505050505050512</c:v>
                </c:pt>
                <c:pt idx="41">
                  <c:v>10.767676767676775</c:v>
                </c:pt>
                <c:pt idx="42">
                  <c:v>11.030303030303038</c:v>
                </c:pt>
                <c:pt idx="43">
                  <c:v>11.292929292929301</c:v>
                </c:pt>
                <c:pt idx="44">
                  <c:v>11.555555555555564</c:v>
                </c:pt>
                <c:pt idx="45">
                  <c:v>11.818181818181827</c:v>
                </c:pt>
                <c:pt idx="46">
                  <c:v>12.08080808080809</c:v>
                </c:pt>
                <c:pt idx="47">
                  <c:v>12.343434343434353</c:v>
                </c:pt>
                <c:pt idx="48">
                  <c:v>12.606060606060616</c:v>
                </c:pt>
                <c:pt idx="49">
                  <c:v>12.868686868686879</c:v>
                </c:pt>
                <c:pt idx="50">
                  <c:v>13.131313131313142</c:v>
                </c:pt>
                <c:pt idx="51">
                  <c:v>13.393939393939405</c:v>
                </c:pt>
                <c:pt idx="52">
                  <c:v>13.656565656565668</c:v>
                </c:pt>
                <c:pt idx="53">
                  <c:v>13.919191919191931</c:v>
                </c:pt>
                <c:pt idx="54">
                  <c:v>14.181818181818194</c:v>
                </c:pt>
                <c:pt idx="55">
                  <c:v>14.444444444444457</c:v>
                </c:pt>
                <c:pt idx="56">
                  <c:v>14.70707070707072</c:v>
                </c:pt>
                <c:pt idx="57">
                  <c:v>14.969696969696983</c:v>
                </c:pt>
                <c:pt idx="58">
                  <c:v>15.232323232323246</c:v>
                </c:pt>
                <c:pt idx="59">
                  <c:v>15.494949494949509</c:v>
                </c:pt>
                <c:pt idx="60">
                  <c:v>15.757575757575772</c:v>
                </c:pt>
                <c:pt idx="61">
                  <c:v>16.020202020202035</c:v>
                </c:pt>
                <c:pt idx="62">
                  <c:v>16.282828282828298</c:v>
                </c:pt>
                <c:pt idx="63">
                  <c:v>16.545454545454561</c:v>
                </c:pt>
                <c:pt idx="64">
                  <c:v>16.808080808080824</c:v>
                </c:pt>
                <c:pt idx="65">
                  <c:v>17.070707070707087</c:v>
                </c:pt>
                <c:pt idx="66">
                  <c:v>17.33333333333335</c:v>
                </c:pt>
                <c:pt idx="67">
                  <c:v>17.595959595959613</c:v>
                </c:pt>
                <c:pt idx="68">
                  <c:v>17.858585858585876</c:v>
                </c:pt>
                <c:pt idx="69">
                  <c:v>18.121212121212139</c:v>
                </c:pt>
                <c:pt idx="70">
                  <c:v>18.383838383838402</c:v>
                </c:pt>
                <c:pt idx="71">
                  <c:v>18.646464646464665</c:v>
                </c:pt>
                <c:pt idx="72">
                  <c:v>18.909090909090928</c:v>
                </c:pt>
                <c:pt idx="73">
                  <c:v>19.171717171717191</c:v>
                </c:pt>
                <c:pt idx="74">
                  <c:v>19.434343434343454</c:v>
                </c:pt>
                <c:pt idx="75">
                  <c:v>19.696969696969717</c:v>
                </c:pt>
                <c:pt idx="76">
                  <c:v>19.95959595959598</c:v>
                </c:pt>
                <c:pt idx="77">
                  <c:v>20.222222222222243</c:v>
                </c:pt>
                <c:pt idx="78">
                  <c:v>20.484848484848506</c:v>
                </c:pt>
                <c:pt idx="79">
                  <c:v>20.747474747474769</c:v>
                </c:pt>
                <c:pt idx="80">
                  <c:v>21.010101010101032</c:v>
                </c:pt>
                <c:pt idx="81">
                  <c:v>21.272727272727295</c:v>
                </c:pt>
                <c:pt idx="82">
                  <c:v>21.535353535353558</c:v>
                </c:pt>
                <c:pt idx="83">
                  <c:v>21.797979797979821</c:v>
                </c:pt>
                <c:pt idx="84">
                  <c:v>22.060606060606084</c:v>
                </c:pt>
                <c:pt idx="85">
                  <c:v>22.323232323232347</c:v>
                </c:pt>
                <c:pt idx="86">
                  <c:v>22.58585858585861</c:v>
                </c:pt>
                <c:pt idx="87">
                  <c:v>22.848484848484873</c:v>
                </c:pt>
                <c:pt idx="88">
                  <c:v>23.111111111111136</c:v>
                </c:pt>
                <c:pt idx="89">
                  <c:v>23.373737373737399</c:v>
                </c:pt>
                <c:pt idx="90">
                  <c:v>23.636363636363662</c:v>
                </c:pt>
                <c:pt idx="91">
                  <c:v>23.898989898989925</c:v>
                </c:pt>
                <c:pt idx="92">
                  <c:v>24.161616161616188</c:v>
                </c:pt>
                <c:pt idx="93">
                  <c:v>24.424242424242451</c:v>
                </c:pt>
                <c:pt idx="94">
                  <c:v>24.686868686868713</c:v>
                </c:pt>
                <c:pt idx="95">
                  <c:v>24.949494949494976</c:v>
                </c:pt>
                <c:pt idx="96">
                  <c:v>25.212121212121239</c:v>
                </c:pt>
                <c:pt idx="97">
                  <c:v>25.474747474747502</c:v>
                </c:pt>
                <c:pt idx="98">
                  <c:v>25.737373737373765</c:v>
                </c:pt>
                <c:pt idx="99">
                  <c:v>26.000000000000028</c:v>
                </c:pt>
              </c:numCache>
            </c:numRef>
          </c:cat>
          <c:val>
            <c:numRef>
              <c:f>Sheet1!$B$1:$B$100</c:f>
              <c:numCache>
                <c:formatCode>General</c:formatCode>
                <c:ptCount val="100"/>
                <c:pt idx="0">
                  <c:v>3.8461538461538464E-2</c:v>
                </c:pt>
                <c:pt idx="1">
                  <c:v>3.8461538461538464E-2</c:v>
                </c:pt>
                <c:pt idx="2">
                  <c:v>3.8461538461538464E-2</c:v>
                </c:pt>
                <c:pt idx="3">
                  <c:v>3.8461538461538464E-2</c:v>
                </c:pt>
                <c:pt idx="4">
                  <c:v>3.8461538461538464E-2</c:v>
                </c:pt>
                <c:pt idx="5">
                  <c:v>3.8461538461538464E-2</c:v>
                </c:pt>
                <c:pt idx="6">
                  <c:v>3.8461538461538464E-2</c:v>
                </c:pt>
                <c:pt idx="7">
                  <c:v>3.8461538461538464E-2</c:v>
                </c:pt>
                <c:pt idx="8">
                  <c:v>3.8461538461538464E-2</c:v>
                </c:pt>
                <c:pt idx="9">
                  <c:v>3.8461538461538464E-2</c:v>
                </c:pt>
                <c:pt idx="10">
                  <c:v>3.8461538461538464E-2</c:v>
                </c:pt>
                <c:pt idx="11">
                  <c:v>3.8461538461538464E-2</c:v>
                </c:pt>
                <c:pt idx="12">
                  <c:v>3.8461538461538464E-2</c:v>
                </c:pt>
                <c:pt idx="13">
                  <c:v>3.8461538461538464E-2</c:v>
                </c:pt>
                <c:pt idx="14">
                  <c:v>3.8461538461538464E-2</c:v>
                </c:pt>
                <c:pt idx="15">
                  <c:v>3.8461538461538464E-2</c:v>
                </c:pt>
                <c:pt idx="16">
                  <c:v>3.8461538461538464E-2</c:v>
                </c:pt>
                <c:pt idx="17">
                  <c:v>3.8461538461538464E-2</c:v>
                </c:pt>
                <c:pt idx="18">
                  <c:v>3.8461538461538464E-2</c:v>
                </c:pt>
                <c:pt idx="19">
                  <c:v>3.8461538461538464E-2</c:v>
                </c:pt>
                <c:pt idx="20">
                  <c:v>3.8461538461538464E-2</c:v>
                </c:pt>
                <c:pt idx="21">
                  <c:v>3.8461538461538464E-2</c:v>
                </c:pt>
                <c:pt idx="22">
                  <c:v>3.8461538461538464E-2</c:v>
                </c:pt>
                <c:pt idx="23">
                  <c:v>3.8461538461538464E-2</c:v>
                </c:pt>
                <c:pt idx="24">
                  <c:v>3.8461538461538464E-2</c:v>
                </c:pt>
                <c:pt idx="25">
                  <c:v>3.8461538461538464E-2</c:v>
                </c:pt>
                <c:pt idx="26">
                  <c:v>3.8461538461538464E-2</c:v>
                </c:pt>
                <c:pt idx="27">
                  <c:v>3.8461538461538464E-2</c:v>
                </c:pt>
                <c:pt idx="28">
                  <c:v>3.8461538461538464E-2</c:v>
                </c:pt>
                <c:pt idx="29">
                  <c:v>3.8461538461538464E-2</c:v>
                </c:pt>
                <c:pt idx="30">
                  <c:v>3.8461538461538464E-2</c:v>
                </c:pt>
                <c:pt idx="31">
                  <c:v>3.8461538461538464E-2</c:v>
                </c:pt>
                <c:pt idx="32">
                  <c:v>3.8461538461538464E-2</c:v>
                </c:pt>
                <c:pt idx="33">
                  <c:v>3.8461538461538464E-2</c:v>
                </c:pt>
                <c:pt idx="34">
                  <c:v>3.8461538461538464E-2</c:v>
                </c:pt>
                <c:pt idx="35">
                  <c:v>3.8461538461538464E-2</c:v>
                </c:pt>
                <c:pt idx="36">
                  <c:v>3.8461538461538464E-2</c:v>
                </c:pt>
                <c:pt idx="37">
                  <c:v>3.8461538461538464E-2</c:v>
                </c:pt>
                <c:pt idx="38">
                  <c:v>3.8461538461538464E-2</c:v>
                </c:pt>
                <c:pt idx="39">
                  <c:v>3.8461538461538464E-2</c:v>
                </c:pt>
                <c:pt idx="40">
                  <c:v>3.8461538461538464E-2</c:v>
                </c:pt>
                <c:pt idx="41">
                  <c:v>3.8461538461538464E-2</c:v>
                </c:pt>
                <c:pt idx="42">
                  <c:v>3.8461538461538464E-2</c:v>
                </c:pt>
                <c:pt idx="43">
                  <c:v>3.8461538461538464E-2</c:v>
                </c:pt>
                <c:pt idx="44">
                  <c:v>3.8461538461538464E-2</c:v>
                </c:pt>
                <c:pt idx="45">
                  <c:v>3.8461538461538464E-2</c:v>
                </c:pt>
                <c:pt idx="46">
                  <c:v>3.8461538461538464E-2</c:v>
                </c:pt>
                <c:pt idx="47">
                  <c:v>3.8461538461538464E-2</c:v>
                </c:pt>
                <c:pt idx="48">
                  <c:v>3.8461538461538464E-2</c:v>
                </c:pt>
                <c:pt idx="49">
                  <c:v>3.8461538461538464E-2</c:v>
                </c:pt>
                <c:pt idx="50">
                  <c:v>3.8461538461538464E-2</c:v>
                </c:pt>
                <c:pt idx="51">
                  <c:v>3.8461538461538464E-2</c:v>
                </c:pt>
                <c:pt idx="52">
                  <c:v>3.8461538461538464E-2</c:v>
                </c:pt>
                <c:pt idx="53">
                  <c:v>3.8461538461538464E-2</c:v>
                </c:pt>
                <c:pt idx="54">
                  <c:v>3.8461538461538464E-2</c:v>
                </c:pt>
                <c:pt idx="55">
                  <c:v>3.8461538461538464E-2</c:v>
                </c:pt>
                <c:pt idx="56">
                  <c:v>3.8461538461538464E-2</c:v>
                </c:pt>
                <c:pt idx="57">
                  <c:v>3.8461538461538464E-2</c:v>
                </c:pt>
                <c:pt idx="58">
                  <c:v>3.8461538461538464E-2</c:v>
                </c:pt>
                <c:pt idx="59">
                  <c:v>3.8461538461538464E-2</c:v>
                </c:pt>
                <c:pt idx="60">
                  <c:v>3.8461538461538464E-2</c:v>
                </c:pt>
                <c:pt idx="61">
                  <c:v>3.8461538461538464E-2</c:v>
                </c:pt>
                <c:pt idx="62">
                  <c:v>3.8461538461538464E-2</c:v>
                </c:pt>
                <c:pt idx="63">
                  <c:v>3.8461538461538464E-2</c:v>
                </c:pt>
                <c:pt idx="64">
                  <c:v>3.8461538461538464E-2</c:v>
                </c:pt>
                <c:pt idx="65">
                  <c:v>3.8461538461538464E-2</c:v>
                </c:pt>
                <c:pt idx="66">
                  <c:v>3.8461538461538464E-2</c:v>
                </c:pt>
                <c:pt idx="67">
                  <c:v>3.8461538461538464E-2</c:v>
                </c:pt>
                <c:pt idx="68">
                  <c:v>3.8461538461538464E-2</c:v>
                </c:pt>
                <c:pt idx="69">
                  <c:v>3.8461538461538464E-2</c:v>
                </c:pt>
                <c:pt idx="70">
                  <c:v>3.8461538461538464E-2</c:v>
                </c:pt>
                <c:pt idx="71">
                  <c:v>3.8461538461538464E-2</c:v>
                </c:pt>
                <c:pt idx="72">
                  <c:v>3.8461538461538464E-2</c:v>
                </c:pt>
                <c:pt idx="73">
                  <c:v>3.8461538461538464E-2</c:v>
                </c:pt>
                <c:pt idx="74">
                  <c:v>3.8461538461538464E-2</c:v>
                </c:pt>
                <c:pt idx="75">
                  <c:v>3.8461538461538464E-2</c:v>
                </c:pt>
                <c:pt idx="76">
                  <c:v>3.8461538461538464E-2</c:v>
                </c:pt>
                <c:pt idx="77">
                  <c:v>3.8461538461538464E-2</c:v>
                </c:pt>
                <c:pt idx="78">
                  <c:v>3.8461538461538464E-2</c:v>
                </c:pt>
                <c:pt idx="79">
                  <c:v>3.8461538461538464E-2</c:v>
                </c:pt>
                <c:pt idx="80">
                  <c:v>3.8461538461538464E-2</c:v>
                </c:pt>
                <c:pt idx="81">
                  <c:v>3.8461538461538464E-2</c:v>
                </c:pt>
                <c:pt idx="82">
                  <c:v>3.8461538461538464E-2</c:v>
                </c:pt>
                <c:pt idx="83">
                  <c:v>3.8461538461538464E-2</c:v>
                </c:pt>
                <c:pt idx="84">
                  <c:v>3.8461538461538464E-2</c:v>
                </c:pt>
                <c:pt idx="85">
                  <c:v>3.8461538461538464E-2</c:v>
                </c:pt>
                <c:pt idx="86">
                  <c:v>3.8461538461538464E-2</c:v>
                </c:pt>
                <c:pt idx="87">
                  <c:v>3.8461538461538464E-2</c:v>
                </c:pt>
                <c:pt idx="88">
                  <c:v>3.8461538461538464E-2</c:v>
                </c:pt>
                <c:pt idx="89">
                  <c:v>3.8461538461538464E-2</c:v>
                </c:pt>
                <c:pt idx="90">
                  <c:v>3.8461538461538464E-2</c:v>
                </c:pt>
                <c:pt idx="91">
                  <c:v>3.8461538461538464E-2</c:v>
                </c:pt>
                <c:pt idx="92">
                  <c:v>3.8461538461538464E-2</c:v>
                </c:pt>
                <c:pt idx="93">
                  <c:v>3.8461538461538464E-2</c:v>
                </c:pt>
                <c:pt idx="94">
                  <c:v>3.8461538461538464E-2</c:v>
                </c:pt>
                <c:pt idx="95">
                  <c:v>3.8461538461538464E-2</c:v>
                </c:pt>
                <c:pt idx="96">
                  <c:v>3.8461538461538464E-2</c:v>
                </c:pt>
                <c:pt idx="97">
                  <c:v>3.8461538461538464E-2</c:v>
                </c:pt>
                <c:pt idx="98">
                  <c:v>3.8461538461538464E-2</c:v>
                </c:pt>
                <c:pt idx="99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4-4521-9298-BC1A426A1733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Sheet1!$A$1:$A$100</c:f>
              <c:numCache>
                <c:formatCode>0.0</c:formatCode>
                <c:ptCount val="100"/>
                <c:pt idx="0">
                  <c:v>0</c:v>
                </c:pt>
                <c:pt idx="1">
                  <c:v>0.26262626262626265</c:v>
                </c:pt>
                <c:pt idx="2">
                  <c:v>0.5252525252525253</c:v>
                </c:pt>
                <c:pt idx="3">
                  <c:v>0.78787878787878796</c:v>
                </c:pt>
                <c:pt idx="4">
                  <c:v>1.0505050505050506</c:v>
                </c:pt>
                <c:pt idx="5">
                  <c:v>1.3131313131313131</c:v>
                </c:pt>
                <c:pt idx="6">
                  <c:v>1.5757575757575757</c:v>
                </c:pt>
                <c:pt idx="7">
                  <c:v>1.8383838383838382</c:v>
                </c:pt>
                <c:pt idx="8">
                  <c:v>2.1010101010101008</c:v>
                </c:pt>
                <c:pt idx="9">
                  <c:v>2.3636363636363633</c:v>
                </c:pt>
                <c:pt idx="10">
                  <c:v>2.6262626262626259</c:v>
                </c:pt>
                <c:pt idx="11">
                  <c:v>2.8888888888888884</c:v>
                </c:pt>
                <c:pt idx="12">
                  <c:v>3.1515151515151509</c:v>
                </c:pt>
                <c:pt idx="13">
                  <c:v>3.4141414141414135</c:v>
                </c:pt>
                <c:pt idx="14">
                  <c:v>3.676767676767676</c:v>
                </c:pt>
                <c:pt idx="15">
                  <c:v>3.9393939393939386</c:v>
                </c:pt>
                <c:pt idx="16">
                  <c:v>4.2020202020202015</c:v>
                </c:pt>
                <c:pt idx="17">
                  <c:v>4.4646464646464645</c:v>
                </c:pt>
                <c:pt idx="18">
                  <c:v>4.7272727272727275</c:v>
                </c:pt>
                <c:pt idx="19">
                  <c:v>4.9898989898989905</c:v>
                </c:pt>
                <c:pt idx="20">
                  <c:v>5.2525252525252535</c:v>
                </c:pt>
                <c:pt idx="21">
                  <c:v>5.5151515151515165</c:v>
                </c:pt>
                <c:pt idx="22">
                  <c:v>5.7777777777777795</c:v>
                </c:pt>
                <c:pt idx="23">
                  <c:v>6.0404040404040424</c:v>
                </c:pt>
                <c:pt idx="24">
                  <c:v>6.3030303030303054</c:v>
                </c:pt>
                <c:pt idx="25">
                  <c:v>6.5656565656565684</c:v>
                </c:pt>
                <c:pt idx="26">
                  <c:v>6.8282828282828314</c:v>
                </c:pt>
                <c:pt idx="27">
                  <c:v>7.0909090909090944</c:v>
                </c:pt>
                <c:pt idx="28">
                  <c:v>7.3535353535353574</c:v>
                </c:pt>
                <c:pt idx="29">
                  <c:v>7.6161616161616204</c:v>
                </c:pt>
                <c:pt idx="30">
                  <c:v>7.8787878787878833</c:v>
                </c:pt>
                <c:pt idx="31">
                  <c:v>8.1414141414141454</c:v>
                </c:pt>
                <c:pt idx="32">
                  <c:v>8.4040404040404084</c:v>
                </c:pt>
                <c:pt idx="33">
                  <c:v>8.6666666666666714</c:v>
                </c:pt>
                <c:pt idx="34">
                  <c:v>8.9292929292929344</c:v>
                </c:pt>
                <c:pt idx="35">
                  <c:v>9.1919191919191974</c:v>
                </c:pt>
                <c:pt idx="36">
                  <c:v>9.4545454545454604</c:v>
                </c:pt>
                <c:pt idx="37">
                  <c:v>9.7171717171717233</c:v>
                </c:pt>
                <c:pt idx="38">
                  <c:v>9.9797979797979863</c:v>
                </c:pt>
                <c:pt idx="39">
                  <c:v>10.242424242424249</c:v>
                </c:pt>
                <c:pt idx="40">
                  <c:v>10.505050505050512</c:v>
                </c:pt>
                <c:pt idx="41">
                  <c:v>10.767676767676775</c:v>
                </c:pt>
                <c:pt idx="42">
                  <c:v>11.030303030303038</c:v>
                </c:pt>
                <c:pt idx="43">
                  <c:v>11.292929292929301</c:v>
                </c:pt>
                <c:pt idx="44">
                  <c:v>11.555555555555564</c:v>
                </c:pt>
                <c:pt idx="45">
                  <c:v>11.818181818181827</c:v>
                </c:pt>
                <c:pt idx="46">
                  <c:v>12.08080808080809</c:v>
                </c:pt>
                <c:pt idx="47">
                  <c:v>12.343434343434353</c:v>
                </c:pt>
                <c:pt idx="48">
                  <c:v>12.606060606060616</c:v>
                </c:pt>
                <c:pt idx="49">
                  <c:v>12.868686868686879</c:v>
                </c:pt>
                <c:pt idx="50">
                  <c:v>13.131313131313142</c:v>
                </c:pt>
                <c:pt idx="51">
                  <c:v>13.393939393939405</c:v>
                </c:pt>
                <c:pt idx="52">
                  <c:v>13.656565656565668</c:v>
                </c:pt>
                <c:pt idx="53">
                  <c:v>13.919191919191931</c:v>
                </c:pt>
                <c:pt idx="54">
                  <c:v>14.181818181818194</c:v>
                </c:pt>
                <c:pt idx="55">
                  <c:v>14.444444444444457</c:v>
                </c:pt>
                <c:pt idx="56">
                  <c:v>14.70707070707072</c:v>
                </c:pt>
                <c:pt idx="57">
                  <c:v>14.969696969696983</c:v>
                </c:pt>
                <c:pt idx="58">
                  <c:v>15.232323232323246</c:v>
                </c:pt>
                <c:pt idx="59">
                  <c:v>15.494949494949509</c:v>
                </c:pt>
                <c:pt idx="60">
                  <c:v>15.757575757575772</c:v>
                </c:pt>
                <c:pt idx="61">
                  <c:v>16.020202020202035</c:v>
                </c:pt>
                <c:pt idx="62">
                  <c:v>16.282828282828298</c:v>
                </c:pt>
                <c:pt idx="63">
                  <c:v>16.545454545454561</c:v>
                </c:pt>
                <c:pt idx="64">
                  <c:v>16.808080808080824</c:v>
                </c:pt>
                <c:pt idx="65">
                  <c:v>17.070707070707087</c:v>
                </c:pt>
                <c:pt idx="66">
                  <c:v>17.33333333333335</c:v>
                </c:pt>
                <c:pt idx="67">
                  <c:v>17.595959595959613</c:v>
                </c:pt>
                <c:pt idx="68">
                  <c:v>17.858585858585876</c:v>
                </c:pt>
                <c:pt idx="69">
                  <c:v>18.121212121212139</c:v>
                </c:pt>
                <c:pt idx="70">
                  <c:v>18.383838383838402</c:v>
                </c:pt>
                <c:pt idx="71">
                  <c:v>18.646464646464665</c:v>
                </c:pt>
                <c:pt idx="72">
                  <c:v>18.909090909090928</c:v>
                </c:pt>
                <c:pt idx="73">
                  <c:v>19.171717171717191</c:v>
                </c:pt>
                <c:pt idx="74">
                  <c:v>19.434343434343454</c:v>
                </c:pt>
                <c:pt idx="75">
                  <c:v>19.696969696969717</c:v>
                </c:pt>
                <c:pt idx="76">
                  <c:v>19.95959595959598</c:v>
                </c:pt>
                <c:pt idx="77">
                  <c:v>20.222222222222243</c:v>
                </c:pt>
                <c:pt idx="78">
                  <c:v>20.484848484848506</c:v>
                </c:pt>
                <c:pt idx="79">
                  <c:v>20.747474747474769</c:v>
                </c:pt>
                <c:pt idx="80">
                  <c:v>21.010101010101032</c:v>
                </c:pt>
                <c:pt idx="81">
                  <c:v>21.272727272727295</c:v>
                </c:pt>
                <c:pt idx="82">
                  <c:v>21.535353535353558</c:v>
                </c:pt>
                <c:pt idx="83">
                  <c:v>21.797979797979821</c:v>
                </c:pt>
                <c:pt idx="84">
                  <c:v>22.060606060606084</c:v>
                </c:pt>
                <c:pt idx="85">
                  <c:v>22.323232323232347</c:v>
                </c:pt>
                <c:pt idx="86">
                  <c:v>22.58585858585861</c:v>
                </c:pt>
                <c:pt idx="87">
                  <c:v>22.848484848484873</c:v>
                </c:pt>
                <c:pt idx="88">
                  <c:v>23.111111111111136</c:v>
                </c:pt>
                <c:pt idx="89">
                  <c:v>23.373737373737399</c:v>
                </c:pt>
                <c:pt idx="90">
                  <c:v>23.636363636363662</c:v>
                </c:pt>
                <c:pt idx="91">
                  <c:v>23.898989898989925</c:v>
                </c:pt>
                <c:pt idx="92">
                  <c:v>24.161616161616188</c:v>
                </c:pt>
                <c:pt idx="93">
                  <c:v>24.424242424242451</c:v>
                </c:pt>
                <c:pt idx="94">
                  <c:v>24.686868686868713</c:v>
                </c:pt>
                <c:pt idx="95">
                  <c:v>24.949494949494976</c:v>
                </c:pt>
                <c:pt idx="96">
                  <c:v>25.212121212121239</c:v>
                </c:pt>
                <c:pt idx="97">
                  <c:v>25.474747474747502</c:v>
                </c:pt>
                <c:pt idx="98">
                  <c:v>25.737373737373765</c:v>
                </c:pt>
                <c:pt idx="99">
                  <c:v>26.000000000000028</c:v>
                </c:pt>
              </c:numCache>
            </c:numRef>
          </c:cat>
          <c:val>
            <c:numRef>
              <c:f>Sheet1!$C$1:$C$100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3.8461538461538464E-2</c:v>
                </c:pt>
                <c:pt idx="74">
                  <c:v>3.8461538461538464E-2</c:v>
                </c:pt>
                <c:pt idx="75">
                  <c:v>3.8461538461538464E-2</c:v>
                </c:pt>
                <c:pt idx="76">
                  <c:v>3.8461538461538464E-2</c:v>
                </c:pt>
                <c:pt idx="77">
                  <c:v>3.8461538461538464E-2</c:v>
                </c:pt>
                <c:pt idx="78">
                  <c:v>3.8461538461538464E-2</c:v>
                </c:pt>
                <c:pt idx="79">
                  <c:v>3.8461538461538464E-2</c:v>
                </c:pt>
                <c:pt idx="80">
                  <c:v>3.8461538461538464E-2</c:v>
                </c:pt>
                <c:pt idx="81">
                  <c:v>3.8461538461538464E-2</c:v>
                </c:pt>
                <c:pt idx="82">
                  <c:v>3.8461538461538464E-2</c:v>
                </c:pt>
                <c:pt idx="83">
                  <c:v>3.8461538461538464E-2</c:v>
                </c:pt>
                <c:pt idx="84">
                  <c:v>3.8461538461538464E-2</c:v>
                </c:pt>
                <c:pt idx="85">
                  <c:v>3.8461538461538464E-2</c:v>
                </c:pt>
                <c:pt idx="86">
                  <c:v>3.8461538461538464E-2</c:v>
                </c:pt>
                <c:pt idx="87">
                  <c:v>3.8461538461538464E-2</c:v>
                </c:pt>
                <c:pt idx="88">
                  <c:v>3.8461538461538464E-2</c:v>
                </c:pt>
                <c:pt idx="89">
                  <c:v>3.8461538461538464E-2</c:v>
                </c:pt>
                <c:pt idx="90">
                  <c:v>3.8461538461538464E-2</c:v>
                </c:pt>
                <c:pt idx="91">
                  <c:v>3.8461538461538464E-2</c:v>
                </c:pt>
                <c:pt idx="92">
                  <c:v>3.8461538461538464E-2</c:v>
                </c:pt>
                <c:pt idx="93">
                  <c:v>3.8461538461538464E-2</c:v>
                </c:pt>
                <c:pt idx="94">
                  <c:v>3.8461538461538464E-2</c:v>
                </c:pt>
                <c:pt idx="95">
                  <c:v>3.8461538461538464E-2</c:v>
                </c:pt>
                <c:pt idx="96">
                  <c:v>3.8461538461538464E-2</c:v>
                </c:pt>
                <c:pt idx="97">
                  <c:v>3.8461538461538464E-2</c:v>
                </c:pt>
                <c:pt idx="98">
                  <c:v>3.8461538461538464E-2</c:v>
                </c:pt>
                <c:pt idx="99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E4-4521-9298-BC1A426A1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425520"/>
        <c:axId val="1406415952"/>
      </c:areaChart>
      <c:catAx>
        <c:axId val="140642552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415952"/>
        <c:crosses val="autoZero"/>
        <c:auto val="1"/>
        <c:lblAlgn val="ctr"/>
        <c:lblOffset val="100"/>
        <c:noMultiLvlLbl val="0"/>
      </c:catAx>
      <c:valAx>
        <c:axId val="140641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425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Sheet1!$W$3</c:f>
          <c:strCache>
            <c:ptCount val="1"/>
            <c:pt idx="0">
              <c:v>Binomial Distribution: p= 0.269 n=26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Sheet1!$F$1:$F$41</c:f>
              <c:numCache>
                <c:formatCode>General</c:formatCode>
                <c:ptCount val="41"/>
                <c:pt idx="0">
                  <c:v>2.8726755467237917E-4</c:v>
                </c:pt>
                <c:pt idx="1">
                  <c:v>2.7517207868617399E-3</c:v>
                </c:pt>
                <c:pt idx="2">
                  <c:v>1.267239836054748E-2</c:v>
                </c:pt>
                <c:pt idx="3">
                  <c:v>3.735022674687679E-2</c:v>
                </c:pt>
                <c:pt idx="4">
                  <c:v>7.9123506661146897E-2</c:v>
                </c:pt>
                <c:pt idx="5">
                  <c:v>0.12826336869280655</c:v>
                </c:pt>
                <c:pt idx="6">
                  <c:v>0.16539223857756641</c:v>
                </c:pt>
                <c:pt idx="7">
                  <c:v>0.17409709323954362</c:v>
                </c:pt>
                <c:pt idx="8">
                  <c:v>0.15233495658460067</c:v>
                </c:pt>
                <c:pt idx="9">
                  <c:v>0.11224681011496891</c:v>
                </c:pt>
                <c:pt idx="10">
                  <c:v>7.0301949493059512E-2</c:v>
                </c:pt>
                <c:pt idx="11">
                  <c:v>3.7673771977141932E-2</c:v>
                </c:pt>
                <c:pt idx="12">
                  <c:v>1.7349763410525923E-2</c:v>
                </c:pt>
                <c:pt idx="13">
                  <c:v>6.8837117985082437E-3</c:v>
                </c:pt>
                <c:pt idx="14">
                  <c:v>2.3549540363317729E-3</c:v>
                </c:pt>
                <c:pt idx="15">
                  <c:v>6.9409171597146872E-4</c:v>
                </c:pt>
                <c:pt idx="16">
                  <c:v>1.7580612542698393E-4</c:v>
                </c:pt>
                <c:pt idx="17">
                  <c:v>3.8100398699346342E-5</c:v>
                </c:pt>
                <c:pt idx="18">
                  <c:v>7.0184944972480185E-6</c:v>
                </c:pt>
                <c:pt idx="19">
                  <c:v>1.0887415286589755E-6</c:v>
                </c:pt>
                <c:pt idx="20">
                  <c:v>1.4039035501128853E-7</c:v>
                </c:pt>
                <c:pt idx="21">
                  <c:v>1.4777932106451506E-8</c:v>
                </c:pt>
                <c:pt idx="22">
                  <c:v>1.2373866596311004E-9</c:v>
                </c:pt>
                <c:pt idx="23">
                  <c:v>7.9283355765837313E-11</c:v>
                </c:pt>
                <c:pt idx="24">
                  <c:v>3.6512071734267135E-12</c:v>
                </c:pt>
                <c:pt idx="25">
                  <c:v>1.0761452721678739E-13</c:v>
                </c:pt>
                <c:pt idx="26">
                  <c:v>1.5249022075253204E-15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2-4DE0-ABFD-5F04D5D10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7"/>
        <c:axId val="1406458800"/>
        <c:axId val="1406441744"/>
      </c:barChart>
      <c:catAx>
        <c:axId val="1406458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441744"/>
        <c:crosses val="autoZero"/>
        <c:auto val="1"/>
        <c:lblAlgn val="ctr"/>
        <c:lblOffset val="100"/>
        <c:noMultiLvlLbl val="0"/>
      </c:catAx>
      <c:valAx>
        <c:axId val="140644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45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Sheet1!$W$4</c:f>
          <c:strCache>
            <c:ptCount val="1"/>
            <c:pt idx="0">
              <c:v>Lead Time Demand: L=9, N~(63, 6.79)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Sheet1!$H$1:$H$100</c:f>
              <c:numCache>
                <c:formatCode>General</c:formatCode>
                <c:ptCount val="100"/>
                <c:pt idx="0">
                  <c:v>42.644505561245794</c:v>
                </c:pt>
                <c:pt idx="1">
                  <c:v>43.05572767111962</c:v>
                </c:pt>
                <c:pt idx="2">
                  <c:v>43.466949780993446</c:v>
                </c:pt>
                <c:pt idx="3">
                  <c:v>43.878171890867272</c:v>
                </c:pt>
                <c:pt idx="4">
                  <c:v>44.289394000741098</c:v>
                </c:pt>
                <c:pt idx="5">
                  <c:v>44.700616110614924</c:v>
                </c:pt>
                <c:pt idx="6">
                  <c:v>45.11183822048875</c:v>
                </c:pt>
                <c:pt idx="7">
                  <c:v>45.523060330362576</c:v>
                </c:pt>
                <c:pt idx="8">
                  <c:v>45.934282440236402</c:v>
                </c:pt>
                <c:pt idx="9">
                  <c:v>46.345504550110228</c:v>
                </c:pt>
                <c:pt idx="10">
                  <c:v>46.756726659984054</c:v>
                </c:pt>
                <c:pt idx="11">
                  <c:v>47.16794876985788</c:v>
                </c:pt>
                <c:pt idx="12">
                  <c:v>47.579170879731706</c:v>
                </c:pt>
                <c:pt idx="13">
                  <c:v>47.990392989605532</c:v>
                </c:pt>
                <c:pt idx="14">
                  <c:v>48.401615099479358</c:v>
                </c:pt>
                <c:pt idx="15">
                  <c:v>48.812837209353184</c:v>
                </c:pt>
                <c:pt idx="16">
                  <c:v>49.22405931922701</c:v>
                </c:pt>
                <c:pt idx="17">
                  <c:v>49.635281429100836</c:v>
                </c:pt>
                <c:pt idx="18">
                  <c:v>50.046503538974662</c:v>
                </c:pt>
                <c:pt idx="19">
                  <c:v>50.457725648848488</c:v>
                </c:pt>
                <c:pt idx="20">
                  <c:v>50.868947758722314</c:v>
                </c:pt>
                <c:pt idx="21">
                  <c:v>51.28016986859614</c:v>
                </c:pt>
                <c:pt idx="22">
                  <c:v>51.691391978469966</c:v>
                </c:pt>
                <c:pt idx="23">
                  <c:v>52.102614088343792</c:v>
                </c:pt>
                <c:pt idx="24">
                  <c:v>52.513836198217618</c:v>
                </c:pt>
                <c:pt idx="25">
                  <c:v>52.925058308091444</c:v>
                </c:pt>
                <c:pt idx="26">
                  <c:v>53.33628041796527</c:v>
                </c:pt>
                <c:pt idx="27">
                  <c:v>53.747502527839096</c:v>
                </c:pt>
                <c:pt idx="28">
                  <c:v>54.158724637712922</c:v>
                </c:pt>
                <c:pt idx="29">
                  <c:v>54.569946747586748</c:v>
                </c:pt>
                <c:pt idx="30">
                  <c:v>54.981168857460574</c:v>
                </c:pt>
                <c:pt idx="31">
                  <c:v>55.3923909673344</c:v>
                </c:pt>
                <c:pt idx="32">
                  <c:v>55.803613077208226</c:v>
                </c:pt>
                <c:pt idx="33">
                  <c:v>56.214835187082052</c:v>
                </c:pt>
                <c:pt idx="34">
                  <c:v>56.626057296955878</c:v>
                </c:pt>
                <c:pt idx="35">
                  <c:v>57.037279406829704</c:v>
                </c:pt>
                <c:pt idx="36">
                  <c:v>57.44850151670353</c:v>
                </c:pt>
                <c:pt idx="37">
                  <c:v>57.859723626577356</c:v>
                </c:pt>
                <c:pt idx="38">
                  <c:v>58.270945736451182</c:v>
                </c:pt>
                <c:pt idx="39">
                  <c:v>58.682167846325008</c:v>
                </c:pt>
                <c:pt idx="40">
                  <c:v>59.093389956198834</c:v>
                </c:pt>
                <c:pt idx="41">
                  <c:v>59.50461206607266</c:v>
                </c:pt>
                <c:pt idx="42">
                  <c:v>59.915834175946486</c:v>
                </c:pt>
                <c:pt idx="43">
                  <c:v>60.327056285820312</c:v>
                </c:pt>
                <c:pt idx="44">
                  <c:v>60.738278395694138</c:v>
                </c:pt>
                <c:pt idx="45">
                  <c:v>61.149500505567964</c:v>
                </c:pt>
                <c:pt idx="46">
                  <c:v>61.56072261544179</c:v>
                </c:pt>
                <c:pt idx="47">
                  <c:v>61.971944725315616</c:v>
                </c:pt>
                <c:pt idx="48">
                  <c:v>62.383166835189442</c:v>
                </c:pt>
                <c:pt idx="49">
                  <c:v>62.794388945063268</c:v>
                </c:pt>
                <c:pt idx="50">
                  <c:v>63.205611054937094</c:v>
                </c:pt>
                <c:pt idx="51">
                  <c:v>63.61683316481092</c:v>
                </c:pt>
                <c:pt idx="52">
                  <c:v>64.028055274684746</c:v>
                </c:pt>
                <c:pt idx="53">
                  <c:v>64.439277384558565</c:v>
                </c:pt>
                <c:pt idx="54">
                  <c:v>64.850499494432384</c:v>
                </c:pt>
                <c:pt idx="55">
                  <c:v>65.261721604306203</c:v>
                </c:pt>
                <c:pt idx="56">
                  <c:v>65.672943714180022</c:v>
                </c:pt>
                <c:pt idx="57">
                  <c:v>66.084165824053841</c:v>
                </c:pt>
                <c:pt idx="58">
                  <c:v>66.49538793392766</c:v>
                </c:pt>
                <c:pt idx="59">
                  <c:v>66.906610043801479</c:v>
                </c:pt>
                <c:pt idx="60">
                  <c:v>67.317832153675297</c:v>
                </c:pt>
                <c:pt idx="61">
                  <c:v>67.729054263549116</c:v>
                </c:pt>
                <c:pt idx="62">
                  <c:v>68.140276373422935</c:v>
                </c:pt>
                <c:pt idx="63">
                  <c:v>68.551498483296754</c:v>
                </c:pt>
                <c:pt idx="64">
                  <c:v>68.962720593170573</c:v>
                </c:pt>
                <c:pt idx="65">
                  <c:v>69.373942703044392</c:v>
                </c:pt>
                <c:pt idx="66">
                  <c:v>69.785164812918211</c:v>
                </c:pt>
                <c:pt idx="67">
                  <c:v>70.19638692279203</c:v>
                </c:pt>
                <c:pt idx="68">
                  <c:v>70.607609032665849</c:v>
                </c:pt>
                <c:pt idx="69">
                  <c:v>71.018831142539668</c:v>
                </c:pt>
                <c:pt idx="70">
                  <c:v>71.430053252413487</c:v>
                </c:pt>
                <c:pt idx="71">
                  <c:v>71.841275362287305</c:v>
                </c:pt>
                <c:pt idx="72">
                  <c:v>72.252497472161124</c:v>
                </c:pt>
                <c:pt idx="73">
                  <c:v>72.663719582034943</c:v>
                </c:pt>
                <c:pt idx="74">
                  <c:v>73.074941691908762</c:v>
                </c:pt>
                <c:pt idx="75">
                  <c:v>73.486163801782581</c:v>
                </c:pt>
                <c:pt idx="76">
                  <c:v>73.8973859116564</c:v>
                </c:pt>
                <c:pt idx="77">
                  <c:v>74.308608021530219</c:v>
                </c:pt>
                <c:pt idx="78">
                  <c:v>74.719830131404038</c:v>
                </c:pt>
                <c:pt idx="79">
                  <c:v>75.131052241277857</c:v>
                </c:pt>
                <c:pt idx="80">
                  <c:v>75.542274351151676</c:v>
                </c:pt>
                <c:pt idx="81">
                  <c:v>75.953496461025495</c:v>
                </c:pt>
                <c:pt idx="82">
                  <c:v>76.364718570899313</c:v>
                </c:pt>
                <c:pt idx="83">
                  <c:v>76.775940680773132</c:v>
                </c:pt>
                <c:pt idx="84">
                  <c:v>77.187162790646951</c:v>
                </c:pt>
                <c:pt idx="85">
                  <c:v>77.59838490052077</c:v>
                </c:pt>
                <c:pt idx="86">
                  <c:v>78.009607010394589</c:v>
                </c:pt>
                <c:pt idx="87">
                  <c:v>78.420829120268408</c:v>
                </c:pt>
                <c:pt idx="88">
                  <c:v>78.832051230142227</c:v>
                </c:pt>
                <c:pt idx="89">
                  <c:v>79.243273340016046</c:v>
                </c:pt>
                <c:pt idx="90">
                  <c:v>79.654495449889865</c:v>
                </c:pt>
                <c:pt idx="91">
                  <c:v>80.065717559763684</c:v>
                </c:pt>
                <c:pt idx="92">
                  <c:v>80.476939669637503</c:v>
                </c:pt>
                <c:pt idx="93">
                  <c:v>80.888161779511321</c:v>
                </c:pt>
                <c:pt idx="94">
                  <c:v>81.29938388938514</c:v>
                </c:pt>
                <c:pt idx="95">
                  <c:v>81.710605999258959</c:v>
                </c:pt>
                <c:pt idx="96">
                  <c:v>82.121828109132778</c:v>
                </c:pt>
                <c:pt idx="97">
                  <c:v>82.533050219006597</c:v>
                </c:pt>
                <c:pt idx="98">
                  <c:v>82.944272328880416</c:v>
                </c:pt>
                <c:pt idx="99">
                  <c:v>83.355494438754235</c:v>
                </c:pt>
              </c:numCache>
            </c:numRef>
          </c:cat>
          <c:val>
            <c:numRef>
              <c:f>Sheet1!$I$1:$I$100</c:f>
              <c:numCache>
                <c:formatCode>General</c:formatCode>
                <c:ptCount val="100"/>
                <c:pt idx="0">
                  <c:v>6.5316739300132437E-4</c:v>
                </c:pt>
                <c:pt idx="1">
                  <c:v>7.8196898256415056E-4</c:v>
                </c:pt>
                <c:pt idx="2">
                  <c:v>9.3273731782220334E-4</c:v>
                </c:pt>
                <c:pt idx="3">
                  <c:v>1.108495601225447E-3</c:v>
                </c:pt>
                <c:pt idx="4">
                  <c:v>1.3125425481869772E-3</c:v>
                </c:pt>
                <c:pt idx="5">
                  <c:v>1.5484514837645939E-3</c:v>
                </c:pt>
                <c:pt idx="6">
                  <c:v>1.8200637909354116E-3</c:v>
                </c:pt>
                <c:pt idx="7">
                  <c:v>2.1314758294595556E-3</c:v>
                </c:pt>
                <c:pt idx="8">
                  <c:v>2.4870184663009142E-3</c:v>
                </c:pt>
                <c:pt idx="9">
                  <c:v>2.8912284117842742E-3</c:v>
                </c:pt>
                <c:pt idx="10">
                  <c:v>3.3488106437496641E-3</c:v>
                </c:pt>
                <c:pt idx="11">
                  <c:v>3.8645913278019129E-3</c:v>
                </c:pt>
                <c:pt idx="12">
                  <c:v>4.4434608072305253E-3</c:v>
                </c:pt>
                <c:pt idx="13">
                  <c:v>5.0903064419266812E-3</c:v>
                </c:pt>
                <c:pt idx="14">
                  <c:v>5.8099353208010173E-3</c:v>
                </c:pt>
                <c:pt idx="15">
                  <c:v>6.6069871542757414E-3</c:v>
                </c:pt>
                <c:pt idx="16">
                  <c:v>7.4858379680184531E-3</c:v>
                </c:pt>
                <c:pt idx="17">
                  <c:v>8.4504955599088525E-3</c:v>
                </c:pt>
                <c:pt idx="18">
                  <c:v>9.504488041050134E-3</c:v>
                </c:pt>
                <c:pt idx="19">
                  <c:v>1.0650747148359159E-2</c:v>
                </c:pt>
                <c:pt idx="20">
                  <c:v>1.1891488379110568E-2</c:v>
                </c:pt>
                <c:pt idx="21">
                  <c:v>1.3228090343574936E-2</c:v>
                </c:pt>
                <c:pt idx="22">
                  <c:v>1.4660976046353228E-2</c:v>
                </c:pt>
                <c:pt idx="23">
                  <c:v>1.6189499075385048E-2</c:v>
                </c:pt>
                <c:pt idx="24">
                  <c:v>1.7811837885117643E-2</c:v>
                </c:pt>
                <c:pt idx="25">
                  <c:v>1.9524901492817454E-2</c:v>
                </c:pt>
                <c:pt idx="26">
                  <c:v>2.1324249951642615E-2</c:v>
                </c:pt>
                <c:pt idx="27">
                  <c:v>2.3204032910017953E-2</c:v>
                </c:pt>
                <c:pt idx="28">
                  <c:v>2.5156949405867345E-2</c:v>
                </c:pt>
                <c:pt idx="29">
                  <c:v>2.717423177144147E-2</c:v>
                </c:pt>
                <c:pt idx="30">
                  <c:v>2.9245656138711825E-2</c:v>
                </c:pt>
                <c:pt idx="31">
                  <c:v>3.1359581539672804E-2</c:v>
                </c:pt>
                <c:pt idx="32">
                  <c:v>3.3503018997942474E-2</c:v>
                </c:pt>
                <c:pt idx="33">
                  <c:v>3.5661731319844542E-2</c:v>
                </c:pt>
                <c:pt idx="34">
                  <c:v>3.7820363531138136E-2</c:v>
                </c:pt>
                <c:pt idx="35">
                  <c:v>3.9962603090236318E-2</c:v>
                </c:pt>
                <c:pt idx="36">
                  <c:v>4.2071368164105373E-2</c:v>
                </c:pt>
                <c:pt idx="37">
                  <c:v>4.4129021405794326E-2</c:v>
                </c:pt>
                <c:pt idx="38">
                  <c:v>4.6117605851249695E-2</c:v>
                </c:pt>
                <c:pt idx="39">
                  <c:v>4.801909878701547E-2</c:v>
                </c:pt>
                <c:pt idx="40">
                  <c:v>4.9815678758472856E-2</c:v>
                </c:pt>
                <c:pt idx="41">
                  <c:v>5.1490000317679335E-2</c:v>
                </c:pt>
                <c:pt idx="42">
                  <c:v>5.3025470675029142E-2</c:v>
                </c:pt>
                <c:pt idx="43">
                  <c:v>5.4406522140313121E-2</c:v>
                </c:pt>
                <c:pt idx="44">
                  <c:v>5.5618874131768685E-2</c:v>
                </c:pt>
                <c:pt idx="45">
                  <c:v>5.6649778606034075E-2</c:v>
                </c:pt>
                <c:pt idx="46">
                  <c:v>5.7488243020810854E-2</c:v>
                </c:pt>
                <c:pt idx="47">
                  <c:v>5.8125225382006117E-2</c:v>
                </c:pt>
                <c:pt idx="48">
                  <c:v>5.855379653790288E-2</c:v>
                </c:pt>
                <c:pt idx="49">
                  <c:v>5.8769265647690153E-2</c:v>
                </c:pt>
                <c:pt idx="50">
                  <c:v>5.8769265647690055E-2</c:v>
                </c:pt>
                <c:pt idx="51">
                  <c:v>5.855379653790261E-2</c:v>
                </c:pt>
                <c:pt idx="52">
                  <c:v>5.8125225382005666E-2</c:v>
                </c:pt>
                <c:pt idx="53">
                  <c:v>5.748824302081023E-2</c:v>
                </c:pt>
                <c:pt idx="54">
                  <c:v>5.6649778606033312E-2</c:v>
                </c:pt>
                <c:pt idx="55">
                  <c:v>5.561887413176779E-2</c:v>
                </c:pt>
                <c:pt idx="56">
                  <c:v>5.4406522140312115E-2</c:v>
                </c:pt>
                <c:pt idx="57">
                  <c:v>5.3025470675028032E-2</c:v>
                </c:pt>
                <c:pt idx="58">
                  <c:v>5.1490000317678156E-2</c:v>
                </c:pt>
                <c:pt idx="59">
                  <c:v>4.98156787584716E-2</c:v>
                </c:pt>
                <c:pt idx="60">
                  <c:v>4.8019098787014158E-2</c:v>
                </c:pt>
                <c:pt idx="61">
                  <c:v>4.6117605851248349E-2</c:v>
                </c:pt>
                <c:pt idx="62">
                  <c:v>4.4129021405792966E-2</c:v>
                </c:pt>
                <c:pt idx="63">
                  <c:v>4.2071368164103999E-2</c:v>
                </c:pt>
                <c:pt idx="64">
                  <c:v>3.9962603090234951E-2</c:v>
                </c:pt>
                <c:pt idx="65">
                  <c:v>3.782036353113679E-2</c:v>
                </c:pt>
                <c:pt idx="66">
                  <c:v>3.566173131984323E-2</c:v>
                </c:pt>
                <c:pt idx="67">
                  <c:v>3.3503018997941211E-2</c:v>
                </c:pt>
                <c:pt idx="68">
                  <c:v>3.135958153967159E-2</c:v>
                </c:pt>
                <c:pt idx="69">
                  <c:v>2.924565613871067E-2</c:v>
                </c:pt>
                <c:pt idx="70">
                  <c:v>2.7174231771440367E-2</c:v>
                </c:pt>
                <c:pt idx="71">
                  <c:v>2.5156949405866321E-2</c:v>
                </c:pt>
                <c:pt idx="72">
                  <c:v>2.3204032910016992E-2</c:v>
                </c:pt>
                <c:pt idx="73">
                  <c:v>2.1324249951641724E-2</c:v>
                </c:pt>
                <c:pt idx="74">
                  <c:v>1.9524901492816632E-2</c:v>
                </c:pt>
                <c:pt idx="75">
                  <c:v>1.7811837885116893E-2</c:v>
                </c:pt>
                <c:pt idx="76">
                  <c:v>1.6189499075384365E-2</c:v>
                </c:pt>
                <c:pt idx="77">
                  <c:v>1.466097604635261E-2</c:v>
                </c:pt>
                <c:pt idx="78">
                  <c:v>1.3228090343574389E-2</c:v>
                </c:pt>
                <c:pt idx="79">
                  <c:v>1.1891488379110077E-2</c:v>
                </c:pt>
                <c:pt idx="80">
                  <c:v>1.0650747148358725E-2</c:v>
                </c:pt>
                <c:pt idx="81">
                  <c:v>9.5044880410497558E-3</c:v>
                </c:pt>
                <c:pt idx="82">
                  <c:v>8.4504955599085229E-3</c:v>
                </c:pt>
                <c:pt idx="83">
                  <c:v>7.4858379680181695E-3</c:v>
                </c:pt>
                <c:pt idx="84">
                  <c:v>6.6069871542754994E-3</c:v>
                </c:pt>
                <c:pt idx="85">
                  <c:v>5.8099353208008056E-3</c:v>
                </c:pt>
                <c:pt idx="86">
                  <c:v>5.0903064419265034E-3</c:v>
                </c:pt>
                <c:pt idx="87">
                  <c:v>4.4434608072303769E-3</c:v>
                </c:pt>
                <c:pt idx="88">
                  <c:v>3.8645913278017884E-3</c:v>
                </c:pt>
                <c:pt idx="89">
                  <c:v>3.3488106437495643E-3</c:v>
                </c:pt>
                <c:pt idx="90">
                  <c:v>2.8912284117841936E-3</c:v>
                </c:pt>
                <c:pt idx="91">
                  <c:v>2.4870184663008514E-3</c:v>
                </c:pt>
                <c:pt idx="92">
                  <c:v>2.131475829459504E-3</c:v>
                </c:pt>
                <c:pt idx="93">
                  <c:v>1.8200637909353715E-3</c:v>
                </c:pt>
                <c:pt idx="94">
                  <c:v>1.548451483764562E-3</c:v>
                </c:pt>
                <c:pt idx="95">
                  <c:v>1.3125425481869545E-3</c:v>
                </c:pt>
                <c:pt idx="96">
                  <c:v>1.1084956012254303E-3</c:v>
                </c:pt>
                <c:pt idx="97">
                  <c:v>9.3273731782219174E-4</c:v>
                </c:pt>
                <c:pt idx="98">
                  <c:v>7.8196898256414297E-4</c:v>
                </c:pt>
                <c:pt idx="99">
                  <c:v>6.531673930013196E-4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B-4250-ADD0-5C6B9F857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440912"/>
        <c:axId val="1406447152"/>
      </c:areaChart>
      <c:catAx>
        <c:axId val="1406440912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447152"/>
        <c:crosses val="autoZero"/>
        <c:auto val="1"/>
        <c:lblAlgn val="ctr"/>
        <c:lblOffset val="100"/>
        <c:noMultiLvlLbl val="0"/>
      </c:catAx>
      <c:valAx>
        <c:axId val="140644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6440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119216</xdr:colOff>
      <xdr:row>4</xdr:row>
      <xdr:rowOff>160030</xdr:rowOff>
    </xdr:from>
    <xdr:to>
      <xdr:col>17</xdr:col>
      <xdr:colOff>428932</xdr:colOff>
      <xdr:row>19</xdr:row>
      <xdr:rowOff>45730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F9E677-9436-4236-9E6D-15AF5B6EE0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17514</xdr:colOff>
      <xdr:row>19</xdr:row>
      <xdr:rowOff>165970</xdr:rowOff>
    </xdr:from>
    <xdr:to>
      <xdr:col>17</xdr:col>
      <xdr:colOff>327230</xdr:colOff>
      <xdr:row>34</xdr:row>
      <xdr:rowOff>51670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8CB536-4B7D-4C75-9E0A-BF111D3CC8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570149</xdr:colOff>
      <xdr:row>4</xdr:row>
      <xdr:rowOff>141401</xdr:rowOff>
    </xdr:from>
    <xdr:to>
      <xdr:col>25</xdr:col>
      <xdr:colOff>93207</xdr:colOff>
      <xdr:row>19</xdr:row>
      <xdr:rowOff>23003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C8F10A-E52F-42E9-A54F-A7AE3ACEB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74766</xdr:colOff>
      <xdr:row>20</xdr:row>
      <xdr:rowOff>21303</xdr:rowOff>
    </xdr:from>
    <xdr:to>
      <xdr:col>25</xdr:col>
      <xdr:colOff>171040</xdr:colOff>
      <xdr:row>34</xdr:row>
      <xdr:rowOff>40148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A9839CD-8E85-47C8-AF55-278542B15E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C56C-8B7B-450D-A8A8-AD45CE8B407D}">
  <dimension ref="A1:W101"/>
  <sheetViews>
    <sheetView tabSelected="1" zoomScale="93" zoomScaleNormal="93" workbookViewId="0">
      <selection activeCell="P4" sqref="P4:Q4"/>
    </sheetView>
  </sheetViews>
  <sheetFormatPr defaultRowHeight="15" x14ac:dyDescent="0.25"/>
  <cols>
    <col min="6" max="6" width="12" bestFit="1" customWidth="1"/>
    <col min="21" max="21" width="11.85546875" bestFit="1" customWidth="1"/>
  </cols>
  <sheetData>
    <row r="1" spans="1:23" x14ac:dyDescent="0.25">
      <c r="A1" s="1">
        <v>0</v>
      </c>
      <c r="B1">
        <f ca="1">1/$N$1</f>
        <v>3.8461538461538464E-2</v>
      </c>
      <c r="C1" t="str">
        <f ca="1">IF(A1&lt;$M$2,"",B1)</f>
        <v/>
      </c>
      <c r="E1">
        <v>0</v>
      </c>
      <c r="F1">
        <f ca="1">IFERROR(_xlfn.BINOM.DIST(E1,$O$2,$Q$4,0),"")</f>
        <v>2.8726755467237917E-4</v>
      </c>
      <c r="H1">
        <f ca="1">R2-3*R3</f>
        <v>42.644505561245794</v>
      </c>
      <c r="I1">
        <f ca="1">_xlfn.NORM.DIST(H1,$R$2,$R$3,0)</f>
        <v>6.5316739300132437E-4</v>
      </c>
      <c r="M1" s="3" t="s">
        <v>0</v>
      </c>
      <c r="N1" s="3">
        <f ca="1">RANDBETWEEN(20,30)</f>
        <v>26</v>
      </c>
      <c r="O1" s="3">
        <v>0</v>
      </c>
      <c r="P1" s="3"/>
      <c r="Q1" t="s">
        <v>4</v>
      </c>
      <c r="R1" t="s">
        <v>5</v>
      </c>
      <c r="S1" t="s">
        <v>6</v>
      </c>
      <c r="T1">
        <v>9</v>
      </c>
      <c r="U1" t="s">
        <v>7</v>
      </c>
      <c r="V1">
        <f ca="1">N1/99</f>
        <v>0.26262626262626265</v>
      </c>
      <c r="W1" t="str">
        <f ca="1">"Linear Demand Curve: Pmax="&amp;N1&amp;" Qmax="&amp;O2&amp;"; P="&amp;M2</f>
        <v>Linear Demand Curve: Pmax=26 Qmax=26; P=19</v>
      </c>
    </row>
    <row r="2" spans="1:23" x14ac:dyDescent="0.25">
      <c r="A2" s="1">
        <f ca="1">A1+$V$1</f>
        <v>0.26262626262626265</v>
      </c>
      <c r="B2">
        <f t="shared" ref="B2:B65" ca="1" si="0">1/$N$1</f>
        <v>3.8461538461538464E-2</v>
      </c>
      <c r="C2" t="str">
        <f t="shared" ref="C2:C65" ca="1" si="1">IF(A2&lt;$M$2,"",B2)</f>
        <v/>
      </c>
      <c r="E2">
        <v>1</v>
      </c>
      <c r="F2">
        <f ca="1">IFERROR(_xlfn.BINOM.DIST(E2,$O$2,$Q$4,0),"")</f>
        <v>2.7517207868617399E-3</v>
      </c>
      <c r="H2">
        <f ca="1">H1+$S$2</f>
        <v>43.05572767111962</v>
      </c>
      <c r="I2">
        <f t="shared" ref="I2:I65" ca="1" si="2">_xlfn.NORM.DIST(H2,$R$2,$R$3,0)</f>
        <v>7.8196898256415056E-4</v>
      </c>
      <c r="L2" s="2" t="s">
        <v>2</v>
      </c>
      <c r="M2" s="2">
        <f ca="1">RANDBETWEEN(2,N1-2)</f>
        <v>19</v>
      </c>
      <c r="N2" s="3">
        <v>0</v>
      </c>
      <c r="O2" s="3">
        <f ca="1">RANDBETWEEN(10,40)</f>
        <v>26</v>
      </c>
      <c r="P2" s="3" t="s">
        <v>1</v>
      </c>
      <c r="Q2">
        <f ca="1">O2*Q4</f>
        <v>7.0000000000000009</v>
      </c>
      <c r="R2">
        <f ca="1">Q2*T1</f>
        <v>63.000000000000007</v>
      </c>
      <c r="S2">
        <f ca="1">6*R3/99</f>
        <v>0.41122210987382257</v>
      </c>
      <c r="W2" t="str">
        <f ca="1">"Uniform Distribution: [0, "&amp;N1&amp;"],  P="&amp;M2</f>
        <v>Uniform Distribution: [0, 26],  P=19</v>
      </c>
    </row>
    <row r="3" spans="1:23" x14ac:dyDescent="0.25">
      <c r="A3" s="1">
        <f ca="1">A2+$V$1</f>
        <v>0.5252525252525253</v>
      </c>
      <c r="B3">
        <f t="shared" ca="1" si="0"/>
        <v>3.8461538461538464E-2</v>
      </c>
      <c r="C3" t="str">
        <f t="shared" ca="1" si="1"/>
        <v/>
      </c>
      <c r="E3">
        <v>2</v>
      </c>
      <c r="F3">
        <f ca="1">IFERROR(_xlfn.BINOM.DIST(E3,$O$2,$Q$4,0),"")</f>
        <v>1.267239836054748E-2</v>
      </c>
      <c r="H3">
        <f t="shared" ref="H3:H66" ca="1" si="3">H2+$S$2</f>
        <v>43.466949780993446</v>
      </c>
      <c r="I3">
        <f t="shared" ca="1" si="2"/>
        <v>9.3273731782220334E-4</v>
      </c>
      <c r="N3" s="2">
        <f ca="1">M2</f>
        <v>19</v>
      </c>
      <c r="O3" s="2">
        <v>0</v>
      </c>
      <c r="Q3">
        <f ca="1">SQRT(Q2*(1-Q4))</f>
        <v>2.261721604306024</v>
      </c>
      <c r="R3">
        <f ca="1">SQRT(T1)*Q3</f>
        <v>6.7851648129180724</v>
      </c>
      <c r="S3">
        <f ca="1">R2+3*R3</f>
        <v>83.355494438754221</v>
      </c>
      <c r="W3" t="str">
        <f ca="1">"Binomial Distribution: p= "&amp;ROUND(Q4,3)&amp;" n="&amp;O2</f>
        <v>Binomial Distribution: p= 0.269 n=26</v>
      </c>
    </row>
    <row r="4" spans="1:23" x14ac:dyDescent="0.25">
      <c r="A4" s="1">
        <f ca="1">A3+$V$1</f>
        <v>0.78787878787878796</v>
      </c>
      <c r="B4">
        <f t="shared" ca="1" si="0"/>
        <v>3.8461538461538464E-2</v>
      </c>
      <c r="C4" t="str">
        <f t="shared" ca="1" si="1"/>
        <v/>
      </c>
      <c r="E4">
        <v>3</v>
      </c>
      <c r="F4">
        <f ca="1">IFERROR(_xlfn.BINOM.DIST(E4,$O$2,$Q$4,0),"")</f>
        <v>3.735022674687679E-2</v>
      </c>
      <c r="H4">
        <f t="shared" ca="1" si="3"/>
        <v>43.878171890867272</v>
      </c>
      <c r="I4">
        <f t="shared" ca="1" si="2"/>
        <v>1.108495601225447E-3</v>
      </c>
      <c r="N4" s="2">
        <f ca="1">N3</f>
        <v>19</v>
      </c>
      <c r="O4" s="2">
        <f ca="1">(1-N3/N1)*O2</f>
        <v>7.0000000000000009</v>
      </c>
      <c r="P4" t="s">
        <v>3</v>
      </c>
      <c r="Q4">
        <f ca="1">1-M2/N1</f>
        <v>0.26923076923076927</v>
      </c>
      <c r="W4" t="str">
        <f ca="1">"Lead Time Demand: L="&amp;T1&amp;", N~("&amp;ROUND(R2,2)&amp;", "&amp;ROUND(R3,2)&amp;")"</f>
        <v>Lead Time Demand: L=9, N~(63, 6.79)</v>
      </c>
    </row>
    <row r="5" spans="1:23" x14ac:dyDescent="0.25">
      <c r="A5" s="1">
        <f ca="1">A4+$V$1</f>
        <v>1.0505050505050506</v>
      </c>
      <c r="B5">
        <f t="shared" ca="1" si="0"/>
        <v>3.8461538461538464E-2</v>
      </c>
      <c r="C5" t="str">
        <f t="shared" ca="1" si="1"/>
        <v/>
      </c>
      <c r="E5">
        <v>4</v>
      </c>
      <c r="F5">
        <f ca="1">IFERROR(_xlfn.BINOM.DIST(E5,$O$2,$Q$4,0),"")</f>
        <v>7.9123506661146897E-2</v>
      </c>
      <c r="H5">
        <f t="shared" ca="1" si="3"/>
        <v>44.289394000741098</v>
      </c>
      <c r="I5">
        <f t="shared" ca="1" si="2"/>
        <v>1.3125425481869772E-3</v>
      </c>
    </row>
    <row r="6" spans="1:23" x14ac:dyDescent="0.25">
      <c r="A6" s="1">
        <f ca="1">A5+$V$1</f>
        <v>1.3131313131313131</v>
      </c>
      <c r="B6">
        <f t="shared" ca="1" si="0"/>
        <v>3.8461538461538464E-2</v>
      </c>
      <c r="C6" t="str">
        <f t="shared" ca="1" si="1"/>
        <v/>
      </c>
      <c r="E6">
        <v>5</v>
      </c>
      <c r="F6">
        <f ca="1">IFERROR(_xlfn.BINOM.DIST(E6,$O$2,$Q$4,0),"")</f>
        <v>0.12826336869280655</v>
      </c>
      <c r="H6">
        <f t="shared" ca="1" si="3"/>
        <v>44.700616110614924</v>
      </c>
      <c r="I6">
        <f t="shared" ca="1" si="2"/>
        <v>1.5484514837645939E-3</v>
      </c>
    </row>
    <row r="7" spans="1:23" x14ac:dyDescent="0.25">
      <c r="A7" s="1">
        <f ca="1">A6+$V$1</f>
        <v>1.5757575757575757</v>
      </c>
      <c r="B7">
        <f t="shared" ca="1" si="0"/>
        <v>3.8461538461538464E-2</v>
      </c>
      <c r="C7" t="str">
        <f t="shared" ca="1" si="1"/>
        <v/>
      </c>
      <c r="E7">
        <v>6</v>
      </c>
      <c r="F7">
        <f ca="1">IFERROR(_xlfn.BINOM.DIST(E7,$O$2,$Q$4,0),"")</f>
        <v>0.16539223857756641</v>
      </c>
      <c r="H7">
        <f t="shared" ca="1" si="3"/>
        <v>45.11183822048875</v>
      </c>
      <c r="I7">
        <f t="shared" ca="1" si="2"/>
        <v>1.8200637909354116E-3</v>
      </c>
    </row>
    <row r="8" spans="1:23" x14ac:dyDescent="0.25">
      <c r="A8" s="1">
        <f ca="1">A7+$V$1</f>
        <v>1.8383838383838382</v>
      </c>
      <c r="B8">
        <f t="shared" ca="1" si="0"/>
        <v>3.8461538461538464E-2</v>
      </c>
      <c r="C8" t="str">
        <f t="shared" ca="1" si="1"/>
        <v/>
      </c>
      <c r="E8">
        <v>7</v>
      </c>
      <c r="F8">
        <f ca="1">IFERROR(_xlfn.BINOM.DIST(E8,$O$2,$Q$4,0),"")</f>
        <v>0.17409709323954362</v>
      </c>
      <c r="H8">
        <f t="shared" ca="1" si="3"/>
        <v>45.523060330362576</v>
      </c>
      <c r="I8">
        <f t="shared" ca="1" si="2"/>
        <v>2.1314758294595556E-3</v>
      </c>
    </row>
    <row r="9" spans="1:23" x14ac:dyDescent="0.25">
      <c r="A9" s="1">
        <f ca="1">A8+$V$1</f>
        <v>2.1010101010101008</v>
      </c>
      <c r="B9">
        <f t="shared" ca="1" si="0"/>
        <v>3.8461538461538464E-2</v>
      </c>
      <c r="C9" t="str">
        <f t="shared" ca="1" si="1"/>
        <v/>
      </c>
      <c r="E9">
        <v>8</v>
      </c>
      <c r="F9">
        <f ca="1">IFERROR(_xlfn.BINOM.DIST(E9,$O$2,$Q$4,0),"")</f>
        <v>0.15233495658460067</v>
      </c>
      <c r="H9">
        <f t="shared" ca="1" si="3"/>
        <v>45.934282440236402</v>
      </c>
      <c r="I9">
        <f t="shared" ca="1" si="2"/>
        <v>2.4870184663009142E-3</v>
      </c>
    </row>
    <row r="10" spans="1:23" x14ac:dyDescent="0.25">
      <c r="A10" s="1">
        <f ca="1">A9+$V$1</f>
        <v>2.3636363636363633</v>
      </c>
      <c r="B10">
        <f t="shared" ca="1" si="0"/>
        <v>3.8461538461538464E-2</v>
      </c>
      <c r="C10" t="str">
        <f t="shared" ca="1" si="1"/>
        <v/>
      </c>
      <c r="E10">
        <v>9</v>
      </c>
      <c r="F10">
        <f ca="1">IFERROR(_xlfn.BINOM.DIST(E10,$O$2,$Q$4,0),"")</f>
        <v>0.11224681011496891</v>
      </c>
      <c r="H10">
        <f t="shared" ca="1" si="3"/>
        <v>46.345504550110228</v>
      </c>
      <c r="I10">
        <f t="shared" ca="1" si="2"/>
        <v>2.8912284117842742E-3</v>
      </c>
    </row>
    <row r="11" spans="1:23" x14ac:dyDescent="0.25">
      <c r="A11" s="1">
        <f ca="1">A10+$V$1</f>
        <v>2.6262626262626259</v>
      </c>
      <c r="B11">
        <f t="shared" ca="1" si="0"/>
        <v>3.8461538461538464E-2</v>
      </c>
      <c r="C11" t="str">
        <f t="shared" ca="1" si="1"/>
        <v/>
      </c>
      <c r="E11">
        <v>10</v>
      </c>
      <c r="F11">
        <f ca="1">IFERROR(_xlfn.BINOM.DIST(E11,$O$2,$Q$4,0),"")</f>
        <v>7.0301949493059512E-2</v>
      </c>
      <c r="H11">
        <f t="shared" ca="1" si="3"/>
        <v>46.756726659984054</v>
      </c>
      <c r="I11">
        <f t="shared" ca="1" si="2"/>
        <v>3.3488106437496641E-3</v>
      </c>
    </row>
    <row r="12" spans="1:23" x14ac:dyDescent="0.25">
      <c r="A12" s="1">
        <f ca="1">A11+$V$1</f>
        <v>2.8888888888888884</v>
      </c>
      <c r="B12">
        <f t="shared" ca="1" si="0"/>
        <v>3.8461538461538464E-2</v>
      </c>
      <c r="C12" t="str">
        <f t="shared" ca="1" si="1"/>
        <v/>
      </c>
      <c r="E12">
        <v>11</v>
      </c>
      <c r="F12">
        <f ca="1">IFERROR(_xlfn.BINOM.DIST(E12,$O$2,$Q$4,0),"")</f>
        <v>3.7673771977141932E-2</v>
      </c>
      <c r="H12">
        <f t="shared" ca="1" si="3"/>
        <v>47.16794876985788</v>
      </c>
      <c r="I12">
        <f t="shared" ca="1" si="2"/>
        <v>3.8645913278019129E-3</v>
      </c>
    </row>
    <row r="13" spans="1:23" x14ac:dyDescent="0.25">
      <c r="A13" s="1">
        <f ca="1">A12+$V$1</f>
        <v>3.1515151515151509</v>
      </c>
      <c r="B13">
        <f t="shared" ca="1" si="0"/>
        <v>3.8461538461538464E-2</v>
      </c>
      <c r="C13" t="str">
        <f t="shared" ca="1" si="1"/>
        <v/>
      </c>
      <c r="E13">
        <v>12</v>
      </c>
      <c r="F13">
        <f ca="1">IFERROR(_xlfn.BINOM.DIST(E13,$O$2,$Q$4,0),"")</f>
        <v>1.7349763410525923E-2</v>
      </c>
      <c r="H13">
        <f t="shared" ca="1" si="3"/>
        <v>47.579170879731706</v>
      </c>
      <c r="I13">
        <f t="shared" ca="1" si="2"/>
        <v>4.4434608072305253E-3</v>
      </c>
    </row>
    <row r="14" spans="1:23" x14ac:dyDescent="0.25">
      <c r="A14" s="1">
        <f ca="1">A13+$V$1</f>
        <v>3.4141414141414135</v>
      </c>
      <c r="B14">
        <f t="shared" ca="1" si="0"/>
        <v>3.8461538461538464E-2</v>
      </c>
      <c r="C14" t="str">
        <f t="shared" ca="1" si="1"/>
        <v/>
      </c>
      <c r="E14">
        <v>13</v>
      </c>
      <c r="F14">
        <f ca="1">IFERROR(_xlfn.BINOM.DIST(E14,$O$2,$Q$4,0),"")</f>
        <v>6.8837117985082437E-3</v>
      </c>
      <c r="H14">
        <f t="shared" ca="1" si="3"/>
        <v>47.990392989605532</v>
      </c>
      <c r="I14">
        <f t="shared" ca="1" si="2"/>
        <v>5.0903064419266812E-3</v>
      </c>
    </row>
    <row r="15" spans="1:23" x14ac:dyDescent="0.25">
      <c r="A15" s="1">
        <f ca="1">A14+$V$1</f>
        <v>3.676767676767676</v>
      </c>
      <c r="B15">
        <f t="shared" ca="1" si="0"/>
        <v>3.8461538461538464E-2</v>
      </c>
      <c r="C15" t="str">
        <f t="shared" ca="1" si="1"/>
        <v/>
      </c>
      <c r="E15">
        <v>14</v>
      </c>
      <c r="F15">
        <f ca="1">IFERROR(_xlfn.BINOM.DIST(E15,$O$2,$Q$4,0),"")</f>
        <v>2.3549540363317729E-3</v>
      </c>
      <c r="H15">
        <f t="shared" ca="1" si="3"/>
        <v>48.401615099479358</v>
      </c>
      <c r="I15">
        <f t="shared" ca="1" si="2"/>
        <v>5.8099353208010173E-3</v>
      </c>
    </row>
    <row r="16" spans="1:23" x14ac:dyDescent="0.25">
      <c r="A16" s="1">
        <f ca="1">A15+$V$1</f>
        <v>3.9393939393939386</v>
      </c>
      <c r="B16">
        <f t="shared" ca="1" si="0"/>
        <v>3.8461538461538464E-2</v>
      </c>
      <c r="C16" t="str">
        <f t="shared" ca="1" si="1"/>
        <v/>
      </c>
      <c r="E16">
        <v>15</v>
      </c>
      <c r="F16">
        <f ca="1">IFERROR(_xlfn.BINOM.DIST(E16,$O$2,$Q$4,0),"")</f>
        <v>6.9409171597146872E-4</v>
      </c>
      <c r="H16">
        <f t="shared" ca="1" si="3"/>
        <v>48.812837209353184</v>
      </c>
      <c r="I16">
        <f t="shared" ca="1" si="2"/>
        <v>6.6069871542757414E-3</v>
      </c>
    </row>
    <row r="17" spans="1:9" x14ac:dyDescent="0.25">
      <c r="A17" s="1">
        <f ca="1">A16+$V$1</f>
        <v>4.2020202020202015</v>
      </c>
      <c r="B17">
        <f t="shared" ca="1" si="0"/>
        <v>3.8461538461538464E-2</v>
      </c>
      <c r="C17" t="str">
        <f t="shared" ca="1" si="1"/>
        <v/>
      </c>
      <c r="E17">
        <v>16</v>
      </c>
      <c r="F17">
        <f ca="1">IFERROR(_xlfn.BINOM.DIST(E17,$O$2,$Q$4,0),"")</f>
        <v>1.7580612542698393E-4</v>
      </c>
      <c r="H17">
        <f t="shared" ca="1" si="3"/>
        <v>49.22405931922701</v>
      </c>
      <c r="I17">
        <f t="shared" ca="1" si="2"/>
        <v>7.4858379680184531E-3</v>
      </c>
    </row>
    <row r="18" spans="1:9" x14ac:dyDescent="0.25">
      <c r="A18" s="1">
        <f ca="1">A17+$V$1</f>
        <v>4.4646464646464645</v>
      </c>
      <c r="B18">
        <f t="shared" ca="1" si="0"/>
        <v>3.8461538461538464E-2</v>
      </c>
      <c r="C18" t="str">
        <f t="shared" ca="1" si="1"/>
        <v/>
      </c>
      <c r="E18">
        <v>17</v>
      </c>
      <c r="F18">
        <f ca="1">IFERROR(_xlfn.BINOM.DIST(E18,$O$2,$Q$4,0),"")</f>
        <v>3.8100398699346342E-5</v>
      </c>
      <c r="H18">
        <f t="shared" ca="1" si="3"/>
        <v>49.635281429100836</v>
      </c>
      <c r="I18">
        <f t="shared" ca="1" si="2"/>
        <v>8.4504955599088525E-3</v>
      </c>
    </row>
    <row r="19" spans="1:9" x14ac:dyDescent="0.25">
      <c r="A19" s="1">
        <f ca="1">A18+$V$1</f>
        <v>4.7272727272727275</v>
      </c>
      <c r="B19">
        <f t="shared" ca="1" si="0"/>
        <v>3.8461538461538464E-2</v>
      </c>
      <c r="C19" t="str">
        <f t="shared" ca="1" si="1"/>
        <v/>
      </c>
      <c r="E19">
        <v>18</v>
      </c>
      <c r="F19">
        <f ca="1">IFERROR(_xlfn.BINOM.DIST(E19,$O$2,$Q$4,0),"")</f>
        <v>7.0184944972480185E-6</v>
      </c>
      <c r="H19">
        <f t="shared" ca="1" si="3"/>
        <v>50.046503538974662</v>
      </c>
      <c r="I19">
        <f t="shared" ca="1" si="2"/>
        <v>9.504488041050134E-3</v>
      </c>
    </row>
    <row r="20" spans="1:9" x14ac:dyDescent="0.25">
      <c r="A20" s="1">
        <f ca="1">A19+$V$1</f>
        <v>4.9898989898989905</v>
      </c>
      <c r="B20">
        <f t="shared" ca="1" si="0"/>
        <v>3.8461538461538464E-2</v>
      </c>
      <c r="C20" t="str">
        <f t="shared" ca="1" si="1"/>
        <v/>
      </c>
      <c r="E20">
        <v>19</v>
      </c>
      <c r="F20">
        <f ca="1">IFERROR(_xlfn.BINOM.DIST(E20,$O$2,$Q$4,0),"")</f>
        <v>1.0887415286589755E-6</v>
      </c>
      <c r="H20">
        <f t="shared" ca="1" si="3"/>
        <v>50.457725648848488</v>
      </c>
      <c r="I20">
        <f t="shared" ca="1" si="2"/>
        <v>1.0650747148359159E-2</v>
      </c>
    </row>
    <row r="21" spans="1:9" x14ac:dyDescent="0.25">
      <c r="A21" s="1">
        <f ca="1">A20+$V$1</f>
        <v>5.2525252525252535</v>
      </c>
      <c r="B21">
        <f t="shared" ca="1" si="0"/>
        <v>3.8461538461538464E-2</v>
      </c>
      <c r="C21" t="str">
        <f t="shared" ca="1" si="1"/>
        <v/>
      </c>
      <c r="E21">
        <v>20</v>
      </c>
      <c r="F21">
        <f ca="1">IFERROR(_xlfn.BINOM.DIST(E21,$O$2,$Q$4,0),"")</f>
        <v>1.4039035501128853E-7</v>
      </c>
      <c r="H21">
        <f t="shared" ca="1" si="3"/>
        <v>50.868947758722314</v>
      </c>
      <c r="I21">
        <f t="shared" ca="1" si="2"/>
        <v>1.1891488379110568E-2</v>
      </c>
    </row>
    <row r="22" spans="1:9" x14ac:dyDescent="0.25">
      <c r="A22" s="1">
        <f ca="1">A21+$V$1</f>
        <v>5.5151515151515165</v>
      </c>
      <c r="B22">
        <f t="shared" ca="1" si="0"/>
        <v>3.8461538461538464E-2</v>
      </c>
      <c r="C22" t="str">
        <f t="shared" ca="1" si="1"/>
        <v/>
      </c>
      <c r="E22">
        <v>21</v>
      </c>
      <c r="F22">
        <f ca="1">IFERROR(_xlfn.BINOM.DIST(E22,$O$2,$Q$4,0),"")</f>
        <v>1.4777932106451506E-8</v>
      </c>
      <c r="H22">
        <f t="shared" ca="1" si="3"/>
        <v>51.28016986859614</v>
      </c>
      <c r="I22">
        <f t="shared" ca="1" si="2"/>
        <v>1.3228090343574936E-2</v>
      </c>
    </row>
    <row r="23" spans="1:9" x14ac:dyDescent="0.25">
      <c r="A23" s="1">
        <f ca="1">A22+$V$1</f>
        <v>5.7777777777777795</v>
      </c>
      <c r="B23">
        <f t="shared" ca="1" si="0"/>
        <v>3.8461538461538464E-2</v>
      </c>
      <c r="C23" t="str">
        <f t="shared" ca="1" si="1"/>
        <v/>
      </c>
      <c r="E23">
        <v>22</v>
      </c>
      <c r="F23">
        <f ca="1">IFERROR(_xlfn.BINOM.DIST(E23,$O$2,$Q$4,0),"")</f>
        <v>1.2373866596311004E-9</v>
      </c>
      <c r="H23">
        <f t="shared" ca="1" si="3"/>
        <v>51.691391978469966</v>
      </c>
      <c r="I23">
        <f t="shared" ca="1" si="2"/>
        <v>1.4660976046353228E-2</v>
      </c>
    </row>
    <row r="24" spans="1:9" x14ac:dyDescent="0.25">
      <c r="A24" s="1">
        <f ca="1">A23+$V$1</f>
        <v>6.0404040404040424</v>
      </c>
      <c r="B24">
        <f t="shared" ca="1" si="0"/>
        <v>3.8461538461538464E-2</v>
      </c>
      <c r="C24" t="str">
        <f t="shared" ca="1" si="1"/>
        <v/>
      </c>
      <c r="E24">
        <v>23</v>
      </c>
      <c r="F24">
        <f ca="1">IFERROR(_xlfn.BINOM.DIST(E24,$O$2,$Q$4,0),"")</f>
        <v>7.9283355765837313E-11</v>
      </c>
      <c r="H24">
        <f t="shared" ca="1" si="3"/>
        <v>52.102614088343792</v>
      </c>
      <c r="I24">
        <f t="shared" ca="1" si="2"/>
        <v>1.6189499075385048E-2</v>
      </c>
    </row>
    <row r="25" spans="1:9" x14ac:dyDescent="0.25">
      <c r="A25" s="1">
        <f ca="1">A24+$V$1</f>
        <v>6.3030303030303054</v>
      </c>
      <c r="B25">
        <f t="shared" ca="1" si="0"/>
        <v>3.8461538461538464E-2</v>
      </c>
      <c r="C25" t="str">
        <f t="shared" ca="1" si="1"/>
        <v/>
      </c>
      <c r="E25">
        <v>24</v>
      </c>
      <c r="F25">
        <f ca="1">IFERROR(_xlfn.BINOM.DIST(E25,$O$2,$Q$4,0),"")</f>
        <v>3.6512071734267135E-12</v>
      </c>
      <c r="H25">
        <f t="shared" ca="1" si="3"/>
        <v>52.513836198217618</v>
      </c>
      <c r="I25">
        <f t="shared" ca="1" si="2"/>
        <v>1.7811837885117643E-2</v>
      </c>
    </row>
    <row r="26" spans="1:9" x14ac:dyDescent="0.25">
      <c r="A26" s="1">
        <f ca="1">A25+$V$1</f>
        <v>6.5656565656565684</v>
      </c>
      <c r="B26">
        <f t="shared" ca="1" si="0"/>
        <v>3.8461538461538464E-2</v>
      </c>
      <c r="C26" t="str">
        <f t="shared" ca="1" si="1"/>
        <v/>
      </c>
      <c r="E26">
        <v>25</v>
      </c>
      <c r="F26">
        <f ca="1">IFERROR(_xlfn.BINOM.DIST(E26,$O$2,$Q$4,0),"")</f>
        <v>1.0761452721678739E-13</v>
      </c>
      <c r="H26">
        <f t="shared" ca="1" si="3"/>
        <v>52.925058308091444</v>
      </c>
      <c r="I26">
        <f t="shared" ca="1" si="2"/>
        <v>1.9524901492817454E-2</v>
      </c>
    </row>
    <row r="27" spans="1:9" x14ac:dyDescent="0.25">
      <c r="A27" s="1">
        <f ca="1">A26+$V$1</f>
        <v>6.8282828282828314</v>
      </c>
      <c r="B27">
        <f t="shared" ca="1" si="0"/>
        <v>3.8461538461538464E-2</v>
      </c>
      <c r="C27" t="str">
        <f t="shared" ca="1" si="1"/>
        <v/>
      </c>
      <c r="E27">
        <v>26</v>
      </c>
      <c r="F27">
        <f ca="1">IFERROR(_xlfn.BINOM.DIST(E27,$O$2,$Q$4,0),"")</f>
        <v>1.5249022075253204E-15</v>
      </c>
      <c r="H27">
        <f t="shared" ca="1" si="3"/>
        <v>53.33628041796527</v>
      </c>
      <c r="I27">
        <f t="shared" ca="1" si="2"/>
        <v>2.1324249951642615E-2</v>
      </c>
    </row>
    <row r="28" spans="1:9" x14ac:dyDescent="0.25">
      <c r="A28" s="1">
        <f ca="1">A27+$V$1</f>
        <v>7.0909090909090944</v>
      </c>
      <c r="B28">
        <f t="shared" ca="1" si="0"/>
        <v>3.8461538461538464E-2</v>
      </c>
      <c r="C28" t="str">
        <f t="shared" ca="1" si="1"/>
        <v/>
      </c>
      <c r="E28">
        <v>27</v>
      </c>
      <c r="F28" t="str">
        <f ca="1">IFERROR(_xlfn.BINOM.DIST(E28,$O$2,$Q$4,0),"")</f>
        <v/>
      </c>
      <c r="H28">
        <f t="shared" ca="1" si="3"/>
        <v>53.747502527839096</v>
      </c>
      <c r="I28">
        <f t="shared" ca="1" si="2"/>
        <v>2.3204032910017953E-2</v>
      </c>
    </row>
    <row r="29" spans="1:9" x14ac:dyDescent="0.25">
      <c r="A29" s="1">
        <f ca="1">A28+$V$1</f>
        <v>7.3535353535353574</v>
      </c>
      <c r="B29">
        <f t="shared" ca="1" si="0"/>
        <v>3.8461538461538464E-2</v>
      </c>
      <c r="C29" t="str">
        <f t="shared" ca="1" si="1"/>
        <v/>
      </c>
      <c r="E29">
        <v>28</v>
      </c>
      <c r="F29" t="str">
        <f ca="1">IFERROR(_xlfn.BINOM.DIST(E29,$O$2,$Q$4,0),"")</f>
        <v/>
      </c>
      <c r="H29">
        <f t="shared" ca="1" si="3"/>
        <v>54.158724637712922</v>
      </c>
      <c r="I29">
        <f t="shared" ca="1" si="2"/>
        <v>2.5156949405867345E-2</v>
      </c>
    </row>
    <row r="30" spans="1:9" x14ac:dyDescent="0.25">
      <c r="A30" s="1">
        <f ca="1">A29+$V$1</f>
        <v>7.6161616161616204</v>
      </c>
      <c r="B30">
        <f t="shared" ca="1" si="0"/>
        <v>3.8461538461538464E-2</v>
      </c>
      <c r="C30" t="str">
        <f t="shared" ca="1" si="1"/>
        <v/>
      </c>
      <c r="E30">
        <v>29</v>
      </c>
      <c r="F30" t="str">
        <f ca="1">IFERROR(_xlfn.BINOM.DIST(E30,$O$2,$Q$4,0),"")</f>
        <v/>
      </c>
      <c r="H30">
        <f t="shared" ca="1" si="3"/>
        <v>54.569946747586748</v>
      </c>
      <c r="I30">
        <f t="shared" ca="1" si="2"/>
        <v>2.717423177144147E-2</v>
      </c>
    </row>
    <row r="31" spans="1:9" x14ac:dyDescent="0.25">
      <c r="A31" s="1">
        <f ca="1">A30+$V$1</f>
        <v>7.8787878787878833</v>
      </c>
      <c r="B31">
        <f t="shared" ca="1" si="0"/>
        <v>3.8461538461538464E-2</v>
      </c>
      <c r="C31" t="str">
        <f t="shared" ca="1" si="1"/>
        <v/>
      </c>
      <c r="E31">
        <v>30</v>
      </c>
      <c r="F31" t="str">
        <f ca="1">IFERROR(_xlfn.BINOM.DIST(E31,$O$2,$Q$4,0),"")</f>
        <v/>
      </c>
      <c r="H31">
        <f t="shared" ca="1" si="3"/>
        <v>54.981168857460574</v>
      </c>
      <c r="I31">
        <f t="shared" ca="1" si="2"/>
        <v>2.9245656138711825E-2</v>
      </c>
    </row>
    <row r="32" spans="1:9" x14ac:dyDescent="0.25">
      <c r="A32" s="1">
        <f ca="1">A31+$V$1</f>
        <v>8.1414141414141454</v>
      </c>
      <c r="B32">
        <f t="shared" ca="1" si="0"/>
        <v>3.8461538461538464E-2</v>
      </c>
      <c r="C32" t="str">
        <f t="shared" ca="1" si="1"/>
        <v/>
      </c>
      <c r="E32">
        <v>31</v>
      </c>
      <c r="F32" t="str">
        <f ca="1">IFERROR(_xlfn.BINOM.DIST(E32,$O$2,$Q$4,0),"")</f>
        <v/>
      </c>
      <c r="H32">
        <f t="shared" ca="1" si="3"/>
        <v>55.3923909673344</v>
      </c>
      <c r="I32">
        <f t="shared" ca="1" si="2"/>
        <v>3.1359581539672804E-2</v>
      </c>
    </row>
    <row r="33" spans="1:9" x14ac:dyDescent="0.25">
      <c r="A33" s="1">
        <f ca="1">A32+$V$1</f>
        <v>8.4040404040404084</v>
      </c>
      <c r="B33">
        <f t="shared" ca="1" si="0"/>
        <v>3.8461538461538464E-2</v>
      </c>
      <c r="C33" t="str">
        <f t="shared" ca="1" si="1"/>
        <v/>
      </c>
      <c r="E33">
        <v>32</v>
      </c>
      <c r="F33" t="str">
        <f ca="1">IFERROR(_xlfn.BINOM.DIST(E33,$O$2,$Q$4,0),"")</f>
        <v/>
      </c>
      <c r="H33">
        <f t="shared" ca="1" si="3"/>
        <v>55.803613077208226</v>
      </c>
      <c r="I33">
        <f t="shared" ca="1" si="2"/>
        <v>3.3503018997942474E-2</v>
      </c>
    </row>
    <row r="34" spans="1:9" x14ac:dyDescent="0.25">
      <c r="A34" s="1">
        <f ca="1">A33+$V$1</f>
        <v>8.6666666666666714</v>
      </c>
      <c r="B34">
        <f t="shared" ca="1" si="0"/>
        <v>3.8461538461538464E-2</v>
      </c>
      <c r="C34" t="str">
        <f t="shared" ca="1" si="1"/>
        <v/>
      </c>
      <c r="E34">
        <v>33</v>
      </c>
      <c r="F34" t="str">
        <f ca="1">IFERROR(_xlfn.BINOM.DIST(E34,$O$2,$Q$4,0),"")</f>
        <v/>
      </c>
      <c r="H34">
        <f t="shared" ca="1" si="3"/>
        <v>56.214835187082052</v>
      </c>
      <c r="I34">
        <f t="shared" ca="1" si="2"/>
        <v>3.5661731319844542E-2</v>
      </c>
    </row>
    <row r="35" spans="1:9" x14ac:dyDescent="0.25">
      <c r="A35" s="1">
        <f ca="1">A34+$V$1</f>
        <v>8.9292929292929344</v>
      </c>
      <c r="B35">
        <f t="shared" ca="1" si="0"/>
        <v>3.8461538461538464E-2</v>
      </c>
      <c r="C35" t="str">
        <f t="shared" ca="1" si="1"/>
        <v/>
      </c>
      <c r="E35">
        <v>34</v>
      </c>
      <c r="F35" t="str">
        <f ca="1">IFERROR(_xlfn.BINOM.DIST(E35,$O$2,$Q$4,0),"")</f>
        <v/>
      </c>
      <c r="H35">
        <f t="shared" ca="1" si="3"/>
        <v>56.626057296955878</v>
      </c>
      <c r="I35">
        <f t="shared" ca="1" si="2"/>
        <v>3.7820363531138136E-2</v>
      </c>
    </row>
    <row r="36" spans="1:9" x14ac:dyDescent="0.25">
      <c r="A36" s="1">
        <f ca="1">A35+$V$1</f>
        <v>9.1919191919191974</v>
      </c>
      <c r="B36">
        <f t="shared" ca="1" si="0"/>
        <v>3.8461538461538464E-2</v>
      </c>
      <c r="C36" t="str">
        <f t="shared" ca="1" si="1"/>
        <v/>
      </c>
      <c r="E36">
        <v>35</v>
      </c>
      <c r="F36" t="str">
        <f ca="1">IFERROR(_xlfn.BINOM.DIST(E36,$O$2,$Q$4,0),"")</f>
        <v/>
      </c>
      <c r="H36">
        <f t="shared" ca="1" si="3"/>
        <v>57.037279406829704</v>
      </c>
      <c r="I36">
        <f t="shared" ca="1" si="2"/>
        <v>3.9962603090236318E-2</v>
      </c>
    </row>
    <row r="37" spans="1:9" x14ac:dyDescent="0.25">
      <c r="A37" s="1">
        <f ca="1">A36+$V$1</f>
        <v>9.4545454545454604</v>
      </c>
      <c r="B37">
        <f t="shared" ca="1" si="0"/>
        <v>3.8461538461538464E-2</v>
      </c>
      <c r="C37" t="str">
        <f t="shared" ca="1" si="1"/>
        <v/>
      </c>
      <c r="E37">
        <v>36</v>
      </c>
      <c r="F37" t="str">
        <f ca="1">IFERROR(_xlfn.BINOM.DIST(E37,$O$2,$Q$4,0),"")</f>
        <v/>
      </c>
      <c r="H37">
        <f t="shared" ca="1" si="3"/>
        <v>57.44850151670353</v>
      </c>
      <c r="I37">
        <f t="shared" ca="1" si="2"/>
        <v>4.2071368164105373E-2</v>
      </c>
    </row>
    <row r="38" spans="1:9" x14ac:dyDescent="0.25">
      <c r="A38" s="1">
        <f ca="1">A37+$V$1</f>
        <v>9.7171717171717233</v>
      </c>
      <c r="B38">
        <f t="shared" ca="1" si="0"/>
        <v>3.8461538461538464E-2</v>
      </c>
      <c r="C38" t="str">
        <f t="shared" ca="1" si="1"/>
        <v/>
      </c>
      <c r="E38">
        <v>37</v>
      </c>
      <c r="F38" t="str">
        <f ca="1">IFERROR(_xlfn.BINOM.DIST(E38,$O$2,$Q$4,0),"")</f>
        <v/>
      </c>
      <c r="H38">
        <f t="shared" ca="1" si="3"/>
        <v>57.859723626577356</v>
      </c>
      <c r="I38">
        <f t="shared" ca="1" si="2"/>
        <v>4.4129021405794326E-2</v>
      </c>
    </row>
    <row r="39" spans="1:9" x14ac:dyDescent="0.25">
      <c r="A39" s="1">
        <f ca="1">A38+$V$1</f>
        <v>9.9797979797979863</v>
      </c>
      <c r="B39">
        <f t="shared" ca="1" si="0"/>
        <v>3.8461538461538464E-2</v>
      </c>
      <c r="C39" t="str">
        <f t="shared" ca="1" si="1"/>
        <v/>
      </c>
      <c r="E39">
        <v>38</v>
      </c>
      <c r="F39" t="str">
        <f ca="1">IFERROR(_xlfn.BINOM.DIST(E39,$O$2,$Q$4,0),"")</f>
        <v/>
      </c>
      <c r="H39">
        <f t="shared" ca="1" si="3"/>
        <v>58.270945736451182</v>
      </c>
      <c r="I39">
        <f t="shared" ca="1" si="2"/>
        <v>4.6117605851249695E-2</v>
      </c>
    </row>
    <row r="40" spans="1:9" x14ac:dyDescent="0.25">
      <c r="A40" s="1">
        <f ca="1">A39+$V$1</f>
        <v>10.242424242424249</v>
      </c>
      <c r="B40">
        <f t="shared" ca="1" si="0"/>
        <v>3.8461538461538464E-2</v>
      </c>
      <c r="C40" t="str">
        <f t="shared" ca="1" si="1"/>
        <v/>
      </c>
      <c r="E40">
        <v>39</v>
      </c>
      <c r="F40" t="str">
        <f ca="1">IFERROR(_xlfn.BINOM.DIST(E40,$O$2,$Q$4,0),"")</f>
        <v/>
      </c>
      <c r="H40">
        <f t="shared" ca="1" si="3"/>
        <v>58.682167846325008</v>
      </c>
      <c r="I40">
        <f t="shared" ca="1" si="2"/>
        <v>4.801909878701547E-2</v>
      </c>
    </row>
    <row r="41" spans="1:9" x14ac:dyDescent="0.25">
      <c r="A41" s="1">
        <f ca="1">A40+$V$1</f>
        <v>10.505050505050512</v>
      </c>
      <c r="B41">
        <f t="shared" ca="1" si="0"/>
        <v>3.8461538461538464E-2</v>
      </c>
      <c r="C41" t="str">
        <f t="shared" ca="1" si="1"/>
        <v/>
      </c>
      <c r="E41">
        <v>40</v>
      </c>
      <c r="F41" t="str">
        <f ca="1">IFERROR(_xlfn.BINOM.DIST(E41,$O$2,$Q$4,0),"")</f>
        <v/>
      </c>
      <c r="H41">
        <f t="shared" ca="1" si="3"/>
        <v>59.093389956198834</v>
      </c>
      <c r="I41">
        <f t="shared" ca="1" si="2"/>
        <v>4.9815678758472856E-2</v>
      </c>
    </row>
    <row r="42" spans="1:9" x14ac:dyDescent="0.25">
      <c r="A42" s="1">
        <f ca="1">A41+$V$1</f>
        <v>10.767676767676775</v>
      </c>
      <c r="B42">
        <f t="shared" ca="1" si="0"/>
        <v>3.8461538461538464E-2</v>
      </c>
      <c r="C42" t="str">
        <f t="shared" ca="1" si="1"/>
        <v/>
      </c>
      <c r="H42">
        <f t="shared" ca="1" si="3"/>
        <v>59.50461206607266</v>
      </c>
      <c r="I42">
        <f t="shared" ca="1" si="2"/>
        <v>5.1490000317679335E-2</v>
      </c>
    </row>
    <row r="43" spans="1:9" x14ac:dyDescent="0.25">
      <c r="A43" s="1">
        <f ca="1">A42+$V$1</f>
        <v>11.030303030303038</v>
      </c>
      <c r="B43">
        <f t="shared" ca="1" si="0"/>
        <v>3.8461538461538464E-2</v>
      </c>
      <c r="C43" t="str">
        <f t="shared" ca="1" si="1"/>
        <v/>
      </c>
      <c r="H43">
        <f t="shared" ca="1" si="3"/>
        <v>59.915834175946486</v>
      </c>
      <c r="I43">
        <f t="shared" ca="1" si="2"/>
        <v>5.3025470675029142E-2</v>
      </c>
    </row>
    <row r="44" spans="1:9" x14ac:dyDescent="0.25">
      <c r="A44" s="1">
        <f ca="1">A43+$V$1</f>
        <v>11.292929292929301</v>
      </c>
      <c r="B44">
        <f t="shared" ca="1" si="0"/>
        <v>3.8461538461538464E-2</v>
      </c>
      <c r="C44" t="str">
        <f t="shared" ca="1" si="1"/>
        <v/>
      </c>
      <c r="H44">
        <f t="shared" ca="1" si="3"/>
        <v>60.327056285820312</v>
      </c>
      <c r="I44">
        <f t="shared" ca="1" si="2"/>
        <v>5.4406522140313121E-2</v>
      </c>
    </row>
    <row r="45" spans="1:9" x14ac:dyDescent="0.25">
      <c r="A45" s="1">
        <f ca="1">A44+$V$1</f>
        <v>11.555555555555564</v>
      </c>
      <c r="B45">
        <f t="shared" ca="1" si="0"/>
        <v>3.8461538461538464E-2</v>
      </c>
      <c r="C45" t="str">
        <f t="shared" ca="1" si="1"/>
        <v/>
      </c>
      <c r="H45">
        <f t="shared" ca="1" si="3"/>
        <v>60.738278395694138</v>
      </c>
      <c r="I45">
        <f t="shared" ca="1" si="2"/>
        <v>5.5618874131768685E-2</v>
      </c>
    </row>
    <row r="46" spans="1:9" x14ac:dyDescent="0.25">
      <c r="A46" s="1">
        <f ca="1">A45+$V$1</f>
        <v>11.818181818181827</v>
      </c>
      <c r="B46">
        <f t="shared" ca="1" si="0"/>
        <v>3.8461538461538464E-2</v>
      </c>
      <c r="C46" t="str">
        <f t="shared" ca="1" si="1"/>
        <v/>
      </c>
      <c r="H46">
        <f t="shared" ca="1" si="3"/>
        <v>61.149500505567964</v>
      </c>
      <c r="I46">
        <f t="shared" ca="1" si="2"/>
        <v>5.6649778606034075E-2</v>
      </c>
    </row>
    <row r="47" spans="1:9" x14ac:dyDescent="0.25">
      <c r="A47" s="1">
        <f ca="1">A46+$V$1</f>
        <v>12.08080808080809</v>
      </c>
      <c r="B47">
        <f t="shared" ca="1" si="0"/>
        <v>3.8461538461538464E-2</v>
      </c>
      <c r="C47" t="str">
        <f t="shared" ca="1" si="1"/>
        <v/>
      </c>
      <c r="H47">
        <f t="shared" ca="1" si="3"/>
        <v>61.56072261544179</v>
      </c>
      <c r="I47">
        <f t="shared" ca="1" si="2"/>
        <v>5.7488243020810854E-2</v>
      </c>
    </row>
    <row r="48" spans="1:9" x14ac:dyDescent="0.25">
      <c r="A48" s="1">
        <f ca="1">A47+$V$1</f>
        <v>12.343434343434353</v>
      </c>
      <c r="B48">
        <f t="shared" ca="1" si="0"/>
        <v>3.8461538461538464E-2</v>
      </c>
      <c r="C48" t="str">
        <f t="shared" ca="1" si="1"/>
        <v/>
      </c>
      <c r="H48">
        <f t="shared" ca="1" si="3"/>
        <v>61.971944725315616</v>
      </c>
      <c r="I48">
        <f t="shared" ca="1" si="2"/>
        <v>5.8125225382006117E-2</v>
      </c>
    </row>
    <row r="49" spans="1:9" x14ac:dyDescent="0.25">
      <c r="A49" s="1">
        <f ca="1">A48+$V$1</f>
        <v>12.606060606060616</v>
      </c>
      <c r="B49">
        <f t="shared" ca="1" si="0"/>
        <v>3.8461538461538464E-2</v>
      </c>
      <c r="C49" t="str">
        <f t="shared" ca="1" si="1"/>
        <v/>
      </c>
      <c r="H49">
        <f t="shared" ca="1" si="3"/>
        <v>62.383166835189442</v>
      </c>
      <c r="I49">
        <f t="shared" ca="1" si="2"/>
        <v>5.855379653790288E-2</v>
      </c>
    </row>
    <row r="50" spans="1:9" x14ac:dyDescent="0.25">
      <c r="A50" s="1">
        <f ca="1">A49+$V$1</f>
        <v>12.868686868686879</v>
      </c>
      <c r="B50">
        <f t="shared" ca="1" si="0"/>
        <v>3.8461538461538464E-2</v>
      </c>
      <c r="C50" t="str">
        <f t="shared" ca="1" si="1"/>
        <v/>
      </c>
      <c r="H50">
        <f t="shared" ca="1" si="3"/>
        <v>62.794388945063268</v>
      </c>
      <c r="I50">
        <f t="shared" ca="1" si="2"/>
        <v>5.8769265647690153E-2</v>
      </c>
    </row>
    <row r="51" spans="1:9" x14ac:dyDescent="0.25">
      <c r="A51" s="1">
        <f ca="1">A50+$V$1</f>
        <v>13.131313131313142</v>
      </c>
      <c r="B51">
        <f t="shared" ca="1" si="0"/>
        <v>3.8461538461538464E-2</v>
      </c>
      <c r="C51" t="str">
        <f t="shared" ca="1" si="1"/>
        <v/>
      </c>
      <c r="H51">
        <f t="shared" ca="1" si="3"/>
        <v>63.205611054937094</v>
      </c>
      <c r="I51">
        <f t="shared" ca="1" si="2"/>
        <v>5.8769265647690055E-2</v>
      </c>
    </row>
    <row r="52" spans="1:9" x14ac:dyDescent="0.25">
      <c r="A52" s="1">
        <f ca="1">A51+$V$1</f>
        <v>13.393939393939405</v>
      </c>
      <c r="B52">
        <f t="shared" ca="1" si="0"/>
        <v>3.8461538461538464E-2</v>
      </c>
      <c r="C52" t="str">
        <f t="shared" ca="1" si="1"/>
        <v/>
      </c>
      <c r="H52">
        <f t="shared" ca="1" si="3"/>
        <v>63.61683316481092</v>
      </c>
      <c r="I52">
        <f t="shared" ca="1" si="2"/>
        <v>5.855379653790261E-2</v>
      </c>
    </row>
    <row r="53" spans="1:9" x14ac:dyDescent="0.25">
      <c r="A53" s="1">
        <f ca="1">A52+$V$1</f>
        <v>13.656565656565668</v>
      </c>
      <c r="B53">
        <f t="shared" ca="1" si="0"/>
        <v>3.8461538461538464E-2</v>
      </c>
      <c r="C53" t="str">
        <f t="shared" ca="1" si="1"/>
        <v/>
      </c>
      <c r="H53">
        <f t="shared" ca="1" si="3"/>
        <v>64.028055274684746</v>
      </c>
      <c r="I53">
        <f t="shared" ca="1" si="2"/>
        <v>5.8125225382005666E-2</v>
      </c>
    </row>
    <row r="54" spans="1:9" x14ac:dyDescent="0.25">
      <c r="A54" s="1">
        <f ca="1">A53+$V$1</f>
        <v>13.919191919191931</v>
      </c>
      <c r="B54">
        <f t="shared" ca="1" si="0"/>
        <v>3.8461538461538464E-2</v>
      </c>
      <c r="C54" t="str">
        <f t="shared" ca="1" si="1"/>
        <v/>
      </c>
      <c r="H54">
        <f t="shared" ca="1" si="3"/>
        <v>64.439277384558565</v>
      </c>
      <c r="I54">
        <f t="shared" ca="1" si="2"/>
        <v>5.748824302081023E-2</v>
      </c>
    </row>
    <row r="55" spans="1:9" x14ac:dyDescent="0.25">
      <c r="A55" s="1">
        <f ca="1">A54+$V$1</f>
        <v>14.181818181818194</v>
      </c>
      <c r="B55">
        <f t="shared" ca="1" si="0"/>
        <v>3.8461538461538464E-2</v>
      </c>
      <c r="C55" t="str">
        <f t="shared" ca="1" si="1"/>
        <v/>
      </c>
      <c r="H55">
        <f t="shared" ca="1" si="3"/>
        <v>64.850499494432384</v>
      </c>
      <c r="I55">
        <f t="shared" ca="1" si="2"/>
        <v>5.6649778606033312E-2</v>
      </c>
    </row>
    <row r="56" spans="1:9" x14ac:dyDescent="0.25">
      <c r="A56" s="1">
        <f ca="1">A55+$V$1</f>
        <v>14.444444444444457</v>
      </c>
      <c r="B56">
        <f t="shared" ca="1" si="0"/>
        <v>3.8461538461538464E-2</v>
      </c>
      <c r="C56" t="str">
        <f t="shared" ca="1" si="1"/>
        <v/>
      </c>
      <c r="H56">
        <f t="shared" ca="1" si="3"/>
        <v>65.261721604306203</v>
      </c>
      <c r="I56">
        <f t="shared" ca="1" si="2"/>
        <v>5.561887413176779E-2</v>
      </c>
    </row>
    <row r="57" spans="1:9" x14ac:dyDescent="0.25">
      <c r="A57" s="1">
        <f ca="1">A56+$V$1</f>
        <v>14.70707070707072</v>
      </c>
      <c r="B57">
        <f t="shared" ca="1" si="0"/>
        <v>3.8461538461538464E-2</v>
      </c>
      <c r="C57" t="str">
        <f t="shared" ca="1" si="1"/>
        <v/>
      </c>
      <c r="H57">
        <f t="shared" ca="1" si="3"/>
        <v>65.672943714180022</v>
      </c>
      <c r="I57">
        <f t="shared" ca="1" si="2"/>
        <v>5.4406522140312115E-2</v>
      </c>
    </row>
    <row r="58" spans="1:9" x14ac:dyDescent="0.25">
      <c r="A58" s="1">
        <f ca="1">A57+$V$1</f>
        <v>14.969696969696983</v>
      </c>
      <c r="B58">
        <f t="shared" ca="1" si="0"/>
        <v>3.8461538461538464E-2</v>
      </c>
      <c r="C58" t="str">
        <f t="shared" ca="1" si="1"/>
        <v/>
      </c>
      <c r="H58">
        <f t="shared" ca="1" si="3"/>
        <v>66.084165824053841</v>
      </c>
      <c r="I58">
        <f t="shared" ca="1" si="2"/>
        <v>5.3025470675028032E-2</v>
      </c>
    </row>
    <row r="59" spans="1:9" x14ac:dyDescent="0.25">
      <c r="A59" s="1">
        <f ca="1">A58+$V$1</f>
        <v>15.232323232323246</v>
      </c>
      <c r="B59">
        <f t="shared" ca="1" si="0"/>
        <v>3.8461538461538464E-2</v>
      </c>
      <c r="C59" t="str">
        <f t="shared" ca="1" si="1"/>
        <v/>
      </c>
      <c r="H59">
        <f t="shared" ca="1" si="3"/>
        <v>66.49538793392766</v>
      </c>
      <c r="I59">
        <f t="shared" ca="1" si="2"/>
        <v>5.1490000317678156E-2</v>
      </c>
    </row>
    <row r="60" spans="1:9" x14ac:dyDescent="0.25">
      <c r="A60" s="1">
        <f ca="1">A59+$V$1</f>
        <v>15.494949494949509</v>
      </c>
      <c r="B60">
        <f t="shared" ca="1" si="0"/>
        <v>3.8461538461538464E-2</v>
      </c>
      <c r="C60" t="str">
        <f t="shared" ca="1" si="1"/>
        <v/>
      </c>
      <c r="H60">
        <f t="shared" ca="1" si="3"/>
        <v>66.906610043801479</v>
      </c>
      <c r="I60">
        <f t="shared" ca="1" si="2"/>
        <v>4.98156787584716E-2</v>
      </c>
    </row>
    <row r="61" spans="1:9" x14ac:dyDescent="0.25">
      <c r="A61" s="1">
        <f ca="1">A60+$V$1</f>
        <v>15.757575757575772</v>
      </c>
      <c r="B61">
        <f t="shared" ca="1" si="0"/>
        <v>3.8461538461538464E-2</v>
      </c>
      <c r="C61" t="str">
        <f t="shared" ca="1" si="1"/>
        <v/>
      </c>
      <c r="H61">
        <f t="shared" ca="1" si="3"/>
        <v>67.317832153675297</v>
      </c>
      <c r="I61">
        <f t="shared" ca="1" si="2"/>
        <v>4.8019098787014158E-2</v>
      </c>
    </row>
    <row r="62" spans="1:9" x14ac:dyDescent="0.25">
      <c r="A62" s="1">
        <f ca="1">A61+$V$1</f>
        <v>16.020202020202035</v>
      </c>
      <c r="B62">
        <f t="shared" ca="1" si="0"/>
        <v>3.8461538461538464E-2</v>
      </c>
      <c r="C62" t="str">
        <f t="shared" ca="1" si="1"/>
        <v/>
      </c>
      <c r="H62">
        <f t="shared" ca="1" si="3"/>
        <v>67.729054263549116</v>
      </c>
      <c r="I62">
        <f t="shared" ca="1" si="2"/>
        <v>4.6117605851248349E-2</v>
      </c>
    </row>
    <row r="63" spans="1:9" x14ac:dyDescent="0.25">
      <c r="A63" s="1">
        <f ca="1">A62+$V$1</f>
        <v>16.282828282828298</v>
      </c>
      <c r="B63">
        <f t="shared" ca="1" si="0"/>
        <v>3.8461538461538464E-2</v>
      </c>
      <c r="C63" t="str">
        <f t="shared" ca="1" si="1"/>
        <v/>
      </c>
      <c r="H63">
        <f t="shared" ca="1" si="3"/>
        <v>68.140276373422935</v>
      </c>
      <c r="I63">
        <f t="shared" ca="1" si="2"/>
        <v>4.4129021405792966E-2</v>
      </c>
    </row>
    <row r="64" spans="1:9" x14ac:dyDescent="0.25">
      <c r="A64" s="1">
        <f ca="1">A63+$V$1</f>
        <v>16.545454545454561</v>
      </c>
      <c r="B64">
        <f t="shared" ca="1" si="0"/>
        <v>3.8461538461538464E-2</v>
      </c>
      <c r="C64" t="str">
        <f t="shared" ca="1" si="1"/>
        <v/>
      </c>
      <c r="H64">
        <f t="shared" ca="1" si="3"/>
        <v>68.551498483296754</v>
      </c>
      <c r="I64">
        <f t="shared" ca="1" si="2"/>
        <v>4.2071368164103999E-2</v>
      </c>
    </row>
    <row r="65" spans="1:9" x14ac:dyDescent="0.25">
      <c r="A65" s="1">
        <f ca="1">A64+$V$1</f>
        <v>16.808080808080824</v>
      </c>
      <c r="B65">
        <f t="shared" ca="1" si="0"/>
        <v>3.8461538461538464E-2</v>
      </c>
      <c r="C65" t="str">
        <f t="shared" ca="1" si="1"/>
        <v/>
      </c>
      <c r="H65">
        <f t="shared" ca="1" si="3"/>
        <v>68.962720593170573</v>
      </c>
      <c r="I65">
        <f t="shared" ca="1" si="2"/>
        <v>3.9962603090234951E-2</v>
      </c>
    </row>
    <row r="66" spans="1:9" x14ac:dyDescent="0.25">
      <c r="A66" s="1">
        <f ca="1">A65+$V$1</f>
        <v>17.070707070707087</v>
      </c>
      <c r="B66">
        <f t="shared" ref="B66:B101" ca="1" si="4">1/$N$1</f>
        <v>3.8461538461538464E-2</v>
      </c>
      <c r="C66" t="str">
        <f t="shared" ref="C66:C101" ca="1" si="5">IF(A66&lt;$M$2,"",B66)</f>
        <v/>
      </c>
      <c r="H66">
        <f t="shared" ca="1" si="3"/>
        <v>69.373942703044392</v>
      </c>
      <c r="I66">
        <f t="shared" ref="I66:I100" ca="1" si="6">_xlfn.NORM.DIST(H66,$R$2,$R$3,0)</f>
        <v>3.782036353113679E-2</v>
      </c>
    </row>
    <row r="67" spans="1:9" x14ac:dyDescent="0.25">
      <c r="A67" s="1">
        <f ca="1">A66+$V$1</f>
        <v>17.33333333333335</v>
      </c>
      <c r="B67">
        <f t="shared" ca="1" si="4"/>
        <v>3.8461538461538464E-2</v>
      </c>
      <c r="C67" t="str">
        <f t="shared" ca="1" si="5"/>
        <v/>
      </c>
      <c r="H67">
        <f t="shared" ref="H67:H100" ca="1" si="7">H66+$S$2</f>
        <v>69.785164812918211</v>
      </c>
      <c r="I67">
        <f t="shared" ca="1" si="6"/>
        <v>3.566173131984323E-2</v>
      </c>
    </row>
    <row r="68" spans="1:9" x14ac:dyDescent="0.25">
      <c r="A68" s="1">
        <f ca="1">A67+$V$1</f>
        <v>17.595959595959613</v>
      </c>
      <c r="B68">
        <f t="shared" ca="1" si="4"/>
        <v>3.8461538461538464E-2</v>
      </c>
      <c r="C68" t="str">
        <f t="shared" ca="1" si="5"/>
        <v/>
      </c>
      <c r="H68">
        <f t="shared" ca="1" si="7"/>
        <v>70.19638692279203</v>
      </c>
      <c r="I68">
        <f t="shared" ca="1" si="6"/>
        <v>3.3503018997941211E-2</v>
      </c>
    </row>
    <row r="69" spans="1:9" x14ac:dyDescent="0.25">
      <c r="A69" s="1">
        <f ca="1">A68+$V$1</f>
        <v>17.858585858585876</v>
      </c>
      <c r="B69">
        <f t="shared" ca="1" si="4"/>
        <v>3.8461538461538464E-2</v>
      </c>
      <c r="C69" t="str">
        <f t="shared" ca="1" si="5"/>
        <v/>
      </c>
      <c r="H69">
        <f t="shared" ca="1" si="7"/>
        <v>70.607609032665849</v>
      </c>
      <c r="I69">
        <f t="shared" ca="1" si="6"/>
        <v>3.135958153967159E-2</v>
      </c>
    </row>
    <row r="70" spans="1:9" x14ac:dyDescent="0.25">
      <c r="A70" s="1">
        <f ca="1">A69+$V$1</f>
        <v>18.121212121212139</v>
      </c>
      <c r="B70">
        <f t="shared" ca="1" si="4"/>
        <v>3.8461538461538464E-2</v>
      </c>
      <c r="C70" t="str">
        <f t="shared" ca="1" si="5"/>
        <v/>
      </c>
      <c r="H70">
        <f t="shared" ca="1" si="7"/>
        <v>71.018831142539668</v>
      </c>
      <c r="I70">
        <f t="shared" ca="1" si="6"/>
        <v>2.924565613871067E-2</v>
      </c>
    </row>
    <row r="71" spans="1:9" x14ac:dyDescent="0.25">
      <c r="A71" s="1">
        <f ca="1">A70+$V$1</f>
        <v>18.383838383838402</v>
      </c>
      <c r="B71">
        <f t="shared" ca="1" si="4"/>
        <v>3.8461538461538464E-2</v>
      </c>
      <c r="C71" t="str">
        <f t="shared" ca="1" si="5"/>
        <v/>
      </c>
      <c r="H71">
        <f t="shared" ca="1" si="7"/>
        <v>71.430053252413487</v>
      </c>
      <c r="I71">
        <f t="shared" ca="1" si="6"/>
        <v>2.7174231771440367E-2</v>
      </c>
    </row>
    <row r="72" spans="1:9" x14ac:dyDescent="0.25">
      <c r="A72" s="1">
        <f ca="1">A71+$V$1</f>
        <v>18.646464646464665</v>
      </c>
      <c r="B72">
        <f t="shared" ca="1" si="4"/>
        <v>3.8461538461538464E-2</v>
      </c>
      <c r="C72" t="str">
        <f t="shared" ca="1" si="5"/>
        <v/>
      </c>
      <c r="H72">
        <f t="shared" ca="1" si="7"/>
        <v>71.841275362287305</v>
      </c>
      <c r="I72">
        <f t="shared" ca="1" si="6"/>
        <v>2.5156949405866321E-2</v>
      </c>
    </row>
    <row r="73" spans="1:9" x14ac:dyDescent="0.25">
      <c r="A73" s="1">
        <f ca="1">A72+$V$1</f>
        <v>18.909090909090928</v>
      </c>
      <c r="B73">
        <f t="shared" ca="1" si="4"/>
        <v>3.8461538461538464E-2</v>
      </c>
      <c r="C73" t="str">
        <f t="shared" ca="1" si="5"/>
        <v/>
      </c>
      <c r="H73">
        <f t="shared" ca="1" si="7"/>
        <v>72.252497472161124</v>
      </c>
      <c r="I73">
        <f t="shared" ca="1" si="6"/>
        <v>2.3204032910016992E-2</v>
      </c>
    </row>
    <row r="74" spans="1:9" x14ac:dyDescent="0.25">
      <c r="A74" s="1">
        <f ca="1">A73+$V$1</f>
        <v>19.171717171717191</v>
      </c>
      <c r="B74">
        <f t="shared" ca="1" si="4"/>
        <v>3.8461538461538464E-2</v>
      </c>
      <c r="C74">
        <f t="shared" ca="1" si="5"/>
        <v>3.8461538461538464E-2</v>
      </c>
      <c r="H74">
        <f t="shared" ca="1" si="7"/>
        <v>72.663719582034943</v>
      </c>
      <c r="I74">
        <f t="shared" ca="1" si="6"/>
        <v>2.1324249951641724E-2</v>
      </c>
    </row>
    <row r="75" spans="1:9" x14ac:dyDescent="0.25">
      <c r="A75" s="1">
        <f ca="1">A74+$V$1</f>
        <v>19.434343434343454</v>
      </c>
      <c r="B75">
        <f t="shared" ca="1" si="4"/>
        <v>3.8461538461538464E-2</v>
      </c>
      <c r="C75">
        <f t="shared" ca="1" si="5"/>
        <v>3.8461538461538464E-2</v>
      </c>
      <c r="H75">
        <f t="shared" ca="1" si="7"/>
        <v>73.074941691908762</v>
      </c>
      <c r="I75">
        <f t="shared" ca="1" si="6"/>
        <v>1.9524901492816632E-2</v>
      </c>
    </row>
    <row r="76" spans="1:9" x14ac:dyDescent="0.25">
      <c r="A76" s="1">
        <f ca="1">A75+$V$1</f>
        <v>19.696969696969717</v>
      </c>
      <c r="B76">
        <f t="shared" ca="1" si="4"/>
        <v>3.8461538461538464E-2</v>
      </c>
      <c r="C76">
        <f t="shared" ca="1" si="5"/>
        <v>3.8461538461538464E-2</v>
      </c>
      <c r="H76">
        <f t="shared" ca="1" si="7"/>
        <v>73.486163801782581</v>
      </c>
      <c r="I76">
        <f t="shared" ca="1" si="6"/>
        <v>1.7811837885116893E-2</v>
      </c>
    </row>
    <row r="77" spans="1:9" x14ac:dyDescent="0.25">
      <c r="A77" s="1">
        <f ca="1">A76+$V$1</f>
        <v>19.95959595959598</v>
      </c>
      <c r="B77">
        <f t="shared" ca="1" si="4"/>
        <v>3.8461538461538464E-2</v>
      </c>
      <c r="C77">
        <f t="shared" ca="1" si="5"/>
        <v>3.8461538461538464E-2</v>
      </c>
      <c r="H77">
        <f t="shared" ca="1" si="7"/>
        <v>73.8973859116564</v>
      </c>
      <c r="I77">
        <f t="shared" ca="1" si="6"/>
        <v>1.6189499075384365E-2</v>
      </c>
    </row>
    <row r="78" spans="1:9" x14ac:dyDescent="0.25">
      <c r="A78" s="1">
        <f ca="1">A77+$V$1</f>
        <v>20.222222222222243</v>
      </c>
      <c r="B78">
        <f t="shared" ca="1" si="4"/>
        <v>3.8461538461538464E-2</v>
      </c>
      <c r="C78">
        <f t="shared" ca="1" si="5"/>
        <v>3.8461538461538464E-2</v>
      </c>
      <c r="H78">
        <f t="shared" ca="1" si="7"/>
        <v>74.308608021530219</v>
      </c>
      <c r="I78">
        <f t="shared" ca="1" si="6"/>
        <v>1.466097604635261E-2</v>
      </c>
    </row>
    <row r="79" spans="1:9" x14ac:dyDescent="0.25">
      <c r="A79" s="1">
        <f ca="1">A78+$V$1</f>
        <v>20.484848484848506</v>
      </c>
      <c r="B79">
        <f t="shared" ca="1" si="4"/>
        <v>3.8461538461538464E-2</v>
      </c>
      <c r="C79">
        <f t="shared" ca="1" si="5"/>
        <v>3.8461538461538464E-2</v>
      </c>
      <c r="H79">
        <f t="shared" ca="1" si="7"/>
        <v>74.719830131404038</v>
      </c>
      <c r="I79">
        <f t="shared" ca="1" si="6"/>
        <v>1.3228090343574389E-2</v>
      </c>
    </row>
    <row r="80" spans="1:9" x14ac:dyDescent="0.25">
      <c r="A80" s="1">
        <f ca="1">A79+$V$1</f>
        <v>20.747474747474769</v>
      </c>
      <c r="B80">
        <f t="shared" ca="1" si="4"/>
        <v>3.8461538461538464E-2</v>
      </c>
      <c r="C80">
        <f t="shared" ca="1" si="5"/>
        <v>3.8461538461538464E-2</v>
      </c>
      <c r="H80">
        <f t="shared" ca="1" si="7"/>
        <v>75.131052241277857</v>
      </c>
      <c r="I80">
        <f t="shared" ca="1" si="6"/>
        <v>1.1891488379110077E-2</v>
      </c>
    </row>
    <row r="81" spans="1:9" x14ac:dyDescent="0.25">
      <c r="A81" s="1">
        <f ca="1">A80+$V$1</f>
        <v>21.010101010101032</v>
      </c>
      <c r="B81">
        <f t="shared" ca="1" si="4"/>
        <v>3.8461538461538464E-2</v>
      </c>
      <c r="C81">
        <f t="shared" ca="1" si="5"/>
        <v>3.8461538461538464E-2</v>
      </c>
      <c r="H81">
        <f t="shared" ca="1" si="7"/>
        <v>75.542274351151676</v>
      </c>
      <c r="I81">
        <f t="shared" ca="1" si="6"/>
        <v>1.0650747148358725E-2</v>
      </c>
    </row>
    <row r="82" spans="1:9" x14ac:dyDescent="0.25">
      <c r="A82" s="1">
        <f ca="1">A81+$V$1</f>
        <v>21.272727272727295</v>
      </c>
      <c r="B82">
        <f t="shared" ca="1" si="4"/>
        <v>3.8461538461538464E-2</v>
      </c>
      <c r="C82">
        <f t="shared" ca="1" si="5"/>
        <v>3.8461538461538464E-2</v>
      </c>
      <c r="H82">
        <f t="shared" ca="1" si="7"/>
        <v>75.953496461025495</v>
      </c>
      <c r="I82">
        <f t="shared" ca="1" si="6"/>
        <v>9.5044880410497558E-3</v>
      </c>
    </row>
    <row r="83" spans="1:9" x14ac:dyDescent="0.25">
      <c r="A83" s="1">
        <f ca="1">A82+$V$1</f>
        <v>21.535353535353558</v>
      </c>
      <c r="B83">
        <f t="shared" ca="1" si="4"/>
        <v>3.8461538461538464E-2</v>
      </c>
      <c r="C83">
        <f t="shared" ca="1" si="5"/>
        <v>3.8461538461538464E-2</v>
      </c>
      <c r="H83">
        <f t="shared" ca="1" si="7"/>
        <v>76.364718570899313</v>
      </c>
      <c r="I83">
        <f t="shared" ca="1" si="6"/>
        <v>8.4504955599085229E-3</v>
      </c>
    </row>
    <row r="84" spans="1:9" x14ac:dyDescent="0.25">
      <c r="A84" s="1">
        <f ca="1">A83+$V$1</f>
        <v>21.797979797979821</v>
      </c>
      <c r="B84">
        <f t="shared" ca="1" si="4"/>
        <v>3.8461538461538464E-2</v>
      </c>
      <c r="C84">
        <f t="shared" ca="1" si="5"/>
        <v>3.8461538461538464E-2</v>
      </c>
      <c r="H84">
        <f t="shared" ca="1" si="7"/>
        <v>76.775940680773132</v>
      </c>
      <c r="I84">
        <f t="shared" ca="1" si="6"/>
        <v>7.4858379680181695E-3</v>
      </c>
    </row>
    <row r="85" spans="1:9" x14ac:dyDescent="0.25">
      <c r="A85" s="1">
        <f ca="1">A84+$V$1</f>
        <v>22.060606060606084</v>
      </c>
      <c r="B85">
        <f t="shared" ca="1" si="4"/>
        <v>3.8461538461538464E-2</v>
      </c>
      <c r="C85">
        <f t="shared" ca="1" si="5"/>
        <v>3.8461538461538464E-2</v>
      </c>
      <c r="H85">
        <f t="shared" ca="1" si="7"/>
        <v>77.187162790646951</v>
      </c>
      <c r="I85">
        <f t="shared" ca="1" si="6"/>
        <v>6.6069871542754994E-3</v>
      </c>
    </row>
    <row r="86" spans="1:9" x14ac:dyDescent="0.25">
      <c r="A86" s="1">
        <f ca="1">A85+$V$1</f>
        <v>22.323232323232347</v>
      </c>
      <c r="B86">
        <f t="shared" ca="1" si="4"/>
        <v>3.8461538461538464E-2</v>
      </c>
      <c r="C86">
        <f t="shared" ca="1" si="5"/>
        <v>3.8461538461538464E-2</v>
      </c>
      <c r="H86">
        <f t="shared" ca="1" si="7"/>
        <v>77.59838490052077</v>
      </c>
      <c r="I86">
        <f t="shared" ca="1" si="6"/>
        <v>5.8099353208008056E-3</v>
      </c>
    </row>
    <row r="87" spans="1:9" x14ac:dyDescent="0.25">
      <c r="A87" s="1">
        <f ca="1">A86+$V$1</f>
        <v>22.58585858585861</v>
      </c>
      <c r="B87">
        <f t="shared" ca="1" si="4"/>
        <v>3.8461538461538464E-2</v>
      </c>
      <c r="C87">
        <f t="shared" ca="1" si="5"/>
        <v>3.8461538461538464E-2</v>
      </c>
      <c r="H87">
        <f t="shared" ca="1" si="7"/>
        <v>78.009607010394589</v>
      </c>
      <c r="I87">
        <f t="shared" ca="1" si="6"/>
        <v>5.0903064419265034E-3</v>
      </c>
    </row>
    <row r="88" spans="1:9" x14ac:dyDescent="0.25">
      <c r="A88" s="1">
        <f ca="1">A87+$V$1</f>
        <v>22.848484848484873</v>
      </c>
      <c r="B88">
        <f t="shared" ca="1" si="4"/>
        <v>3.8461538461538464E-2</v>
      </c>
      <c r="C88">
        <f t="shared" ca="1" si="5"/>
        <v>3.8461538461538464E-2</v>
      </c>
      <c r="H88">
        <f t="shared" ca="1" si="7"/>
        <v>78.420829120268408</v>
      </c>
      <c r="I88">
        <f t="shared" ca="1" si="6"/>
        <v>4.4434608072303769E-3</v>
      </c>
    </row>
    <row r="89" spans="1:9" x14ac:dyDescent="0.25">
      <c r="A89" s="1">
        <f ca="1">A88+$V$1</f>
        <v>23.111111111111136</v>
      </c>
      <c r="B89">
        <f t="shared" ca="1" si="4"/>
        <v>3.8461538461538464E-2</v>
      </c>
      <c r="C89">
        <f t="shared" ca="1" si="5"/>
        <v>3.8461538461538464E-2</v>
      </c>
      <c r="H89">
        <f t="shared" ca="1" si="7"/>
        <v>78.832051230142227</v>
      </c>
      <c r="I89">
        <f t="shared" ca="1" si="6"/>
        <v>3.8645913278017884E-3</v>
      </c>
    </row>
    <row r="90" spans="1:9" x14ac:dyDescent="0.25">
      <c r="A90" s="1">
        <f ca="1">A89+$V$1</f>
        <v>23.373737373737399</v>
      </c>
      <c r="B90">
        <f t="shared" ca="1" si="4"/>
        <v>3.8461538461538464E-2</v>
      </c>
      <c r="C90">
        <f t="shared" ca="1" si="5"/>
        <v>3.8461538461538464E-2</v>
      </c>
      <c r="H90">
        <f t="shared" ca="1" si="7"/>
        <v>79.243273340016046</v>
      </c>
      <c r="I90">
        <f t="shared" ca="1" si="6"/>
        <v>3.3488106437495643E-3</v>
      </c>
    </row>
    <row r="91" spans="1:9" x14ac:dyDescent="0.25">
      <c r="A91" s="1">
        <f ca="1">A90+$V$1</f>
        <v>23.636363636363662</v>
      </c>
      <c r="B91">
        <f t="shared" ca="1" si="4"/>
        <v>3.8461538461538464E-2</v>
      </c>
      <c r="C91">
        <f t="shared" ca="1" si="5"/>
        <v>3.8461538461538464E-2</v>
      </c>
      <c r="H91">
        <f t="shared" ca="1" si="7"/>
        <v>79.654495449889865</v>
      </c>
      <c r="I91">
        <f t="shared" ca="1" si="6"/>
        <v>2.8912284117841936E-3</v>
      </c>
    </row>
    <row r="92" spans="1:9" x14ac:dyDescent="0.25">
      <c r="A92" s="1">
        <f ca="1">A91+$V$1</f>
        <v>23.898989898989925</v>
      </c>
      <c r="B92">
        <f t="shared" ca="1" si="4"/>
        <v>3.8461538461538464E-2</v>
      </c>
      <c r="C92">
        <f t="shared" ca="1" si="5"/>
        <v>3.8461538461538464E-2</v>
      </c>
      <c r="H92">
        <f t="shared" ca="1" si="7"/>
        <v>80.065717559763684</v>
      </c>
      <c r="I92">
        <f t="shared" ca="1" si="6"/>
        <v>2.4870184663008514E-3</v>
      </c>
    </row>
    <row r="93" spans="1:9" x14ac:dyDescent="0.25">
      <c r="A93" s="1">
        <f ca="1">A92+$V$1</f>
        <v>24.161616161616188</v>
      </c>
      <c r="B93">
        <f t="shared" ca="1" si="4"/>
        <v>3.8461538461538464E-2</v>
      </c>
      <c r="C93">
        <f t="shared" ca="1" si="5"/>
        <v>3.8461538461538464E-2</v>
      </c>
      <c r="H93">
        <f t="shared" ca="1" si="7"/>
        <v>80.476939669637503</v>
      </c>
      <c r="I93">
        <f t="shared" ca="1" si="6"/>
        <v>2.131475829459504E-3</v>
      </c>
    </row>
    <row r="94" spans="1:9" x14ac:dyDescent="0.25">
      <c r="A94" s="1">
        <f ca="1">A93+$V$1</f>
        <v>24.424242424242451</v>
      </c>
      <c r="B94">
        <f t="shared" ca="1" si="4"/>
        <v>3.8461538461538464E-2</v>
      </c>
      <c r="C94">
        <f t="shared" ca="1" si="5"/>
        <v>3.8461538461538464E-2</v>
      </c>
      <c r="H94">
        <f t="shared" ca="1" si="7"/>
        <v>80.888161779511321</v>
      </c>
      <c r="I94">
        <f t="shared" ca="1" si="6"/>
        <v>1.8200637909353715E-3</v>
      </c>
    </row>
    <row r="95" spans="1:9" x14ac:dyDescent="0.25">
      <c r="A95" s="1">
        <f ca="1">A94+$V$1</f>
        <v>24.686868686868713</v>
      </c>
      <c r="B95">
        <f t="shared" ca="1" si="4"/>
        <v>3.8461538461538464E-2</v>
      </c>
      <c r="C95">
        <f t="shared" ca="1" si="5"/>
        <v>3.8461538461538464E-2</v>
      </c>
      <c r="H95">
        <f t="shared" ca="1" si="7"/>
        <v>81.29938388938514</v>
      </c>
      <c r="I95">
        <f t="shared" ca="1" si="6"/>
        <v>1.548451483764562E-3</v>
      </c>
    </row>
    <row r="96" spans="1:9" x14ac:dyDescent="0.25">
      <c r="A96" s="1">
        <f ca="1">A95+$V$1</f>
        <v>24.949494949494976</v>
      </c>
      <c r="B96">
        <f t="shared" ca="1" si="4"/>
        <v>3.8461538461538464E-2</v>
      </c>
      <c r="C96">
        <f t="shared" ca="1" si="5"/>
        <v>3.8461538461538464E-2</v>
      </c>
      <c r="H96">
        <f t="shared" ca="1" si="7"/>
        <v>81.710605999258959</v>
      </c>
      <c r="I96">
        <f t="shared" ca="1" si="6"/>
        <v>1.3125425481869545E-3</v>
      </c>
    </row>
    <row r="97" spans="1:9" x14ac:dyDescent="0.25">
      <c r="A97" s="1">
        <f ca="1">A96+$V$1</f>
        <v>25.212121212121239</v>
      </c>
      <c r="B97">
        <f t="shared" ca="1" si="4"/>
        <v>3.8461538461538464E-2</v>
      </c>
      <c r="C97">
        <f t="shared" ca="1" si="5"/>
        <v>3.8461538461538464E-2</v>
      </c>
      <c r="H97">
        <f t="shared" ca="1" si="7"/>
        <v>82.121828109132778</v>
      </c>
      <c r="I97">
        <f t="shared" ca="1" si="6"/>
        <v>1.1084956012254303E-3</v>
      </c>
    </row>
    <row r="98" spans="1:9" x14ac:dyDescent="0.25">
      <c r="A98" s="1">
        <f ca="1">A97+$V$1</f>
        <v>25.474747474747502</v>
      </c>
      <c r="B98">
        <f t="shared" ca="1" si="4"/>
        <v>3.8461538461538464E-2</v>
      </c>
      <c r="C98">
        <f t="shared" ca="1" si="5"/>
        <v>3.8461538461538464E-2</v>
      </c>
      <c r="H98">
        <f t="shared" ca="1" si="7"/>
        <v>82.533050219006597</v>
      </c>
      <c r="I98">
        <f t="shared" ca="1" si="6"/>
        <v>9.3273731782219174E-4</v>
      </c>
    </row>
    <row r="99" spans="1:9" x14ac:dyDescent="0.25">
      <c r="A99" s="1">
        <f ca="1">A98+$V$1</f>
        <v>25.737373737373765</v>
      </c>
      <c r="B99">
        <f t="shared" ca="1" si="4"/>
        <v>3.8461538461538464E-2</v>
      </c>
      <c r="C99">
        <f t="shared" ca="1" si="5"/>
        <v>3.8461538461538464E-2</v>
      </c>
      <c r="H99">
        <f t="shared" ca="1" si="7"/>
        <v>82.944272328880416</v>
      </c>
      <c r="I99">
        <f t="shared" ca="1" si="6"/>
        <v>7.8196898256414297E-4</v>
      </c>
    </row>
    <row r="100" spans="1:9" x14ac:dyDescent="0.25">
      <c r="A100" s="1">
        <f ca="1">A99+$V$1</f>
        <v>26.000000000000028</v>
      </c>
      <c r="B100">
        <f t="shared" ca="1" si="4"/>
        <v>3.8461538461538464E-2</v>
      </c>
      <c r="C100">
        <f t="shared" ca="1" si="5"/>
        <v>3.8461538461538464E-2</v>
      </c>
      <c r="H100">
        <f t="shared" ca="1" si="7"/>
        <v>83.355494438754235</v>
      </c>
      <c r="I100">
        <f t="shared" ca="1" si="6"/>
        <v>6.531673930013196E-4</v>
      </c>
    </row>
    <row r="101" spans="1:9" x14ac:dyDescent="0.25">
      <c r="A10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2022-11-16T15:03:50Z</dcterms:created>
  <dcterms:modified xsi:type="dcterms:W3CDTF">2022-11-16T16:38:29Z</dcterms:modified>
</cp:coreProperties>
</file>