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3b-Binomial\"/>
    </mc:Choice>
  </mc:AlternateContent>
  <bookViews>
    <workbookView xWindow="240" yWindow="210" windowWidth="19860" windowHeight="7260"/>
  </bookViews>
  <sheets>
    <sheet name="P1.Pois1" sheetId="14" r:id="rId1"/>
    <sheet name="P2.Pois2" sheetId="16" r:id="rId2"/>
    <sheet name="P3.Ch5P42" sheetId="17" r:id="rId3"/>
    <sheet name="P4.SecondExample" sheetId="25" r:id="rId4"/>
  </sheets>
  <externalReferences>
    <externalReference r:id="rId5"/>
  </externalReferences>
  <definedNames>
    <definedName name="FofX">OFFSET('[1]B(3)'!$B$6,0,0,'[1]B(3)'!$B$1+1,1)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E3" i="14" l="1"/>
  <c r="P8" i="25" l="1"/>
  <c r="P6" i="25"/>
  <c r="P7" i="25" s="1"/>
  <c r="P5" i="25"/>
  <c r="P4" i="25"/>
  <c r="Q4" i="25"/>
  <c r="Q5" i="25"/>
  <c r="Q7" i="25"/>
  <c r="Q6" i="25"/>
  <c r="Q8" i="25"/>
  <c r="K7" i="17" l="1"/>
  <c r="L7" i="17" s="1"/>
  <c r="K6" i="17"/>
  <c r="L6" i="17" s="1"/>
  <c r="K5" i="17"/>
  <c r="L5" i="17" s="1"/>
  <c r="K4" i="17"/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8" i="14"/>
  <c r="D9" i="14"/>
  <c r="D10" i="14"/>
  <c r="D11" i="14"/>
  <c r="D7" i="14"/>
  <c r="B3" i="14"/>
  <c r="B7" i="14" s="1"/>
  <c r="I2" i="14" l="1"/>
  <c r="I20" i="14"/>
  <c r="I11" i="14"/>
  <c r="I27" i="14"/>
  <c r="I26" i="14"/>
  <c r="I19" i="14"/>
  <c r="I10" i="14"/>
  <c r="I18" i="14"/>
  <c r="I12" i="14"/>
  <c r="I25" i="14"/>
  <c r="I17" i="14"/>
  <c r="I9" i="14"/>
  <c r="I24" i="14"/>
  <c r="I16" i="14"/>
  <c r="I8" i="14"/>
  <c r="I23" i="14"/>
  <c r="I15" i="14"/>
  <c r="I22" i="14"/>
  <c r="I14" i="14"/>
  <c r="I21" i="14"/>
  <c r="I13" i="14"/>
  <c r="I7" i="14"/>
  <c r="C10" i="14"/>
  <c r="C27" i="14"/>
  <c r="C26" i="14"/>
  <c r="C19" i="14"/>
  <c r="C18" i="14"/>
  <c r="C11" i="14"/>
  <c r="C25" i="14"/>
  <c r="C17" i="14"/>
  <c r="C9" i="14"/>
  <c r="C24" i="14"/>
  <c r="C16" i="14"/>
  <c r="C8" i="14"/>
  <c r="C23" i="14"/>
  <c r="C15" i="14"/>
  <c r="C22" i="14"/>
  <c r="C14" i="14"/>
  <c r="C21" i="14"/>
  <c r="C13" i="14"/>
  <c r="C20" i="14"/>
  <c r="C12" i="14"/>
  <c r="C7" i="14"/>
  <c r="E7" i="14" s="1"/>
  <c r="B12" i="14"/>
  <c r="B19" i="14"/>
  <c r="B18" i="14"/>
  <c r="B11" i="14"/>
  <c r="B10" i="14"/>
  <c r="B27" i="14"/>
  <c r="B26" i="14"/>
  <c r="B25" i="14"/>
  <c r="B17" i="14"/>
  <c r="B9" i="14"/>
  <c r="B24" i="14"/>
  <c r="B16" i="14"/>
  <c r="B8" i="14"/>
  <c r="B23" i="14"/>
  <c r="B15" i="14"/>
  <c r="B22" i="14"/>
  <c r="B14" i="14"/>
  <c r="B21" i="14"/>
  <c r="B13" i="14"/>
  <c r="B20" i="14"/>
  <c r="K27" i="14" l="1"/>
  <c r="K12" i="14"/>
  <c r="J2" i="14"/>
  <c r="K8" i="14"/>
  <c r="K7" i="14"/>
  <c r="K13" i="14"/>
  <c r="K24" i="14"/>
  <c r="K26" i="14"/>
  <c r="K21" i="14"/>
  <c r="K9" i="14"/>
  <c r="K15" i="14"/>
  <c r="K23" i="14"/>
  <c r="K10" i="14"/>
  <c r="K16" i="14"/>
  <c r="K14" i="14"/>
  <c r="K17" i="14"/>
  <c r="K11" i="14"/>
  <c r="K18" i="14"/>
  <c r="K19" i="14"/>
  <c r="K22" i="14"/>
  <c r="K25" i="14"/>
  <c r="K20" i="14"/>
  <c r="J7" i="14"/>
  <c r="J11" i="14"/>
  <c r="J19" i="14"/>
  <c r="J27" i="14"/>
  <c r="J12" i="14"/>
  <c r="J20" i="14"/>
  <c r="J13" i="14"/>
  <c r="J21" i="14"/>
  <c r="J14" i="14"/>
  <c r="J22" i="14"/>
  <c r="J15" i="14"/>
  <c r="J23" i="14"/>
  <c r="J8" i="14"/>
  <c r="J16" i="14"/>
  <c r="J24" i="14"/>
  <c r="J9" i="14"/>
  <c r="J17" i="14"/>
  <c r="J25" i="14"/>
  <c r="J10" i="14"/>
  <c r="J18" i="14"/>
  <c r="J26" i="14"/>
  <c r="F7" i="14"/>
  <c r="E19" i="14"/>
  <c r="E9" i="14"/>
  <c r="E21" i="14"/>
  <c r="E13" i="14"/>
  <c r="E24" i="14"/>
  <c r="E15" i="14"/>
  <c r="E16" i="14"/>
  <c r="E11" i="14"/>
  <c r="E26" i="14"/>
  <c r="E27" i="14"/>
  <c r="E20" i="14"/>
  <c r="E18" i="14"/>
  <c r="E14" i="14"/>
  <c r="E17" i="14"/>
  <c r="E22" i="14"/>
  <c r="E25" i="14"/>
  <c r="E23" i="14"/>
  <c r="E12" i="14"/>
  <c r="E8" i="14"/>
  <c r="E10" i="14"/>
  <c r="F14" i="14" l="1"/>
  <c r="F26" i="14"/>
  <c r="F16" i="14"/>
  <c r="F12" i="14"/>
  <c r="F15" i="14"/>
  <c r="F18" i="14"/>
  <c r="F10" i="14"/>
  <c r="F17" i="14"/>
  <c r="F21" i="14"/>
  <c r="F20" i="14"/>
  <c r="F25" i="14"/>
  <c r="F27" i="14"/>
  <c r="F13" i="14"/>
  <c r="F9" i="14"/>
  <c r="F24" i="14"/>
  <c r="F19" i="14"/>
  <c r="F22" i="14"/>
  <c r="F11" i="14"/>
  <c r="F23" i="14"/>
  <c r="F8" i="14"/>
</calcChain>
</file>

<file path=xl/sharedStrings.xml><?xml version="1.0" encoding="utf-8"?>
<sst xmlns="http://schemas.openxmlformats.org/spreadsheetml/2006/main" count="58" uniqueCount="49">
  <si>
    <t>X</t>
  </si>
  <si>
    <t xml:space="preserve">m = </t>
  </si>
  <si>
    <t>f(x)</t>
  </si>
  <si>
    <t>X!</t>
  </si>
  <si>
    <t>F(x)</t>
  </si>
  <si>
    <t>P(x&lt;=X)</t>
  </si>
  <si>
    <t>Poison Distribution</t>
  </si>
  <si>
    <t xml:space="preserve">    X=</t>
  </si>
  <si>
    <t>Cumulative P(X)</t>
  </si>
  <si>
    <t>P(X)</t>
  </si>
  <si>
    <r>
      <t>e</t>
    </r>
    <r>
      <rPr>
        <vertAlign val="superscript"/>
        <sz val="14"/>
        <color theme="1"/>
        <rFont val="Calibri"/>
        <family val="2"/>
        <scheme val="minor"/>
      </rPr>
      <t>-</t>
    </r>
    <r>
      <rPr>
        <vertAlign val="superscript"/>
        <sz val="14"/>
        <color theme="1"/>
        <rFont val="Symbol"/>
        <family val="1"/>
        <charset val="2"/>
      </rPr>
      <t>m</t>
    </r>
  </si>
  <si>
    <r>
      <rPr>
        <sz val="14"/>
        <color theme="1"/>
        <rFont val="Symbol"/>
        <family val="1"/>
        <charset val="2"/>
      </rPr>
      <t>m</t>
    </r>
    <r>
      <rPr>
        <vertAlign val="superscript"/>
        <sz val="14"/>
        <color theme="1"/>
        <rFont val="Calibri"/>
        <family val="2"/>
      </rPr>
      <t>X</t>
    </r>
  </si>
  <si>
    <t>Fill the following table</t>
  </si>
  <si>
    <t xml:space="preserve">hits per hour according to Poisson distribution. </t>
  </si>
  <si>
    <t xml:space="preserve">The web site of a hotel chain receives hits (visitors) with an average rate of </t>
  </si>
  <si>
    <t>function in excel, but just using the following formula solver the following problem</t>
  </si>
  <si>
    <t>POISSON.DIST</t>
  </si>
  <si>
    <t xml:space="preserve">using </t>
  </si>
  <si>
    <t xml:space="preserve">and without </t>
  </si>
  <si>
    <r>
      <t xml:space="preserve">Using this folmula </t>
    </r>
    <r>
      <rPr>
        <b/>
        <sz val="12"/>
        <color rgb="FFFF0000"/>
        <rFont val="Book Antiqua"/>
        <family val="1"/>
      </rPr>
      <t/>
    </r>
  </si>
  <si>
    <t>The formula for the Poisson probability distribution is given below.</t>
  </si>
  <si>
    <t>Check your results using excel function POISSON.DIST</t>
  </si>
  <si>
    <t>More than 50 million guests stay at bed and breackfacts each year.</t>
  </si>
  <si>
    <t>enables many B&amp;B to attract quests</t>
  </si>
  <si>
    <t xml:space="preserve">a) Compute the probability of </t>
  </si>
  <si>
    <t>website visotor in a one muinute period</t>
  </si>
  <si>
    <t xml:space="preserve">b) Compute the probability of </t>
  </si>
  <si>
    <t>or more website visotor in a one muinute period</t>
  </si>
  <si>
    <t xml:space="preserve">c) Compute the probability of </t>
  </si>
  <si>
    <t>or more website visotor in a 30 second period</t>
  </si>
  <si>
    <t xml:space="preserve">d) Compute the probability of </t>
  </si>
  <si>
    <t>The websit for B&amp;B Inns of North America which averages</t>
  </si>
  <si>
    <t xml:space="preserve"> visitors per minute, </t>
  </si>
  <si>
    <t>The mean arrival rate is</t>
  </si>
  <si>
    <t xml:space="preserve"> passengers per minute.</t>
  </si>
  <si>
    <t>1.Compute the probability of no arrivals in a one-minute period.</t>
  </si>
  <si>
    <t>2.Compute the probability that three or fewer passengers arrive in a one-minute period.</t>
  </si>
  <si>
    <t>3.Compute the probability of no arrivals in a 15-second period.</t>
  </si>
  <si>
    <t>4.Compute the probability of at least one arrival in a 15-second period.</t>
  </si>
  <si>
    <t>5.Compute the probability of at least</t>
  </si>
  <si>
    <t xml:space="preserve"> arrival in a </t>
  </si>
  <si>
    <t>second period.</t>
  </si>
  <si>
    <t xml:space="preserve">Airline passengers arrive randomly and independently at the passenger-screening </t>
  </si>
  <si>
    <t xml:space="preserve">facility at a major international airport. </t>
  </si>
  <si>
    <t>airplanes arrive at LAX</t>
  </si>
  <si>
    <t xml:space="preserve">Every </t>
  </si>
  <si>
    <t>minutes</t>
  </si>
  <si>
    <t xml:space="preserve">customers per </t>
  </si>
  <si>
    <t xml:space="preserve">Radom Variable X shows the number of arrivals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</si>
</sst>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Book Antiqua"/>
      <family val="1"/>
    </font>
    <font>
      <sz val="14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FF0000"/>
      <name val="Book Antiqua"/>
      <family val="1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Symbol"/>
      <family val="1"/>
      <charset val="2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vertAlign val="superscript"/>
      <sz val="14"/>
      <color theme="1"/>
      <name val="Calibri"/>
      <family val="2"/>
    </font>
    <font>
      <u/>
      <sz val="11"/>
      <color theme="10"/>
      <name val="Calibri"/>
      <family val="2"/>
    </font>
    <font>
      <sz val="22"/>
      <color theme="1"/>
      <name val="Book Antiqua"/>
      <family val="1"/>
    </font>
    <font>
      <sz val="22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2" fillId="4" borderId="4">
      <alignment wrapText="1"/>
    </xf>
    <xf numFmtId="0" fontId="2" fillId="4" borderId="4">
      <alignment horizontal="centerContinuous" wrapText="1"/>
    </xf>
    <xf numFmtId="164" fontId="3" fillId="0" borderId="0"/>
    <xf numFmtId="0" fontId="1" fillId="3" borderId="4">
      <alignment wrapText="1"/>
    </xf>
    <xf numFmtId="165" fontId="4" fillId="0" borderId="0" applyFont="0" applyFill="0" applyBorder="0" applyProtection="0">
      <alignment horizontal="center"/>
    </xf>
    <xf numFmtId="0" fontId="5" fillId="2" borderId="4">
      <alignment horizontal="centerContinuous" wrapText="1"/>
    </xf>
    <xf numFmtId="0" fontId="6" fillId="0" borderId="0"/>
    <xf numFmtId="166" fontId="7" fillId="5" borderId="5">
      <alignment horizontal="left" indent="2"/>
    </xf>
    <xf numFmtId="0" fontId="6" fillId="6" borderId="4">
      <alignment horizontal="centerContinuous" wrapText="1"/>
    </xf>
    <xf numFmtId="0" fontId="6" fillId="0" borderId="0">
      <alignment wrapText="1"/>
    </xf>
    <xf numFmtId="0" fontId="6" fillId="7" borderId="4">
      <alignment horizontal="centerContinuous" wrapText="1"/>
    </xf>
    <xf numFmtId="0" fontId="6" fillId="8" borderId="4" applyFont="0">
      <alignment horizontal="centerContinuous" wrapText="1"/>
    </xf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3" fillId="9" borderId="7" xfId="0" applyFont="1" applyFill="1" applyBorder="1"/>
    <xf numFmtId="0" fontId="13" fillId="9" borderId="6" xfId="0" applyFont="1" applyFill="1" applyBorder="1"/>
    <xf numFmtId="0" fontId="13" fillId="9" borderId="8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3" xfId="0" applyFont="1" applyFill="1" applyBorder="1"/>
    <xf numFmtId="0" fontId="13" fillId="9" borderId="10" xfId="0" applyFont="1" applyFill="1" applyBorder="1"/>
    <xf numFmtId="0" fontId="13" fillId="9" borderId="2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167" fontId="22" fillId="0" borderId="0" xfId="0" applyNumberFormat="1" applyFont="1" applyAlignment="1">
      <alignment horizontal="left" vertical="center" readingOrder="1"/>
    </xf>
  </cellXfs>
  <cellStyles count="16">
    <cellStyle name="blue" xfId="1"/>
    <cellStyle name="bluecenteraccrossselection" xfId="2"/>
    <cellStyle name="Currency 2" xfId="13"/>
    <cellStyle name="Currency Round to thousands" xfId="3"/>
    <cellStyle name="DarkBlueLabel" xfId="4"/>
    <cellStyle name="Four-Digit Year" xfId="5"/>
    <cellStyle name="Hyperlink 2" xfId="14"/>
    <cellStyle name="LightYellowLabelCentered" xfId="6"/>
    <cellStyle name="Normal" xfId="0" builtinId="0"/>
    <cellStyle name="Normal 2" xfId="7"/>
    <cellStyle name="Percent 2" xfId="15"/>
    <cellStyle name="Rad" xfId="8"/>
    <cellStyle name="redcenteraccrossselection" xfId="9"/>
    <cellStyle name="Wrap Text" xfId="10"/>
    <cellStyle name="yellowcenteraccrossselection" xfId="11"/>
    <cellStyle name="YellowCenterAcrossSelection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'P1.Pois1'!$J$2</c:f>
          <c:strCache>
            <c:ptCount val="1"/>
            <c:pt idx="0">
              <c:v>Mean =8    X=7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'P1.Pois1'!$I$6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cat>
            <c:numRef>
              <c:f>'P1.Pois1'!$A$7:$A$27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'P1.Pois1'!$I$7:$I$27</c:f>
              <c:numCache>
                <c:formatCode>General</c:formatCode>
                <c:ptCount val="21"/>
                <c:pt idx="0">
                  <c:v>3.3546262790251185E-4</c:v>
                </c:pt>
                <c:pt idx="1">
                  <c:v>2.683701023220094E-3</c:v>
                </c:pt>
                <c:pt idx="2">
                  <c:v>1.0734804092880379E-2</c:v>
                </c:pt>
                <c:pt idx="3">
                  <c:v>2.8626144247681014E-2</c:v>
                </c:pt>
                <c:pt idx="4">
                  <c:v>5.7252288495362028E-2</c:v>
                </c:pt>
                <c:pt idx="5">
                  <c:v>9.1603661592579252E-2</c:v>
                </c:pt>
                <c:pt idx="6">
                  <c:v>0.12213821545677231</c:v>
                </c:pt>
                <c:pt idx="7">
                  <c:v>0.13958653195059695</c:v>
                </c:pt>
                <c:pt idx="8">
                  <c:v>0.13958653195059695</c:v>
                </c:pt>
                <c:pt idx="9">
                  <c:v>0.12407691728941951</c:v>
                </c:pt>
                <c:pt idx="10">
                  <c:v>9.9261533831535603E-2</c:v>
                </c:pt>
                <c:pt idx="11">
                  <c:v>7.2190206422934985E-2</c:v>
                </c:pt>
                <c:pt idx="12">
                  <c:v>4.8126804281956682E-2</c:v>
                </c:pt>
                <c:pt idx="13">
                  <c:v>2.961649494274254E-2</c:v>
                </c:pt>
                <c:pt idx="14">
                  <c:v>1.6923711395852893E-2</c:v>
                </c:pt>
                <c:pt idx="15">
                  <c:v>9.0259794111215482E-3</c:v>
                </c:pt>
                <c:pt idx="16">
                  <c:v>4.5129897055607724E-3</c:v>
                </c:pt>
                <c:pt idx="17">
                  <c:v>2.1237598614403594E-3</c:v>
                </c:pt>
                <c:pt idx="18">
                  <c:v>9.4389327175127167E-4</c:v>
                </c:pt>
                <c:pt idx="19">
                  <c:v>3.9742874600053648E-4</c:v>
                </c:pt>
                <c:pt idx="20">
                  <c:v>1.589714984002141E-4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2-413B-9F70-91C6ADB0CB37}"/>
            </c:ext>
          </c:extLst>
        </c:ser>
        <c:ser>
          <c:idx val="1"/>
          <c:order val="1"/>
          <c:tx>
            <c:strRef>
              <c:f>'P1.Pois1'!$K$6</c:f>
              <c:strCache>
                <c:ptCount val="1"/>
                <c:pt idx="0">
                  <c:v>P(x&lt;=X)</c:v>
                </c:pt>
              </c:strCache>
            </c:strRef>
          </c:tx>
          <c:invertIfNegative val="0"/>
          <c:cat>
            <c:numRef>
              <c:f>'P1.Pois1'!$A$7:$A$27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'P1.Pois1'!$K$7:$K$27</c:f>
              <c:numCache>
                <c:formatCode>General</c:formatCode>
                <c:ptCount val="21"/>
                <c:pt idx="0">
                  <c:v>3.3546262790251185E-4</c:v>
                </c:pt>
                <c:pt idx="1">
                  <c:v>2.683701023220094E-3</c:v>
                </c:pt>
                <c:pt idx="2">
                  <c:v>1.0734804092880379E-2</c:v>
                </c:pt>
                <c:pt idx="3">
                  <c:v>2.8626144247681014E-2</c:v>
                </c:pt>
                <c:pt idx="4">
                  <c:v>5.7252288495362028E-2</c:v>
                </c:pt>
                <c:pt idx="5">
                  <c:v>9.1603661592579252E-2</c:v>
                </c:pt>
                <c:pt idx="6">
                  <c:v>0.12213821545677231</c:v>
                </c:pt>
                <c:pt idx="7">
                  <c:v>0.13958653195059695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2-413B-9F70-91C6ADB0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699960"/>
        <c:axId val="772700352"/>
      </c:barChart>
      <c:catAx>
        <c:axId val="77269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700352"/>
        <c:crosses val="autoZero"/>
        <c:auto val="1"/>
        <c:lblAlgn val="ctr"/>
        <c:lblOffset val="100"/>
        <c:noMultiLvlLbl val="0"/>
      </c:catAx>
      <c:valAx>
        <c:axId val="77270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2699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</xdr:row>
      <xdr:rowOff>104775</xdr:rowOff>
    </xdr:from>
    <xdr:to>
      <xdr:col>12</xdr:col>
      <xdr:colOff>278473</xdr:colOff>
      <xdr:row>3</xdr:row>
      <xdr:rowOff>188595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95275"/>
          <a:ext cx="1507198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438150</xdr:colOff>
      <xdr:row>5</xdr:row>
      <xdr:rowOff>214312</xdr:rowOff>
    </xdr:from>
    <xdr:to>
      <xdr:col>19</xdr:col>
      <xdr:colOff>133350</xdr:colOff>
      <xdr:row>20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3</xdr:row>
      <xdr:rowOff>95250</xdr:rowOff>
    </xdr:from>
    <xdr:ext cx="1278835" cy="4267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6750"/>
          <a:ext cx="1278835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tabSelected="1" workbookViewId="0">
      <selection activeCell="G5" sqref="G5"/>
    </sheetView>
  </sheetViews>
  <sheetFormatPr defaultRowHeight="15" x14ac:dyDescent="0.25"/>
  <cols>
    <col min="6" max="7" width="17.42578125" customWidth="1"/>
  </cols>
  <sheetData>
    <row r="1" spans="1:11" x14ac:dyDescent="0.25">
      <c r="A1" t="s">
        <v>6</v>
      </c>
    </row>
    <row r="2" spans="1:11" ht="16.5" x14ac:dyDescent="0.3">
      <c r="A2" s="5" t="s">
        <v>45</v>
      </c>
      <c r="B2">
        <v>10</v>
      </c>
      <c r="C2" t="s">
        <v>46</v>
      </c>
      <c r="D2" s="1">
        <v>8</v>
      </c>
      <c r="E2" t="s">
        <v>44</v>
      </c>
      <c r="H2" s="2" t="s">
        <v>7</v>
      </c>
      <c r="I2" s="3">
        <f ca="1">RANDBETWEEN(0,1.5*B3)</f>
        <v>7</v>
      </c>
      <c r="J2" t="str">
        <f ca="1">"Mean ="&amp;B3&amp;H2&amp;I2</f>
        <v>Mean =8    X=7</v>
      </c>
    </row>
    <row r="3" spans="1:11" x14ac:dyDescent="0.25">
      <c r="A3" s="4" t="s">
        <v>1</v>
      </c>
      <c r="B3" s="1">
        <f>D2</f>
        <v>8</v>
      </c>
      <c r="C3" t="s">
        <v>47</v>
      </c>
      <c r="E3">
        <f>B2</f>
        <v>10</v>
      </c>
      <c r="F3" t="s">
        <v>46</v>
      </c>
    </row>
    <row r="4" spans="1:11" x14ac:dyDescent="0.25">
      <c r="A4" t="s">
        <v>48</v>
      </c>
      <c r="F4">
        <v>10</v>
      </c>
      <c r="G4" t="s">
        <v>46</v>
      </c>
    </row>
    <row r="6" spans="1:11" ht="21" x14ac:dyDescent="0.3">
      <c r="A6" s="8" t="s">
        <v>0</v>
      </c>
      <c r="B6" s="20" t="s">
        <v>11</v>
      </c>
      <c r="C6" s="6" t="s">
        <v>10</v>
      </c>
      <c r="D6" s="8" t="s">
        <v>3</v>
      </c>
      <c r="E6" s="8" t="s">
        <v>9</v>
      </c>
      <c r="F6" s="8" t="s">
        <v>8</v>
      </c>
      <c r="G6" s="8"/>
      <c r="I6" s="8" t="s">
        <v>2</v>
      </c>
      <c r="J6" s="8" t="s">
        <v>4</v>
      </c>
      <c r="K6" s="8" t="s">
        <v>5</v>
      </c>
    </row>
    <row r="7" spans="1:11" x14ac:dyDescent="0.25">
      <c r="A7">
        <v>0</v>
      </c>
      <c r="B7">
        <f t="shared" ref="B7:B27" si="0">$B$3^A7</f>
        <v>1</v>
      </c>
      <c r="C7">
        <f>EXP(-$B$3)</f>
        <v>3.3546262790251185E-4</v>
      </c>
      <c r="D7">
        <f t="shared" ref="D7:D27" si="1">FACT(A7)</f>
        <v>1</v>
      </c>
      <c r="E7">
        <f>B7*C7/D7</f>
        <v>3.3546262790251185E-4</v>
      </c>
      <c r="F7">
        <f>SUM($E$7:E7)</f>
        <v>3.3546262790251185E-4</v>
      </c>
      <c r="I7">
        <f>_xlfn.POISSON.DIST(A7,$B$3,0)</f>
        <v>3.3546262790251185E-4</v>
      </c>
      <c r="J7">
        <f>SUM($I$7:I7)</f>
        <v>3.3546262790251185E-4</v>
      </c>
      <c r="K7">
        <f ca="1">IF(A7&lt;=$I$2,I7,"")</f>
        <v>3.3546262790251185E-4</v>
      </c>
    </row>
    <row r="8" spans="1:11" x14ac:dyDescent="0.25">
      <c r="A8">
        <v>1</v>
      </c>
      <c r="B8">
        <f t="shared" si="0"/>
        <v>8</v>
      </c>
      <c r="C8">
        <f t="shared" ref="C8:C27" si="2">EXP(-$B$3)</f>
        <v>3.3546262790251185E-4</v>
      </c>
      <c r="D8">
        <f t="shared" si="1"/>
        <v>1</v>
      </c>
      <c r="E8">
        <f t="shared" ref="E8:E27" si="3">B8*C8/D8</f>
        <v>2.6837010232200948E-3</v>
      </c>
      <c r="F8">
        <f>SUM($E$7:E8)</f>
        <v>3.0191636511226068E-3</v>
      </c>
      <c r="I8">
        <f t="shared" ref="I8:I27" si="4">_xlfn.POISSON.DIST(A8,$B$3,0)</f>
        <v>2.683701023220094E-3</v>
      </c>
      <c r="J8">
        <f>SUM($I$7:I8)</f>
        <v>3.019163651122606E-3</v>
      </c>
      <c r="K8">
        <f t="shared" ref="K8:K27" ca="1" si="5">IF(A8&lt;=$I$2,I8,"")</f>
        <v>2.683701023220094E-3</v>
      </c>
    </row>
    <row r="9" spans="1:11" x14ac:dyDescent="0.25">
      <c r="A9">
        <v>2</v>
      </c>
      <c r="B9">
        <f t="shared" si="0"/>
        <v>64</v>
      </c>
      <c r="C9">
        <f t="shared" si="2"/>
        <v>3.3546262790251185E-4</v>
      </c>
      <c r="D9">
        <f t="shared" si="1"/>
        <v>2</v>
      </c>
      <c r="E9">
        <f t="shared" si="3"/>
        <v>1.0734804092880379E-2</v>
      </c>
      <c r="F9">
        <f>SUM($E$7:E9)</f>
        <v>1.3753967744002987E-2</v>
      </c>
      <c r="I9">
        <f t="shared" si="4"/>
        <v>1.0734804092880379E-2</v>
      </c>
      <c r="J9">
        <f>SUM($I$7:I9)</f>
        <v>1.3753967744002985E-2</v>
      </c>
      <c r="K9">
        <f t="shared" ca="1" si="5"/>
        <v>1.0734804092880379E-2</v>
      </c>
    </row>
    <row r="10" spans="1:11" x14ac:dyDescent="0.25">
      <c r="A10">
        <v>3</v>
      </c>
      <c r="B10">
        <f t="shared" si="0"/>
        <v>512</v>
      </c>
      <c r="C10">
        <f t="shared" si="2"/>
        <v>3.3546262790251185E-4</v>
      </c>
      <c r="D10">
        <f t="shared" si="1"/>
        <v>6</v>
      </c>
      <c r="E10">
        <f t="shared" si="3"/>
        <v>2.862614424768101E-2</v>
      </c>
      <c r="F10">
        <f>SUM($E$7:E10)</f>
        <v>4.2380111991683997E-2</v>
      </c>
      <c r="I10">
        <f t="shared" si="4"/>
        <v>2.8626144247681014E-2</v>
      </c>
      <c r="J10">
        <f>SUM($I$7:I10)</f>
        <v>4.2380111991683997E-2</v>
      </c>
      <c r="K10">
        <f t="shared" ca="1" si="5"/>
        <v>2.8626144247681014E-2</v>
      </c>
    </row>
    <row r="11" spans="1:11" x14ac:dyDescent="0.25">
      <c r="A11">
        <v>4</v>
      </c>
      <c r="B11">
        <f t="shared" si="0"/>
        <v>4096</v>
      </c>
      <c r="C11">
        <f t="shared" si="2"/>
        <v>3.3546262790251185E-4</v>
      </c>
      <c r="D11">
        <f t="shared" si="1"/>
        <v>24</v>
      </c>
      <c r="E11">
        <f t="shared" si="3"/>
        <v>5.7252288495362021E-2</v>
      </c>
      <c r="F11">
        <f>SUM($E$7:E11)</f>
        <v>9.9632400487046024E-2</v>
      </c>
      <c r="I11">
        <f t="shared" si="4"/>
        <v>5.7252288495362028E-2</v>
      </c>
      <c r="J11">
        <f>SUM($I$7:I11)</f>
        <v>9.9632400487046024E-2</v>
      </c>
      <c r="K11">
        <f t="shared" ca="1" si="5"/>
        <v>5.7252288495362028E-2</v>
      </c>
    </row>
    <row r="12" spans="1:11" x14ac:dyDescent="0.25">
      <c r="A12">
        <v>5</v>
      </c>
      <c r="B12">
        <f t="shared" si="0"/>
        <v>32768</v>
      </c>
      <c r="C12">
        <f t="shared" si="2"/>
        <v>3.3546262790251185E-4</v>
      </c>
      <c r="D12">
        <f t="shared" si="1"/>
        <v>120</v>
      </c>
      <c r="E12">
        <f t="shared" si="3"/>
        <v>9.1603661592579239E-2</v>
      </c>
      <c r="F12">
        <f>SUM($E$7:E12)</f>
        <v>0.19123606207962526</v>
      </c>
      <c r="I12">
        <f t="shared" si="4"/>
        <v>9.1603661592579252E-2</v>
      </c>
      <c r="J12">
        <f>SUM($I$7:I12)</f>
        <v>0.19123606207962529</v>
      </c>
      <c r="K12">
        <f t="shared" ca="1" si="5"/>
        <v>9.1603661592579252E-2</v>
      </c>
    </row>
    <row r="13" spans="1:11" x14ac:dyDescent="0.25">
      <c r="A13">
        <v>6</v>
      </c>
      <c r="B13">
        <f t="shared" si="0"/>
        <v>262144</v>
      </c>
      <c r="C13">
        <f t="shared" si="2"/>
        <v>3.3546262790251185E-4</v>
      </c>
      <c r="D13">
        <f t="shared" si="1"/>
        <v>720</v>
      </c>
      <c r="E13">
        <f t="shared" si="3"/>
        <v>0.12213821545677231</v>
      </c>
      <c r="F13">
        <f>SUM($E$7:E13)</f>
        <v>0.31337427753639757</v>
      </c>
      <c r="I13">
        <f t="shared" si="4"/>
        <v>0.12213821545677231</v>
      </c>
      <c r="J13">
        <f>SUM($I$7:I13)</f>
        <v>0.31337427753639757</v>
      </c>
      <c r="K13">
        <f t="shared" ca="1" si="5"/>
        <v>0.12213821545677231</v>
      </c>
    </row>
    <row r="14" spans="1:11" x14ac:dyDescent="0.25">
      <c r="A14">
        <v>7</v>
      </c>
      <c r="B14">
        <f t="shared" si="0"/>
        <v>2097152</v>
      </c>
      <c r="C14">
        <f t="shared" si="2"/>
        <v>3.3546262790251185E-4</v>
      </c>
      <c r="D14">
        <f t="shared" si="1"/>
        <v>5040</v>
      </c>
      <c r="E14">
        <f t="shared" si="3"/>
        <v>0.13958653195059692</v>
      </c>
      <c r="F14">
        <f>SUM($E$7:E14)</f>
        <v>0.45296080948699446</v>
      </c>
      <c r="I14">
        <f t="shared" si="4"/>
        <v>0.13958653195059695</v>
      </c>
      <c r="J14">
        <f>SUM($I$7:I14)</f>
        <v>0.45296080948699452</v>
      </c>
      <c r="K14">
        <f t="shared" ca="1" si="5"/>
        <v>0.13958653195059695</v>
      </c>
    </row>
    <row r="15" spans="1:11" x14ac:dyDescent="0.25">
      <c r="A15">
        <v>8</v>
      </c>
      <c r="B15">
        <f t="shared" si="0"/>
        <v>16777216</v>
      </c>
      <c r="C15">
        <f t="shared" si="2"/>
        <v>3.3546262790251185E-4</v>
      </c>
      <c r="D15">
        <f t="shared" si="1"/>
        <v>40320</v>
      </c>
      <c r="E15">
        <f t="shared" si="3"/>
        <v>0.13958653195059692</v>
      </c>
      <c r="F15">
        <f>SUM($E$7:E15)</f>
        <v>0.59254734143759136</v>
      </c>
      <c r="I15">
        <f t="shared" si="4"/>
        <v>0.13958653195059695</v>
      </c>
      <c r="J15">
        <f>SUM($I$7:I15)</f>
        <v>0.59254734143759147</v>
      </c>
      <c r="K15" t="str">
        <f t="shared" ca="1" si="5"/>
        <v/>
      </c>
    </row>
    <row r="16" spans="1:11" x14ac:dyDescent="0.25">
      <c r="A16">
        <v>9</v>
      </c>
      <c r="B16">
        <f t="shared" si="0"/>
        <v>134217728</v>
      </c>
      <c r="C16">
        <f t="shared" si="2"/>
        <v>3.3546262790251185E-4</v>
      </c>
      <c r="D16">
        <f t="shared" si="1"/>
        <v>362880</v>
      </c>
      <c r="E16">
        <f t="shared" si="3"/>
        <v>0.1240769172894195</v>
      </c>
      <c r="F16">
        <f>SUM($E$7:E16)</f>
        <v>0.71662425872701085</v>
      </c>
      <c r="I16">
        <f t="shared" si="4"/>
        <v>0.12407691728941951</v>
      </c>
      <c r="J16">
        <f>SUM($I$7:I16)</f>
        <v>0.71662425872701097</v>
      </c>
      <c r="K16" t="str">
        <f t="shared" ca="1" si="5"/>
        <v/>
      </c>
    </row>
    <row r="17" spans="1:11" x14ac:dyDescent="0.25">
      <c r="A17">
        <v>10</v>
      </c>
      <c r="B17">
        <f t="shared" si="0"/>
        <v>1073741824</v>
      </c>
      <c r="C17">
        <f t="shared" si="2"/>
        <v>3.3546262790251185E-4</v>
      </c>
      <c r="D17">
        <f t="shared" si="1"/>
        <v>3628800</v>
      </c>
      <c r="E17">
        <f t="shared" si="3"/>
        <v>9.9261533831535589E-2</v>
      </c>
      <c r="F17">
        <f>SUM($E$7:E17)</f>
        <v>0.81588579255854643</v>
      </c>
      <c r="I17">
        <f t="shared" si="4"/>
        <v>9.9261533831535603E-2</v>
      </c>
      <c r="J17">
        <f>SUM($I$7:I17)</f>
        <v>0.81588579255854654</v>
      </c>
      <c r="K17" t="str">
        <f t="shared" ca="1" si="5"/>
        <v/>
      </c>
    </row>
    <row r="18" spans="1:11" x14ac:dyDescent="0.25">
      <c r="A18">
        <v>11</v>
      </c>
      <c r="B18">
        <f t="shared" si="0"/>
        <v>8589934592</v>
      </c>
      <c r="C18">
        <f t="shared" si="2"/>
        <v>3.3546262790251185E-4</v>
      </c>
      <c r="D18">
        <f t="shared" si="1"/>
        <v>39916800</v>
      </c>
      <c r="E18">
        <f t="shared" si="3"/>
        <v>7.2190206422934985E-2</v>
      </c>
      <c r="F18">
        <f>SUM($E$7:E18)</f>
        <v>0.88807599898148137</v>
      </c>
      <c r="I18">
        <f t="shared" si="4"/>
        <v>7.2190206422934985E-2</v>
      </c>
      <c r="J18">
        <f>SUM($I$7:I18)</f>
        <v>0.88807599898148148</v>
      </c>
      <c r="K18" t="str">
        <f t="shared" ca="1" si="5"/>
        <v/>
      </c>
    </row>
    <row r="19" spans="1:11" x14ac:dyDescent="0.25">
      <c r="A19">
        <v>12</v>
      </c>
      <c r="B19">
        <f t="shared" si="0"/>
        <v>68719476736</v>
      </c>
      <c r="C19">
        <f t="shared" si="2"/>
        <v>3.3546262790251185E-4</v>
      </c>
      <c r="D19">
        <f t="shared" si="1"/>
        <v>479001600</v>
      </c>
      <c r="E19">
        <f t="shared" si="3"/>
        <v>4.8126804281956655E-2</v>
      </c>
      <c r="F19">
        <f>SUM($E$7:E19)</f>
        <v>0.93620280326343808</v>
      </c>
      <c r="I19">
        <f t="shared" si="4"/>
        <v>4.8126804281956682E-2</v>
      </c>
      <c r="J19">
        <f>SUM($I$7:I19)</f>
        <v>0.93620280326343819</v>
      </c>
      <c r="K19" t="str">
        <f t="shared" ca="1" si="5"/>
        <v/>
      </c>
    </row>
    <row r="20" spans="1:11" x14ac:dyDescent="0.25">
      <c r="A20">
        <v>13</v>
      </c>
      <c r="B20">
        <f t="shared" si="0"/>
        <v>549755813888</v>
      </c>
      <c r="C20">
        <f t="shared" si="2"/>
        <v>3.3546262790251185E-4</v>
      </c>
      <c r="D20">
        <f t="shared" si="1"/>
        <v>6227020800</v>
      </c>
      <c r="E20">
        <f t="shared" si="3"/>
        <v>2.9616494942742554E-2</v>
      </c>
      <c r="F20">
        <f>SUM($E$7:E20)</f>
        <v>0.96581929820618062</v>
      </c>
      <c r="I20">
        <f t="shared" si="4"/>
        <v>2.961649494274254E-2</v>
      </c>
      <c r="J20">
        <f>SUM($I$7:I20)</f>
        <v>0.96581929820618073</v>
      </c>
      <c r="K20" t="str">
        <f t="shared" ca="1" si="5"/>
        <v/>
      </c>
    </row>
    <row r="21" spans="1:11" x14ac:dyDescent="0.25">
      <c r="A21">
        <v>14</v>
      </c>
      <c r="B21">
        <f t="shared" si="0"/>
        <v>4398046511104</v>
      </c>
      <c r="C21">
        <f t="shared" si="2"/>
        <v>3.3546262790251185E-4</v>
      </c>
      <c r="D21">
        <f t="shared" si="1"/>
        <v>87178291200</v>
      </c>
      <c r="E21">
        <f t="shared" si="3"/>
        <v>1.692371139585289E-2</v>
      </c>
      <c r="F21">
        <f>SUM($E$7:E21)</f>
        <v>0.98274300960203353</v>
      </c>
      <c r="I21">
        <f t="shared" si="4"/>
        <v>1.6923711395852893E-2</v>
      </c>
      <c r="J21">
        <f>SUM($I$7:I21)</f>
        <v>0.98274300960203365</v>
      </c>
      <c r="K21" t="str">
        <f t="shared" ca="1" si="5"/>
        <v/>
      </c>
    </row>
    <row r="22" spans="1:11" x14ac:dyDescent="0.25">
      <c r="A22">
        <v>15</v>
      </c>
      <c r="B22">
        <f t="shared" si="0"/>
        <v>35184372088832</v>
      </c>
      <c r="C22">
        <f t="shared" si="2"/>
        <v>3.3546262790251185E-4</v>
      </c>
      <c r="D22">
        <f t="shared" si="1"/>
        <v>1307674368000</v>
      </c>
      <c r="E22">
        <f t="shared" si="3"/>
        <v>9.0259794111215413E-3</v>
      </c>
      <c r="F22">
        <f>SUM($E$7:E22)</f>
        <v>0.99176898901315502</v>
      </c>
      <c r="I22">
        <f t="shared" si="4"/>
        <v>9.0259794111215482E-3</v>
      </c>
      <c r="J22">
        <f>SUM($I$7:I22)</f>
        <v>0.99176898901315524</v>
      </c>
      <c r="K22" t="str">
        <f t="shared" ca="1" si="5"/>
        <v/>
      </c>
    </row>
    <row r="23" spans="1:11" x14ac:dyDescent="0.25">
      <c r="A23">
        <v>16</v>
      </c>
      <c r="B23">
        <f t="shared" si="0"/>
        <v>281474976710656</v>
      </c>
      <c r="C23">
        <f t="shared" si="2"/>
        <v>3.3546262790251185E-4</v>
      </c>
      <c r="D23">
        <f t="shared" si="1"/>
        <v>20922789888000</v>
      </c>
      <c r="E23">
        <f t="shared" si="3"/>
        <v>4.5129897055607706E-3</v>
      </c>
      <c r="F23">
        <f>SUM($E$7:E23)</f>
        <v>0.99628197871871582</v>
      </c>
      <c r="I23">
        <f t="shared" si="4"/>
        <v>4.5129897055607724E-3</v>
      </c>
      <c r="J23">
        <f>SUM($I$7:I23)</f>
        <v>0.99628197871871604</v>
      </c>
      <c r="K23" t="str">
        <f t="shared" ca="1" si="5"/>
        <v/>
      </c>
    </row>
    <row r="24" spans="1:11" x14ac:dyDescent="0.25">
      <c r="A24">
        <v>17</v>
      </c>
      <c r="B24">
        <f t="shared" si="0"/>
        <v>2251799813685248</v>
      </c>
      <c r="C24">
        <f t="shared" si="2"/>
        <v>3.3546262790251185E-4</v>
      </c>
      <c r="D24">
        <f t="shared" si="1"/>
        <v>355687428096000</v>
      </c>
      <c r="E24">
        <f t="shared" si="3"/>
        <v>2.1237598614403624E-3</v>
      </c>
      <c r="F24">
        <f>SUM($E$7:E24)</f>
        <v>0.99840573858015613</v>
      </c>
      <c r="I24">
        <f t="shared" si="4"/>
        <v>2.1237598614403594E-3</v>
      </c>
      <c r="J24">
        <f>SUM($I$7:I24)</f>
        <v>0.99840573858015635</v>
      </c>
      <c r="K24" t="str">
        <f t="shared" ca="1" si="5"/>
        <v/>
      </c>
    </row>
    <row r="25" spans="1:11" x14ac:dyDescent="0.25">
      <c r="A25">
        <v>18</v>
      </c>
      <c r="B25">
        <f t="shared" si="0"/>
        <v>1.8014398509481984E+16</v>
      </c>
      <c r="C25">
        <f t="shared" si="2"/>
        <v>3.3546262790251185E-4</v>
      </c>
      <c r="D25">
        <f t="shared" si="1"/>
        <v>6402373705728000</v>
      </c>
      <c r="E25">
        <f t="shared" si="3"/>
        <v>9.4389327175127221E-4</v>
      </c>
      <c r="F25">
        <f>SUM($E$7:E25)</f>
        <v>0.99934963185190739</v>
      </c>
      <c r="I25">
        <f t="shared" si="4"/>
        <v>9.4389327175127167E-4</v>
      </c>
      <c r="J25">
        <f>SUM($I$7:I25)</f>
        <v>0.99934963185190762</v>
      </c>
      <c r="K25" t="str">
        <f t="shared" ca="1" si="5"/>
        <v/>
      </c>
    </row>
    <row r="26" spans="1:11" x14ac:dyDescent="0.25">
      <c r="A26">
        <v>19</v>
      </c>
      <c r="B26">
        <f t="shared" si="0"/>
        <v>1.4411518807585587E+17</v>
      </c>
      <c r="C26">
        <f t="shared" si="2"/>
        <v>3.3546262790251185E-4</v>
      </c>
      <c r="D26">
        <f t="shared" si="1"/>
        <v>1.21645100408832E+17</v>
      </c>
      <c r="E26">
        <f t="shared" si="3"/>
        <v>3.9742874600053567E-4</v>
      </c>
      <c r="F26">
        <f>SUM($E$7:E26)</f>
        <v>0.99974706059790797</v>
      </c>
      <c r="I26">
        <f t="shared" si="4"/>
        <v>3.9742874600053648E-4</v>
      </c>
      <c r="J26">
        <f>SUM($I$7:I26)</f>
        <v>0.99974706059790819</v>
      </c>
      <c r="K26" t="str">
        <f t="shared" ca="1" si="5"/>
        <v/>
      </c>
    </row>
    <row r="27" spans="1:11" x14ac:dyDescent="0.25">
      <c r="A27">
        <v>20</v>
      </c>
      <c r="B27">
        <f t="shared" si="0"/>
        <v>1.152921504606847E+18</v>
      </c>
      <c r="C27">
        <f t="shared" si="2"/>
        <v>3.3546262790251185E-4</v>
      </c>
      <c r="D27">
        <f t="shared" si="1"/>
        <v>2.43290200817664E+18</v>
      </c>
      <c r="E27">
        <f t="shared" si="3"/>
        <v>1.5897149840021427E-4</v>
      </c>
      <c r="F27">
        <f>SUM($E$7:E27)</f>
        <v>0.99990603209630813</v>
      </c>
      <c r="I27">
        <f t="shared" si="4"/>
        <v>1.589714984002141E-4</v>
      </c>
      <c r="J27">
        <f>SUM($I$7:I27)</f>
        <v>0.99990603209630835</v>
      </c>
      <c r="K27" t="str">
        <f t="shared" ca="1" si="5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6"/>
  <sheetViews>
    <sheetView workbookViewId="0">
      <selection activeCell="H21" sqref="H21"/>
    </sheetView>
  </sheetViews>
  <sheetFormatPr defaultRowHeight="15" x14ac:dyDescent="0.25"/>
  <cols>
    <col min="2" max="2" width="10.7109375" customWidth="1"/>
    <col min="3" max="3" width="13.28515625" customWidth="1"/>
    <col min="4" max="4" width="11.85546875" customWidth="1"/>
    <col min="5" max="5" width="16.7109375" customWidth="1"/>
    <col min="6" max="6" width="18.7109375" customWidth="1"/>
  </cols>
  <sheetData>
    <row r="1" spans="1:13" ht="15.75" x14ac:dyDescent="0.25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16.5" x14ac:dyDescent="0.3">
      <c r="A2" s="7" t="s">
        <v>19</v>
      </c>
      <c r="B2" s="7"/>
      <c r="C2" s="7" t="s">
        <v>18</v>
      </c>
      <c r="D2" s="7" t="s">
        <v>17</v>
      </c>
      <c r="E2" s="7" t="s">
        <v>16</v>
      </c>
      <c r="F2" s="7" t="s">
        <v>15</v>
      </c>
      <c r="G2" s="7"/>
      <c r="H2" s="7"/>
      <c r="I2" s="7"/>
      <c r="J2" s="7"/>
      <c r="K2" s="7"/>
      <c r="L2" s="7"/>
      <c r="M2" s="7"/>
    </row>
    <row r="3" spans="1:13" ht="15.75" x14ac:dyDescent="0.25">
      <c r="A3" s="7" t="s">
        <v>14</v>
      </c>
      <c r="B3" s="7"/>
      <c r="C3" s="7"/>
      <c r="D3" s="7"/>
      <c r="E3" s="7"/>
      <c r="F3" s="7"/>
      <c r="G3" s="8">
        <v>5</v>
      </c>
      <c r="H3" s="7" t="s">
        <v>13</v>
      </c>
      <c r="I3" s="7"/>
      <c r="J3" s="7"/>
      <c r="K3" s="7"/>
      <c r="L3" s="7"/>
    </row>
    <row r="4" spans="1:13" ht="15.75" x14ac:dyDescent="0.25">
      <c r="A4" s="7" t="s">
        <v>12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</row>
    <row r="5" spans="1:13" ht="15.75" x14ac:dyDescent="0.25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7"/>
    </row>
    <row r="6" spans="1:13" ht="21.75" thickBot="1" x14ac:dyDescent="0.35">
      <c r="A6" s="8" t="s">
        <v>0</v>
      </c>
      <c r="B6" s="22" t="s">
        <v>11</v>
      </c>
      <c r="C6" s="23" t="s">
        <v>10</v>
      </c>
      <c r="D6" s="8" t="s">
        <v>3</v>
      </c>
      <c r="E6" s="8" t="s">
        <v>9</v>
      </c>
      <c r="F6" s="8" t="s">
        <v>8</v>
      </c>
      <c r="G6" s="8"/>
      <c r="H6" s="7"/>
      <c r="I6" s="7"/>
      <c r="J6" s="7"/>
      <c r="K6" s="7"/>
      <c r="L6" s="7"/>
    </row>
    <row r="7" spans="1:13" ht="16.5" thickBot="1" x14ac:dyDescent="0.3">
      <c r="A7" s="8">
        <v>1</v>
      </c>
      <c r="B7" s="19"/>
      <c r="C7" s="18"/>
      <c r="D7" s="17"/>
      <c r="E7" s="16"/>
      <c r="F7" s="15"/>
      <c r="G7" s="7"/>
      <c r="H7" s="7"/>
      <c r="I7" s="7"/>
      <c r="J7" s="7"/>
      <c r="K7" s="7"/>
      <c r="L7" s="7"/>
    </row>
    <row r="8" spans="1:13" ht="16.5" thickBot="1" x14ac:dyDescent="0.3">
      <c r="A8" s="8">
        <v>2</v>
      </c>
      <c r="B8" s="19"/>
      <c r="C8" s="18"/>
      <c r="D8" s="17"/>
      <c r="E8" s="16"/>
      <c r="F8" s="15"/>
      <c r="G8" s="7"/>
      <c r="H8" s="7"/>
      <c r="I8" s="7"/>
      <c r="J8" s="7"/>
      <c r="K8" s="7"/>
      <c r="L8" s="7"/>
    </row>
    <row r="9" spans="1:13" ht="16.5" thickBot="1" x14ac:dyDescent="0.3">
      <c r="A9" s="8">
        <v>3</v>
      </c>
      <c r="B9" s="19"/>
      <c r="C9" s="18"/>
      <c r="D9" s="17"/>
      <c r="E9" s="16"/>
      <c r="F9" s="15"/>
      <c r="G9" s="7"/>
      <c r="H9" s="7"/>
      <c r="I9" s="7"/>
      <c r="J9" s="7"/>
      <c r="K9" s="7"/>
      <c r="L9" s="7"/>
    </row>
    <row r="10" spans="1:13" ht="16.5" thickBot="1" x14ac:dyDescent="0.3">
      <c r="A10" s="8">
        <v>4</v>
      </c>
      <c r="B10" s="19"/>
      <c r="C10" s="18"/>
      <c r="D10" s="17"/>
      <c r="E10" s="16"/>
      <c r="F10" s="15"/>
      <c r="G10" s="7"/>
      <c r="H10" s="7"/>
      <c r="I10" s="7"/>
      <c r="J10" s="7"/>
      <c r="K10" s="7"/>
      <c r="L10" s="7"/>
    </row>
    <row r="11" spans="1:13" ht="16.5" thickBot="1" x14ac:dyDescent="0.3">
      <c r="A11" s="8">
        <v>5</v>
      </c>
      <c r="B11" s="19"/>
      <c r="C11" s="18"/>
      <c r="D11" s="17"/>
      <c r="E11" s="16"/>
      <c r="F11" s="15"/>
      <c r="G11" s="7"/>
      <c r="H11" s="7"/>
      <c r="I11" s="7"/>
      <c r="J11" s="7"/>
      <c r="K11" s="7"/>
      <c r="L11" s="7"/>
    </row>
    <row r="12" spans="1:13" ht="16.5" thickBot="1" x14ac:dyDescent="0.3">
      <c r="A12" s="8">
        <v>6</v>
      </c>
      <c r="B12" s="19"/>
      <c r="C12" s="18"/>
      <c r="D12" s="17"/>
      <c r="E12" s="16"/>
      <c r="F12" s="15"/>
      <c r="G12" s="7"/>
      <c r="H12" s="7"/>
      <c r="I12" s="7"/>
      <c r="J12" s="7"/>
      <c r="K12" s="7"/>
      <c r="L12" s="7"/>
    </row>
    <row r="13" spans="1:13" ht="16.5" thickBot="1" x14ac:dyDescent="0.3">
      <c r="A13" s="8">
        <v>7</v>
      </c>
      <c r="B13" s="19"/>
      <c r="C13" s="18"/>
      <c r="D13" s="17"/>
      <c r="E13" s="16"/>
      <c r="F13" s="15"/>
      <c r="G13" s="7"/>
      <c r="H13" s="7"/>
      <c r="I13" s="7"/>
      <c r="J13" s="7"/>
      <c r="K13" s="7"/>
      <c r="L13" s="7"/>
    </row>
    <row r="14" spans="1:13" ht="16.5" thickBot="1" x14ac:dyDescent="0.3">
      <c r="A14" s="8">
        <v>8</v>
      </c>
      <c r="B14" s="14"/>
      <c r="C14" s="13"/>
      <c r="D14" s="12"/>
      <c r="E14" s="11"/>
      <c r="F14" s="10"/>
      <c r="G14" s="7"/>
      <c r="H14" s="7"/>
      <c r="I14" s="7"/>
      <c r="J14" s="7"/>
      <c r="K14" s="7"/>
      <c r="L14" s="7"/>
    </row>
    <row r="15" spans="1:13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3" ht="16.5" x14ac:dyDescent="0.3">
      <c r="A16" s="5" t="s">
        <v>21</v>
      </c>
      <c r="E16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7"/>
  <sheetViews>
    <sheetView workbookViewId="0">
      <selection activeCell="J22" sqref="J22"/>
    </sheetView>
  </sheetViews>
  <sheetFormatPr defaultRowHeight="15" x14ac:dyDescent="0.25"/>
  <sheetData>
    <row r="1" spans="1:12" x14ac:dyDescent="0.25">
      <c r="A1" t="s">
        <v>22</v>
      </c>
    </row>
    <row r="2" spans="1:12" x14ac:dyDescent="0.25">
      <c r="A2" t="s">
        <v>31</v>
      </c>
      <c r="G2" s="1">
        <v>7</v>
      </c>
      <c r="H2" t="s">
        <v>32</v>
      </c>
    </row>
    <row r="3" spans="1:12" x14ac:dyDescent="0.25">
      <c r="A3" t="s">
        <v>23</v>
      </c>
    </row>
    <row r="4" spans="1:12" x14ac:dyDescent="0.25">
      <c r="A4" t="s">
        <v>24</v>
      </c>
      <c r="D4" s="1">
        <v>0</v>
      </c>
      <c r="E4" t="s">
        <v>25</v>
      </c>
      <c r="K4" s="21">
        <f>_xlfn.POISSON.DIST(D4,$G$2,0)</f>
        <v>9.1188196555451624E-4</v>
      </c>
    </row>
    <row r="5" spans="1:12" x14ac:dyDescent="0.25">
      <c r="A5" t="s">
        <v>26</v>
      </c>
      <c r="D5" s="1">
        <v>2</v>
      </c>
      <c r="E5" t="s">
        <v>27</v>
      </c>
      <c r="K5">
        <f>_xlfn.POISSON.DIST(D5-1,$G$2,1)</f>
        <v>7.2950557244361299E-3</v>
      </c>
      <c r="L5" s="21">
        <f>1-K5</f>
        <v>0.99270494427556388</v>
      </c>
    </row>
    <row r="6" spans="1:12" x14ac:dyDescent="0.25">
      <c r="A6" t="s">
        <v>28</v>
      </c>
      <c r="D6" s="1">
        <v>1</v>
      </c>
      <c r="E6" t="s">
        <v>29</v>
      </c>
      <c r="K6">
        <f>_xlfn.POISSON.DIST(D6-1,$G$2/2,1)</f>
        <v>3.0197383422318501E-2</v>
      </c>
      <c r="L6" s="21">
        <f>1-K6</f>
        <v>0.96980261657768152</v>
      </c>
    </row>
    <row r="7" spans="1:12" x14ac:dyDescent="0.25">
      <c r="A7" t="s">
        <v>30</v>
      </c>
      <c r="D7" s="1">
        <v>5</v>
      </c>
      <c r="E7" t="s">
        <v>27</v>
      </c>
      <c r="K7">
        <f>_xlfn.POISSON.DIST(D7-1,$G$2,1)</f>
        <v>0.17299160788207132</v>
      </c>
      <c r="L7" s="21">
        <f>1-K7</f>
        <v>0.82700839211792865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8"/>
  <sheetViews>
    <sheetView workbookViewId="0">
      <selection activeCell="P4" sqref="P4:V8"/>
    </sheetView>
  </sheetViews>
  <sheetFormatPr defaultRowHeight="15" x14ac:dyDescent="0.25"/>
  <cols>
    <col min="14" max="14" width="20.42578125" customWidth="1"/>
    <col min="15" max="15" width="28" bestFit="1" customWidth="1"/>
    <col min="16" max="16" width="15.5703125" customWidth="1"/>
    <col min="17" max="17" width="16.140625" bestFit="1" customWidth="1"/>
  </cols>
  <sheetData>
    <row r="1" spans="1:23" ht="28.5" x14ac:dyDescent="0.3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5"/>
    </row>
    <row r="2" spans="1:23" ht="28.5" x14ac:dyDescent="0.3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5"/>
    </row>
    <row r="3" spans="1:23" ht="28.5" x14ac:dyDescent="0.3">
      <c r="A3" s="24" t="s">
        <v>33</v>
      </c>
      <c r="B3" s="24"/>
      <c r="C3" s="24"/>
      <c r="D3" s="24"/>
      <c r="E3" s="24"/>
      <c r="F3" s="24">
        <v>10</v>
      </c>
      <c r="G3" s="24" t="s">
        <v>34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5"/>
    </row>
    <row r="4" spans="1:23" ht="28.5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P4" s="26">
        <f>_xlfn.POISSON.DIST(0,F3,0)</f>
        <v>4.5399929762484854E-5</v>
      </c>
      <c r="Q4" s="24" t="str">
        <f ca="1">_xlfn.FORMULATEXT(P4)</f>
        <v>=POISSON.DIST(0,F3,0)</v>
      </c>
      <c r="R4" s="24"/>
      <c r="S4" s="24"/>
      <c r="T4" s="24"/>
      <c r="U4" s="24"/>
      <c r="V4" s="24"/>
      <c r="W4" s="5"/>
    </row>
    <row r="5" spans="1:23" ht="28.5" x14ac:dyDescent="0.3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4">
        <f>_xlfn.POISSON.DIST(3,F3,1)</f>
        <v>1.0336050675925718E-2</v>
      </c>
      <c r="Q5" s="24" t="str">
        <f ca="1">_xlfn.FORMULATEXT(P5)</f>
        <v>=POISSON.DIST(3,F3,1)</v>
      </c>
      <c r="R5" s="24"/>
      <c r="S5" s="24"/>
      <c r="T5" s="24"/>
      <c r="U5" s="24"/>
      <c r="W5" s="5"/>
    </row>
    <row r="6" spans="1:23" ht="28.5" x14ac:dyDescent="0.3">
      <c r="A6" s="25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P6" s="25">
        <f>_xlfn.POISSON.DIST(0,F3/4,0)</f>
        <v>8.20849986238988E-2</v>
      </c>
      <c r="Q6" s="24" t="str">
        <f ca="1">_xlfn.FORMULATEXT(P6)</f>
        <v>=POISSON.DIST(0,F3/4,0)</v>
      </c>
      <c r="R6" s="24"/>
      <c r="S6" s="24"/>
      <c r="T6" s="24"/>
      <c r="U6" s="24"/>
      <c r="V6" s="24"/>
      <c r="W6" s="5"/>
    </row>
    <row r="7" spans="1:23" ht="28.5" x14ac:dyDescent="0.3">
      <c r="A7" s="25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>
        <f>1-P6</f>
        <v>0.91791500137610116</v>
      </c>
      <c r="Q7" s="24" t="str">
        <f ca="1">_xlfn.FORMULATEXT(P7)</f>
        <v>=1-P6</v>
      </c>
      <c r="R7" s="24"/>
      <c r="S7" s="24"/>
      <c r="T7" s="24"/>
      <c r="U7" s="24"/>
      <c r="V7" s="24"/>
      <c r="W7" s="5"/>
    </row>
    <row r="8" spans="1:23" ht="28.5" x14ac:dyDescent="0.3">
      <c r="A8" s="25" t="s">
        <v>39</v>
      </c>
      <c r="B8" s="25"/>
      <c r="C8" s="25"/>
      <c r="D8" s="25"/>
      <c r="E8" s="25"/>
      <c r="F8" s="25"/>
      <c r="G8" s="25"/>
      <c r="H8" s="25"/>
      <c r="I8" s="25">
        <v>6</v>
      </c>
      <c r="J8" s="25" t="s">
        <v>40</v>
      </c>
      <c r="K8" s="25"/>
      <c r="L8" s="25">
        <v>30</v>
      </c>
      <c r="M8" s="25" t="s">
        <v>41</v>
      </c>
      <c r="N8" s="25"/>
      <c r="P8" s="25">
        <f>1-_xlfn.POISSON.DIST(I8-1,F3/2,1)</f>
        <v>0.38403934516693694</v>
      </c>
      <c r="Q8" s="24" t="str">
        <f ca="1">_xlfn.FORMULATEXT(P8)</f>
        <v>=1-POISSON.DIST(I8-1,F3/2,1)</v>
      </c>
      <c r="R8" s="24"/>
      <c r="S8" s="24"/>
      <c r="T8" s="24"/>
      <c r="U8" s="24"/>
      <c r="V8" s="24"/>
      <c r="W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P1.Pois1</vt:lpstr>
      <vt:lpstr>P2.Pois2</vt:lpstr>
      <vt:lpstr>P3.Ch5P42</vt:lpstr>
      <vt:lpstr>P4.SecondExample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2014-09-23T18:29:20Z</dcterms:created>
  <dcterms:modified xsi:type="dcterms:W3CDTF">2017-12-30T22:32:54Z</dcterms:modified>
</cp:coreProperties>
</file>