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Probability\S-3-Dist-Historical\"/>
    </mc:Choice>
  </mc:AlternateContent>
  <bookViews>
    <workbookView xWindow="0" yWindow="0" windowWidth="15360" windowHeight="6855"/>
  </bookViews>
  <sheets>
    <sheet name="3a.NewsBoy1" sheetId="19" r:id="rId1"/>
    <sheet name="3b.NewsBoy2" sheetId="20" r:id="rId2"/>
    <sheet name="3.3NewsBoy3" sheetId="21" r:id="rId3"/>
  </sheets>
  <externalReferences>
    <externalReference r:id="rId4"/>
  </externalReferences>
  <definedNames>
    <definedName name="FofX">OFFSET([1]B!$B$8,0,0,[1]B!$B$1+1,1)</definedName>
    <definedName name="FofX1">OFFSET([1]Normal!$B$12,[1]Normal!$B$8,0,[1]Normal!$B$9-[1]Normal!$B$8+1,1)</definedName>
    <definedName name="FofX2">OFFSET([1]Normal!$C$12,[1]Normal!$B$8,0,[1]Normal!$B$9-[1]Normal!$B$8+1,1)</definedName>
    <definedName name="x">OFFSET([1]Normal!$A$12,[1]Normal!$B$8,0,[1]Normal!$B$9-[1]Normal!$B$8+1,1)</definedName>
    <definedName name="Xbinomial">OFFSET([1]B!$A$9,0,0,[1]B!$B$1+1,1)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9" l="1"/>
  <c r="F8" i="19"/>
  <c r="F5" i="19"/>
  <c r="F4" i="19"/>
  <c r="F3" i="19"/>
  <c r="F2" i="19"/>
  <c r="E4" i="19"/>
  <c r="E3" i="19"/>
  <c r="E5" i="19"/>
  <c r="E6" i="19"/>
  <c r="E7" i="19"/>
  <c r="D5" i="19"/>
  <c r="D4" i="19"/>
  <c r="D3" i="19"/>
  <c r="E2" i="19"/>
  <c r="F7" i="19"/>
  <c r="E9" i="19"/>
  <c r="I8" i="21" l="1"/>
  <c r="H8" i="21"/>
  <c r="G8" i="21"/>
  <c r="F8" i="21"/>
  <c r="K8" i="21" s="1"/>
  <c r="C8" i="21"/>
  <c r="D8" i="21" s="1"/>
  <c r="E8" i="21" s="1"/>
  <c r="J8" i="21" s="1"/>
  <c r="L8" i="21" s="1"/>
  <c r="K7" i="21"/>
  <c r="H7" i="21"/>
  <c r="I7" i="21" s="1"/>
  <c r="G7" i="21"/>
  <c r="F7" i="21"/>
  <c r="C7" i="21"/>
  <c r="D7" i="21" s="1"/>
  <c r="E7" i="21" s="1"/>
  <c r="J7" i="21" s="1"/>
  <c r="L7" i="21" s="1"/>
  <c r="I6" i="21"/>
  <c r="H6" i="21"/>
  <c r="G6" i="21"/>
  <c r="F6" i="21"/>
  <c r="K6" i="21" s="1"/>
  <c r="C6" i="21"/>
  <c r="D6" i="21" s="1"/>
  <c r="E6" i="21" s="1"/>
  <c r="J6" i="21" s="1"/>
  <c r="L6" i="21" s="1"/>
  <c r="K5" i="21"/>
  <c r="H5" i="21"/>
  <c r="I5" i="21" s="1"/>
  <c r="G5" i="21"/>
  <c r="F5" i="21"/>
  <c r="C5" i="21"/>
  <c r="D5" i="21" s="1"/>
  <c r="E5" i="21" s="1"/>
  <c r="J5" i="21" s="1"/>
  <c r="L5" i="21" s="1"/>
  <c r="I4" i="21"/>
  <c r="H4" i="21"/>
  <c r="G4" i="21"/>
  <c r="F4" i="21"/>
  <c r="K4" i="21" s="1"/>
  <c r="C4" i="21"/>
  <c r="D4" i="21" s="1"/>
  <c r="E4" i="21" s="1"/>
  <c r="J4" i="21" s="1"/>
  <c r="L4" i="21" s="1"/>
  <c r="K3" i="21"/>
  <c r="H3" i="21"/>
  <c r="I3" i="21" s="1"/>
  <c r="G3" i="21"/>
  <c r="F3" i="21"/>
  <c r="C3" i="21"/>
  <c r="D3" i="21" s="1"/>
  <c r="E3" i="21" s="1"/>
  <c r="J3" i="21" s="1"/>
  <c r="L3" i="21" s="1"/>
  <c r="F2" i="21"/>
  <c r="K2" i="21" s="1"/>
  <c r="D2" i="21"/>
  <c r="E2" i="21" s="1"/>
  <c r="J2" i="21" s="1"/>
  <c r="L2" i="21" s="1"/>
  <c r="H4" i="20"/>
  <c r="H5" i="20"/>
  <c r="H6" i="20"/>
  <c r="H7" i="20"/>
  <c r="H8" i="20"/>
  <c r="G4" i="20"/>
  <c r="G5" i="20"/>
  <c r="G6" i="20"/>
  <c r="G7" i="20"/>
  <c r="G8" i="20"/>
  <c r="H3" i="20"/>
  <c r="G3" i="20"/>
  <c r="D2" i="20"/>
  <c r="E2" i="20" s="1"/>
  <c r="J2" i="20" s="1"/>
  <c r="F2" i="20"/>
  <c r="K2" i="20" s="1"/>
  <c r="C3" i="20"/>
  <c r="D3" i="20" s="1"/>
  <c r="E3" i="20" s="1"/>
  <c r="J3" i="20" s="1"/>
  <c r="F3" i="20"/>
  <c r="K3" i="20" s="1"/>
  <c r="C4" i="20"/>
  <c r="D4" i="20" s="1"/>
  <c r="E4" i="20" s="1"/>
  <c r="J4" i="20" s="1"/>
  <c r="F4" i="20"/>
  <c r="K4" i="20" s="1"/>
  <c r="C5" i="20"/>
  <c r="D5" i="20" s="1"/>
  <c r="E5" i="20" s="1"/>
  <c r="J5" i="20" s="1"/>
  <c r="F5" i="20"/>
  <c r="K5" i="20" s="1"/>
  <c r="C6" i="20"/>
  <c r="D6" i="20" s="1"/>
  <c r="E6" i="20" s="1"/>
  <c r="J6" i="20" s="1"/>
  <c r="F6" i="20"/>
  <c r="K6" i="20" s="1"/>
  <c r="C7" i="20"/>
  <c r="D7" i="20" s="1"/>
  <c r="E7" i="20" s="1"/>
  <c r="J7" i="20" s="1"/>
  <c r="F7" i="20"/>
  <c r="K7" i="20" s="1"/>
  <c r="C8" i="20"/>
  <c r="D8" i="20" s="1"/>
  <c r="E8" i="20" s="1"/>
  <c r="J8" i="20" s="1"/>
  <c r="F8" i="20"/>
  <c r="K8" i="20" s="1"/>
  <c r="D2" i="19"/>
  <c r="H2" i="19"/>
  <c r="I2" i="19"/>
  <c r="G2" i="19"/>
  <c r="C3" i="19"/>
  <c r="I3" i="19"/>
  <c r="C4" i="19"/>
  <c r="I4" i="19"/>
  <c r="C5" i="19"/>
  <c r="I5" i="19"/>
  <c r="C6" i="19"/>
  <c r="D6" i="19" s="1"/>
  <c r="F6" i="19"/>
  <c r="I6" i="19" s="1"/>
  <c r="C7" i="19"/>
  <c r="D7" i="19" s="1"/>
  <c r="I7" i="19"/>
  <c r="C8" i="19"/>
  <c r="D8" i="19" s="1"/>
  <c r="E8" i="19" s="1"/>
  <c r="I8" i="19"/>
  <c r="C9" i="19"/>
  <c r="D9" i="19" s="1"/>
  <c r="F9" i="19"/>
  <c r="I9" i="19" s="1"/>
  <c r="C10" i="19"/>
  <c r="D10" i="19" s="1"/>
  <c r="E10" i="19" s="1"/>
  <c r="F10" i="19"/>
  <c r="I10" i="19" s="1"/>
  <c r="C11" i="19"/>
  <c r="D11" i="19" s="1"/>
  <c r="E11" i="19" s="1"/>
  <c r="F11" i="19"/>
  <c r="I11" i="19" s="1"/>
  <c r="C12" i="19"/>
  <c r="D12" i="19" s="1"/>
  <c r="E12" i="19" s="1"/>
  <c r="F12" i="19"/>
  <c r="I12" i="19" s="1"/>
  <c r="L9" i="21" l="1"/>
  <c r="I7" i="20"/>
  <c r="I6" i="20"/>
  <c r="I3" i="20"/>
  <c r="I5" i="20"/>
  <c r="I8" i="20"/>
  <c r="I4" i="20"/>
  <c r="L7" i="20"/>
  <c r="L5" i="20"/>
  <c r="L3" i="20"/>
  <c r="L8" i="20"/>
  <c r="L6" i="20"/>
  <c r="L4" i="20"/>
  <c r="L2" i="20"/>
  <c r="H12" i="19"/>
  <c r="J12" i="19" s="1"/>
  <c r="G12" i="19"/>
  <c r="H10" i="19"/>
  <c r="J10" i="19" s="1"/>
  <c r="G10" i="19"/>
  <c r="H8" i="19"/>
  <c r="J8" i="19" s="1"/>
  <c r="G8" i="19"/>
  <c r="H6" i="19"/>
  <c r="J6" i="19" s="1"/>
  <c r="G6" i="19"/>
  <c r="H4" i="19"/>
  <c r="J4" i="19" s="1"/>
  <c r="G4" i="19"/>
  <c r="J2" i="19"/>
  <c r="H11" i="19"/>
  <c r="J11" i="19" s="1"/>
  <c r="G11" i="19"/>
  <c r="H9" i="19"/>
  <c r="J9" i="19" s="1"/>
  <c r="G9" i="19"/>
  <c r="H7" i="19"/>
  <c r="J7" i="19" s="1"/>
  <c r="H5" i="19"/>
  <c r="J5" i="19" s="1"/>
  <c r="G5" i="19"/>
  <c r="H3" i="19"/>
  <c r="J3" i="19" s="1"/>
  <c r="G3" i="19"/>
  <c r="L9" i="20" l="1"/>
  <c r="J13" i="19"/>
</calcChain>
</file>

<file path=xl/sharedStrings.xml><?xml version="1.0" encoding="utf-8"?>
<sst xmlns="http://schemas.openxmlformats.org/spreadsheetml/2006/main" count="34" uniqueCount="13">
  <si>
    <t>Q</t>
  </si>
  <si>
    <t>C(Total)</t>
  </si>
  <si>
    <t>C(Salvaged)</t>
  </si>
  <si>
    <t>C(Sold)</t>
  </si>
  <si>
    <t>So+Sa</t>
  </si>
  <si>
    <t>E(Salvaged)</t>
  </si>
  <si>
    <t>E(Sold)</t>
  </si>
  <si>
    <r>
      <t>P(R</t>
    </r>
    <r>
      <rPr>
        <sz val="11"/>
        <color theme="1"/>
        <rFont val="Calibri"/>
        <family val="2"/>
      </rPr>
      <t>≥Q)</t>
    </r>
  </si>
  <si>
    <t>P(R&lt;Q)</t>
  </si>
  <si>
    <t>P(R=Q)</t>
  </si>
  <si>
    <t>E(Salvage)</t>
  </si>
  <si>
    <t>30-10</t>
  </si>
  <si>
    <t>10-5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</si>
</sst>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" fontId="0" fillId="0" borderId="0" xfId="0" quotePrefix="1" applyNumberFormat="1"/>
    <xf numFmtId="0" fontId="0" fillId="2" borderId="0" xfId="0" applyFill="1" applyAlignment="1">
      <alignment horizontal="center"/>
    </xf>
  </cellXfs>
  <cellStyles count="1">
    <cellStyle name="Normal" xfId="0" builtinId="0"/>
  </cellStyles>
  <dxfs count="10">
    <dxf>
      <font>
        <color rgb="FFFF0000"/>
      </font>
      <fill>
        <patternFill>
          <bgColor rgb="FFFF7C80"/>
        </patternFill>
      </fill>
    </dxf>
    <dxf>
      <font>
        <color rgb="FFFF0000"/>
      </font>
      <fill>
        <patternFill>
          <bgColor rgb="FFFF7C80"/>
        </patternFill>
      </fill>
    </dxf>
    <dxf>
      <font>
        <color rgb="FFFF0000"/>
      </font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7C80"/>
        </patternFill>
      </fill>
    </dxf>
    <dxf>
      <font>
        <color rgb="FFFF0000"/>
      </font>
      <fill>
        <patternFill>
          <bgColor rgb="FFFF7C80"/>
        </patternFill>
      </fill>
    </dxf>
    <dxf>
      <font>
        <color rgb="FFFF0000"/>
      </font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220" zoomScaleNormal="220" workbookViewId="0">
      <selection activeCell="G8" sqref="G8"/>
    </sheetView>
  </sheetViews>
  <sheetFormatPr defaultRowHeight="15" x14ac:dyDescent="0.25"/>
  <cols>
    <col min="2" max="2" width="10.85546875" bestFit="1" customWidth="1"/>
    <col min="6" max="6" width="11.28515625" bestFit="1" customWidth="1"/>
    <col min="9" max="9" width="11.42578125" bestFit="1" customWidth="1"/>
    <col min="12" max="13" width="6" bestFit="1" customWidth="1"/>
    <col min="14" max="14" width="5" bestFit="1" customWidth="1"/>
  </cols>
  <sheetData>
    <row r="1" spans="1:10" ht="15.75" x14ac:dyDescent="0.25">
      <c r="A1" s="3" t="s">
        <v>0</v>
      </c>
      <c r="B1" s="3" t="s">
        <v>9</v>
      </c>
      <c r="C1" s="5" t="s">
        <v>8</v>
      </c>
      <c r="D1" s="5" t="s">
        <v>7</v>
      </c>
      <c r="E1" s="2" t="s">
        <v>6</v>
      </c>
      <c r="F1" s="2" t="s">
        <v>5</v>
      </c>
      <c r="G1" s="2" t="s">
        <v>4</v>
      </c>
      <c r="H1" s="2" t="s">
        <v>3</v>
      </c>
      <c r="I1" s="2" t="s">
        <v>2</v>
      </c>
      <c r="J1" s="2" t="s">
        <v>1</v>
      </c>
    </row>
    <row r="2" spans="1:10" ht="15.75" x14ac:dyDescent="0.25">
      <c r="A2" s="3">
        <v>100</v>
      </c>
      <c r="B2" s="3">
        <v>0.02</v>
      </c>
      <c r="C2" s="5">
        <v>0</v>
      </c>
      <c r="D2" s="5">
        <f t="shared" ref="D2:D12" si="0">1-C2</f>
        <v>1</v>
      </c>
      <c r="E2" s="2">
        <f>A2*D2</f>
        <v>100</v>
      </c>
      <c r="F2" s="2">
        <f>C2*(A2-$A$2)</f>
        <v>0</v>
      </c>
      <c r="G2" s="2">
        <f t="shared" ref="G2:G12" si="1">SUM(E2:F2)</f>
        <v>100</v>
      </c>
      <c r="H2" s="2">
        <f t="shared" ref="H2:H12" si="2">E2*700</f>
        <v>70000</v>
      </c>
      <c r="I2" s="2">
        <f t="shared" ref="I2:I12" si="3">-100*F2</f>
        <v>0</v>
      </c>
      <c r="J2" s="2">
        <f t="shared" ref="J2:J12" si="4">H2+I2</f>
        <v>70000</v>
      </c>
    </row>
    <row r="3" spans="1:10" ht="15.75" x14ac:dyDescent="0.25">
      <c r="A3" s="3">
        <v>110</v>
      </c>
      <c r="B3" s="3">
        <v>0.05</v>
      </c>
      <c r="C3" s="5">
        <f>SUM($B$2:B2)</f>
        <v>0.02</v>
      </c>
      <c r="D3" s="5">
        <f>1-C3</f>
        <v>0.98</v>
      </c>
      <c r="E3" s="2">
        <f>A3*D3+A2*B2</f>
        <v>109.8</v>
      </c>
      <c r="F3" s="2">
        <f>B2*(A3-$A$2)</f>
        <v>0.2</v>
      </c>
      <c r="G3" s="2">
        <f t="shared" si="1"/>
        <v>110</v>
      </c>
      <c r="H3" s="2">
        <f t="shared" si="2"/>
        <v>76860</v>
      </c>
      <c r="I3" s="2">
        <f t="shared" si="3"/>
        <v>-20</v>
      </c>
      <c r="J3" s="2">
        <f t="shared" si="4"/>
        <v>76840</v>
      </c>
    </row>
    <row r="4" spans="1:10" ht="15.75" x14ac:dyDescent="0.25">
      <c r="A4" s="3">
        <v>120</v>
      </c>
      <c r="B4" s="3">
        <v>0.08</v>
      </c>
      <c r="C4" s="5">
        <f>SUM($B$2:B3)</f>
        <v>7.0000000000000007E-2</v>
      </c>
      <c r="D4" s="5">
        <f>1-C4</f>
        <v>0.92999999999999994</v>
      </c>
      <c r="E4" s="2">
        <f>A4*D4+SUMPRODUCT(A$2:A3,B$2:B3)</f>
        <v>119.1</v>
      </c>
      <c r="F4" s="2">
        <f>(A4-$A$2)*B2+(A4-$A$3)*B3</f>
        <v>0.9</v>
      </c>
      <c r="G4" s="2">
        <f t="shared" si="1"/>
        <v>120</v>
      </c>
      <c r="H4" s="2">
        <f t="shared" si="2"/>
        <v>83370</v>
      </c>
      <c r="I4" s="2">
        <f t="shared" si="3"/>
        <v>-90</v>
      </c>
      <c r="J4" s="2">
        <f t="shared" si="4"/>
        <v>83280</v>
      </c>
    </row>
    <row r="5" spans="1:10" ht="15.75" x14ac:dyDescent="0.25">
      <c r="A5" s="3">
        <v>130</v>
      </c>
      <c r="B5" s="3">
        <v>0.09</v>
      </c>
      <c r="C5" s="5">
        <f>SUM($B$2:B4)</f>
        <v>0.15000000000000002</v>
      </c>
      <c r="D5" s="5">
        <f>1-C5</f>
        <v>0.85</v>
      </c>
      <c r="E5" s="2">
        <f>A5*D5+SUMPRODUCT(A$2:A4,B$2:B4)</f>
        <v>127.6</v>
      </c>
      <c r="F5" s="2">
        <f>(A5-A2)*B2+(A5-A3)*B3+(A5-A4)*B4</f>
        <v>2.4000000000000004</v>
      </c>
      <c r="G5" s="2">
        <f t="shared" si="1"/>
        <v>130</v>
      </c>
      <c r="H5" s="2">
        <f t="shared" si="2"/>
        <v>89320</v>
      </c>
      <c r="I5" s="2">
        <f t="shared" si="3"/>
        <v>-240.00000000000003</v>
      </c>
      <c r="J5" s="2">
        <f t="shared" si="4"/>
        <v>89080</v>
      </c>
    </row>
    <row r="6" spans="1:10" ht="15.75" x14ac:dyDescent="0.25">
      <c r="A6" s="3">
        <v>140</v>
      </c>
      <c r="B6" s="3">
        <v>0.11</v>
      </c>
      <c r="C6" s="5">
        <f>SUM($B$2:B5)</f>
        <v>0.24000000000000002</v>
      </c>
      <c r="D6" s="5">
        <f t="shared" si="0"/>
        <v>0.76</v>
      </c>
      <c r="E6" s="2">
        <f>A6*D6+SUMPRODUCT(A$2:A5,B$2:B5)</f>
        <v>135.20000000000002</v>
      </c>
      <c r="F6" s="2">
        <f>(A6-A2)*B2+(A6-A3)*B3+(A6-A4)*B4+(A6-A5)*B5</f>
        <v>4.8</v>
      </c>
      <c r="G6" s="2">
        <f t="shared" si="1"/>
        <v>140.00000000000003</v>
      </c>
      <c r="H6" s="2">
        <f t="shared" si="2"/>
        <v>94640.000000000015</v>
      </c>
      <c r="I6" s="2">
        <f t="shared" si="3"/>
        <v>-480</v>
      </c>
      <c r="J6" s="2">
        <f t="shared" si="4"/>
        <v>94160.000000000015</v>
      </c>
    </row>
    <row r="7" spans="1:10" ht="15.75" x14ac:dyDescent="0.25">
      <c r="A7" s="3">
        <v>150</v>
      </c>
      <c r="B7" s="3">
        <v>0.16</v>
      </c>
      <c r="C7" s="5">
        <f>SUM($B$2:B6)</f>
        <v>0.35000000000000003</v>
      </c>
      <c r="D7" s="5">
        <f t="shared" si="0"/>
        <v>0.64999999999999991</v>
      </c>
      <c r="E7" s="2">
        <f>A7*D7+SUMPRODUCT(A$2:A6,B$2:B6)</f>
        <v>141.69999999999999</v>
      </c>
      <c r="F7" s="2">
        <f>(A7-A2)*B2+(A7-A3)*B3+(A7-A4)*B4+(A7-A5)*B5+(A7-A6)*B6</f>
        <v>8.3000000000000007</v>
      </c>
      <c r="G7" s="2">
        <f>SUM(E7:F7)</f>
        <v>150</v>
      </c>
      <c r="H7" s="2">
        <f t="shared" si="2"/>
        <v>99189.999999999985</v>
      </c>
      <c r="I7" s="2">
        <f t="shared" si="3"/>
        <v>-830.00000000000011</v>
      </c>
      <c r="J7" s="2">
        <f t="shared" si="4"/>
        <v>98359.999999999985</v>
      </c>
    </row>
    <row r="8" spans="1:10" ht="15.75" x14ac:dyDescent="0.25">
      <c r="A8" s="3">
        <v>160</v>
      </c>
      <c r="B8" s="3">
        <v>0.2</v>
      </c>
      <c r="C8" s="5">
        <f>SUM($B$2:B7)</f>
        <v>0.51</v>
      </c>
      <c r="D8" s="5">
        <f t="shared" si="0"/>
        <v>0.49</v>
      </c>
      <c r="E8" s="2">
        <f>A8*D8+SUMPRODUCT(A$2:A7,B$2:B7)</f>
        <v>146.60000000000002</v>
      </c>
      <c r="F8" s="2">
        <f>(A8-A2)*B2+(A8-A3)*B3+(A8-A4)*B4+(A8-A5)*B5+(A8-A6)*B6+(A8-A7)*B7</f>
        <v>13.4</v>
      </c>
      <c r="G8" s="2">
        <f t="shared" si="1"/>
        <v>160.00000000000003</v>
      </c>
      <c r="H8" s="2">
        <f t="shared" si="2"/>
        <v>102620.00000000001</v>
      </c>
      <c r="I8" s="2">
        <f t="shared" si="3"/>
        <v>-1340</v>
      </c>
      <c r="J8" s="2">
        <f t="shared" si="4"/>
        <v>101280.00000000001</v>
      </c>
    </row>
    <row r="9" spans="1:10" ht="15.75" x14ac:dyDescent="0.25">
      <c r="A9" s="3">
        <v>170</v>
      </c>
      <c r="B9" s="3">
        <v>0.15</v>
      </c>
      <c r="C9" s="5">
        <f>SUM($B$2:B8)</f>
        <v>0.71</v>
      </c>
      <c r="D9" s="5">
        <f t="shared" si="0"/>
        <v>0.29000000000000004</v>
      </c>
      <c r="E9" s="2">
        <f>A9*D9+SUMPRODUCT(A$2:A8,B$2:B8)</f>
        <v>149.5</v>
      </c>
      <c r="F9" s="2">
        <f>(A9-A2)*B2+(A9-A3)*B3+(A9-A4)*B4+(A9-A5)*B5+(A9-A6)*B6+(A9-A7)*B7+(A9-A8)*B8</f>
        <v>20.5</v>
      </c>
      <c r="G9" s="2">
        <f t="shared" si="1"/>
        <v>170</v>
      </c>
      <c r="H9" s="2">
        <f t="shared" si="2"/>
        <v>104650</v>
      </c>
      <c r="I9" s="2">
        <f t="shared" si="3"/>
        <v>-2050</v>
      </c>
      <c r="J9" s="2">
        <f t="shared" si="4"/>
        <v>102600</v>
      </c>
    </row>
    <row r="10" spans="1:10" ht="15.75" x14ac:dyDescent="0.25">
      <c r="A10" s="3">
        <v>180</v>
      </c>
      <c r="B10" s="3">
        <v>0.08</v>
      </c>
      <c r="C10" s="5">
        <f>SUM($B$2:B9)</f>
        <v>0.86</v>
      </c>
      <c r="D10" s="5">
        <f t="shared" si="0"/>
        <v>0.14000000000000001</v>
      </c>
      <c r="E10" s="2">
        <f>A10*D10+SUMPRODUCT(A$2:A9,B$2:B9)</f>
        <v>150.9</v>
      </c>
      <c r="F10" s="2">
        <f>(A10-A2)*B2+(A10-A3)*B3+(A10-A4)*B4+(A10-A5)*B5+(A10-A6)*B6+(A10-A7)*B7+(A10-A8)*B8+(A10-A9)*B9</f>
        <v>29.099999999999998</v>
      </c>
      <c r="G10" s="2">
        <f t="shared" si="1"/>
        <v>180</v>
      </c>
      <c r="H10" s="2">
        <f t="shared" si="2"/>
        <v>105630</v>
      </c>
      <c r="I10" s="2">
        <f t="shared" si="3"/>
        <v>-2910</v>
      </c>
      <c r="J10" s="2">
        <f t="shared" si="4"/>
        <v>102720</v>
      </c>
    </row>
    <row r="11" spans="1:10" ht="15.75" x14ac:dyDescent="0.25">
      <c r="A11" s="3">
        <v>190</v>
      </c>
      <c r="B11" s="3">
        <v>0.05</v>
      </c>
      <c r="C11" s="5">
        <f>SUM($B$2:B10)</f>
        <v>0.94</v>
      </c>
      <c r="D11" s="5">
        <f t="shared" si="0"/>
        <v>6.0000000000000053E-2</v>
      </c>
      <c r="E11" s="2">
        <f>A11*D11+SUMPRODUCT(A$2:A10,B$2:B10)</f>
        <v>151.5</v>
      </c>
      <c r="F11" s="2">
        <f>(A11-A2)*B2+(A11-A3)*B3+(A11-A4)*B4+(A11-A5)*B5+(A11-A6)*B6+(A11-A7)*B7+(A11-A8)*B8+(A11-A9)*B9+(A11-A10)*B10</f>
        <v>38.5</v>
      </c>
      <c r="G11" s="2">
        <f t="shared" si="1"/>
        <v>190</v>
      </c>
      <c r="H11" s="2">
        <f t="shared" si="2"/>
        <v>106050</v>
      </c>
      <c r="I11" s="2">
        <f t="shared" si="3"/>
        <v>-3850</v>
      </c>
      <c r="J11" s="2">
        <f t="shared" si="4"/>
        <v>102200</v>
      </c>
    </row>
    <row r="12" spans="1:10" ht="15.75" x14ac:dyDescent="0.25">
      <c r="A12" s="3">
        <v>200</v>
      </c>
      <c r="B12" s="3">
        <v>0.01</v>
      </c>
      <c r="C12" s="5">
        <f>SUM($B$2:B11)</f>
        <v>0.99</v>
      </c>
      <c r="D12" s="5">
        <f t="shared" si="0"/>
        <v>1.0000000000000009E-2</v>
      </c>
      <c r="E12" s="2">
        <f>A12*D12+SUMPRODUCT(A$2:A11,B$2:B11)</f>
        <v>151.6</v>
      </c>
      <c r="F12" s="2">
        <f>(A12-A2)*B2+(A12-A3)*B3+(A12-A4)*B4+(A12-A5)*B5+(A12-A6)*B6+(A12-A7)*B7+(A12-A8)*B8+(A12-A9)*B9+(A12-A10)*B10+(A12-A11)*B11</f>
        <v>48.4</v>
      </c>
      <c r="G12" s="2">
        <f t="shared" si="1"/>
        <v>200</v>
      </c>
      <c r="H12" s="2">
        <f t="shared" si="2"/>
        <v>106120</v>
      </c>
      <c r="I12" s="2">
        <f t="shared" si="3"/>
        <v>-4840</v>
      </c>
      <c r="J12" s="2">
        <f t="shared" si="4"/>
        <v>101280</v>
      </c>
    </row>
    <row r="13" spans="1:10" x14ac:dyDescent="0.25">
      <c r="J13" s="2">
        <f>MAX(J2:J12)</f>
        <v>102720</v>
      </c>
    </row>
  </sheetData>
  <conditionalFormatting sqref="A2">
    <cfRule type="expression" dxfId="9" priority="2">
      <formula>$J2=$J$13</formula>
    </cfRule>
  </conditionalFormatting>
  <conditionalFormatting sqref="J2">
    <cfRule type="cellIs" dxfId="8" priority="1" operator="equal">
      <formula>$J$13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202" zoomScaleNormal="202" workbookViewId="0">
      <selection activeCell="F5" sqref="F5"/>
    </sheetView>
  </sheetViews>
  <sheetFormatPr defaultRowHeight="15" x14ac:dyDescent="0.25"/>
  <cols>
    <col min="1" max="1" width="5.5703125" bestFit="1" customWidth="1"/>
    <col min="2" max="2" width="7.5703125" bestFit="1" customWidth="1"/>
    <col min="3" max="4" width="7.140625" bestFit="1" customWidth="1"/>
    <col min="5" max="5" width="7.28515625" bestFit="1" customWidth="1"/>
    <col min="6" max="6" width="11.28515625" bestFit="1" customWidth="1"/>
    <col min="7" max="8" width="5" bestFit="1" customWidth="1"/>
    <col min="9" max="9" width="10.140625" bestFit="1" customWidth="1"/>
    <col min="10" max="10" width="7.42578125" bestFit="1" customWidth="1"/>
    <col min="11" max="11" width="11.42578125" bestFit="1" customWidth="1"/>
    <col min="12" max="12" width="8" bestFit="1" customWidth="1"/>
    <col min="14" max="15" width="6" bestFit="1" customWidth="1"/>
    <col min="16" max="16" width="5" bestFit="1" customWidth="1"/>
  </cols>
  <sheetData>
    <row r="1" spans="1:12" ht="15.75" x14ac:dyDescent="0.25">
      <c r="A1" s="3" t="s">
        <v>0</v>
      </c>
      <c r="B1" s="3" t="s">
        <v>9</v>
      </c>
      <c r="C1" s="2" t="s">
        <v>8</v>
      </c>
      <c r="D1" s="2" t="s">
        <v>7</v>
      </c>
      <c r="E1" s="2" t="s">
        <v>6</v>
      </c>
      <c r="F1" s="2" t="s">
        <v>5</v>
      </c>
      <c r="G1" s="2"/>
      <c r="H1" s="2"/>
      <c r="I1" s="2" t="s">
        <v>10</v>
      </c>
      <c r="J1" s="2" t="s">
        <v>3</v>
      </c>
      <c r="K1" s="2" t="s">
        <v>2</v>
      </c>
      <c r="L1" s="2" t="s">
        <v>1</v>
      </c>
    </row>
    <row r="2" spans="1:12" ht="15.75" x14ac:dyDescent="0.25">
      <c r="A2" s="3">
        <v>4</v>
      </c>
      <c r="B2" s="3">
        <v>0.1</v>
      </c>
      <c r="C2" s="2">
        <v>0</v>
      </c>
      <c r="D2" s="2">
        <f t="shared" ref="D2:D8" si="0">1-C2</f>
        <v>1</v>
      </c>
      <c r="E2" s="2">
        <f>A2*D2</f>
        <v>4</v>
      </c>
      <c r="F2" s="2">
        <f>C2*(A2-$A$2)</f>
        <v>0</v>
      </c>
      <c r="G2" s="2"/>
      <c r="H2" s="2"/>
      <c r="I2" s="2">
        <v>0</v>
      </c>
      <c r="J2" s="2">
        <f>E2*20</f>
        <v>80</v>
      </c>
      <c r="K2" s="2">
        <f>-5*F2</f>
        <v>0</v>
      </c>
      <c r="L2" s="2">
        <f t="shared" ref="L2:L8" si="1">J2+K2</f>
        <v>80</v>
      </c>
    </row>
    <row r="3" spans="1:12" ht="15.75" x14ac:dyDescent="0.25">
      <c r="A3" s="3">
        <v>5</v>
      </c>
      <c r="B3" s="3">
        <v>0.15</v>
      </c>
      <c r="C3" s="2">
        <f>SUM($B$2:B2)</f>
        <v>0.1</v>
      </c>
      <c r="D3" s="2">
        <f t="shared" si="0"/>
        <v>0.9</v>
      </c>
      <c r="E3" s="2">
        <f>A3*D3+A2*B2</f>
        <v>4.9000000000000004</v>
      </c>
      <c r="F3" s="2">
        <f>B2*(A3-$A$2)</f>
        <v>0.1</v>
      </c>
      <c r="G3" s="2">
        <f>SUMPRODUCT($A$2:A2,$B$2:B2)</f>
        <v>0.4</v>
      </c>
      <c r="H3" s="2">
        <f>A3*SUM($B$2:B2)</f>
        <v>0.5</v>
      </c>
      <c r="I3" s="2">
        <f>H3-G3</f>
        <v>9.9999999999999978E-2</v>
      </c>
      <c r="J3" s="2">
        <f t="shared" ref="J3:J8" si="2">E3*20</f>
        <v>98</v>
      </c>
      <c r="K3" s="2">
        <f t="shared" ref="K3:K8" si="3">-5*F3</f>
        <v>-0.5</v>
      </c>
      <c r="L3" s="2">
        <f t="shared" si="1"/>
        <v>97.5</v>
      </c>
    </row>
    <row r="4" spans="1:12" ht="15.75" x14ac:dyDescent="0.25">
      <c r="A4" s="3">
        <v>3000</v>
      </c>
      <c r="B4" s="3">
        <v>0.15</v>
      </c>
      <c r="C4" s="2">
        <f>SUM($B$2:B3)</f>
        <v>0.25</v>
      </c>
      <c r="D4" s="2">
        <f t="shared" si="0"/>
        <v>0.75</v>
      </c>
      <c r="E4" s="2">
        <f>A4*D4+SUMPRODUCT(A$2:A3,B$2:B3)</f>
        <v>2251.15</v>
      </c>
      <c r="F4" s="2">
        <f>(A4-$A$2)*B2+(A4-$A$3)*B3</f>
        <v>748.85</v>
      </c>
      <c r="G4" s="2">
        <f>SUMPRODUCT($A$2:A3,$B$2:B3)</f>
        <v>1.1499999999999999</v>
      </c>
      <c r="H4" s="2">
        <f>A4*SUM($B$2:B3)</f>
        <v>750</v>
      </c>
      <c r="I4" s="2">
        <f t="shared" ref="I4:I8" si="4">H4-G4</f>
        <v>748.85</v>
      </c>
      <c r="J4" s="2">
        <f t="shared" si="2"/>
        <v>45023</v>
      </c>
      <c r="K4" s="2">
        <f t="shared" si="3"/>
        <v>-3744.25</v>
      </c>
      <c r="L4" s="2">
        <f t="shared" si="1"/>
        <v>41278.75</v>
      </c>
    </row>
    <row r="5" spans="1:12" ht="15.75" x14ac:dyDescent="0.25">
      <c r="A5" s="3">
        <v>4000</v>
      </c>
      <c r="B5" s="3">
        <v>0.2</v>
      </c>
      <c r="C5" s="2">
        <f>SUM($B$2:B4)</f>
        <v>0.4</v>
      </c>
      <c r="D5" s="2">
        <f t="shared" si="0"/>
        <v>0.6</v>
      </c>
      <c r="E5" s="2">
        <f>A5*D5+SUMPRODUCT(A$2:A4,B$2:B4)</f>
        <v>2851.15</v>
      </c>
      <c r="F5" s="2">
        <f>(A5-A2)*B2+(A5-A3)*B3+(A5-A4)*B4</f>
        <v>1148.8499999999999</v>
      </c>
      <c r="G5" s="2">
        <f>SUMPRODUCT($A$2:A4,$B$2:B4)</f>
        <v>451.15</v>
      </c>
      <c r="H5" s="2">
        <f>A5*SUM($B$2:B4)</f>
        <v>1600</v>
      </c>
      <c r="I5" s="2">
        <f t="shared" si="4"/>
        <v>1148.8499999999999</v>
      </c>
      <c r="J5" s="2">
        <f t="shared" si="2"/>
        <v>57023</v>
      </c>
      <c r="K5" s="2">
        <f t="shared" si="3"/>
        <v>-5744.25</v>
      </c>
      <c r="L5" s="2">
        <f t="shared" si="1"/>
        <v>51278.75</v>
      </c>
    </row>
    <row r="6" spans="1:12" ht="15.75" x14ac:dyDescent="0.25">
      <c r="A6" s="3">
        <v>5000</v>
      </c>
      <c r="B6" s="3">
        <v>0.15</v>
      </c>
      <c r="C6" s="2">
        <f>SUM($B$2:B5)</f>
        <v>0.60000000000000009</v>
      </c>
      <c r="D6" s="2">
        <f t="shared" si="0"/>
        <v>0.39999999999999991</v>
      </c>
      <c r="E6" s="2">
        <f>A6*D6+SUMPRODUCT(A$2:A5,B$2:B5)</f>
        <v>3251.1499999999996</v>
      </c>
      <c r="F6" s="2">
        <f>(A6-A2)*B2+(A6-A3)*B3+(A6-A4)*B4+(A6-A5)*B5</f>
        <v>1748.85</v>
      </c>
      <c r="G6" s="2">
        <f>SUMPRODUCT($A$2:A5,$B$2:B5)</f>
        <v>1251.1500000000001</v>
      </c>
      <c r="H6" s="2">
        <f>A6*SUM($B$2:B5)</f>
        <v>3000.0000000000005</v>
      </c>
      <c r="I6" s="2">
        <f t="shared" si="4"/>
        <v>1748.8500000000004</v>
      </c>
      <c r="J6" s="2">
        <f t="shared" si="2"/>
        <v>65022.999999999993</v>
      </c>
      <c r="K6" s="2">
        <f t="shared" si="3"/>
        <v>-8744.25</v>
      </c>
      <c r="L6" s="2">
        <f t="shared" si="1"/>
        <v>56278.749999999993</v>
      </c>
    </row>
    <row r="7" spans="1:12" ht="15.75" x14ac:dyDescent="0.25">
      <c r="A7" s="3">
        <v>6000</v>
      </c>
      <c r="B7" s="3">
        <v>0.15</v>
      </c>
      <c r="C7" s="2">
        <f>SUM($B$2:B6)</f>
        <v>0.75000000000000011</v>
      </c>
      <c r="D7" s="2">
        <f t="shared" si="0"/>
        <v>0.24999999999999989</v>
      </c>
      <c r="E7" s="2">
        <f>A7*D7+SUMPRODUCT(A$2:A6,B$2:B6)</f>
        <v>3501.1499999999996</v>
      </c>
      <c r="F7" s="2">
        <f>(A7-A2)*B2+(A7-A3)*B3+(A7-A4)*B4+(A7-A5)*B5+(A7-A6)*B6</f>
        <v>2498.85</v>
      </c>
      <c r="G7" s="2">
        <f>SUMPRODUCT($A$2:A6,$B$2:B6)</f>
        <v>2001.15</v>
      </c>
      <c r="H7" s="2">
        <f>A7*SUM($B$2:B6)</f>
        <v>4500.0000000000009</v>
      </c>
      <c r="I7" s="2">
        <f t="shared" si="4"/>
        <v>2498.8500000000008</v>
      </c>
      <c r="J7" s="2">
        <f t="shared" si="2"/>
        <v>70023</v>
      </c>
      <c r="K7" s="2">
        <f t="shared" si="3"/>
        <v>-12494.25</v>
      </c>
      <c r="L7" s="2">
        <f t="shared" si="1"/>
        <v>57528.75</v>
      </c>
    </row>
    <row r="8" spans="1:12" ht="15.75" x14ac:dyDescent="0.25">
      <c r="A8" s="3">
        <v>7000</v>
      </c>
      <c r="B8" s="3">
        <v>0.1</v>
      </c>
      <c r="C8" s="2">
        <f>SUM($B$2:B7)</f>
        <v>0.90000000000000013</v>
      </c>
      <c r="D8" s="2">
        <f t="shared" si="0"/>
        <v>9.9999999999999867E-2</v>
      </c>
      <c r="E8" s="2">
        <f>A8*D8+SUMPRODUCT(A$2:A7,B$2:B7)</f>
        <v>3601.1499999999992</v>
      </c>
      <c r="F8" s="2">
        <f>(A8-A2)*B2+(A8-A3)*B3+(A8-A4)*B4+(A8-A5)*B5+(A8-A6)*B6+(A8-A7)*B7</f>
        <v>3398.85</v>
      </c>
      <c r="G8" s="2">
        <f>SUMPRODUCT($A$2:A7,$B$2:B7)</f>
        <v>2901.15</v>
      </c>
      <c r="H8" s="2">
        <f>A8*SUM($B$2:B7)</f>
        <v>6300.0000000000009</v>
      </c>
      <c r="I8" s="2">
        <f t="shared" si="4"/>
        <v>3398.8500000000008</v>
      </c>
      <c r="J8" s="2">
        <f t="shared" si="2"/>
        <v>72022.999999999985</v>
      </c>
      <c r="K8" s="2">
        <f t="shared" si="3"/>
        <v>-16994.25</v>
      </c>
      <c r="L8" s="2">
        <f t="shared" si="1"/>
        <v>55028.749999999985</v>
      </c>
    </row>
    <row r="9" spans="1:12" x14ac:dyDescent="0.25">
      <c r="J9" s="1" t="s">
        <v>11</v>
      </c>
      <c r="K9" s="4" t="s">
        <v>12</v>
      </c>
      <c r="L9" s="2">
        <f>MAX(L2:L8)</f>
        <v>57528.75</v>
      </c>
    </row>
    <row r="11" spans="1:12" ht="15.75" x14ac:dyDescent="0.25">
      <c r="B11" s="3"/>
    </row>
    <row r="15" spans="1:12" ht="15.75" x14ac:dyDescent="0.25">
      <c r="A15" s="3"/>
    </row>
  </sheetData>
  <conditionalFormatting sqref="L2:L8">
    <cfRule type="cellIs" dxfId="7" priority="4" operator="equal">
      <formula>$L$9</formula>
    </cfRule>
  </conditionalFormatting>
  <conditionalFormatting sqref="A2:A8">
    <cfRule type="expression" dxfId="6" priority="3">
      <formula>$L2=$L$9</formula>
    </cfRule>
  </conditionalFormatting>
  <conditionalFormatting sqref="B11">
    <cfRule type="expression" dxfId="5" priority="2">
      <formula>$L11=$L$9</formula>
    </cfRule>
  </conditionalFormatting>
  <conditionalFormatting sqref="A15">
    <cfRule type="expression" dxfId="4" priority="1">
      <formula>$L15=$L$9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178" zoomScaleNormal="178" workbookViewId="0">
      <selection activeCell="C19" sqref="C19"/>
    </sheetView>
  </sheetViews>
  <sheetFormatPr defaultRowHeight="15" x14ac:dyDescent="0.25"/>
  <cols>
    <col min="1" max="1" width="5.5703125" bestFit="1" customWidth="1"/>
    <col min="2" max="2" width="7.5703125" bestFit="1" customWidth="1"/>
    <col min="3" max="4" width="7.140625" bestFit="1" customWidth="1"/>
    <col min="5" max="5" width="7.28515625" bestFit="1" customWidth="1"/>
    <col min="6" max="6" width="11.28515625" bestFit="1" customWidth="1"/>
    <col min="7" max="8" width="5" bestFit="1" customWidth="1"/>
    <col min="9" max="9" width="10.140625" bestFit="1" customWidth="1"/>
    <col min="10" max="10" width="7.42578125" bestFit="1" customWidth="1"/>
    <col min="11" max="11" width="11.42578125" bestFit="1" customWidth="1"/>
    <col min="12" max="12" width="8" bestFit="1" customWidth="1"/>
    <col min="14" max="15" width="6" bestFit="1" customWidth="1"/>
    <col min="16" max="16" width="5" bestFit="1" customWidth="1"/>
  </cols>
  <sheetData>
    <row r="1" spans="1:12" ht="15.75" x14ac:dyDescent="0.25">
      <c r="A1" s="3" t="s">
        <v>0</v>
      </c>
      <c r="B1" s="3" t="s">
        <v>9</v>
      </c>
      <c r="C1" s="2" t="s">
        <v>8</v>
      </c>
      <c r="D1" s="2" t="s">
        <v>7</v>
      </c>
      <c r="E1" s="2" t="s">
        <v>6</v>
      </c>
      <c r="F1" s="2" t="s">
        <v>5</v>
      </c>
      <c r="G1" s="2"/>
      <c r="H1" s="2"/>
      <c r="I1" s="2" t="s">
        <v>10</v>
      </c>
      <c r="J1" s="2" t="s">
        <v>3</v>
      </c>
      <c r="K1" s="2" t="s">
        <v>2</v>
      </c>
      <c r="L1" s="2" t="s">
        <v>1</v>
      </c>
    </row>
    <row r="2" spans="1:12" ht="15.75" x14ac:dyDescent="0.25">
      <c r="A2" s="3">
        <v>4</v>
      </c>
      <c r="B2" s="3">
        <v>0.1</v>
      </c>
      <c r="C2" s="2">
        <v>0</v>
      </c>
      <c r="D2" s="2">
        <f t="shared" ref="D2:D8" si="0">1-C2</f>
        <v>1</v>
      </c>
      <c r="E2" s="2">
        <f>A2*D2</f>
        <v>4</v>
      </c>
      <c r="F2" s="2">
        <f>C2*(A2-$A$2)</f>
        <v>0</v>
      </c>
      <c r="G2" s="2"/>
      <c r="H2" s="2"/>
      <c r="I2" s="2">
        <v>0</v>
      </c>
      <c r="J2" s="2">
        <f>E2*20</f>
        <v>80</v>
      </c>
      <c r="K2" s="2">
        <f>-5*F2</f>
        <v>0</v>
      </c>
      <c r="L2" s="2">
        <f t="shared" ref="L2:L8" si="1">J2+K2</f>
        <v>80</v>
      </c>
    </row>
    <row r="3" spans="1:12" ht="15.75" x14ac:dyDescent="0.25">
      <c r="A3" s="3">
        <v>5</v>
      </c>
      <c r="B3" s="3">
        <v>0.15</v>
      </c>
      <c r="C3" s="2">
        <f>SUM($B$2:B2)</f>
        <v>0.1</v>
      </c>
      <c r="D3" s="2">
        <f t="shared" si="0"/>
        <v>0.9</v>
      </c>
      <c r="E3" s="2">
        <f>A3*D3+A2*B2</f>
        <v>4.9000000000000004</v>
      </c>
      <c r="F3" s="2">
        <f>B2*(A3-$A$2)</f>
        <v>0.1</v>
      </c>
      <c r="G3" s="2">
        <f>SUMPRODUCT($A$2:A2,$B$2:B2)</f>
        <v>0.4</v>
      </c>
      <c r="H3" s="2">
        <f>A3*SUM($B$2:B2)</f>
        <v>0.5</v>
      </c>
      <c r="I3" s="2">
        <f>H3-G3</f>
        <v>9.9999999999999978E-2</v>
      </c>
      <c r="J3" s="2">
        <f t="shared" ref="J3:J8" si="2">E3*20</f>
        <v>98</v>
      </c>
      <c r="K3" s="2">
        <f t="shared" ref="K3:K8" si="3">-5*F3</f>
        <v>-0.5</v>
      </c>
      <c r="L3" s="2">
        <f t="shared" si="1"/>
        <v>97.5</v>
      </c>
    </row>
    <row r="4" spans="1:12" ht="15.75" x14ac:dyDescent="0.25">
      <c r="A4" s="3">
        <v>3000</v>
      </c>
      <c r="B4" s="3">
        <v>0.15</v>
      </c>
      <c r="C4" s="2">
        <f>SUM($B$2:B3)</f>
        <v>0.25</v>
      </c>
      <c r="D4" s="2">
        <f t="shared" si="0"/>
        <v>0.75</v>
      </c>
      <c r="E4" s="2">
        <f>A4*D4+SUMPRODUCT(A$2:A3,B$2:B3)</f>
        <v>2251.15</v>
      </c>
      <c r="F4" s="2">
        <f>(A4-$A$2)*B2+(A4-$A$3)*B3</f>
        <v>748.85</v>
      </c>
      <c r="G4" s="2">
        <f>SUMPRODUCT($A$2:A3,$B$2:B3)</f>
        <v>1.1499999999999999</v>
      </c>
      <c r="H4" s="2">
        <f>A4*SUM($B$2:B3)</f>
        <v>750</v>
      </c>
      <c r="I4" s="2">
        <f t="shared" ref="I4:I8" si="4">H4-G4</f>
        <v>748.85</v>
      </c>
      <c r="J4" s="2">
        <f t="shared" si="2"/>
        <v>45023</v>
      </c>
      <c r="K4" s="2">
        <f t="shared" si="3"/>
        <v>-3744.25</v>
      </c>
      <c r="L4" s="2">
        <f t="shared" si="1"/>
        <v>41278.75</v>
      </c>
    </row>
    <row r="5" spans="1:12" ht="15.75" x14ac:dyDescent="0.25">
      <c r="A5" s="3">
        <v>4000</v>
      </c>
      <c r="B5" s="3">
        <v>0.2</v>
      </c>
      <c r="C5" s="2">
        <f>SUM($B$2:B4)</f>
        <v>0.4</v>
      </c>
      <c r="D5" s="2">
        <f t="shared" si="0"/>
        <v>0.6</v>
      </c>
      <c r="E5" s="2">
        <f>A5*D5+SUMPRODUCT(A$2:A4,B$2:B4)</f>
        <v>2851.15</v>
      </c>
      <c r="F5" s="2">
        <f>(A5-A2)*B2+(A5-A3)*B3+(A5-A4)*B4</f>
        <v>1148.8499999999999</v>
      </c>
      <c r="G5" s="2">
        <f>SUMPRODUCT($A$2:A4,$B$2:B4)</f>
        <v>451.15</v>
      </c>
      <c r="H5" s="2">
        <f>A5*SUM($B$2:B4)</f>
        <v>1600</v>
      </c>
      <c r="I5" s="2">
        <f t="shared" si="4"/>
        <v>1148.8499999999999</v>
      </c>
      <c r="J5" s="2">
        <f t="shared" si="2"/>
        <v>57023</v>
      </c>
      <c r="K5" s="2">
        <f t="shared" si="3"/>
        <v>-5744.25</v>
      </c>
      <c r="L5" s="2">
        <f t="shared" si="1"/>
        <v>51278.75</v>
      </c>
    </row>
    <row r="6" spans="1:12" ht="15.75" x14ac:dyDescent="0.25">
      <c r="A6" s="3">
        <v>5000</v>
      </c>
      <c r="B6" s="3">
        <v>0.15</v>
      </c>
      <c r="C6" s="2">
        <f>SUM($B$2:B5)</f>
        <v>0.60000000000000009</v>
      </c>
      <c r="D6" s="2">
        <f t="shared" si="0"/>
        <v>0.39999999999999991</v>
      </c>
      <c r="E6" s="2">
        <f>A6*D6+SUMPRODUCT(A$2:A5,B$2:B5)</f>
        <v>3251.1499999999996</v>
      </c>
      <c r="F6" s="2">
        <f>(A6-A2)*B2+(A6-A3)*B3+(A6-A4)*B4+(A6-A5)*B5</f>
        <v>1748.85</v>
      </c>
      <c r="G6" s="2">
        <f>SUMPRODUCT($A$2:A5,$B$2:B5)</f>
        <v>1251.1500000000001</v>
      </c>
      <c r="H6" s="2">
        <f>A6*SUM($B$2:B5)</f>
        <v>3000.0000000000005</v>
      </c>
      <c r="I6" s="2">
        <f t="shared" si="4"/>
        <v>1748.8500000000004</v>
      </c>
      <c r="J6" s="2">
        <f t="shared" si="2"/>
        <v>65022.999999999993</v>
      </c>
      <c r="K6" s="2">
        <f t="shared" si="3"/>
        <v>-8744.25</v>
      </c>
      <c r="L6" s="2">
        <f t="shared" si="1"/>
        <v>56278.749999999993</v>
      </c>
    </row>
    <row r="7" spans="1:12" ht="15.75" x14ac:dyDescent="0.25">
      <c r="A7" s="3">
        <v>6000</v>
      </c>
      <c r="B7" s="3">
        <v>0.15</v>
      </c>
      <c r="C7" s="2">
        <f>SUM($B$2:B6)</f>
        <v>0.75000000000000011</v>
      </c>
      <c r="D7" s="2">
        <f t="shared" si="0"/>
        <v>0.24999999999999989</v>
      </c>
      <c r="E7" s="2">
        <f>A7*D7+SUMPRODUCT(A$2:A6,B$2:B6)</f>
        <v>3501.1499999999996</v>
      </c>
      <c r="F7" s="2">
        <f>(A7-A2)*B2+(A7-A3)*B3+(A7-A4)*B4+(A7-A5)*B5+(A7-A6)*B6</f>
        <v>2498.85</v>
      </c>
      <c r="G7" s="2">
        <f>SUMPRODUCT($A$2:A6,$B$2:B6)</f>
        <v>2001.15</v>
      </c>
      <c r="H7" s="2">
        <f>A7*SUM($B$2:B6)</f>
        <v>4500.0000000000009</v>
      </c>
      <c r="I7" s="2">
        <f t="shared" si="4"/>
        <v>2498.8500000000008</v>
      </c>
      <c r="J7" s="2">
        <f t="shared" si="2"/>
        <v>70023</v>
      </c>
      <c r="K7" s="2">
        <f t="shared" si="3"/>
        <v>-12494.25</v>
      </c>
      <c r="L7" s="2">
        <f t="shared" si="1"/>
        <v>57528.75</v>
      </c>
    </row>
    <row r="8" spans="1:12" ht="15.75" x14ac:dyDescent="0.25">
      <c r="A8" s="3">
        <v>7000</v>
      </c>
      <c r="B8" s="3">
        <v>0.1</v>
      </c>
      <c r="C8" s="2">
        <f>SUM($B$2:B7)</f>
        <v>0.90000000000000013</v>
      </c>
      <c r="D8" s="2">
        <f t="shared" si="0"/>
        <v>9.9999999999999867E-2</v>
      </c>
      <c r="E8" s="2">
        <f>A8*D8+SUMPRODUCT(A$2:A7,B$2:B7)</f>
        <v>3601.1499999999992</v>
      </c>
      <c r="F8" s="2">
        <f>(A8-A2)*B2+(A8-A3)*B3+(A8-A4)*B4+(A8-A5)*B5+(A8-A6)*B6+(A8-A7)*B7</f>
        <v>3398.85</v>
      </c>
      <c r="G8" s="2">
        <f>SUMPRODUCT($A$2:A7,$B$2:B7)</f>
        <v>2901.15</v>
      </c>
      <c r="H8" s="2">
        <f>A8*SUM($B$2:B7)</f>
        <v>6300.0000000000009</v>
      </c>
      <c r="I8" s="2">
        <f t="shared" si="4"/>
        <v>3398.8500000000008</v>
      </c>
      <c r="J8" s="2">
        <f t="shared" si="2"/>
        <v>72022.999999999985</v>
      </c>
      <c r="K8" s="2">
        <f t="shared" si="3"/>
        <v>-16994.25</v>
      </c>
      <c r="L8" s="2">
        <f t="shared" si="1"/>
        <v>55028.749999999985</v>
      </c>
    </row>
    <row r="9" spans="1:12" x14ac:dyDescent="0.25">
      <c r="J9" s="1" t="s">
        <v>11</v>
      </c>
      <c r="K9" s="4" t="s">
        <v>12</v>
      </c>
      <c r="L9" s="2">
        <f>MAX(L2:L8)</f>
        <v>57528.75</v>
      </c>
    </row>
    <row r="11" spans="1:12" ht="15.75" x14ac:dyDescent="0.25">
      <c r="B11" s="3"/>
    </row>
    <row r="15" spans="1:12" ht="15.75" x14ac:dyDescent="0.25">
      <c r="A15" s="3"/>
    </row>
  </sheetData>
  <conditionalFormatting sqref="L2:L8">
    <cfRule type="cellIs" dxfId="3" priority="4" operator="equal">
      <formula>$L$9</formula>
    </cfRule>
  </conditionalFormatting>
  <conditionalFormatting sqref="A2:A8">
    <cfRule type="expression" dxfId="2" priority="3">
      <formula>$L2=$L$9</formula>
    </cfRule>
  </conditionalFormatting>
  <conditionalFormatting sqref="B11">
    <cfRule type="expression" dxfId="1" priority="2">
      <formula>$L11=$L$9</formula>
    </cfRule>
  </conditionalFormatting>
  <conditionalFormatting sqref="A15">
    <cfRule type="expression" dxfId="0" priority="1">
      <formula>$L15=$L$9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3a.NewsBoy1</vt:lpstr>
      <vt:lpstr>3b.NewsBoy2</vt:lpstr>
      <vt:lpstr>3.3NewsBoy3</vt:lpstr>
    </vt:vector>
  </TitlesOfParts>
  <Company>CSU, Northridge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2015-10-27T23:15:32Z</dcterms:created>
  <dcterms:modified xsi:type="dcterms:W3CDTF">2016-09-25T23:48:56Z</dcterms:modified>
</cp:coreProperties>
</file>