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2035\Desktop\"/>
    </mc:Choice>
  </mc:AlternateContent>
  <xr:revisionPtr revIDLastSave="0" documentId="8_{CE597D70-ADB9-49AC-9076-FD33F6D25901}" xr6:coauthVersionLast="47" xr6:coauthVersionMax="47" xr10:uidLastSave="{00000000-0000-0000-0000-000000000000}"/>
  <bookViews>
    <workbookView xWindow="-120" yWindow="-120" windowWidth="29040" windowHeight="15840" xr2:uid="{C8251102-D473-486D-B8A5-CA94CE731159}"/>
  </bookViews>
  <sheets>
    <sheet name="0-DrawStat-Static" sheetId="3" r:id="rId1"/>
    <sheet name="1-DrawStatDynamic" sheetId="5" r:id="rId2"/>
    <sheet name="2-MovingAve" sheetId="7" r:id="rId3"/>
    <sheet name="3-MovingAveGraph" sheetId="8" r:id="rId4"/>
    <sheet name="4-MovingAveGraph (2)" sheetId="9" r:id="rId5"/>
  </sheets>
  <definedNames>
    <definedName name="Actual_1" localSheetId="1">OFFSET('1-DrawStatDynamic'!$B$2,,,COUNT('1-DrawStatDynamic'!$B$2:$B$219))</definedName>
    <definedName name="Actual_1" localSheetId="2">OFFSET('2-MovingAve'!$B$2,,,COUNT('2-MovingAve'!$B$2:$B$219))</definedName>
    <definedName name="Actual_1" localSheetId="3">OFFSET('3-MovingAveGraph'!$B$2,,,COUNT('3-MovingAveGraph'!$B$2:$B$219))</definedName>
    <definedName name="Actual_1" localSheetId="4">OFFSET('4-MovingAveGraph (2)'!$B$2,,,COUNT('4-MovingAveGraph (2)'!$B$2:$B$219))</definedName>
    <definedName name="FMA" localSheetId="3">OFFSET('3-MovingAveGraph'!$C$2,,,COUNT('3-MovingAveGraph'!$B$2:$B$219))</definedName>
    <definedName name="FMA" localSheetId="4">OFFSET('4-MovingAveGraph (2)'!$C$2,,,COUNT('4-MovingAveGraph (2)'!$B$2:$B$219))</definedName>
    <definedName name="Period_1" localSheetId="1">OFFSET('1-DrawStatDynamic'!$A$2,,,COUNT('1-DrawStatDynamic'!$B$2:$B$219))</definedName>
    <definedName name="Period_1" localSheetId="2">OFFSET('2-MovingAve'!$A$2,,,COUNT('2-MovingAve'!$B$2:$B$219))</definedName>
    <definedName name="Period_1" localSheetId="3">OFFSET('3-MovingAveGraph'!$A$2,,,COUNT('3-MovingAveGraph'!$B$2:$B$219))</definedName>
    <definedName name="Period_1" localSheetId="4">OFFSET('4-MovingAveGraph (2)'!$A$2,,,COUNT('4-MovingAveGraph (2)'!$B$2:$B$219))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3" l="1"/>
  <c r="T20" i="3"/>
  <c r="T23" i="3"/>
  <c r="T19" i="3"/>
  <c r="P21" i="3"/>
  <c r="P23" i="3"/>
  <c r="T24" i="3"/>
  <c r="T21" i="3"/>
  <c r="T26" i="3"/>
  <c r="P26" i="3"/>
  <c r="P20" i="3"/>
  <c r="P22" i="3"/>
  <c r="T25" i="3"/>
  <c r="T27" i="3"/>
  <c r="P25" i="3"/>
  <c r="P24" i="3"/>
  <c r="P27" i="3"/>
  <c r="P19" i="3"/>
  <c r="T22" i="3"/>
  <c r="T1" i="9" l="1"/>
  <c r="C3" i="9" s="1" a="1"/>
  <c r="C3" i="9" s="1"/>
  <c r="N1" i="9"/>
  <c r="T1" i="8"/>
  <c r="C5" i="8" s="1" a="1"/>
  <c r="C5" i="8" s="1"/>
  <c r="D5" i="8" s="1"/>
  <c r="D10" i="7"/>
  <c r="D11" i="7"/>
  <c r="D12" i="7"/>
  <c r="D13" i="7"/>
  <c r="D14" i="7"/>
  <c r="D8" i="7"/>
  <c r="D9" i="7"/>
  <c r="D7" i="7"/>
  <c r="C9" i="7"/>
  <c r="G8" i="7" a="1"/>
  <c r="G8" i="7" s="1"/>
  <c r="G9" i="7" a="1"/>
  <c r="G9" i="7" s="1"/>
  <c r="G10" i="7" a="1"/>
  <c r="G10" i="7" s="1"/>
  <c r="G11" i="7" a="1"/>
  <c r="G11" i="7"/>
  <c r="G12" i="7" a="1"/>
  <c r="G12" i="7"/>
  <c r="G13" i="7" a="1"/>
  <c r="G13" i="7" s="1"/>
  <c r="G14" i="7" a="1"/>
  <c r="G14" i="7" s="1"/>
  <c r="G7" i="7" a="1"/>
  <c r="G7" i="7" s="1"/>
  <c r="C54" i="7"/>
  <c r="C55" i="7" s="1"/>
  <c r="C56" i="7" s="1"/>
  <c r="C53" i="7"/>
  <c r="C52" i="7"/>
  <c r="C7" i="7"/>
  <c r="C8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6" i="7"/>
  <c r="M20" i="5" a="1"/>
  <c r="M20" i="5" s="1"/>
  <c r="M21" i="5" a="1"/>
  <c r="M21" i="5" s="1"/>
  <c r="M22" i="5" a="1"/>
  <c r="M22" i="5" s="1"/>
  <c r="M23" i="5" a="1"/>
  <c r="M23" i="5" s="1"/>
  <c r="M24" i="5" a="1"/>
  <c r="M24" i="5" s="1"/>
  <c r="M25" i="5" a="1"/>
  <c r="M25" i="5" s="1"/>
  <c r="M26" i="5" a="1"/>
  <c r="M26" i="5" s="1"/>
  <c r="M27" i="5" a="1"/>
  <c r="M27" i="5" s="1"/>
  <c r="M28" i="5" a="1"/>
  <c r="M28" i="5" s="1"/>
  <c r="M19" i="5" a="1"/>
  <c r="M19" i="5" s="1"/>
  <c r="E26" i="5"/>
  <c r="E28" i="5"/>
  <c r="E27" i="5"/>
  <c r="E25" i="5"/>
  <c r="E24" i="5"/>
  <c r="W2" i="5" a="1"/>
  <c r="W2" i="5" s="1"/>
  <c r="E26" i="3"/>
  <c r="L20" i="5"/>
  <c r="M27" i="3"/>
  <c r="M26" i="3"/>
  <c r="E28" i="3"/>
  <c r="E27" i="3"/>
  <c r="E25" i="3"/>
  <c r="E31" i="3" s="1"/>
  <c r="L20" i="3"/>
  <c r="M19" i="3" s="1"/>
  <c r="N19" i="3" s="1"/>
  <c r="E12" i="7"/>
  <c r="H10" i="7"/>
  <c r="F24" i="3"/>
  <c r="F27" i="5"/>
  <c r="F30" i="5"/>
  <c r="E8" i="7"/>
  <c r="H12" i="7"/>
  <c r="F32" i="3"/>
  <c r="F34" i="3"/>
  <c r="F24" i="5"/>
  <c r="E7" i="7"/>
  <c r="H14" i="7"/>
  <c r="F33" i="3"/>
  <c r="F26" i="3"/>
  <c r="F34" i="5"/>
  <c r="F25" i="3"/>
  <c r="E13" i="7"/>
  <c r="F28" i="3"/>
  <c r="E10" i="7"/>
  <c r="E9" i="7"/>
  <c r="H7" i="7"/>
  <c r="F32" i="5"/>
  <c r="F33" i="5"/>
  <c r="F31" i="5"/>
  <c r="F26" i="5"/>
  <c r="H11" i="7"/>
  <c r="F29" i="3"/>
  <c r="H13" i="7"/>
  <c r="F27" i="3"/>
  <c r="E14" i="7"/>
  <c r="H8" i="7"/>
  <c r="F30" i="3"/>
  <c r="H9" i="7"/>
  <c r="F25" i="5"/>
  <c r="E11" i="7"/>
  <c r="F29" i="5"/>
  <c r="F28" i="5"/>
  <c r="F31" i="3"/>
  <c r="M5" i="8" l="1"/>
  <c r="L5" i="8"/>
  <c r="H3" i="9"/>
  <c r="G3" i="9"/>
  <c r="N3" i="9"/>
  <c r="F3" i="9"/>
  <c r="M3" i="9"/>
  <c r="E3" i="9"/>
  <c r="L3" i="9"/>
  <c r="D3" i="9"/>
  <c r="K3" i="9"/>
  <c r="I3" i="9"/>
  <c r="J3" i="9"/>
  <c r="C6" i="9" a="1"/>
  <c r="C6" i="9" s="1"/>
  <c r="C7" i="9" s="1" a="1"/>
  <c r="C7" i="9" s="1"/>
  <c r="C8" i="9" s="1" a="1"/>
  <c r="C8" i="9" s="1"/>
  <c r="C9" i="9" s="1" a="1"/>
  <c r="C9" i="9" s="1"/>
  <c r="C10" i="9" s="1" a="1"/>
  <c r="C10" i="9" s="1"/>
  <c r="C11" i="9" s="1" a="1"/>
  <c r="C11" i="9" s="1"/>
  <c r="C5" i="9" a="1"/>
  <c r="C5" i="9" s="1"/>
  <c r="C2" i="9" a="1"/>
  <c r="C2" i="9" s="1"/>
  <c r="C4" i="9" a="1"/>
  <c r="C4" i="9" s="1"/>
  <c r="I5" i="8"/>
  <c r="H5" i="8"/>
  <c r="J5" i="8"/>
  <c r="G5" i="8"/>
  <c r="F5" i="8"/>
  <c r="E5" i="8"/>
  <c r="C6" i="8" a="1"/>
  <c r="C6" i="8" s="1"/>
  <c r="C4" i="8" a="1"/>
  <c r="C4" i="8" s="1"/>
  <c r="C3" i="8" a="1"/>
  <c r="C3" i="8" s="1"/>
  <c r="C2" i="8" a="1"/>
  <c r="C2" i="8" s="1"/>
  <c r="M2" i="8" s="1"/>
  <c r="E31" i="5"/>
  <c r="E29" i="5"/>
  <c r="N19" i="5"/>
  <c r="L21" i="5"/>
  <c r="E34" i="5"/>
  <c r="E29" i="3"/>
  <c r="E34" i="3"/>
  <c r="E32" i="3"/>
  <c r="E30" i="3"/>
  <c r="E33" i="3"/>
  <c r="L21" i="3"/>
  <c r="M20" i="3" s="1"/>
  <c r="N20" i="3" s="1"/>
  <c r="L4" i="8" l="1"/>
  <c r="M4" i="8"/>
  <c r="L6" i="8"/>
  <c r="M6" i="8" s="1"/>
  <c r="L3" i="8"/>
  <c r="M3" i="8"/>
  <c r="L2" i="8"/>
  <c r="D11" i="9"/>
  <c r="F11" i="9" s="1"/>
  <c r="N11" i="9"/>
  <c r="M11" i="9"/>
  <c r="C12" i="9" a="1"/>
  <c r="C12" i="9" s="1"/>
  <c r="C13" i="9" s="1" a="1"/>
  <c r="C13" i="9" s="1"/>
  <c r="C14" i="9" s="1" a="1"/>
  <c r="C14" i="9" s="1"/>
  <c r="D14" i="9" s="1"/>
  <c r="E14" i="9" s="1"/>
  <c r="G14" i="9" s="1"/>
  <c r="D7" i="9"/>
  <c r="E7" i="9" s="1"/>
  <c r="G7" i="9" s="1"/>
  <c r="M7" i="9"/>
  <c r="N7" i="9"/>
  <c r="K4" i="9"/>
  <c r="J4" i="9"/>
  <c r="I4" i="9"/>
  <c r="H4" i="9"/>
  <c r="G4" i="9"/>
  <c r="N4" i="9"/>
  <c r="F4" i="9"/>
  <c r="L4" i="9"/>
  <c r="D4" i="9"/>
  <c r="M4" i="9"/>
  <c r="E4" i="9"/>
  <c r="N9" i="9"/>
  <c r="M9" i="9"/>
  <c r="D9" i="9"/>
  <c r="F9" i="9" s="1"/>
  <c r="N8" i="9"/>
  <c r="M8" i="9"/>
  <c r="D8" i="9"/>
  <c r="F8" i="9" s="1"/>
  <c r="N5" i="9"/>
  <c r="F5" i="9"/>
  <c r="M5" i="9"/>
  <c r="E5" i="9"/>
  <c r="L5" i="9"/>
  <c r="D5" i="9"/>
  <c r="K5" i="9"/>
  <c r="J5" i="9"/>
  <c r="I5" i="9"/>
  <c r="G5" i="9"/>
  <c r="H5" i="9"/>
  <c r="M10" i="9"/>
  <c r="D10" i="9"/>
  <c r="E10" i="9" s="1"/>
  <c r="G10" i="9" s="1"/>
  <c r="N10" i="9"/>
  <c r="N6" i="9"/>
  <c r="M6" i="9"/>
  <c r="D6" i="9"/>
  <c r="F6" i="9" s="1"/>
  <c r="M2" i="9"/>
  <c r="E2" i="9"/>
  <c r="L2" i="9"/>
  <c r="D2" i="9"/>
  <c r="K2" i="9"/>
  <c r="J2" i="9"/>
  <c r="I2" i="9"/>
  <c r="H2" i="9"/>
  <c r="N2" i="9"/>
  <c r="F2" i="9"/>
  <c r="G2" i="9"/>
  <c r="H4" i="8"/>
  <c r="I4" i="8"/>
  <c r="J4" i="8"/>
  <c r="H3" i="8"/>
  <c r="I3" i="8"/>
  <c r="J3" i="8"/>
  <c r="I2" i="8"/>
  <c r="J2" i="8"/>
  <c r="H2" i="8"/>
  <c r="G2" i="8"/>
  <c r="F3" i="8"/>
  <c r="G3" i="8"/>
  <c r="F4" i="8"/>
  <c r="G4" i="8"/>
  <c r="F2" i="8"/>
  <c r="E2" i="8"/>
  <c r="D3" i="8"/>
  <c r="E3" i="8"/>
  <c r="D4" i="8"/>
  <c r="E4" i="8"/>
  <c r="D2" i="8"/>
  <c r="C7" i="8" a="1"/>
  <c r="C7" i="8" s="1"/>
  <c r="D6" i="8"/>
  <c r="E6" i="8" s="1"/>
  <c r="G6" i="8" s="1"/>
  <c r="L22" i="5"/>
  <c r="N20" i="5"/>
  <c r="L22" i="3"/>
  <c r="M21" i="3" s="1"/>
  <c r="N21" i="3" s="1"/>
  <c r="I6" i="9" l="1"/>
  <c r="K6" i="9"/>
  <c r="F7" i="9"/>
  <c r="I8" i="9" s="1"/>
  <c r="E6" i="9"/>
  <c r="G6" i="9" s="1"/>
  <c r="J7" i="9" s="1"/>
  <c r="J6" i="8"/>
  <c r="E8" i="9"/>
  <c r="G8" i="9" s="1"/>
  <c r="L7" i="8"/>
  <c r="M7" i="8" s="1"/>
  <c r="K8" i="9"/>
  <c r="H6" i="8"/>
  <c r="C15" i="9" a="1"/>
  <c r="C15" i="9" s="1"/>
  <c r="D15" i="9" s="1"/>
  <c r="E15" i="9" s="1"/>
  <c r="M13" i="9"/>
  <c r="E11" i="9"/>
  <c r="G11" i="9" s="1"/>
  <c r="D13" i="9"/>
  <c r="F13" i="9" s="1"/>
  <c r="M12" i="9"/>
  <c r="D12" i="9"/>
  <c r="E12" i="9" s="1"/>
  <c r="G12" i="9" s="1"/>
  <c r="N13" i="9"/>
  <c r="N12" i="9"/>
  <c r="K7" i="9"/>
  <c r="M14" i="9"/>
  <c r="K10" i="9"/>
  <c r="N14" i="9"/>
  <c r="F10" i="9"/>
  <c r="K9" i="9"/>
  <c r="E9" i="9"/>
  <c r="G9" i="9" s="1"/>
  <c r="K11" i="9"/>
  <c r="F14" i="9"/>
  <c r="F6" i="8"/>
  <c r="I6" i="8" s="1"/>
  <c r="C8" i="8" a="1"/>
  <c r="C8" i="8" s="1"/>
  <c r="D7" i="8"/>
  <c r="E7" i="8" s="1"/>
  <c r="G7" i="8" s="1"/>
  <c r="J7" i="8" s="1"/>
  <c r="L23" i="5"/>
  <c r="N22" i="5"/>
  <c r="N21" i="5"/>
  <c r="L23" i="3"/>
  <c r="M22" i="3" s="1"/>
  <c r="N22" i="3" s="1"/>
  <c r="I10" i="9" l="1"/>
  <c r="I9" i="9"/>
  <c r="I7" i="9"/>
  <c r="H6" i="9"/>
  <c r="L6" i="9" s="1"/>
  <c r="J6" i="9"/>
  <c r="J8" i="9"/>
  <c r="H7" i="9"/>
  <c r="L7" i="9" s="1"/>
  <c r="H8" i="9"/>
  <c r="L8" i="9" s="1"/>
  <c r="L8" i="8"/>
  <c r="M8" i="8" s="1"/>
  <c r="J11" i="9"/>
  <c r="C16" i="9" a="1"/>
  <c r="C16" i="9" s="1"/>
  <c r="M16" i="9" s="1"/>
  <c r="E13" i="9"/>
  <c r="G13" i="9" s="1"/>
  <c r="J14" i="9" s="1"/>
  <c r="N15" i="9"/>
  <c r="F12" i="9"/>
  <c r="I13" i="9" s="1"/>
  <c r="M15" i="9"/>
  <c r="K13" i="9"/>
  <c r="K14" i="9"/>
  <c r="K12" i="9"/>
  <c r="H11" i="9"/>
  <c r="L11" i="9" s="1"/>
  <c r="J10" i="9"/>
  <c r="H9" i="9"/>
  <c r="L9" i="9" s="1"/>
  <c r="I11" i="9"/>
  <c r="J9" i="9"/>
  <c r="J12" i="9"/>
  <c r="H10" i="9"/>
  <c r="L10" i="9" s="1"/>
  <c r="H12" i="9"/>
  <c r="F15" i="9"/>
  <c r="G15" i="9"/>
  <c r="K15" i="9"/>
  <c r="H7" i="8"/>
  <c r="F7" i="8"/>
  <c r="I7" i="8" s="1"/>
  <c r="C9" i="8" a="1"/>
  <c r="C9" i="8" s="1"/>
  <c r="D8" i="8"/>
  <c r="E8" i="8" s="1"/>
  <c r="G8" i="8" s="1"/>
  <c r="J8" i="8" s="1"/>
  <c r="L24" i="5"/>
  <c r="N23" i="5"/>
  <c r="L24" i="3"/>
  <c r="M23" i="3" s="1"/>
  <c r="N23" i="3" s="1"/>
  <c r="L9" i="8" l="1"/>
  <c r="M9" i="8" s="1"/>
  <c r="I15" i="9"/>
  <c r="J13" i="9"/>
  <c r="H13" i="9"/>
  <c r="L13" i="9" s="1"/>
  <c r="I14" i="9"/>
  <c r="J15" i="9"/>
  <c r="H14" i="9"/>
  <c r="L14" i="9" s="1"/>
  <c r="H15" i="9"/>
  <c r="L15" i="9" s="1"/>
  <c r="C17" i="9" a="1"/>
  <c r="C17" i="9" s="1"/>
  <c r="M17" i="9" s="1"/>
  <c r="L12" i="9"/>
  <c r="N16" i="9"/>
  <c r="I12" i="9"/>
  <c r="D16" i="9"/>
  <c r="F16" i="9" s="1"/>
  <c r="I16" i="9" s="1"/>
  <c r="H8" i="8"/>
  <c r="F8" i="8"/>
  <c r="I8" i="8" s="1"/>
  <c r="C10" i="8" a="1"/>
  <c r="C10" i="8" s="1"/>
  <c r="D9" i="8"/>
  <c r="E9" i="8" s="1"/>
  <c r="H9" i="8" s="1"/>
  <c r="L25" i="5"/>
  <c r="N24" i="5"/>
  <c r="L25" i="3"/>
  <c r="M24" i="3" s="1"/>
  <c r="N24" i="3" s="1"/>
  <c r="L10" i="8" l="1"/>
  <c r="M10" i="8" s="1"/>
  <c r="K16" i="9"/>
  <c r="E16" i="9"/>
  <c r="D17" i="9"/>
  <c r="E17" i="9" s="1"/>
  <c r="G17" i="9" s="1"/>
  <c r="N17" i="9"/>
  <c r="C18" i="9" a="1"/>
  <c r="C18" i="9" s="1"/>
  <c r="M18" i="9" s="1"/>
  <c r="G9" i="8"/>
  <c r="J9" i="8" s="1"/>
  <c r="F9" i="8"/>
  <c r="I9" i="8" s="1"/>
  <c r="C11" i="8" a="1"/>
  <c r="C11" i="8" s="1"/>
  <c r="D10" i="8"/>
  <c r="E10" i="8" s="1"/>
  <c r="H10" i="8" s="1"/>
  <c r="N25" i="5"/>
  <c r="L26" i="5"/>
  <c r="L26" i="3"/>
  <c r="M25" i="3" s="1"/>
  <c r="N25" i="3" s="1"/>
  <c r="K17" i="9" l="1"/>
  <c r="F17" i="9"/>
  <c r="I17" i="9" s="1"/>
  <c r="L11" i="8"/>
  <c r="M11" i="8" s="1"/>
  <c r="H17" i="9"/>
  <c r="C19" i="9" a="1"/>
  <c r="C19" i="9" s="1"/>
  <c r="M19" i="9" s="1"/>
  <c r="N18" i="9"/>
  <c r="G16" i="9"/>
  <c r="J16" i="9" s="1"/>
  <c r="H16" i="9"/>
  <c r="L16" i="9" s="1"/>
  <c r="D18" i="9"/>
  <c r="F18" i="9" s="1"/>
  <c r="G10" i="8"/>
  <c r="J10" i="8" s="1"/>
  <c r="F10" i="8"/>
  <c r="I10" i="8" s="1"/>
  <c r="C12" i="8" a="1"/>
  <c r="C12" i="8" s="1"/>
  <c r="D11" i="8"/>
  <c r="E11" i="8" s="1"/>
  <c r="G11" i="8" s="1"/>
  <c r="L27" i="5"/>
  <c r="N26" i="5"/>
  <c r="N26" i="3"/>
  <c r="I18" i="9" l="1"/>
  <c r="L17" i="9"/>
  <c r="J17" i="9"/>
  <c r="L12" i="8"/>
  <c r="M12" i="8" s="1"/>
  <c r="N19" i="9"/>
  <c r="E18" i="9"/>
  <c r="G18" i="9" s="1"/>
  <c r="C20" i="9" a="1"/>
  <c r="C20" i="9" s="1"/>
  <c r="D20" i="9" s="1"/>
  <c r="D19" i="9"/>
  <c r="F19" i="9" s="1"/>
  <c r="I19" i="9" s="1"/>
  <c r="K18" i="9"/>
  <c r="J11" i="8"/>
  <c r="H11" i="8"/>
  <c r="F11" i="8"/>
  <c r="I11" i="8" s="1"/>
  <c r="C13" i="8" a="1"/>
  <c r="C13" i="8" s="1"/>
  <c r="D12" i="8"/>
  <c r="E12" i="8" s="1"/>
  <c r="G12" i="8" s="1"/>
  <c r="J12" i="8" s="1"/>
  <c r="L28" i="5"/>
  <c r="N27" i="5"/>
  <c r="E32" i="5"/>
  <c r="E33" i="5"/>
  <c r="E30" i="5"/>
  <c r="C21" i="9" l="1" a="1"/>
  <c r="C21" i="9" s="1"/>
  <c r="N21" i="9" s="1"/>
  <c r="L13" i="8"/>
  <c r="M13" i="8" s="1"/>
  <c r="M20" i="9"/>
  <c r="H18" i="9"/>
  <c r="L18" i="9" s="1"/>
  <c r="K19" i="9"/>
  <c r="E19" i="9"/>
  <c r="G19" i="9" s="1"/>
  <c r="J19" i="9" s="1"/>
  <c r="K20" i="9"/>
  <c r="N20" i="9"/>
  <c r="E20" i="9"/>
  <c r="G20" i="9" s="1"/>
  <c r="F20" i="9"/>
  <c r="I20" i="9" s="1"/>
  <c r="J18" i="9"/>
  <c r="H12" i="8"/>
  <c r="F12" i="8"/>
  <c r="I12" i="8" s="1"/>
  <c r="C14" i="8" a="1"/>
  <c r="C14" i="8" s="1"/>
  <c r="D13" i="8"/>
  <c r="E13" i="8" s="1"/>
  <c r="G13" i="8" s="1"/>
  <c r="J13" i="8" s="1"/>
  <c r="N28" i="5"/>
  <c r="D21" i="9" l="1"/>
  <c r="K21" i="9" s="1"/>
  <c r="C22" i="9" a="1"/>
  <c r="C22" i="9" s="1"/>
  <c r="N22" i="9" s="1"/>
  <c r="M21" i="9"/>
  <c r="J20" i="9"/>
  <c r="L14" i="8"/>
  <c r="M14" i="8" s="1"/>
  <c r="H19" i="9"/>
  <c r="L19" i="9" s="1"/>
  <c r="H20" i="9"/>
  <c r="L20" i="9" s="1"/>
  <c r="H13" i="8"/>
  <c r="F13" i="8"/>
  <c r="I13" i="8" s="1"/>
  <c r="C15" i="8" a="1"/>
  <c r="C15" i="8" s="1"/>
  <c r="D14" i="8"/>
  <c r="E14" i="8" s="1"/>
  <c r="G14" i="8" s="1"/>
  <c r="J14" i="8" s="1"/>
  <c r="D22" i="9" l="1"/>
  <c r="E22" i="9" s="1"/>
  <c r="G22" i="9" s="1"/>
  <c r="F21" i="9"/>
  <c r="I21" i="9" s="1"/>
  <c r="C23" i="9" a="1"/>
  <c r="C23" i="9" s="1"/>
  <c r="M23" i="9" s="1"/>
  <c r="M22" i="9"/>
  <c r="E21" i="9"/>
  <c r="G21" i="9" s="1"/>
  <c r="L15" i="8"/>
  <c r="M15" i="8" s="1"/>
  <c r="H14" i="8"/>
  <c r="F14" i="8"/>
  <c r="I14" i="8" s="1"/>
  <c r="C16" i="8" a="1"/>
  <c r="C16" i="8" s="1"/>
  <c r="D15" i="8"/>
  <c r="E15" i="8" s="1"/>
  <c r="G15" i="8" s="1"/>
  <c r="J15" i="8" s="1"/>
  <c r="K22" i="9" l="1"/>
  <c r="H21" i="9"/>
  <c r="L21" i="9" s="1"/>
  <c r="D23" i="9"/>
  <c r="E23" i="9" s="1"/>
  <c r="H23" i="9" s="1"/>
  <c r="H22" i="9"/>
  <c r="F22" i="9"/>
  <c r="I22" i="9" s="1"/>
  <c r="C24" i="9" a="1"/>
  <c r="C24" i="9" s="1"/>
  <c r="M24" i="9" s="1"/>
  <c r="N23" i="9"/>
  <c r="L16" i="8"/>
  <c r="M16" i="8" s="1"/>
  <c r="J21" i="9"/>
  <c r="J22" i="9"/>
  <c r="H15" i="8"/>
  <c r="F15" i="8"/>
  <c r="I15" i="8" s="1"/>
  <c r="C17" i="8" a="1"/>
  <c r="C17" i="8" s="1"/>
  <c r="D16" i="8"/>
  <c r="E16" i="8" s="1"/>
  <c r="G16" i="8" s="1"/>
  <c r="J16" i="8" s="1"/>
  <c r="N24" i="9" l="1"/>
  <c r="C25" i="9" a="1"/>
  <c r="C25" i="9" s="1"/>
  <c r="M25" i="9" s="1"/>
  <c r="L22" i="9"/>
  <c r="D24" i="9"/>
  <c r="E24" i="9" s="1"/>
  <c r="G24" i="9" s="1"/>
  <c r="K23" i="9"/>
  <c r="L23" i="9" s="1"/>
  <c r="G23" i="9"/>
  <c r="J23" i="9" s="1"/>
  <c r="F23" i="9"/>
  <c r="I23" i="9" s="1"/>
  <c r="L17" i="8"/>
  <c r="M17" i="8" s="1"/>
  <c r="H16" i="8"/>
  <c r="F16" i="8"/>
  <c r="I16" i="8" s="1"/>
  <c r="C18" i="8" a="1"/>
  <c r="C18" i="8" s="1"/>
  <c r="D17" i="8"/>
  <c r="E17" i="8" s="1"/>
  <c r="G17" i="8" s="1"/>
  <c r="J17" i="8" s="1"/>
  <c r="H24" i="9" l="1"/>
  <c r="N25" i="9"/>
  <c r="K24" i="9"/>
  <c r="D25" i="9"/>
  <c r="F25" i="9" s="1"/>
  <c r="C26" i="9" a="1"/>
  <c r="C26" i="9" s="1"/>
  <c r="C27" i="9" s="1" a="1"/>
  <c r="C27" i="9" s="1"/>
  <c r="F24" i="9"/>
  <c r="I24" i="9" s="1"/>
  <c r="J24" i="9"/>
  <c r="L18" i="8"/>
  <c r="M18" i="8" s="1"/>
  <c r="H17" i="8"/>
  <c r="F17" i="8"/>
  <c r="I17" i="8" s="1"/>
  <c r="C19" i="8" a="1"/>
  <c r="C19" i="8" s="1"/>
  <c r="D18" i="8"/>
  <c r="E18" i="8" s="1"/>
  <c r="G18" i="8" s="1"/>
  <c r="J18" i="8" s="1"/>
  <c r="L24" i="9" l="1"/>
  <c r="D26" i="9"/>
  <c r="E26" i="9" s="1"/>
  <c r="M26" i="9"/>
  <c r="N26" i="9"/>
  <c r="E25" i="9"/>
  <c r="G25" i="9" s="1"/>
  <c r="J25" i="9" s="1"/>
  <c r="K25" i="9"/>
  <c r="I25" i="9"/>
  <c r="L19" i="8"/>
  <c r="M19" i="8" s="1"/>
  <c r="N27" i="9"/>
  <c r="M27" i="9"/>
  <c r="D27" i="9"/>
  <c r="E27" i="9" s="1"/>
  <c r="C28" i="9" a="1"/>
  <c r="C28" i="9" s="1"/>
  <c r="H18" i="8"/>
  <c r="F18" i="8"/>
  <c r="I18" i="8" s="1"/>
  <c r="C20" i="8" a="1"/>
  <c r="C20" i="8" s="1"/>
  <c r="D19" i="8"/>
  <c r="E19" i="8" s="1"/>
  <c r="G19" i="8" s="1"/>
  <c r="J19" i="8" s="1"/>
  <c r="H25" i="9" l="1"/>
  <c r="L25" i="9" s="1"/>
  <c r="H26" i="9"/>
  <c r="F26" i="9"/>
  <c r="I26" i="9" s="1"/>
  <c r="K26" i="9"/>
  <c r="G26" i="9"/>
  <c r="J26" i="9" s="1"/>
  <c r="L20" i="8"/>
  <c r="M20" i="8" s="1"/>
  <c r="F27" i="9"/>
  <c r="K27" i="9"/>
  <c r="H27" i="9"/>
  <c r="G27" i="9"/>
  <c r="N28" i="9"/>
  <c r="D28" i="9"/>
  <c r="F28" i="9" s="1"/>
  <c r="M28" i="9"/>
  <c r="C29" i="9" a="1"/>
  <c r="C29" i="9" s="1"/>
  <c r="H19" i="8"/>
  <c r="F19" i="8"/>
  <c r="I19" i="8" s="1"/>
  <c r="C21" i="8" a="1"/>
  <c r="C21" i="8" s="1"/>
  <c r="D20" i="8"/>
  <c r="E20" i="8" s="1"/>
  <c r="G20" i="8" s="1"/>
  <c r="J20" i="8" s="1"/>
  <c r="L26" i="9" l="1"/>
  <c r="J27" i="9"/>
  <c r="I27" i="9"/>
  <c r="L21" i="8"/>
  <c r="M21" i="8" s="1"/>
  <c r="I28" i="9"/>
  <c r="L27" i="9"/>
  <c r="E28" i="9"/>
  <c r="G28" i="9" s="1"/>
  <c r="J28" i="9" s="1"/>
  <c r="K28" i="9"/>
  <c r="N29" i="9"/>
  <c r="M29" i="9"/>
  <c r="D29" i="9"/>
  <c r="F29" i="9" s="1"/>
  <c r="I29" i="9" s="1"/>
  <c r="C30" i="9" a="1"/>
  <c r="C30" i="9" s="1"/>
  <c r="H20" i="8"/>
  <c r="F20" i="8"/>
  <c r="I20" i="8" s="1"/>
  <c r="C22" i="8" a="1"/>
  <c r="C22" i="8" s="1"/>
  <c r="D21" i="8"/>
  <c r="E21" i="8" s="1"/>
  <c r="G21" i="8" s="1"/>
  <c r="J21" i="8" s="1"/>
  <c r="L22" i="8" l="1"/>
  <c r="M22" i="8" s="1"/>
  <c r="H28" i="9"/>
  <c r="L28" i="9" s="1"/>
  <c r="K29" i="9"/>
  <c r="N30" i="9"/>
  <c r="M30" i="9"/>
  <c r="D30" i="9"/>
  <c r="F30" i="9" s="1"/>
  <c r="I30" i="9" s="1"/>
  <c r="C31" i="9" a="1"/>
  <c r="C31" i="9" s="1"/>
  <c r="E29" i="9"/>
  <c r="H21" i="8"/>
  <c r="F21" i="8"/>
  <c r="C23" i="8" a="1"/>
  <c r="C23" i="8" s="1"/>
  <c r="D22" i="8"/>
  <c r="E22" i="8" s="1"/>
  <c r="G22" i="8" s="1"/>
  <c r="J22" i="8" s="1"/>
  <c r="L23" i="8" l="1"/>
  <c r="M23" i="8" s="1"/>
  <c r="K30" i="9"/>
  <c r="E30" i="9"/>
  <c r="G30" i="9" s="1"/>
  <c r="D31" i="9"/>
  <c r="E31" i="9" s="1"/>
  <c r="M31" i="9"/>
  <c r="N31" i="9"/>
  <c r="C32" i="9" a="1"/>
  <c r="C32" i="9" s="1"/>
  <c r="G29" i="9"/>
  <c r="H29" i="9"/>
  <c r="L29" i="9" s="1"/>
  <c r="I21" i="8"/>
  <c r="H22" i="8"/>
  <c r="F22" i="8"/>
  <c r="I22" i="8" s="1"/>
  <c r="C24" i="8" a="1"/>
  <c r="C24" i="8" s="1"/>
  <c r="D23" i="8"/>
  <c r="E23" i="8" s="1"/>
  <c r="G23" i="8" s="1"/>
  <c r="J23" i="8" s="1"/>
  <c r="L24" i="8" l="1"/>
  <c r="M24" i="8" s="1"/>
  <c r="F31" i="9"/>
  <c r="I31" i="9" s="1"/>
  <c r="H30" i="9"/>
  <c r="L30" i="9" s="1"/>
  <c r="H31" i="9"/>
  <c r="G31" i="9"/>
  <c r="J31" i="9" s="1"/>
  <c r="K31" i="9"/>
  <c r="N32" i="9"/>
  <c r="M32" i="9"/>
  <c r="D32" i="9"/>
  <c r="K32" i="9" s="1"/>
  <c r="C33" i="9" a="1"/>
  <c r="C33" i="9" s="1"/>
  <c r="J29" i="9"/>
  <c r="J30" i="9"/>
  <c r="H23" i="8"/>
  <c r="F23" i="8"/>
  <c r="I23" i="8" s="1"/>
  <c r="C25" i="8" a="1"/>
  <c r="C25" i="8" s="1"/>
  <c r="D24" i="8"/>
  <c r="E24" i="8" s="1"/>
  <c r="G24" i="8" s="1"/>
  <c r="J24" i="8" s="1"/>
  <c r="L25" i="8" l="1"/>
  <c r="M25" i="8" s="1"/>
  <c r="L31" i="9"/>
  <c r="F32" i="9"/>
  <c r="I32" i="9" s="1"/>
  <c r="E32" i="9"/>
  <c r="G32" i="9" s="1"/>
  <c r="J32" i="9" s="1"/>
  <c r="N33" i="9"/>
  <c r="M33" i="9"/>
  <c r="D33" i="9"/>
  <c r="E33" i="9" s="1"/>
  <c r="C34" i="9" a="1"/>
  <c r="C34" i="9" s="1"/>
  <c r="H24" i="8"/>
  <c r="F24" i="8"/>
  <c r="C26" i="8" a="1"/>
  <c r="C26" i="8" s="1"/>
  <c r="D25" i="8"/>
  <c r="E25" i="8" s="1"/>
  <c r="G25" i="8" s="1"/>
  <c r="J25" i="8" s="1"/>
  <c r="L26" i="8" l="1"/>
  <c r="M26" i="8" s="1"/>
  <c r="H32" i="9"/>
  <c r="L32" i="9" s="1"/>
  <c r="F33" i="9"/>
  <c r="I33" i="9" s="1"/>
  <c r="H33" i="9"/>
  <c r="G33" i="9"/>
  <c r="J33" i="9" s="1"/>
  <c r="M34" i="9"/>
  <c r="D34" i="9"/>
  <c r="E34" i="9" s="1"/>
  <c r="N34" i="9"/>
  <c r="C35" i="9" a="1"/>
  <c r="C35" i="9" s="1"/>
  <c r="K33" i="9"/>
  <c r="H25" i="8"/>
  <c r="I24" i="8"/>
  <c r="F25" i="8"/>
  <c r="I25" i="8" s="1"/>
  <c r="C27" i="8" a="1"/>
  <c r="C27" i="8" s="1"/>
  <c r="D26" i="8"/>
  <c r="E26" i="8" s="1"/>
  <c r="G26" i="8" s="1"/>
  <c r="J26" i="8" s="1"/>
  <c r="L27" i="8" l="1"/>
  <c r="M27" i="8" s="1"/>
  <c r="L33" i="9"/>
  <c r="F34" i="9"/>
  <c r="I34" i="9" s="1"/>
  <c r="K34" i="9"/>
  <c r="H34" i="9"/>
  <c r="G34" i="9"/>
  <c r="J34" i="9" s="1"/>
  <c r="N35" i="9"/>
  <c r="M35" i="9"/>
  <c r="D35" i="9"/>
  <c r="E35" i="9" s="1"/>
  <c r="C36" i="9" a="1"/>
  <c r="C36" i="9" s="1"/>
  <c r="H26" i="8"/>
  <c r="F26" i="8"/>
  <c r="I26" i="8" s="1"/>
  <c r="C28" i="8" a="1"/>
  <c r="C28" i="8" s="1"/>
  <c r="D27" i="8"/>
  <c r="E27" i="8" s="1"/>
  <c r="G27" i="8" s="1"/>
  <c r="J27" i="8" s="1"/>
  <c r="L28" i="8" l="1"/>
  <c r="M28" i="8" s="1"/>
  <c r="K35" i="9"/>
  <c r="L34" i="9"/>
  <c r="F35" i="9"/>
  <c r="I35" i="9" s="1"/>
  <c r="H35" i="9"/>
  <c r="G35" i="9"/>
  <c r="J35" i="9" s="1"/>
  <c r="N36" i="9"/>
  <c r="D36" i="9"/>
  <c r="F36" i="9" s="1"/>
  <c r="M36" i="9"/>
  <c r="C37" i="9" a="1"/>
  <c r="C37" i="9" s="1"/>
  <c r="H27" i="8"/>
  <c r="F27" i="8"/>
  <c r="I27" i="8" s="1"/>
  <c r="C29" i="8" a="1"/>
  <c r="C29" i="8" s="1"/>
  <c r="D28" i="8"/>
  <c r="E28" i="8" s="1"/>
  <c r="G28" i="8" s="1"/>
  <c r="J28" i="8" s="1"/>
  <c r="I36" i="9" l="1"/>
  <c r="L29" i="8"/>
  <c r="M29" i="8" s="1"/>
  <c r="L35" i="9"/>
  <c r="K36" i="9"/>
  <c r="E36" i="9"/>
  <c r="N37" i="9"/>
  <c r="M37" i="9"/>
  <c r="D37" i="9"/>
  <c r="F37" i="9" s="1"/>
  <c r="I37" i="9" s="1"/>
  <c r="C38" i="9" a="1"/>
  <c r="C38" i="9" s="1"/>
  <c r="H28" i="8"/>
  <c r="F28" i="8"/>
  <c r="C30" i="8" a="1"/>
  <c r="C30" i="8" s="1"/>
  <c r="D29" i="8"/>
  <c r="E29" i="8" s="1"/>
  <c r="G29" i="8" s="1"/>
  <c r="J29" i="8" s="1"/>
  <c r="L30" i="8" l="1"/>
  <c r="M30" i="8" s="1"/>
  <c r="K37" i="9"/>
  <c r="H36" i="9"/>
  <c r="L36" i="9" s="1"/>
  <c r="G36" i="9"/>
  <c r="J36" i="9" s="1"/>
  <c r="E37" i="9"/>
  <c r="N38" i="9"/>
  <c r="M38" i="9"/>
  <c r="D38" i="9"/>
  <c r="E38" i="9" s="1"/>
  <c r="C39" i="9" a="1"/>
  <c r="C39" i="9" s="1"/>
  <c r="I28" i="8"/>
  <c r="H29" i="8"/>
  <c r="F29" i="8"/>
  <c r="I29" i="8" s="1"/>
  <c r="C31" i="8" a="1"/>
  <c r="C31" i="8" s="1"/>
  <c r="D30" i="8"/>
  <c r="E30" i="8" s="1"/>
  <c r="G30" i="8" s="1"/>
  <c r="J30" i="8" s="1"/>
  <c r="L31" i="8" l="1"/>
  <c r="M31" i="8" s="1"/>
  <c r="F38" i="9"/>
  <c r="I38" i="9" s="1"/>
  <c r="K38" i="9"/>
  <c r="H38" i="9"/>
  <c r="G38" i="9"/>
  <c r="D39" i="9"/>
  <c r="E39" i="9" s="1"/>
  <c r="M39" i="9"/>
  <c r="N39" i="9"/>
  <c r="C40" i="9" a="1"/>
  <c r="C40" i="9" s="1"/>
  <c r="G37" i="9"/>
  <c r="H37" i="9"/>
  <c r="L37" i="9" s="1"/>
  <c r="H30" i="8"/>
  <c r="F30" i="8"/>
  <c r="I30" i="8" s="1"/>
  <c r="C32" i="8" a="1"/>
  <c r="C32" i="8" s="1"/>
  <c r="D31" i="8"/>
  <c r="E31" i="8" s="1"/>
  <c r="G31" i="8" s="1"/>
  <c r="J31" i="8" s="1"/>
  <c r="L32" i="8" l="1"/>
  <c r="M32" i="8" s="1"/>
  <c r="L38" i="9"/>
  <c r="K39" i="9"/>
  <c r="F39" i="9"/>
  <c r="I39" i="9" s="1"/>
  <c r="H39" i="9"/>
  <c r="G39" i="9"/>
  <c r="J39" i="9" s="1"/>
  <c r="J37" i="9"/>
  <c r="J38" i="9"/>
  <c r="N40" i="9"/>
  <c r="M40" i="9"/>
  <c r="D40" i="9"/>
  <c r="E40" i="9" s="1"/>
  <c r="C41" i="9" a="1"/>
  <c r="C41" i="9" s="1"/>
  <c r="H31" i="8"/>
  <c r="F31" i="8"/>
  <c r="I31" i="8" s="1"/>
  <c r="C33" i="8" a="1"/>
  <c r="C33" i="8" s="1"/>
  <c r="D32" i="8"/>
  <c r="E32" i="8" s="1"/>
  <c r="G32" i="8" s="1"/>
  <c r="J32" i="8" s="1"/>
  <c r="L33" i="8" l="1"/>
  <c r="M33" i="8" s="1"/>
  <c r="L39" i="9"/>
  <c r="F40" i="9"/>
  <c r="I40" i="9" s="1"/>
  <c r="K40" i="9"/>
  <c r="H40" i="9"/>
  <c r="G40" i="9"/>
  <c r="J40" i="9" s="1"/>
  <c r="N41" i="9"/>
  <c r="M41" i="9"/>
  <c r="D41" i="9"/>
  <c r="F41" i="9" s="1"/>
  <c r="C42" i="9" a="1"/>
  <c r="C42" i="9" s="1"/>
  <c r="H32" i="8"/>
  <c r="F32" i="8"/>
  <c r="I32" i="8" s="1"/>
  <c r="C34" i="8" a="1"/>
  <c r="C34" i="8" s="1"/>
  <c r="D33" i="8"/>
  <c r="E33" i="8" s="1"/>
  <c r="G33" i="8" s="1"/>
  <c r="J33" i="8" s="1"/>
  <c r="L34" i="8" l="1"/>
  <c r="M34" i="8" s="1"/>
  <c r="I41" i="9"/>
  <c r="L40" i="9"/>
  <c r="M42" i="9"/>
  <c r="D42" i="9"/>
  <c r="E42" i="9" s="1"/>
  <c r="N42" i="9"/>
  <c r="C43" i="9" a="1"/>
  <c r="C43" i="9" s="1"/>
  <c r="E41" i="9"/>
  <c r="K41" i="9"/>
  <c r="H33" i="8"/>
  <c r="F33" i="8"/>
  <c r="C35" i="8" a="1"/>
  <c r="C35" i="8" s="1"/>
  <c r="D34" i="8"/>
  <c r="E34" i="8" s="1"/>
  <c r="G34" i="8" s="1"/>
  <c r="J34" i="8" s="1"/>
  <c r="L35" i="8" l="1"/>
  <c r="M35" i="8" s="1"/>
  <c r="K42" i="9"/>
  <c r="G42" i="9"/>
  <c r="H42" i="9"/>
  <c r="G41" i="9"/>
  <c r="H41" i="9"/>
  <c r="L41" i="9" s="1"/>
  <c r="N43" i="9"/>
  <c r="M43" i="9"/>
  <c r="D43" i="9"/>
  <c r="F43" i="9" s="1"/>
  <c r="C44" i="9" a="1"/>
  <c r="C44" i="9" s="1"/>
  <c r="F42" i="9"/>
  <c r="I42" i="9" s="1"/>
  <c r="I33" i="8"/>
  <c r="H34" i="8"/>
  <c r="F34" i="8"/>
  <c r="I34" i="8" s="1"/>
  <c r="C36" i="8" a="1"/>
  <c r="C36" i="8" s="1"/>
  <c r="D35" i="8"/>
  <c r="E35" i="8" s="1"/>
  <c r="G35" i="8" s="1"/>
  <c r="J35" i="8" s="1"/>
  <c r="L36" i="8" l="1"/>
  <c r="M36" i="8" s="1"/>
  <c r="K43" i="9"/>
  <c r="L42" i="9"/>
  <c r="I43" i="9"/>
  <c r="J41" i="9"/>
  <c r="J42" i="9"/>
  <c r="E43" i="9"/>
  <c r="N44" i="9"/>
  <c r="D44" i="9"/>
  <c r="F44" i="9" s="1"/>
  <c r="I44" i="9" s="1"/>
  <c r="M44" i="9"/>
  <c r="C45" i="9" a="1"/>
  <c r="C45" i="9" s="1"/>
  <c r="H35" i="8"/>
  <c r="F35" i="8"/>
  <c r="I35" i="8" s="1"/>
  <c r="C37" i="8" a="1"/>
  <c r="C37" i="8" s="1"/>
  <c r="D36" i="8"/>
  <c r="E36" i="8" s="1"/>
  <c r="G36" i="8" s="1"/>
  <c r="J36" i="8" s="1"/>
  <c r="L37" i="8" l="1"/>
  <c r="M37" i="8" s="1"/>
  <c r="E44" i="9"/>
  <c r="G44" i="9" s="1"/>
  <c r="N45" i="9"/>
  <c r="M45" i="9"/>
  <c r="D45" i="9"/>
  <c r="F45" i="9" s="1"/>
  <c r="I45" i="9" s="1"/>
  <c r="C46" i="9" a="1"/>
  <c r="C46" i="9" s="1"/>
  <c r="H43" i="9"/>
  <c r="L43" i="9" s="1"/>
  <c r="G43" i="9"/>
  <c r="K44" i="9"/>
  <c r="H36" i="8"/>
  <c r="F36" i="8"/>
  <c r="C38" i="8" a="1"/>
  <c r="C38" i="8" s="1"/>
  <c r="D37" i="8"/>
  <c r="E37" i="8" s="1"/>
  <c r="G37" i="8" s="1"/>
  <c r="J37" i="8" s="1"/>
  <c r="K45" i="9" l="1"/>
  <c r="L38" i="8"/>
  <c r="M38" i="8" s="1"/>
  <c r="H44" i="9"/>
  <c r="L44" i="9" s="1"/>
  <c r="N46" i="9"/>
  <c r="M46" i="9"/>
  <c r="D46" i="9"/>
  <c r="E46" i="9" s="1"/>
  <c r="G46" i="9" s="1"/>
  <c r="C47" i="9" a="1"/>
  <c r="C47" i="9" s="1"/>
  <c r="E45" i="9"/>
  <c r="J43" i="9"/>
  <c r="J44" i="9"/>
  <c r="I36" i="8"/>
  <c r="H37" i="8"/>
  <c r="F37" i="8"/>
  <c r="I37" i="8" s="1"/>
  <c r="C39" i="8" a="1"/>
  <c r="C39" i="8" s="1"/>
  <c r="D38" i="8"/>
  <c r="E38" i="8" s="1"/>
  <c r="G38" i="8" s="1"/>
  <c r="J38" i="8" s="1"/>
  <c r="L39" i="8" l="1"/>
  <c r="M39" i="8" s="1"/>
  <c r="F46" i="9"/>
  <c r="I46" i="9" s="1"/>
  <c r="K46" i="9"/>
  <c r="G45" i="9"/>
  <c r="H45" i="9"/>
  <c r="L45" i="9" s="1"/>
  <c r="H46" i="9"/>
  <c r="D47" i="9"/>
  <c r="E47" i="9" s="1"/>
  <c r="M47" i="9"/>
  <c r="N47" i="9"/>
  <c r="C48" i="9" a="1"/>
  <c r="C48" i="9" s="1"/>
  <c r="H38" i="8"/>
  <c r="F38" i="8"/>
  <c r="I38" i="8" s="1"/>
  <c r="C40" i="8" a="1"/>
  <c r="C40" i="8" s="1"/>
  <c r="D39" i="8"/>
  <c r="E39" i="8" s="1"/>
  <c r="G39" i="8" s="1"/>
  <c r="J39" i="8" s="1"/>
  <c r="L40" i="8" l="1"/>
  <c r="M40" i="8" s="1"/>
  <c r="F47" i="9"/>
  <c r="I47" i="9" s="1"/>
  <c r="K47" i="9"/>
  <c r="L46" i="9"/>
  <c r="H47" i="9"/>
  <c r="G47" i="9"/>
  <c r="J47" i="9" s="1"/>
  <c r="N48" i="9"/>
  <c r="M48" i="9"/>
  <c r="D48" i="9"/>
  <c r="F48" i="9" s="1"/>
  <c r="C49" i="9" a="1"/>
  <c r="C49" i="9" s="1"/>
  <c r="J45" i="9"/>
  <c r="J46" i="9"/>
  <c r="H39" i="8"/>
  <c r="F39" i="8"/>
  <c r="C41" i="8" a="1"/>
  <c r="C41" i="8" s="1"/>
  <c r="D40" i="8"/>
  <c r="E40" i="8" s="1"/>
  <c r="G40" i="8" s="1"/>
  <c r="J40" i="8" s="1"/>
  <c r="L41" i="8" l="1"/>
  <c r="M41" i="8" s="1"/>
  <c r="I48" i="9"/>
  <c r="K48" i="9"/>
  <c r="L47" i="9"/>
  <c r="E48" i="9"/>
  <c r="H48" i="9" s="1"/>
  <c r="N49" i="9"/>
  <c r="M49" i="9"/>
  <c r="D49" i="9"/>
  <c r="F49" i="9" s="1"/>
  <c r="I49" i="9" s="1"/>
  <c r="C50" i="9" a="1"/>
  <c r="C50" i="9" s="1"/>
  <c r="H40" i="8"/>
  <c r="I39" i="8"/>
  <c r="F40" i="8"/>
  <c r="I40" i="8" s="1"/>
  <c r="C42" i="8" a="1"/>
  <c r="C42" i="8" s="1"/>
  <c r="D41" i="8"/>
  <c r="E41" i="8" s="1"/>
  <c r="G41" i="8" s="1"/>
  <c r="J41" i="8" s="1"/>
  <c r="L42" i="8" l="1"/>
  <c r="M42" i="8" s="1"/>
  <c r="G48" i="9"/>
  <c r="J48" i="9" s="1"/>
  <c r="L48" i="9"/>
  <c r="K49" i="9"/>
  <c r="M50" i="9"/>
  <c r="D50" i="9"/>
  <c r="E50" i="9" s="1"/>
  <c r="G50" i="9" s="1"/>
  <c r="N50" i="9"/>
  <c r="C51" i="9" a="1"/>
  <c r="C51" i="9" s="1"/>
  <c r="E49" i="9"/>
  <c r="H41" i="8"/>
  <c r="F41" i="8"/>
  <c r="I41" i="8" s="1"/>
  <c r="C43" i="8" a="1"/>
  <c r="C43" i="8" s="1"/>
  <c r="D42" i="8"/>
  <c r="E42" i="8" s="1"/>
  <c r="G42" i="8" s="1"/>
  <c r="J42" i="8" s="1"/>
  <c r="L43" i="8" l="1"/>
  <c r="M43" i="8" s="1"/>
  <c r="K50" i="9"/>
  <c r="H49" i="9"/>
  <c r="L49" i="9" s="1"/>
  <c r="G49" i="9"/>
  <c r="F50" i="9"/>
  <c r="I50" i="9" s="1"/>
  <c r="N51" i="9"/>
  <c r="M51" i="9"/>
  <c r="D51" i="9"/>
  <c r="F51" i="9" s="1"/>
  <c r="C52" i="9" a="1"/>
  <c r="C52" i="9" s="1"/>
  <c r="C53" i="9" s="1"/>
  <c r="C54" i="9" s="1"/>
  <c r="C55" i="9" s="1"/>
  <c r="C56" i="9" s="1"/>
  <c r="H50" i="9"/>
  <c r="H42" i="8"/>
  <c r="F42" i="8"/>
  <c r="C44" i="8" a="1"/>
  <c r="C44" i="8" s="1"/>
  <c r="D43" i="8"/>
  <c r="E43" i="8" s="1"/>
  <c r="G43" i="8" s="1"/>
  <c r="J43" i="8" s="1"/>
  <c r="L44" i="8" l="1"/>
  <c r="M44" i="8" s="1"/>
  <c r="I51" i="9"/>
  <c r="I52" i="9" s="1"/>
  <c r="K51" i="9"/>
  <c r="L50" i="9"/>
  <c r="E51" i="9"/>
  <c r="J49" i="9"/>
  <c r="J50" i="9"/>
  <c r="H43" i="8"/>
  <c r="I42" i="8"/>
  <c r="F43" i="8"/>
  <c r="I43" i="8" s="1"/>
  <c r="C45" i="8" a="1"/>
  <c r="C45" i="8" s="1"/>
  <c r="D44" i="8"/>
  <c r="E44" i="8" s="1"/>
  <c r="G44" i="8" s="1"/>
  <c r="J44" i="8" s="1"/>
  <c r="L45" i="8" l="1"/>
  <c r="M45" i="8" s="1"/>
  <c r="G51" i="9"/>
  <c r="J51" i="9" s="1"/>
  <c r="J53" i="9" s="1"/>
  <c r="J52" i="9" s="1"/>
  <c r="H51" i="9"/>
  <c r="H44" i="8"/>
  <c r="F44" i="8"/>
  <c r="I44" i="8" s="1"/>
  <c r="C46" i="8" a="1"/>
  <c r="C46" i="8" s="1"/>
  <c r="D45" i="8"/>
  <c r="E45" i="8" s="1"/>
  <c r="G45" i="8" s="1"/>
  <c r="J45" i="8" s="1"/>
  <c r="L46" i="8" l="1"/>
  <c r="M46" i="8" s="1"/>
  <c r="H52" i="9"/>
  <c r="L51" i="9"/>
  <c r="H45" i="8"/>
  <c r="F45" i="8"/>
  <c r="I45" i="8" s="1"/>
  <c r="C47" i="8" a="1"/>
  <c r="C47" i="8" s="1"/>
  <c r="D46" i="8"/>
  <c r="E46" i="8" s="1"/>
  <c r="G46" i="8" s="1"/>
  <c r="J46" i="8" s="1"/>
  <c r="L47" i="8" l="1"/>
  <c r="M47" i="8" s="1"/>
  <c r="H46" i="8"/>
  <c r="F46" i="8"/>
  <c r="I46" i="8" s="1"/>
  <c r="C48" i="8" a="1"/>
  <c r="C48" i="8" s="1"/>
  <c r="D47" i="8"/>
  <c r="E47" i="8" s="1"/>
  <c r="G47" i="8" s="1"/>
  <c r="J47" i="8" s="1"/>
  <c r="L48" i="8" l="1"/>
  <c r="M48" i="8" s="1"/>
  <c r="H47" i="8"/>
  <c r="F47" i="8"/>
  <c r="C49" i="8" a="1"/>
  <c r="C49" i="8" s="1"/>
  <c r="D48" i="8"/>
  <c r="E48" i="8" s="1"/>
  <c r="G48" i="8" s="1"/>
  <c r="J48" i="8" s="1"/>
  <c r="L49" i="8" l="1"/>
  <c r="M49" i="8" s="1"/>
  <c r="H48" i="8"/>
  <c r="I47" i="8"/>
  <c r="F48" i="8"/>
  <c r="I48" i="8" s="1"/>
  <c r="C50" i="8" a="1"/>
  <c r="C50" i="8" s="1"/>
  <c r="D49" i="8"/>
  <c r="E49" i="8" s="1"/>
  <c r="G49" i="8" s="1"/>
  <c r="J49" i="8" s="1"/>
  <c r="L50" i="8" l="1"/>
  <c r="M50" i="8" s="1"/>
  <c r="H49" i="8"/>
  <c r="F49" i="8"/>
  <c r="I49" i="8" s="1"/>
  <c r="C51" i="8" a="1"/>
  <c r="C51" i="8" s="1"/>
  <c r="D50" i="8"/>
  <c r="E50" i="8" s="1"/>
  <c r="G50" i="8" s="1"/>
  <c r="J50" i="8" s="1"/>
  <c r="L51" i="8" l="1"/>
  <c r="M51" i="8" s="1"/>
  <c r="H50" i="8"/>
  <c r="F50" i="8"/>
  <c r="I50" i="8" s="1"/>
  <c r="C52" i="8" a="1"/>
  <c r="C52" i="8" s="1"/>
  <c r="D51" i="8"/>
  <c r="E51" i="8" s="1"/>
  <c r="G51" i="8" s="1"/>
  <c r="J51" i="8" s="1"/>
  <c r="J53" i="8" s="1"/>
  <c r="J52" i="8" l="1"/>
  <c r="H51" i="8"/>
  <c r="H52" i="8" s="1"/>
  <c r="F51" i="8"/>
  <c r="I51" i="8" s="1"/>
  <c r="I52" i="8" s="1"/>
  <c r="C53" i="8"/>
  <c r="C54" i="8" l="1"/>
  <c r="C55" i="8" l="1"/>
  <c r="C56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<sst xmlns="http://schemas.openxmlformats.org/spreadsheetml/2006/main" count="68" uniqueCount="33">
  <si>
    <t>Actual</t>
  </si>
  <si>
    <t>Period</t>
  </si>
  <si>
    <t>Shift Insert Shape for Circle Square Exact</t>
  </si>
  <si>
    <t>Draw Line Chart</t>
  </si>
  <si>
    <t>Draw Scatter Chart</t>
  </si>
  <si>
    <t>Edit Charts</t>
  </si>
  <si>
    <t>Make them the same size and snap to grid</t>
  </si>
  <si>
    <t>Alt Graph Snap to Grid</t>
  </si>
  <si>
    <t>Descriptive Statistics</t>
  </si>
  <si>
    <t>Average</t>
  </si>
  <si>
    <t>StdDev</t>
  </si>
  <si>
    <t>Max</t>
  </si>
  <si>
    <t>Min</t>
  </si>
  <si>
    <t>Range</t>
  </si>
  <si>
    <t>C.V.</t>
  </si>
  <si>
    <t>Count</t>
  </si>
  <si>
    <t>CI95%</t>
  </si>
  <si>
    <t>UCL</t>
  </si>
  <si>
    <t>LCL</t>
  </si>
  <si>
    <t>StdDevXbar</t>
  </si>
  <si>
    <t>MA5</t>
  </si>
  <si>
    <t>FMA5</t>
  </si>
  <si>
    <t>FMA</t>
  </si>
  <si>
    <t>E</t>
  </si>
  <si>
    <t>|E|</t>
  </si>
  <si>
    <t>E2</t>
  </si>
  <si>
    <t>|E|/A</t>
  </si>
  <si>
    <t>MAD</t>
  </si>
  <si>
    <t>MSE</t>
  </si>
  <si>
    <t>MAPE</t>
  </si>
  <si>
    <t>BIAS</t>
  </si>
  <si>
    <t>TS</t>
  </si>
  <si>
    <t>Stak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</si>
</sst>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3" borderId="3" xfId="0" applyFill="1" applyBorder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0" fontId="1" fillId="5" borderId="0" xfId="0" applyFont="1" applyFill="1"/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Line-Chart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'0-DrawStat-Static'!$B$1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'0-DrawStat-Static'!$A$2:$A$21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'0-DrawStat-Static'!$B$2:$B$21</c:f>
              <c:numCache>
                <c:formatCode>General</c:formatCode>
                <c:ptCount val="20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72-4C94-BFA9-FE33B673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997183"/>
        <c:axId val="1010995103"/>
      </c:lineChart>
      <c:catAx>
        <c:axId val="1010997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10995103"/>
        <c:crosses val="autoZero"/>
        <c:auto val="1"/>
        <c:lblAlgn val="ctr"/>
        <c:lblOffset val="100"/>
        <c:noMultiLvlLbl val="0"/>
      </c:catAx>
      <c:valAx>
        <c:axId val="101099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1099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Scatter-Chart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'0-DrawStat-Static'!$B$1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'0-DrawStat-Static'!$A$2:$A$21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'0-DrawStat-Static'!$B$2:$B$21</c:f>
              <c:numCache>
                <c:formatCode>General</c:formatCode>
                <c:ptCount val="20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33-4962-A3E0-D161D07DA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0909327"/>
        <c:axId val="1035574175"/>
      </c:scatterChart>
      <c:valAx>
        <c:axId val="10309093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35574175"/>
        <c:crosses val="autoZero"/>
        <c:crossBetween val="midCat"/>
      </c:valAx>
      <c:valAx>
        <c:axId val="1035574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0309093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Line-Chart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'1-DrawStatDynamic'!Period_1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'1-DrawStatDynamic'!Actual_1</c:f>
              <c:numCache>
                <c:formatCode>General</c:formatCode>
                <c:ptCount val="36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13</c:v>
                </c:pt>
                <c:pt idx="29">
                  <c:v>15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16</c:v>
                </c:pt>
                <c:pt idx="3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0-4A15-BF1B-9ADE67299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515359"/>
        <c:axId val="746513279"/>
      </c:lineChart>
      <c:catAx>
        <c:axId val="74651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46513279"/>
        <c:crosses val="autoZero"/>
        <c:auto val="1"/>
        <c:lblAlgn val="ctr"/>
        <c:lblOffset val="100"/>
        <c:noMultiLvlLbl val="0"/>
      </c:catAx>
      <c:valAx>
        <c:axId val="74651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4651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Scatter-Chart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'1-DrawStatDynamic'!Period_1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'1-DrawStatDynamic'!Actual_1</c:f>
              <c:numCache>
                <c:formatCode>General</c:formatCode>
                <c:ptCount val="50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13</c:v>
                </c:pt>
                <c:pt idx="29">
                  <c:v>15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18</c:v>
                </c:pt>
                <c:pt idx="35">
                  <c:v>10</c:v>
                </c:pt>
                <c:pt idx="36">
                  <c:v>16</c:v>
                </c:pt>
                <c:pt idx="37">
                  <c:v>9</c:v>
                </c:pt>
                <c:pt idx="38">
                  <c:v>17</c:v>
                </c:pt>
                <c:pt idx="39">
                  <c:v>13</c:v>
                </c:pt>
                <c:pt idx="40">
                  <c:v>9</c:v>
                </c:pt>
                <c:pt idx="41">
                  <c:v>25</c:v>
                </c:pt>
                <c:pt idx="42">
                  <c:v>20</c:v>
                </c:pt>
                <c:pt idx="43">
                  <c:v>16</c:v>
                </c:pt>
                <c:pt idx="44">
                  <c:v>14</c:v>
                </c:pt>
                <c:pt idx="45">
                  <c:v>16</c:v>
                </c:pt>
                <c:pt idx="46">
                  <c:v>23</c:v>
                </c:pt>
                <c:pt idx="47">
                  <c:v>13</c:v>
                </c:pt>
                <c:pt idx="48">
                  <c:v>16</c:v>
                </c:pt>
                <c:pt idx="4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92-491C-BFB9-92562117E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709055"/>
        <c:axId val="860714047"/>
      </c:scatterChart>
      <c:valAx>
        <c:axId val="860709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60714047"/>
        <c:crosses val="autoZero"/>
        <c:crossBetween val="midCat"/>
      </c:valAx>
      <c:valAx>
        <c:axId val="86071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6070905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Line-Chart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'2-MovingAve'!$A$2:$A$51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'2-MovingAve'!$B$2:$B$51</c:f>
              <c:numCache>
                <c:formatCode>General</c:formatCode>
                <c:ptCount val="36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13</c:v>
                </c:pt>
                <c:pt idx="29">
                  <c:v>15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16</c:v>
                </c:pt>
                <c:pt idx="3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D-417B-BC4D-854BE29FD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515359"/>
        <c:axId val="746513279"/>
      </c:lineChart>
      <c:catAx>
        <c:axId val="746515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6513279"/>
        <c:crosses val="autoZero"/>
        <c:auto val="1"/>
        <c:lblAlgn val="ctr"/>
        <c:lblOffset val="100"/>
        <c:noMultiLvlLbl val="0"/>
      </c:catAx>
      <c:valAx>
        <c:axId val="74651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4651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Scatter-Chart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'2-MovingAve'!$A$2:$A$51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'2-MovingAve'!$B$2:$B$51</c:f>
              <c:numCache>
                <c:formatCode>General</c:formatCode>
                <c:ptCount val="50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13</c:v>
                </c:pt>
                <c:pt idx="29">
                  <c:v>15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18</c:v>
                </c:pt>
                <c:pt idx="35">
                  <c:v>10</c:v>
                </c:pt>
                <c:pt idx="36">
                  <c:v>16</c:v>
                </c:pt>
                <c:pt idx="37">
                  <c:v>9</c:v>
                </c:pt>
                <c:pt idx="38">
                  <c:v>17</c:v>
                </c:pt>
                <c:pt idx="39">
                  <c:v>13</c:v>
                </c:pt>
                <c:pt idx="40">
                  <c:v>9</c:v>
                </c:pt>
                <c:pt idx="41">
                  <c:v>25</c:v>
                </c:pt>
                <c:pt idx="42">
                  <c:v>20</c:v>
                </c:pt>
                <c:pt idx="43">
                  <c:v>16</c:v>
                </c:pt>
                <c:pt idx="44">
                  <c:v>14</c:v>
                </c:pt>
                <c:pt idx="45">
                  <c:v>16</c:v>
                </c:pt>
                <c:pt idx="46">
                  <c:v>23</c:v>
                </c:pt>
                <c:pt idx="47">
                  <c:v>13</c:v>
                </c:pt>
                <c:pt idx="48">
                  <c:v>16</c:v>
                </c:pt>
                <c:pt idx="4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06-4554-9190-41BD2302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709055"/>
        <c:axId val="860714047"/>
      </c:scatterChart>
      <c:valAx>
        <c:axId val="860709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60714047"/>
        <c:crosses val="autoZero"/>
        <c:crossBetween val="midCat"/>
      </c:valAx>
      <c:valAx>
        <c:axId val="86071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6070905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Line-Chart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cat>
            <c:numRef>
              <c:f>'3-MovingAveGraph'!$A$2:$A$51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'3-MovingAveGraph'!$L$2:$L$51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13.366666666666667</c:v>
                </c:pt>
                <c:pt idx="10">
                  <c:v>13.966666666666667</c:v>
                </c:pt>
                <c:pt idx="11">
                  <c:v>13.766666666666667</c:v>
                </c:pt>
                <c:pt idx="12">
                  <c:v>13.366666666666667</c:v>
                </c:pt>
                <c:pt idx="13">
                  <c:v>15.566666666666666</c:v>
                </c:pt>
                <c:pt idx="14">
                  <c:v>16.766666666666666</c:v>
                </c:pt>
                <c:pt idx="15">
                  <c:v>18.166666666666664</c:v>
                </c:pt>
                <c:pt idx="16">
                  <c:v>12</c:v>
                </c:pt>
                <c:pt idx="17">
                  <c:v>17.366666666666664</c:v>
                </c:pt>
                <c:pt idx="18">
                  <c:v>18.566666666666663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10.166666666666663</c:v>
                </c:pt>
                <c:pt idx="25">
                  <c:v>12.366666666666664</c:v>
                </c:pt>
                <c:pt idx="26">
                  <c:v>14.366666666666664</c:v>
                </c:pt>
                <c:pt idx="27">
                  <c:v>16.366666666666664</c:v>
                </c:pt>
                <c:pt idx="28">
                  <c:v>13</c:v>
                </c:pt>
                <c:pt idx="29">
                  <c:v>15</c:v>
                </c:pt>
                <c:pt idx="30">
                  <c:v>17.566666666666663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16</c:v>
                </c:pt>
                <c:pt idx="3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48-433A-9653-765D94ECF9E9}"/>
            </c:ext>
          </c:extLst>
        </c:ser>
        <c:ser>
          <c:idx val="3"/>
          <c:order val="3"/>
          <c:spPr>
            <a:solidFill>
              <a:schemeClr val="tx1"/>
            </a:solidFill>
            <a:ln>
              <a:solidFill>
                <a:schemeClr val="bg2"/>
              </a:solidFill>
            </a:ln>
            <a:effectLst/>
          </c:spPr>
          <c:invertIfNegative val="0"/>
          <c:cat>
            <c:numRef>
              <c:f>'3-MovingAveGraph'!$A$2:$A$51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'3-MovingAveGraph'!$M$2:$M$51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0.16666666666666785</c:v>
                </c:pt>
                <c:pt idx="6">
                  <c:v>1.1666666666666679</c:v>
                </c:pt>
                <c:pt idx="7">
                  <c:v>8.3666666666666671</c:v>
                </c:pt>
                <c:pt idx="8">
                  <c:v>0.7666666666666675</c:v>
                </c:pt>
                <c:pt idx="9">
                  <c:v>0.63333333333333286</c:v>
                </c:pt>
                <c:pt idx="10">
                  <c:v>6.0333333333333332</c:v>
                </c:pt>
                <c:pt idx="11">
                  <c:v>2.2333333333333325</c:v>
                </c:pt>
                <c:pt idx="12">
                  <c:v>0.63333333333333286</c:v>
                </c:pt>
                <c:pt idx="13">
                  <c:v>2.4333333333333336</c:v>
                </c:pt>
                <c:pt idx="14">
                  <c:v>2.2333333333333343</c:v>
                </c:pt>
                <c:pt idx="15">
                  <c:v>2.8333333333333357</c:v>
                </c:pt>
                <c:pt idx="16">
                  <c:v>4.5666666666666629</c:v>
                </c:pt>
                <c:pt idx="17">
                  <c:v>2.6333333333333364</c:v>
                </c:pt>
                <c:pt idx="18">
                  <c:v>1.4333333333333371</c:v>
                </c:pt>
                <c:pt idx="19">
                  <c:v>8.5666666666666629</c:v>
                </c:pt>
                <c:pt idx="20">
                  <c:v>4.7666666666666622</c:v>
                </c:pt>
                <c:pt idx="21">
                  <c:v>2.5666666666666629</c:v>
                </c:pt>
                <c:pt idx="22">
                  <c:v>0.56666666666666288</c:v>
                </c:pt>
                <c:pt idx="23">
                  <c:v>0.56666666666666288</c:v>
                </c:pt>
                <c:pt idx="24">
                  <c:v>7.8333333333333375</c:v>
                </c:pt>
                <c:pt idx="25">
                  <c:v>6.6333333333333364</c:v>
                </c:pt>
                <c:pt idx="26">
                  <c:v>5.6333333333333364</c:v>
                </c:pt>
                <c:pt idx="27">
                  <c:v>3.6333333333333364</c:v>
                </c:pt>
                <c:pt idx="28">
                  <c:v>3.5666666666666629</c:v>
                </c:pt>
                <c:pt idx="29">
                  <c:v>2.5666666666666629</c:v>
                </c:pt>
                <c:pt idx="30">
                  <c:v>0.43333333333333712</c:v>
                </c:pt>
                <c:pt idx="31">
                  <c:v>2.5666666666666629</c:v>
                </c:pt>
                <c:pt idx="32">
                  <c:v>0.56666666666666288</c:v>
                </c:pt>
                <c:pt idx="33">
                  <c:v>1.1666666666666625</c:v>
                </c:pt>
                <c:pt idx="34">
                  <c:v>0.1666666666666643</c:v>
                </c:pt>
                <c:pt idx="35">
                  <c:v>0.1666666666666643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48-433A-9653-765D94ECF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746515359"/>
        <c:axId val="746513279"/>
      </c:barChart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'3-MovingAveGraph'!$A$2:$A$51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'3-MovingAveGraph'!$B$2:$B$51</c:f>
              <c:numCache>
                <c:formatCode>General</c:formatCode>
                <c:ptCount val="36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13</c:v>
                </c:pt>
                <c:pt idx="29">
                  <c:v>15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16</c:v>
                </c:pt>
                <c:pt idx="3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8-433A-9653-765D94ECF9E9}"/>
            </c:ext>
          </c:extLst>
        </c:ser>
        <c:ser>
          <c:idx val="1"/>
          <c:order val="1"/>
          <c:tx>
            <c:strRef>
              <c:f>'3-MovingAveGraph'!$C$1</c:f>
              <c:strCache>
                <c:ptCount val="1"/>
                <c:pt idx="0">
                  <c:v>FMA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'3-MovingAveGraph'!$A$2:$A$51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'3-MovingAveGraph'!FMA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17.166666666666668</c:v>
                </c:pt>
                <c:pt idx="6">
                  <c:v>17.166666666666668</c:v>
                </c:pt>
                <c:pt idx="7">
                  <c:v>15.366666666666667</c:v>
                </c:pt>
                <c:pt idx="8">
                  <c:v>13.766666666666667</c:v>
                </c:pt>
                <c:pt idx="9">
                  <c:v>13.366666666666667</c:v>
                </c:pt>
                <c:pt idx="10">
                  <c:v>13.966666666666667</c:v>
                </c:pt>
                <c:pt idx="11">
                  <c:v>13.766666666666667</c:v>
                </c:pt>
                <c:pt idx="12">
                  <c:v>13.366666666666667</c:v>
                </c:pt>
                <c:pt idx="13">
                  <c:v>15.566666666666666</c:v>
                </c:pt>
                <c:pt idx="14">
                  <c:v>16.766666666666666</c:v>
                </c:pt>
                <c:pt idx="15">
                  <c:v>18.166666666666664</c:v>
                </c:pt>
                <c:pt idx="16">
                  <c:v>16.566666666666663</c:v>
                </c:pt>
                <c:pt idx="17">
                  <c:v>17.366666666666664</c:v>
                </c:pt>
                <c:pt idx="18">
                  <c:v>18.566666666666663</c:v>
                </c:pt>
                <c:pt idx="19">
                  <c:v>16.566666666666663</c:v>
                </c:pt>
                <c:pt idx="20">
                  <c:v>14.766666666666662</c:v>
                </c:pt>
                <c:pt idx="21">
                  <c:v>12.566666666666663</c:v>
                </c:pt>
                <c:pt idx="22">
                  <c:v>12.566666666666663</c:v>
                </c:pt>
                <c:pt idx="23">
                  <c:v>10.566666666666663</c:v>
                </c:pt>
                <c:pt idx="24">
                  <c:v>10.166666666666663</c:v>
                </c:pt>
                <c:pt idx="25">
                  <c:v>12.366666666666664</c:v>
                </c:pt>
                <c:pt idx="26">
                  <c:v>14.366666666666664</c:v>
                </c:pt>
                <c:pt idx="27">
                  <c:v>16.366666666666664</c:v>
                </c:pt>
                <c:pt idx="28">
                  <c:v>16.566666666666663</c:v>
                </c:pt>
                <c:pt idx="29">
                  <c:v>17.566666666666663</c:v>
                </c:pt>
                <c:pt idx="30">
                  <c:v>17.566666666666663</c:v>
                </c:pt>
                <c:pt idx="31">
                  <c:v>16.566666666666663</c:v>
                </c:pt>
                <c:pt idx="32">
                  <c:v>15.566666666666663</c:v>
                </c:pt>
                <c:pt idx="33">
                  <c:v>14.166666666666663</c:v>
                </c:pt>
                <c:pt idx="34">
                  <c:v>16.166666666666664</c:v>
                </c:pt>
                <c:pt idx="35">
                  <c:v>16.166666666666664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48-433A-9653-765D94ECF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515359"/>
        <c:axId val="746513279"/>
      </c:lineChart>
      <c:catAx>
        <c:axId val="746515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6513279"/>
        <c:crosses val="autoZero"/>
        <c:auto val="1"/>
        <c:lblAlgn val="ctr"/>
        <c:lblOffset val="100"/>
        <c:noMultiLvlLbl val="0"/>
      </c:catAx>
      <c:valAx>
        <c:axId val="74651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4651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'3-MovingAveGraph'!$L$1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'3-MovingAveGraph'!$A$2:$A$51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'3-MovingAveGraph'!$L$2:$L$51</c:f>
              <c:numCache>
                <c:formatCode>General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13.366666666666667</c:v>
                </c:pt>
                <c:pt idx="10">
                  <c:v>13.966666666666667</c:v>
                </c:pt>
                <c:pt idx="11">
                  <c:v>13.766666666666667</c:v>
                </c:pt>
                <c:pt idx="12">
                  <c:v>13.366666666666667</c:v>
                </c:pt>
                <c:pt idx="13">
                  <c:v>15.566666666666666</c:v>
                </c:pt>
                <c:pt idx="14">
                  <c:v>16.766666666666666</c:v>
                </c:pt>
                <c:pt idx="15">
                  <c:v>18.166666666666664</c:v>
                </c:pt>
                <c:pt idx="16">
                  <c:v>12</c:v>
                </c:pt>
                <c:pt idx="17">
                  <c:v>17.366666666666664</c:v>
                </c:pt>
                <c:pt idx="18">
                  <c:v>18.566666666666663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10.166666666666663</c:v>
                </c:pt>
                <c:pt idx="25">
                  <c:v>12.366666666666664</c:v>
                </c:pt>
                <c:pt idx="26">
                  <c:v>14.366666666666664</c:v>
                </c:pt>
                <c:pt idx="27">
                  <c:v>16.366666666666664</c:v>
                </c:pt>
                <c:pt idx="28">
                  <c:v>13</c:v>
                </c:pt>
                <c:pt idx="29">
                  <c:v>15</c:v>
                </c:pt>
                <c:pt idx="30">
                  <c:v>17.566666666666663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15.166666666666663</c:v>
                </c:pt>
                <c:pt idx="35">
                  <c:v>10</c:v>
                </c:pt>
                <c:pt idx="36">
                  <c:v>13.766666666666662</c:v>
                </c:pt>
                <c:pt idx="37">
                  <c:v>9</c:v>
                </c:pt>
                <c:pt idx="38">
                  <c:v>13.166666666666663</c:v>
                </c:pt>
                <c:pt idx="39">
                  <c:v>13</c:v>
                </c:pt>
                <c:pt idx="40">
                  <c:v>9</c:v>
                </c:pt>
                <c:pt idx="41">
                  <c:v>14.366666666666662</c:v>
                </c:pt>
                <c:pt idx="42">
                  <c:v>15.166666666666663</c:v>
                </c:pt>
                <c:pt idx="43">
                  <c:v>16</c:v>
                </c:pt>
                <c:pt idx="44">
                  <c:v>14</c:v>
                </c:pt>
                <c:pt idx="45">
                  <c:v>16</c:v>
                </c:pt>
                <c:pt idx="46">
                  <c:v>19.366666666666664</c:v>
                </c:pt>
                <c:pt idx="47">
                  <c:v>13</c:v>
                </c:pt>
                <c:pt idx="48">
                  <c:v>16</c:v>
                </c:pt>
                <c:pt idx="4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D2-432F-BFD5-D11BC602C3FB}"/>
            </c:ext>
          </c:extLst>
        </c:ser>
        <c:ser>
          <c:idx val="3"/>
          <c:order val="3"/>
          <c:tx>
            <c:strRef>
              <c:f>'3-MovingAveGraph'!$M$1</c:f>
              <c:strCache>
                <c:ptCount val="1"/>
                <c:pt idx="0">
                  <c:v>Stak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'3-MovingAveGraph'!$A$2:$A$51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'3-MovingAveGraph'!$M$2:$M$51</c:f>
              <c:numCache>
                <c:formatCode>General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0.16666666666666785</c:v>
                </c:pt>
                <c:pt idx="6">
                  <c:v>1.1666666666666679</c:v>
                </c:pt>
                <c:pt idx="7">
                  <c:v>8.3666666666666671</c:v>
                </c:pt>
                <c:pt idx="8">
                  <c:v>0.7666666666666675</c:v>
                </c:pt>
                <c:pt idx="9">
                  <c:v>0.63333333333333286</c:v>
                </c:pt>
                <c:pt idx="10">
                  <c:v>6.0333333333333332</c:v>
                </c:pt>
                <c:pt idx="11">
                  <c:v>2.2333333333333325</c:v>
                </c:pt>
                <c:pt idx="12">
                  <c:v>0.63333333333333286</c:v>
                </c:pt>
                <c:pt idx="13">
                  <c:v>2.4333333333333336</c:v>
                </c:pt>
                <c:pt idx="14">
                  <c:v>2.2333333333333343</c:v>
                </c:pt>
                <c:pt idx="15">
                  <c:v>2.8333333333333357</c:v>
                </c:pt>
                <c:pt idx="16">
                  <c:v>4.5666666666666629</c:v>
                </c:pt>
                <c:pt idx="17">
                  <c:v>2.6333333333333364</c:v>
                </c:pt>
                <c:pt idx="18">
                  <c:v>1.4333333333333371</c:v>
                </c:pt>
                <c:pt idx="19">
                  <c:v>8.5666666666666629</c:v>
                </c:pt>
                <c:pt idx="20">
                  <c:v>4.7666666666666622</c:v>
                </c:pt>
                <c:pt idx="21">
                  <c:v>2.5666666666666629</c:v>
                </c:pt>
                <c:pt idx="22">
                  <c:v>0.56666666666666288</c:v>
                </c:pt>
                <c:pt idx="23">
                  <c:v>0.56666666666666288</c:v>
                </c:pt>
                <c:pt idx="24">
                  <c:v>7.8333333333333375</c:v>
                </c:pt>
                <c:pt idx="25">
                  <c:v>6.6333333333333364</c:v>
                </c:pt>
                <c:pt idx="26">
                  <c:v>5.6333333333333364</c:v>
                </c:pt>
                <c:pt idx="27">
                  <c:v>3.6333333333333364</c:v>
                </c:pt>
                <c:pt idx="28">
                  <c:v>3.5666666666666629</c:v>
                </c:pt>
                <c:pt idx="29">
                  <c:v>2.5666666666666629</c:v>
                </c:pt>
                <c:pt idx="30">
                  <c:v>0.43333333333333712</c:v>
                </c:pt>
                <c:pt idx="31">
                  <c:v>2.5666666666666629</c:v>
                </c:pt>
                <c:pt idx="32">
                  <c:v>0.56666666666666288</c:v>
                </c:pt>
                <c:pt idx="33">
                  <c:v>1.1666666666666625</c:v>
                </c:pt>
                <c:pt idx="34">
                  <c:v>2.8333333333333375</c:v>
                </c:pt>
                <c:pt idx="35">
                  <c:v>4.1666666666666625</c:v>
                </c:pt>
                <c:pt idx="36">
                  <c:v>2.2333333333333378</c:v>
                </c:pt>
                <c:pt idx="37">
                  <c:v>3.7666666666666622</c:v>
                </c:pt>
                <c:pt idx="38">
                  <c:v>3.8333333333333375</c:v>
                </c:pt>
                <c:pt idx="39">
                  <c:v>0.16666666666666252</c:v>
                </c:pt>
                <c:pt idx="40">
                  <c:v>2.3666666666666618</c:v>
                </c:pt>
                <c:pt idx="41">
                  <c:v>10.633333333333338</c:v>
                </c:pt>
                <c:pt idx="42">
                  <c:v>4.8333333333333375</c:v>
                </c:pt>
                <c:pt idx="43">
                  <c:v>0.56666666666666288</c:v>
                </c:pt>
                <c:pt idx="44">
                  <c:v>1.9666666666666632</c:v>
                </c:pt>
                <c:pt idx="45">
                  <c:v>0.56666666666666288</c:v>
                </c:pt>
                <c:pt idx="46">
                  <c:v>3.6333333333333364</c:v>
                </c:pt>
                <c:pt idx="47">
                  <c:v>3.966666666666665</c:v>
                </c:pt>
                <c:pt idx="48">
                  <c:v>0.1666666666666643</c:v>
                </c:pt>
                <c:pt idx="49">
                  <c:v>0.1666666666666643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D2-432F-BFD5-D11BC602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5"/>
        <c:overlap val="100"/>
        <c:axId val="918655711"/>
        <c:axId val="918651967"/>
      </c:barChart>
      <c:scatterChart>
        <c:scatterStyle val="lineMarker"/>
        <c:varyColors val="0"/>
        <c:ser>
          <c:idx val="0"/>
          <c:order val="0"/>
          <c:tx>
            <c:strRef>
              <c:f>'3-MovingAveGraph'!$B$1</c:f>
              <c:strCache>
                <c:ptCount val="1"/>
                <c:pt idx="0">
                  <c:v>Actual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'3-MovingAveGraph'!$A$2:$A$51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'3-MovingAveGraph'!$B$2:$B$51</c:f>
              <c:numCache>
                <c:formatCode>General</c:formatCode>
                <c:ptCount val="50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13</c:v>
                </c:pt>
                <c:pt idx="29">
                  <c:v>15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18</c:v>
                </c:pt>
                <c:pt idx="35">
                  <c:v>10</c:v>
                </c:pt>
                <c:pt idx="36">
                  <c:v>16</c:v>
                </c:pt>
                <c:pt idx="37">
                  <c:v>9</c:v>
                </c:pt>
                <c:pt idx="38">
                  <c:v>17</c:v>
                </c:pt>
                <c:pt idx="39">
                  <c:v>13</c:v>
                </c:pt>
                <c:pt idx="40">
                  <c:v>9</c:v>
                </c:pt>
                <c:pt idx="41">
                  <c:v>25</c:v>
                </c:pt>
                <c:pt idx="42">
                  <c:v>20</c:v>
                </c:pt>
                <c:pt idx="43">
                  <c:v>16</c:v>
                </c:pt>
                <c:pt idx="44">
                  <c:v>14</c:v>
                </c:pt>
                <c:pt idx="45">
                  <c:v>16</c:v>
                </c:pt>
                <c:pt idx="46">
                  <c:v>23</c:v>
                </c:pt>
                <c:pt idx="47">
                  <c:v>13</c:v>
                </c:pt>
                <c:pt idx="48">
                  <c:v>16</c:v>
                </c:pt>
                <c:pt idx="4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D2-432F-BFD5-D11BC602C3FB}"/>
            </c:ext>
          </c:extLst>
        </c:ser>
        <c:ser>
          <c:idx val="1"/>
          <c:order val="1"/>
          <c:tx>
            <c:strRef>
              <c:f>'3-MovingAveGraph'!$C$1</c:f>
              <c:strCache>
                <c:ptCount val="1"/>
                <c:pt idx="0">
                  <c:v>FMA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'3-MovingAveGraph'!$A$2:$A$51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'3-MovingAveGraph'!$C$2:$C$51</c:f>
              <c:numCache>
                <c:formatCode>General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17.166666666666668</c:v>
                </c:pt>
                <c:pt idx="6">
                  <c:v>17.166666666666668</c:v>
                </c:pt>
                <c:pt idx="7">
                  <c:v>15.366666666666667</c:v>
                </c:pt>
                <c:pt idx="8">
                  <c:v>13.766666666666667</c:v>
                </c:pt>
                <c:pt idx="9">
                  <c:v>13.366666666666667</c:v>
                </c:pt>
                <c:pt idx="10">
                  <c:v>13.966666666666667</c:v>
                </c:pt>
                <c:pt idx="11">
                  <c:v>13.766666666666667</c:v>
                </c:pt>
                <c:pt idx="12">
                  <c:v>13.366666666666667</c:v>
                </c:pt>
                <c:pt idx="13">
                  <c:v>15.566666666666666</c:v>
                </c:pt>
                <c:pt idx="14">
                  <c:v>16.766666666666666</c:v>
                </c:pt>
                <c:pt idx="15">
                  <c:v>18.166666666666664</c:v>
                </c:pt>
                <c:pt idx="16">
                  <c:v>16.566666666666663</c:v>
                </c:pt>
                <c:pt idx="17">
                  <c:v>17.366666666666664</c:v>
                </c:pt>
                <c:pt idx="18">
                  <c:v>18.566666666666663</c:v>
                </c:pt>
                <c:pt idx="19">
                  <c:v>16.566666666666663</c:v>
                </c:pt>
                <c:pt idx="20">
                  <c:v>14.766666666666662</c:v>
                </c:pt>
                <c:pt idx="21">
                  <c:v>12.566666666666663</c:v>
                </c:pt>
                <c:pt idx="22">
                  <c:v>12.566666666666663</c:v>
                </c:pt>
                <c:pt idx="23">
                  <c:v>10.566666666666663</c:v>
                </c:pt>
                <c:pt idx="24">
                  <c:v>10.166666666666663</c:v>
                </c:pt>
                <c:pt idx="25">
                  <c:v>12.366666666666664</c:v>
                </c:pt>
                <c:pt idx="26">
                  <c:v>14.366666666666664</c:v>
                </c:pt>
                <c:pt idx="27">
                  <c:v>16.366666666666664</c:v>
                </c:pt>
                <c:pt idx="28">
                  <c:v>16.566666666666663</c:v>
                </c:pt>
                <c:pt idx="29">
                  <c:v>17.566666666666663</c:v>
                </c:pt>
                <c:pt idx="30">
                  <c:v>17.566666666666663</c:v>
                </c:pt>
                <c:pt idx="31">
                  <c:v>16.566666666666663</c:v>
                </c:pt>
                <c:pt idx="32">
                  <c:v>15.566666666666663</c:v>
                </c:pt>
                <c:pt idx="33">
                  <c:v>14.166666666666663</c:v>
                </c:pt>
                <c:pt idx="34">
                  <c:v>15.166666666666663</c:v>
                </c:pt>
                <c:pt idx="35">
                  <c:v>14.166666666666663</c:v>
                </c:pt>
                <c:pt idx="36">
                  <c:v>13.766666666666662</c:v>
                </c:pt>
                <c:pt idx="37">
                  <c:v>12.766666666666662</c:v>
                </c:pt>
                <c:pt idx="38">
                  <c:v>13.166666666666663</c:v>
                </c:pt>
                <c:pt idx="39">
                  <c:v>13.166666666666663</c:v>
                </c:pt>
                <c:pt idx="40">
                  <c:v>11.366666666666662</c:v>
                </c:pt>
                <c:pt idx="41">
                  <c:v>14.366666666666662</c:v>
                </c:pt>
                <c:pt idx="42">
                  <c:v>15.166666666666663</c:v>
                </c:pt>
                <c:pt idx="43">
                  <c:v>16.566666666666663</c:v>
                </c:pt>
                <c:pt idx="44">
                  <c:v>15.966666666666663</c:v>
                </c:pt>
                <c:pt idx="45">
                  <c:v>16.566666666666663</c:v>
                </c:pt>
                <c:pt idx="46">
                  <c:v>19.366666666666664</c:v>
                </c:pt>
                <c:pt idx="47">
                  <c:v>16.966666666666665</c:v>
                </c:pt>
                <c:pt idx="48">
                  <c:v>16.166666666666664</c:v>
                </c:pt>
                <c:pt idx="49">
                  <c:v>16.166666666666664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D2-432F-BFD5-D11BC602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655711"/>
        <c:axId val="918651967"/>
      </c:scatterChart>
      <c:catAx>
        <c:axId val="9186557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18651967"/>
        <c:crosses val="autoZero"/>
        <c:auto val="1"/>
        <c:lblAlgn val="ctr"/>
        <c:lblOffset val="100"/>
        <c:noMultiLvlLbl val="0"/>
      </c:catAx>
      <c:valAx>
        <c:axId val="91865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18655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Line-Chart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'4-MovingAveGraph (2)'!$A$2:$A$51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'4-MovingAveGraph (2)'!$B$2:$B$51</c:f>
              <c:numCache>
                <c:formatCode>General</c:formatCode>
                <c:ptCount val="36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13</c:v>
                </c:pt>
                <c:pt idx="29">
                  <c:v>15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16</c:v>
                </c:pt>
                <c:pt idx="3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0-45CF-86B0-4D4EA11A2A48}"/>
            </c:ext>
          </c:extLst>
        </c:ser>
        <c:ser>
          <c:idx val="1"/>
          <c:order val="1"/>
          <c:tx>
            <c:strRef>
              <c:f>'4-MovingAveGraph (2)'!$C$1</c:f>
              <c:strCache>
                <c:ptCount val="1"/>
                <c:pt idx="0">
                  <c:v>FMA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'4-MovingAveGraph (2)'!$A$2:$A$51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49</c:v>
                </c:pt>
                <c:pt idx="35">
                  <c:v>50</c:v>
                </c:pt>
              </c:numCache>
            </c:numRef>
          </c:cat>
          <c:val>
            <c:numRef>
              <c:f>'4-MovingAveGraph (2)'!$C$2:$C$51</c:f>
              <c:numCache>
                <c:formatCode>General</c:formatCode>
                <c:ptCount val="3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15.444444444444445</c:v>
                </c:pt>
                <c:pt idx="9">
                  <c:v>15.044444444444444</c:v>
                </c:pt>
                <c:pt idx="10">
                  <c:v>15.844444444444445</c:v>
                </c:pt>
                <c:pt idx="11">
                  <c:v>14.844444444444445</c:v>
                </c:pt>
                <c:pt idx="12">
                  <c:v>14.444444444444445</c:v>
                </c:pt>
                <c:pt idx="13">
                  <c:v>14.644444444444444</c:v>
                </c:pt>
                <c:pt idx="14">
                  <c:v>15.044444444444444</c:v>
                </c:pt>
                <c:pt idx="15">
                  <c:v>16.044444444444444</c:v>
                </c:pt>
                <c:pt idx="16">
                  <c:v>17.044444444444444</c:v>
                </c:pt>
                <c:pt idx="17">
                  <c:v>18.444444444444443</c:v>
                </c:pt>
                <c:pt idx="18">
                  <c:v>19.644444444444442</c:v>
                </c:pt>
                <c:pt idx="19">
                  <c:v>17.244444444444444</c:v>
                </c:pt>
                <c:pt idx="20">
                  <c:v>16.044444444444444</c:v>
                </c:pt>
                <c:pt idx="21">
                  <c:v>15.244444444444444</c:v>
                </c:pt>
                <c:pt idx="22">
                  <c:v>14.044444444444444</c:v>
                </c:pt>
                <c:pt idx="23">
                  <c:v>12.244444444444444</c:v>
                </c:pt>
                <c:pt idx="24">
                  <c:v>11.644444444444444</c:v>
                </c:pt>
                <c:pt idx="25">
                  <c:v>13.044444444444444</c:v>
                </c:pt>
                <c:pt idx="26">
                  <c:v>13.044444444444444</c:v>
                </c:pt>
                <c:pt idx="27">
                  <c:v>13.044444444444444</c:v>
                </c:pt>
                <c:pt idx="28">
                  <c:v>14.044444444444444</c:v>
                </c:pt>
                <c:pt idx="29">
                  <c:v>15.044444444444444</c:v>
                </c:pt>
                <c:pt idx="30">
                  <c:v>16.644444444444446</c:v>
                </c:pt>
                <c:pt idx="31">
                  <c:v>17.044444444444444</c:v>
                </c:pt>
                <c:pt idx="32">
                  <c:v>18.044444444444444</c:v>
                </c:pt>
                <c:pt idx="33">
                  <c:v>17.044444444444444</c:v>
                </c:pt>
                <c:pt idx="34">
                  <c:v>18.044444444444444</c:v>
                </c:pt>
                <c:pt idx="35">
                  <c:v>19.444444444444443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F0-45CF-86B0-4D4EA11A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515359"/>
        <c:axId val="746513279"/>
      </c:lineChart>
      <c:catAx>
        <c:axId val="74651535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6513279"/>
        <c:crosses val="autoZero"/>
        <c:auto val="1"/>
        <c:lblAlgn val="ctr"/>
        <c:lblOffset val="100"/>
        <c:noMultiLvlLbl val="0"/>
      </c:catAx>
      <c:valAx>
        <c:axId val="74651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4651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Scatter-Chart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'4-MovingAveGraph (2)'!$A$2:$A$51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'4-MovingAveGraph (2)'!$B$2:$B$51</c:f>
              <c:numCache>
                <c:formatCode>General</c:formatCode>
                <c:ptCount val="50"/>
                <c:pt idx="0">
                  <c:v>16</c:v>
                </c:pt>
                <c:pt idx="1">
                  <c:v>16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16</c:v>
                </c:pt>
                <c:pt idx="7">
                  <c:v>7</c:v>
                </c:pt>
                <c:pt idx="8">
                  <c:v>13</c:v>
                </c:pt>
                <c:pt idx="9">
                  <c:v>14</c:v>
                </c:pt>
                <c:pt idx="10">
                  <c:v>20</c:v>
                </c:pt>
                <c:pt idx="11">
                  <c:v>16</c:v>
                </c:pt>
                <c:pt idx="12">
                  <c:v>14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20</c:v>
                </c:pt>
                <c:pt idx="19">
                  <c:v>8</c:v>
                </c:pt>
                <c:pt idx="20">
                  <c:v>10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20</c:v>
                </c:pt>
                <c:pt idx="28">
                  <c:v>13</c:v>
                </c:pt>
                <c:pt idx="29">
                  <c:v>15</c:v>
                </c:pt>
                <c:pt idx="30">
                  <c:v>18</c:v>
                </c:pt>
                <c:pt idx="31">
                  <c:v>14</c:v>
                </c:pt>
                <c:pt idx="32">
                  <c:v>15</c:v>
                </c:pt>
                <c:pt idx="33">
                  <c:v>13</c:v>
                </c:pt>
                <c:pt idx="34">
                  <c:v>18</c:v>
                </c:pt>
                <c:pt idx="35">
                  <c:v>10</c:v>
                </c:pt>
                <c:pt idx="36">
                  <c:v>16</c:v>
                </c:pt>
                <c:pt idx="37">
                  <c:v>9</c:v>
                </c:pt>
                <c:pt idx="38">
                  <c:v>17</c:v>
                </c:pt>
                <c:pt idx="39">
                  <c:v>13</c:v>
                </c:pt>
                <c:pt idx="40">
                  <c:v>9</c:v>
                </c:pt>
                <c:pt idx="41">
                  <c:v>25</c:v>
                </c:pt>
                <c:pt idx="42">
                  <c:v>20</c:v>
                </c:pt>
                <c:pt idx="43">
                  <c:v>16</c:v>
                </c:pt>
                <c:pt idx="44">
                  <c:v>14</c:v>
                </c:pt>
                <c:pt idx="45">
                  <c:v>16</c:v>
                </c:pt>
                <c:pt idx="46">
                  <c:v>23</c:v>
                </c:pt>
                <c:pt idx="47">
                  <c:v>13</c:v>
                </c:pt>
                <c:pt idx="48">
                  <c:v>16</c:v>
                </c:pt>
                <c:pt idx="49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D9-4114-90AC-6CC37ADC2B0C}"/>
            </c:ext>
          </c:extLst>
        </c:ser>
        <c:ser>
          <c:idx val="1"/>
          <c:order val="1"/>
          <c:tx>
            <c:v>FMA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'4-MovingAveGraph (2)'!$A$2:$A$51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'4-MovingAveGraph (2)'!$C$2:$C$51</c:f>
              <c:numCache>
                <c:formatCode>General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15.444444444444445</c:v>
                </c:pt>
                <c:pt idx="9">
                  <c:v>15.044444444444444</c:v>
                </c:pt>
                <c:pt idx="10">
                  <c:v>15.844444444444445</c:v>
                </c:pt>
                <c:pt idx="11">
                  <c:v>14.844444444444445</c:v>
                </c:pt>
                <c:pt idx="12">
                  <c:v>14.444444444444445</c:v>
                </c:pt>
                <c:pt idx="13">
                  <c:v>14.644444444444444</c:v>
                </c:pt>
                <c:pt idx="14">
                  <c:v>15.044444444444444</c:v>
                </c:pt>
                <c:pt idx="15">
                  <c:v>16.044444444444444</c:v>
                </c:pt>
                <c:pt idx="16">
                  <c:v>17.044444444444444</c:v>
                </c:pt>
                <c:pt idx="17">
                  <c:v>18.444444444444443</c:v>
                </c:pt>
                <c:pt idx="18">
                  <c:v>19.644444444444442</c:v>
                </c:pt>
                <c:pt idx="19">
                  <c:v>17.244444444444444</c:v>
                </c:pt>
                <c:pt idx="20">
                  <c:v>16.044444444444444</c:v>
                </c:pt>
                <c:pt idx="21">
                  <c:v>15.244444444444444</c:v>
                </c:pt>
                <c:pt idx="22">
                  <c:v>14.044444444444444</c:v>
                </c:pt>
                <c:pt idx="23">
                  <c:v>12.244444444444444</c:v>
                </c:pt>
                <c:pt idx="24">
                  <c:v>11.644444444444444</c:v>
                </c:pt>
                <c:pt idx="25">
                  <c:v>13.044444444444444</c:v>
                </c:pt>
                <c:pt idx="26">
                  <c:v>13.044444444444444</c:v>
                </c:pt>
                <c:pt idx="27">
                  <c:v>13.044444444444444</c:v>
                </c:pt>
                <c:pt idx="28">
                  <c:v>14.044444444444444</c:v>
                </c:pt>
                <c:pt idx="29">
                  <c:v>15.044444444444444</c:v>
                </c:pt>
                <c:pt idx="30">
                  <c:v>16.644444444444446</c:v>
                </c:pt>
                <c:pt idx="31">
                  <c:v>17.044444444444444</c:v>
                </c:pt>
                <c:pt idx="32">
                  <c:v>18.044444444444444</c:v>
                </c:pt>
                <c:pt idx="33">
                  <c:v>17.044444444444444</c:v>
                </c:pt>
                <c:pt idx="34">
                  <c:v>16.844444444444445</c:v>
                </c:pt>
                <c:pt idx="35">
                  <c:v>14.844444444444445</c:v>
                </c:pt>
                <c:pt idx="36">
                  <c:v>14.044444444444444</c:v>
                </c:pt>
                <c:pt idx="37">
                  <c:v>13.244444444444444</c:v>
                </c:pt>
                <c:pt idx="38">
                  <c:v>13.644444444444444</c:v>
                </c:pt>
                <c:pt idx="39">
                  <c:v>12.644444444444444</c:v>
                </c:pt>
                <c:pt idx="40">
                  <c:v>11.644444444444444</c:v>
                </c:pt>
                <c:pt idx="41">
                  <c:v>13.644444444444444</c:v>
                </c:pt>
                <c:pt idx="42">
                  <c:v>15.044444444444444</c:v>
                </c:pt>
                <c:pt idx="43">
                  <c:v>14.644444444444444</c:v>
                </c:pt>
                <c:pt idx="44">
                  <c:v>15.444444444444445</c:v>
                </c:pt>
                <c:pt idx="45">
                  <c:v>15.444444444444445</c:v>
                </c:pt>
                <c:pt idx="46">
                  <c:v>18.244444444444444</c:v>
                </c:pt>
                <c:pt idx="47">
                  <c:v>17.444444444444443</c:v>
                </c:pt>
                <c:pt idx="48">
                  <c:v>18.044444444444444</c:v>
                </c:pt>
                <c:pt idx="49">
                  <c:v>19.444444444444443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D9-4114-90AC-6CC37ADC2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709055"/>
        <c:axId val="860714047"/>
      </c:scatterChart>
      <c:valAx>
        <c:axId val="860709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60714047"/>
        <c:crosses val="autoZero"/>
        <c:crossBetween val="midCat"/>
      </c:valAx>
      <c:valAx>
        <c:axId val="86071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60709055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185737</xdr:rowOff>
    </xdr:from>
    <xdr:to>
      <xdr:col>10</xdr:col>
      <xdr:colOff>314325</xdr:colOff>
      <xdr:row>15</xdr:row>
      <xdr:rowOff>71437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0FFCAC-09E5-4AC6-8306-CD63D33E8B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600075</xdr:colOff>
      <xdr:row>1</xdr:row>
      <xdr:rowOff>14287</xdr:rowOff>
    </xdr:from>
    <xdr:to>
      <xdr:col>18</xdr:col>
      <xdr:colOff>295275</xdr:colOff>
      <xdr:row>15</xdr:row>
      <xdr:rowOff>90487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7931C91-8CC3-45EA-B0BB-D1E777D9B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176212</xdr:rowOff>
    </xdr:from>
    <xdr:to>
      <xdr:col>10</xdr:col>
      <xdr:colOff>276225</xdr:colOff>
      <xdr:row>15</xdr:row>
      <xdr:rowOff>61912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CB37DB-AF4C-4B30-AC9A-7A7FD78B3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</xdr:row>
      <xdr:rowOff>71437</xdr:rowOff>
    </xdr:from>
    <xdr:to>
      <xdr:col>19</xdr:col>
      <xdr:colOff>476250</xdr:colOff>
      <xdr:row>15</xdr:row>
      <xdr:rowOff>147637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E86402-AE6B-403E-A007-0C76C4C74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0</xdr:row>
      <xdr:rowOff>185737</xdr:rowOff>
    </xdr:from>
    <xdr:to>
      <xdr:col>19</xdr:col>
      <xdr:colOff>257175</xdr:colOff>
      <xdr:row>15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DC8F05-D3A3-4AF2-BF4D-FC9D20B31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390525</xdr:colOff>
      <xdr:row>0</xdr:row>
      <xdr:rowOff>128587</xdr:rowOff>
    </xdr:from>
    <xdr:to>
      <xdr:col>27</xdr:col>
      <xdr:colOff>85725</xdr:colOff>
      <xdr:row>15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C48ED0-6E3D-414E-9440-D4A1E49D4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24424</xdr:colOff>
      <xdr:row>1</xdr:row>
      <xdr:rowOff>0</xdr:rowOff>
    </xdr:from>
    <xdr:to>
      <xdr:col>25</xdr:col>
      <xdr:colOff>123826</xdr:colOff>
      <xdr:row>26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632083-45F2-4655-9E7B-553DA2FD4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290635</xdr:colOff>
      <xdr:row>0</xdr:row>
      <xdr:rowOff>167054</xdr:rowOff>
    </xdr:from>
    <xdr:to>
      <xdr:col>37</xdr:col>
      <xdr:colOff>122116</xdr:colOff>
      <xdr:row>24</xdr:row>
      <xdr:rowOff>134327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E3CCE8-75C2-4C7A-BABA-41430D352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2</xdr:row>
      <xdr:rowOff>147637</xdr:rowOff>
    </xdr:from>
    <xdr:to>
      <xdr:col>24</xdr:col>
      <xdr:colOff>371475</xdr:colOff>
      <xdr:row>17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9E61F0-187D-41B0-9545-F6EA3B6CA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466725</xdr:colOff>
      <xdr:row>2</xdr:row>
      <xdr:rowOff>109537</xdr:rowOff>
    </xdr:from>
    <xdr:to>
      <xdr:col>32</xdr:col>
      <xdr:colOff>161925</xdr:colOff>
      <xdr:row>17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015C40-CD49-4DCB-B4C9-3EA8DCB44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A7CA9-8589-4741-8442-B6A3B129F2A4}">
  <dimension ref="A1:V79"/>
  <sheetViews>
    <sheetView tabSelected="1" workbookViewId="0">
      <selection activeCell="J24" sqref="J24"/>
    </sheetView>
  </sheetViews>
  <sheetFormatPr defaultRowHeight="15" x14ac:dyDescent="0.25"/>
  <cols>
    <col min="24" max="24" width="9.140625" customWidth="1"/>
  </cols>
  <sheetData>
    <row r="1" spans="1:22" x14ac:dyDescent="0.25">
      <c r="A1" s="9" t="s">
        <v>1</v>
      </c>
      <c r="B1" s="9" t="s">
        <v>0</v>
      </c>
    </row>
    <row r="2" spans="1:22" x14ac:dyDescent="0.25">
      <c r="A2" s="9">
        <v>1</v>
      </c>
      <c r="B2" s="9">
        <v>16</v>
      </c>
      <c r="V2" t="s">
        <v>7</v>
      </c>
    </row>
    <row r="3" spans="1:22" x14ac:dyDescent="0.25">
      <c r="A3" s="9">
        <v>2</v>
      </c>
      <c r="B3" s="9">
        <v>16</v>
      </c>
      <c r="V3" t="s">
        <v>2</v>
      </c>
    </row>
    <row r="4" spans="1:22" x14ac:dyDescent="0.25">
      <c r="A4" s="9">
        <v>3</v>
      </c>
      <c r="B4" s="9">
        <v>21</v>
      </c>
    </row>
    <row r="5" spans="1:22" x14ac:dyDescent="0.25">
      <c r="A5" s="9">
        <v>4</v>
      </c>
      <c r="B5" s="9">
        <v>16</v>
      </c>
    </row>
    <row r="6" spans="1:22" x14ac:dyDescent="0.25">
      <c r="A6" s="9">
        <v>5</v>
      </c>
      <c r="B6" s="9">
        <v>17</v>
      </c>
    </row>
    <row r="7" spans="1:22" x14ac:dyDescent="0.25">
      <c r="A7" s="9">
        <v>6</v>
      </c>
      <c r="B7" s="9">
        <v>17</v>
      </c>
    </row>
    <row r="8" spans="1:22" x14ac:dyDescent="0.25">
      <c r="A8" s="9">
        <v>7</v>
      </c>
      <c r="B8" s="9">
        <v>16</v>
      </c>
    </row>
    <row r="9" spans="1:22" x14ac:dyDescent="0.25">
      <c r="A9" s="9">
        <v>8</v>
      </c>
      <c r="B9" s="9">
        <v>7</v>
      </c>
    </row>
    <row r="10" spans="1:22" x14ac:dyDescent="0.25">
      <c r="A10" s="9">
        <v>9</v>
      </c>
      <c r="B10" s="9">
        <v>13</v>
      </c>
    </row>
    <row r="11" spans="1:22" x14ac:dyDescent="0.25">
      <c r="A11" s="9">
        <v>10</v>
      </c>
      <c r="B11" s="9">
        <v>14</v>
      </c>
    </row>
    <row r="12" spans="1:22" x14ac:dyDescent="0.25">
      <c r="A12" s="9">
        <v>11</v>
      </c>
      <c r="B12" s="9">
        <v>20</v>
      </c>
    </row>
    <row r="13" spans="1:22" x14ac:dyDescent="0.25">
      <c r="A13" s="9">
        <v>12</v>
      </c>
      <c r="B13" s="9">
        <v>16</v>
      </c>
    </row>
    <row r="14" spans="1:22" x14ac:dyDescent="0.25">
      <c r="A14" s="9">
        <v>13</v>
      </c>
      <c r="B14" s="9">
        <v>14</v>
      </c>
    </row>
    <row r="15" spans="1:22" x14ac:dyDescent="0.25">
      <c r="A15" s="9">
        <v>14</v>
      </c>
      <c r="B15" s="9">
        <v>18</v>
      </c>
    </row>
    <row r="16" spans="1:22" x14ac:dyDescent="0.25">
      <c r="A16" s="9">
        <v>15</v>
      </c>
      <c r="B16" s="9">
        <v>19</v>
      </c>
    </row>
    <row r="17" spans="1:20" x14ac:dyDescent="0.25">
      <c r="A17" s="9">
        <v>16</v>
      </c>
      <c r="B17" s="9">
        <v>21</v>
      </c>
    </row>
    <row r="18" spans="1:20" x14ac:dyDescent="0.25">
      <c r="A18" s="9">
        <v>17</v>
      </c>
      <c r="B18" s="10">
        <v>12</v>
      </c>
    </row>
    <row r="19" spans="1:20" x14ac:dyDescent="0.25">
      <c r="A19" s="9">
        <v>18</v>
      </c>
      <c r="B19" s="10">
        <v>20</v>
      </c>
      <c r="D19" t="s">
        <v>3</v>
      </c>
      <c r="L19">
        <v>7</v>
      </c>
      <c r="M19">
        <f t="shared" ref="M19:M27" si="0">COUNTIF($B$2:$B$49,"&lt;"&amp;L20)</f>
        <v>2</v>
      </c>
      <c r="N19">
        <f>M19</f>
        <v>2</v>
      </c>
      <c r="P19" t="str">
        <f t="shared" ref="P19:P27" ca="1" si="1">_xlfn.FORMULATEXT(M19)</f>
        <v>=COUNTIF($B$2:$B$49,"&lt;"&amp;L20)</v>
      </c>
      <c r="T19" t="str">
        <f t="shared" ref="T19:T27" ca="1" si="2">_xlfn.FORMULATEXT(N19)</f>
        <v>=M19</v>
      </c>
    </row>
    <row r="20" spans="1:20" x14ac:dyDescent="0.25">
      <c r="A20" s="9">
        <v>19</v>
      </c>
      <c r="B20" s="10">
        <v>20</v>
      </c>
      <c r="D20" t="s">
        <v>4</v>
      </c>
      <c r="L20">
        <f t="shared" ref="L20:L26" si="3">L19+2</f>
        <v>9</v>
      </c>
      <c r="M20">
        <f t="shared" si="0"/>
        <v>2</v>
      </c>
      <c r="N20">
        <f t="shared" ref="N20:N26" si="4">M20-M19</f>
        <v>0</v>
      </c>
      <c r="P20" t="str">
        <f t="shared" ca="1" si="1"/>
        <v>=COUNTIF($B$2:$B$49,"&lt;"&amp;L21)</v>
      </c>
      <c r="T20" t="str">
        <f t="shared" ca="1" si="2"/>
        <v>=M20-M19</v>
      </c>
    </row>
    <row r="21" spans="1:20" x14ac:dyDescent="0.25">
      <c r="A21" s="9">
        <v>20</v>
      </c>
      <c r="B21" s="10">
        <v>8</v>
      </c>
      <c r="D21" t="s">
        <v>5</v>
      </c>
      <c r="L21">
        <f t="shared" si="3"/>
        <v>11</v>
      </c>
      <c r="M21">
        <f t="shared" si="0"/>
        <v>3</v>
      </c>
      <c r="N21">
        <f t="shared" si="4"/>
        <v>1</v>
      </c>
      <c r="P21" t="str">
        <f t="shared" ca="1" si="1"/>
        <v>=COUNTIF($B$2:$B$49,"&lt;"&amp;L22)</v>
      </c>
      <c r="T21" t="str">
        <f t="shared" ca="1" si="2"/>
        <v>=M21-M20</v>
      </c>
    </row>
    <row r="22" spans="1:20" x14ac:dyDescent="0.25">
      <c r="D22" t="s">
        <v>6</v>
      </c>
      <c r="L22">
        <f t="shared" si="3"/>
        <v>13</v>
      </c>
      <c r="M22">
        <f t="shared" si="0"/>
        <v>6</v>
      </c>
      <c r="N22">
        <f t="shared" si="4"/>
        <v>3</v>
      </c>
      <c r="P22" t="str">
        <f t="shared" ca="1" si="1"/>
        <v>=COUNTIF($B$2:$B$49,"&lt;"&amp;L23)</v>
      </c>
      <c r="T22" t="str">
        <f t="shared" ca="1" si="2"/>
        <v>=M22-M21</v>
      </c>
    </row>
    <row r="23" spans="1:20" x14ac:dyDescent="0.25">
      <c r="D23" t="s">
        <v>8</v>
      </c>
      <c r="L23">
        <f t="shared" si="3"/>
        <v>15</v>
      </c>
      <c r="M23">
        <f t="shared" si="0"/>
        <v>11</v>
      </c>
      <c r="N23">
        <f t="shared" si="4"/>
        <v>5</v>
      </c>
      <c r="P23" t="str">
        <f t="shared" ca="1" si="1"/>
        <v>=COUNTIF($B$2:$B$49,"&lt;"&amp;L24)</v>
      </c>
      <c r="T23" t="str">
        <f t="shared" ca="1" si="2"/>
        <v>=M23-M22</v>
      </c>
    </row>
    <row r="24" spans="1:20" x14ac:dyDescent="0.25">
      <c r="D24" t="s">
        <v>9</v>
      </c>
      <c r="E24">
        <f>AVERAGE(B2:B21)</f>
        <v>16.05</v>
      </c>
      <c r="F24" t="str">
        <f ca="1">_xlfn.FORMULATEXT(E24)</f>
        <v>=AVERAGE(B2:B21)</v>
      </c>
      <c r="L24">
        <f t="shared" si="3"/>
        <v>17</v>
      </c>
      <c r="M24">
        <f t="shared" si="0"/>
        <v>14</v>
      </c>
      <c r="N24">
        <f t="shared" si="4"/>
        <v>3</v>
      </c>
      <c r="P24" t="str">
        <f t="shared" ca="1" si="1"/>
        <v>=COUNTIF($B$2:$B$49,"&lt;"&amp;L25)</v>
      </c>
      <c r="T24" t="str">
        <f t="shared" ca="1" si="2"/>
        <v>=M24-M23</v>
      </c>
    </row>
    <row r="25" spans="1:20" x14ac:dyDescent="0.25">
      <c r="D25" t="s">
        <v>10</v>
      </c>
      <c r="E25" s="2">
        <f>_xlfn.STDEV.S(B2:B21)</f>
        <v>3.9132030224276422</v>
      </c>
      <c r="F25" t="str">
        <f t="shared" ref="F25:F34" ca="1" si="5">_xlfn.FORMULATEXT(E25)</f>
        <v>=STDEV.S(B2:B21)</v>
      </c>
      <c r="L25">
        <f t="shared" si="3"/>
        <v>19</v>
      </c>
      <c r="M25">
        <f t="shared" si="0"/>
        <v>18</v>
      </c>
      <c r="N25">
        <f t="shared" si="4"/>
        <v>4</v>
      </c>
      <c r="P25" t="str">
        <f t="shared" ca="1" si="1"/>
        <v>=COUNTIF($B$2:$B$49,"&lt;"&amp;L26)</v>
      </c>
      <c r="T25" t="str">
        <f t="shared" ca="1" si="2"/>
        <v>=M25-M24</v>
      </c>
    </row>
    <row r="26" spans="1:20" x14ac:dyDescent="0.25">
      <c r="D26" t="s">
        <v>15</v>
      </c>
      <c r="E26">
        <f>COUNT($B$2:$B$21)</f>
        <v>20</v>
      </c>
      <c r="F26" t="str">
        <f t="shared" ca="1" si="5"/>
        <v>=COUNT($B$2:$B$21)</v>
      </c>
      <c r="L26">
        <f t="shared" si="3"/>
        <v>21</v>
      </c>
      <c r="M26">
        <f t="shared" si="0"/>
        <v>20</v>
      </c>
      <c r="N26">
        <f t="shared" si="4"/>
        <v>2</v>
      </c>
      <c r="P26" t="str">
        <f t="shared" ca="1" si="1"/>
        <v>=COUNTIF($B$2:$B$49,"&lt;"&amp;L27)</v>
      </c>
      <c r="T26" t="str">
        <f t="shared" ca="1" si="2"/>
        <v>=M26-M25</v>
      </c>
    </row>
    <row r="27" spans="1:20" x14ac:dyDescent="0.25">
      <c r="D27" t="s">
        <v>11</v>
      </c>
      <c r="E27">
        <f>MAX(B2:B21)</f>
        <v>21</v>
      </c>
      <c r="F27" t="str">
        <f t="shared" ca="1" si="5"/>
        <v>=MAX(B2:B21)</v>
      </c>
      <c r="L27">
        <v>23</v>
      </c>
      <c r="M27">
        <f t="shared" si="0"/>
        <v>0</v>
      </c>
      <c r="P27" t="str">
        <f t="shared" ca="1" si="1"/>
        <v>=COUNTIF($B$2:$B$49,"&lt;"&amp;L28)</v>
      </c>
      <c r="T27" t="e">
        <f t="shared" ca="1" si="2"/>
        <v>#N/A</v>
      </c>
    </row>
    <row r="28" spans="1:20" x14ac:dyDescent="0.25">
      <c r="D28" t="s">
        <v>12</v>
      </c>
      <c r="E28">
        <f>MIN(B2:B21)</f>
        <v>7</v>
      </c>
      <c r="F28" t="str">
        <f t="shared" ca="1" si="5"/>
        <v>=MIN(B2:B21)</v>
      </c>
    </row>
    <row r="29" spans="1:20" x14ac:dyDescent="0.25">
      <c r="D29" t="s">
        <v>13</v>
      </c>
      <c r="E29">
        <f>E27-E28</f>
        <v>14</v>
      </c>
      <c r="F29" t="str">
        <f t="shared" ca="1" si="5"/>
        <v>=E27-E28</v>
      </c>
    </row>
    <row r="30" spans="1:20" x14ac:dyDescent="0.25">
      <c r="D30" t="s">
        <v>14</v>
      </c>
      <c r="E30" s="2">
        <f>E25/E24</f>
        <v>0.24381327242539824</v>
      </c>
      <c r="F30" t="str">
        <f t="shared" ca="1" si="5"/>
        <v>=E25/E24</v>
      </c>
    </row>
    <row r="31" spans="1:20" x14ac:dyDescent="0.25">
      <c r="D31" t="s">
        <v>16</v>
      </c>
      <c r="E31" s="2">
        <f>_xlfn.CONFIDENCE.NORM(0.05,E25,E26)</f>
        <v>1.7150053275051167</v>
      </c>
      <c r="F31" t="str">
        <f t="shared" ca="1" si="5"/>
        <v>=CONFIDENCE.NORM(0.05,E25,E26)</v>
      </c>
    </row>
    <row r="32" spans="1:20" x14ac:dyDescent="0.25">
      <c r="D32" t="s">
        <v>18</v>
      </c>
      <c r="E32" s="3">
        <f>E24-E31</f>
        <v>14.334994672494885</v>
      </c>
      <c r="F32" t="str">
        <f t="shared" ca="1" si="5"/>
        <v>=E24-E31</v>
      </c>
    </row>
    <row r="33" spans="4:6" x14ac:dyDescent="0.25">
      <c r="D33" t="s">
        <v>17</v>
      </c>
      <c r="E33" s="3">
        <f>E24+E31</f>
        <v>17.765005327505119</v>
      </c>
      <c r="F33" t="str">
        <f t="shared" ca="1" si="5"/>
        <v>=E24+E31</v>
      </c>
    </row>
    <row r="34" spans="4:6" x14ac:dyDescent="0.25">
      <c r="D34" t="s">
        <v>19</v>
      </c>
      <c r="E34" s="2">
        <f>E25/SQRT(E26)</f>
        <v>0.87501879679058414</v>
      </c>
      <c r="F34" t="str">
        <f t="shared" ca="1" si="5"/>
        <v>=E25/SQRT(E26)</v>
      </c>
    </row>
    <row r="36" spans="4:6" hidden="1" x14ac:dyDescent="0.25"/>
    <row r="37" spans="4:6" hidden="1" x14ac:dyDescent="0.25"/>
    <row r="38" spans="4:6" hidden="1" x14ac:dyDescent="0.25"/>
    <row r="39" spans="4:6" hidden="1" x14ac:dyDescent="0.25"/>
    <row r="40" spans="4:6" hidden="1" x14ac:dyDescent="0.25"/>
    <row r="41" spans="4:6" hidden="1" x14ac:dyDescent="0.25"/>
    <row r="42" spans="4:6" hidden="1" x14ac:dyDescent="0.25"/>
    <row r="43" spans="4:6" hidden="1" x14ac:dyDescent="0.25"/>
    <row r="44" spans="4:6" hidden="1" x14ac:dyDescent="0.25"/>
    <row r="45" spans="4:6" hidden="1" x14ac:dyDescent="0.25"/>
    <row r="46" spans="4:6" hidden="1" x14ac:dyDescent="0.25"/>
    <row r="47" spans="4:6" hidden="1" x14ac:dyDescent="0.25"/>
    <row r="48" spans="4:6" hidden="1" x14ac:dyDescent="0.25"/>
    <row r="49" spans="1:2" hidden="1" x14ac:dyDescent="0.25"/>
    <row r="50" spans="1:2" x14ac:dyDescent="0.25">
      <c r="A50" s="11">
        <v>21</v>
      </c>
      <c r="B50" s="12">
        <v>10</v>
      </c>
    </row>
    <row r="51" spans="1:2" x14ac:dyDescent="0.25">
      <c r="A51" s="11">
        <v>22</v>
      </c>
      <c r="B51" s="12">
        <v>10</v>
      </c>
    </row>
    <row r="52" spans="1:2" x14ac:dyDescent="0.25">
      <c r="A52" s="11">
        <v>23</v>
      </c>
      <c r="B52" s="12">
        <v>12</v>
      </c>
    </row>
    <row r="53" spans="1:2" x14ac:dyDescent="0.25">
      <c r="A53" s="11">
        <v>24</v>
      </c>
      <c r="B53" s="12">
        <v>10</v>
      </c>
    </row>
    <row r="54" spans="1:2" x14ac:dyDescent="0.25">
      <c r="A54" s="11">
        <v>25</v>
      </c>
      <c r="B54" s="12">
        <v>18</v>
      </c>
    </row>
    <row r="55" spans="1:2" x14ac:dyDescent="0.25">
      <c r="A55" s="11">
        <v>26</v>
      </c>
      <c r="B55" s="12">
        <v>19</v>
      </c>
    </row>
    <row r="56" spans="1:2" x14ac:dyDescent="0.25">
      <c r="A56" s="11">
        <v>27</v>
      </c>
      <c r="B56" s="12">
        <v>20</v>
      </c>
    </row>
    <row r="57" spans="1:2" x14ac:dyDescent="0.25">
      <c r="A57" s="11">
        <v>28</v>
      </c>
      <c r="B57" s="12">
        <v>20</v>
      </c>
    </row>
    <row r="58" spans="1:2" x14ac:dyDescent="0.25">
      <c r="A58" s="11">
        <v>29</v>
      </c>
      <c r="B58" s="12">
        <v>13</v>
      </c>
    </row>
    <row r="59" spans="1:2" x14ac:dyDescent="0.25">
      <c r="A59" s="11">
        <v>30</v>
      </c>
      <c r="B59" s="12">
        <v>15</v>
      </c>
    </row>
    <row r="60" spans="1:2" x14ac:dyDescent="0.25">
      <c r="A60" s="11">
        <v>31</v>
      </c>
      <c r="B60" s="12">
        <v>18</v>
      </c>
    </row>
    <row r="61" spans="1:2" x14ac:dyDescent="0.25">
      <c r="A61" s="11">
        <v>32</v>
      </c>
      <c r="B61" s="12">
        <v>14</v>
      </c>
    </row>
    <row r="62" spans="1:2" x14ac:dyDescent="0.25">
      <c r="A62" s="11">
        <v>33</v>
      </c>
      <c r="B62" s="12">
        <v>15</v>
      </c>
    </row>
    <row r="63" spans="1:2" x14ac:dyDescent="0.25">
      <c r="A63" s="11">
        <v>34</v>
      </c>
      <c r="B63" s="12">
        <v>13</v>
      </c>
    </row>
    <row r="64" spans="1:2" x14ac:dyDescent="0.25">
      <c r="A64" s="11">
        <v>35</v>
      </c>
      <c r="B64" s="12">
        <v>18</v>
      </c>
    </row>
    <row r="65" spans="1:2" x14ac:dyDescent="0.25">
      <c r="A65" s="11">
        <v>36</v>
      </c>
      <c r="B65" s="11">
        <v>10</v>
      </c>
    </row>
    <row r="66" spans="1:2" x14ac:dyDescent="0.25">
      <c r="A66" s="11">
        <v>37</v>
      </c>
      <c r="B66" s="11">
        <v>16</v>
      </c>
    </row>
    <row r="67" spans="1:2" x14ac:dyDescent="0.25">
      <c r="A67" s="11">
        <v>38</v>
      </c>
      <c r="B67" s="11">
        <v>9</v>
      </c>
    </row>
    <row r="68" spans="1:2" x14ac:dyDescent="0.25">
      <c r="A68" s="11">
        <v>39</v>
      </c>
      <c r="B68" s="11">
        <v>17</v>
      </c>
    </row>
    <row r="69" spans="1:2" x14ac:dyDescent="0.25">
      <c r="A69" s="11">
        <v>40</v>
      </c>
      <c r="B69" s="11">
        <v>13</v>
      </c>
    </row>
    <row r="70" spans="1:2" x14ac:dyDescent="0.25">
      <c r="A70" s="11">
        <v>41</v>
      </c>
      <c r="B70" s="11">
        <v>9</v>
      </c>
    </row>
    <row r="71" spans="1:2" x14ac:dyDescent="0.25">
      <c r="A71" s="11">
        <v>42</v>
      </c>
      <c r="B71" s="11">
        <v>25</v>
      </c>
    </row>
    <row r="72" spans="1:2" x14ac:dyDescent="0.25">
      <c r="A72" s="11">
        <v>43</v>
      </c>
      <c r="B72" s="11">
        <v>20</v>
      </c>
    </row>
    <row r="73" spans="1:2" x14ac:dyDescent="0.25">
      <c r="A73" s="11">
        <v>44</v>
      </c>
      <c r="B73" s="11">
        <v>16</v>
      </c>
    </row>
    <row r="74" spans="1:2" x14ac:dyDescent="0.25">
      <c r="A74" s="11">
        <v>45</v>
      </c>
      <c r="B74" s="11">
        <v>14</v>
      </c>
    </row>
    <row r="75" spans="1:2" x14ac:dyDescent="0.25">
      <c r="A75" s="11">
        <v>46</v>
      </c>
      <c r="B75" s="11">
        <v>16</v>
      </c>
    </row>
    <row r="76" spans="1:2" x14ac:dyDescent="0.25">
      <c r="A76" s="11">
        <v>47</v>
      </c>
      <c r="B76" s="11">
        <v>23</v>
      </c>
    </row>
    <row r="77" spans="1:2" x14ac:dyDescent="0.25">
      <c r="A77" s="11">
        <v>48</v>
      </c>
      <c r="B77" s="11">
        <v>13</v>
      </c>
    </row>
    <row r="78" spans="1:2" x14ac:dyDescent="0.25">
      <c r="A78" s="11">
        <v>49</v>
      </c>
      <c r="B78" s="11">
        <v>16</v>
      </c>
    </row>
    <row r="79" spans="1:2" x14ac:dyDescent="0.25">
      <c r="A79" s="11">
        <v>50</v>
      </c>
      <c r="B79" s="11">
        <v>16</v>
      </c>
    </row>
  </sheetData>
  <conditionalFormatting sqref="J35:J39 M28">
    <cfRule type="dataBar" priority="5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{D71526F2-9B88-42A5-8D01-AFBE3E907750}</x14:id>
        </ext>
      </extLst>
    </cfRule>
  </conditionalFormatting>
  <conditionalFormatting sqref="N19:N2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{77F70622-FFAF-4F21-8239-99A602356152}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71526F2-9B88-42A5-8D01-AFBE3E9077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J35:J39 M28</xm:sqref>
        </x14:conditionalFormatting>
        <x14:conditionalFormatting xmlns:xm="http://schemas.microsoft.com/office/excel/2006/main">
          <x14:cfRule type="dataBar" id="{77F70622-FFAF-4F21-8239-99A6023561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N19:N26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06E7-E275-401C-AD6B-0AADAD181547}">
  <dimension ref="A1:W51"/>
  <sheetViews>
    <sheetView workbookViewId="0">
      <selection activeCell="J22" sqref="J22"/>
    </sheetView>
  </sheetViews>
  <sheetFormatPr defaultRowHeight="15" x14ac:dyDescent="0.25"/>
  <cols>
    <col min="12" max="12" width="4.5703125" customWidth="1"/>
    <col min="13" max="13" width="3" customWidth="1"/>
    <col min="14" max="14" width="15.5703125" customWidth="1"/>
  </cols>
  <sheetData>
    <row r="1" spans="1:23" x14ac:dyDescent="0.25">
      <c r="A1" t="s">
        <v>1</v>
      </c>
      <c r="B1" t="s">
        <v>0</v>
      </c>
    </row>
    <row r="2" spans="1:23" x14ac:dyDescent="0.25">
      <c r="A2">
        <v>1</v>
      </c>
      <c r="B2">
        <v>16</v>
      </c>
      <c r="W2" cm="1">
        <f t="array" aca="1" ref="W2:W51" ca="1">OFFSET('1-DrawStatDynamic'!$B$2,,,COUNT('1-DrawStatDynamic'!$B$2:$B$219))</f>
        <v>16</v>
      </c>
    </row>
    <row r="3" spans="1:23" x14ac:dyDescent="0.25">
      <c r="A3">
        <v>2</v>
      </c>
      <c r="B3">
        <v>16</v>
      </c>
      <c r="W3">
        <f ca="1"/>
        <v>16</v>
      </c>
    </row>
    <row r="4" spans="1:23" x14ac:dyDescent="0.25">
      <c r="A4">
        <v>3</v>
      </c>
      <c r="B4">
        <v>21</v>
      </c>
      <c r="W4">
        <f ca="1"/>
        <v>21</v>
      </c>
    </row>
    <row r="5" spans="1:23" x14ac:dyDescent="0.25">
      <c r="A5">
        <v>4</v>
      </c>
      <c r="B5">
        <v>16</v>
      </c>
      <c r="W5">
        <f ca="1"/>
        <v>16</v>
      </c>
    </row>
    <row r="6" spans="1:23" x14ac:dyDescent="0.25">
      <c r="A6">
        <v>5</v>
      </c>
      <c r="B6">
        <v>17</v>
      </c>
      <c r="W6">
        <f ca="1"/>
        <v>17</v>
      </c>
    </row>
    <row r="7" spans="1:23" x14ac:dyDescent="0.25">
      <c r="A7">
        <v>6</v>
      </c>
      <c r="B7">
        <v>17</v>
      </c>
      <c r="W7">
        <f ca="1"/>
        <v>17</v>
      </c>
    </row>
    <row r="8" spans="1:23" x14ac:dyDescent="0.25">
      <c r="A8">
        <v>7</v>
      </c>
      <c r="B8">
        <v>16</v>
      </c>
      <c r="W8">
        <f ca="1"/>
        <v>16</v>
      </c>
    </row>
    <row r="9" spans="1:23" x14ac:dyDescent="0.25">
      <c r="A9">
        <v>8</v>
      </c>
      <c r="B9">
        <v>7</v>
      </c>
      <c r="W9">
        <f ca="1"/>
        <v>7</v>
      </c>
    </row>
    <row r="10" spans="1:23" x14ac:dyDescent="0.25">
      <c r="A10">
        <v>9</v>
      </c>
      <c r="B10">
        <v>13</v>
      </c>
      <c r="W10">
        <f ca="1"/>
        <v>13</v>
      </c>
    </row>
    <row r="11" spans="1:23" x14ac:dyDescent="0.25">
      <c r="A11">
        <v>10</v>
      </c>
      <c r="B11">
        <v>14</v>
      </c>
      <c r="W11">
        <f ca="1"/>
        <v>14</v>
      </c>
    </row>
    <row r="12" spans="1:23" x14ac:dyDescent="0.25">
      <c r="A12">
        <v>11</v>
      </c>
      <c r="B12">
        <v>20</v>
      </c>
      <c r="W12">
        <f ca="1"/>
        <v>20</v>
      </c>
    </row>
    <row r="13" spans="1:23" x14ac:dyDescent="0.25">
      <c r="A13">
        <v>12</v>
      </c>
      <c r="B13">
        <v>16</v>
      </c>
      <c r="W13">
        <f ca="1"/>
        <v>16</v>
      </c>
    </row>
    <row r="14" spans="1:23" x14ac:dyDescent="0.25">
      <c r="A14">
        <v>13</v>
      </c>
      <c r="B14">
        <v>14</v>
      </c>
      <c r="W14">
        <f ca="1"/>
        <v>14</v>
      </c>
    </row>
    <row r="15" spans="1:23" x14ac:dyDescent="0.25">
      <c r="A15">
        <v>14</v>
      </c>
      <c r="B15">
        <v>18</v>
      </c>
      <c r="W15">
        <f ca="1"/>
        <v>18</v>
      </c>
    </row>
    <row r="16" spans="1:23" x14ac:dyDescent="0.25">
      <c r="A16">
        <v>15</v>
      </c>
      <c r="B16">
        <v>19</v>
      </c>
      <c r="W16">
        <f ca="1"/>
        <v>19</v>
      </c>
    </row>
    <row r="17" spans="1:23" x14ac:dyDescent="0.25">
      <c r="A17">
        <v>16</v>
      </c>
      <c r="B17">
        <v>21</v>
      </c>
      <c r="W17">
        <f ca="1"/>
        <v>21</v>
      </c>
    </row>
    <row r="18" spans="1:23" x14ac:dyDescent="0.25">
      <c r="A18">
        <v>17</v>
      </c>
      <c r="B18" s="1">
        <v>12</v>
      </c>
      <c r="W18">
        <f ca="1"/>
        <v>12</v>
      </c>
    </row>
    <row r="19" spans="1:23" x14ac:dyDescent="0.25">
      <c r="A19">
        <v>18</v>
      </c>
      <c r="B19" s="1">
        <v>20</v>
      </c>
      <c r="D19" t="s">
        <v>3</v>
      </c>
      <c r="L19">
        <v>7</v>
      </c>
      <c r="M19" cm="1">
        <f t="array" aca="1" ref="M19" ca="1">COUNTIF(Actual_1,"&lt;="&amp;L19)</f>
        <v>1</v>
      </c>
      <c r="N19">
        <f ca="1">M19</f>
        <v>1</v>
      </c>
      <c r="W19">
        <f ca="1"/>
        <v>20</v>
      </c>
    </row>
    <row r="20" spans="1:23" x14ac:dyDescent="0.25">
      <c r="A20">
        <v>19</v>
      </c>
      <c r="B20" s="1">
        <v>20</v>
      </c>
      <c r="D20" t="s">
        <v>4</v>
      </c>
      <c r="L20">
        <f t="shared" ref="L20:L26" si="0">L19+2</f>
        <v>9</v>
      </c>
      <c r="M20" cm="1">
        <f t="array" aca="1" ref="M20" ca="1">COUNTIF(Actual_1,"&lt;="&amp;L20)</f>
        <v>4</v>
      </c>
      <c r="N20">
        <f ca="1">M20-M19</f>
        <v>3</v>
      </c>
      <c r="W20">
        <f ca="1"/>
        <v>20</v>
      </c>
    </row>
    <row r="21" spans="1:23" x14ac:dyDescent="0.25">
      <c r="A21">
        <v>20</v>
      </c>
      <c r="B21" s="1">
        <v>8</v>
      </c>
      <c r="D21" t="s">
        <v>5</v>
      </c>
      <c r="L21">
        <f t="shared" si="0"/>
        <v>11</v>
      </c>
      <c r="M21" cm="1">
        <f t="array" aca="1" ref="M21" ca="1">COUNTIF(Actual_1,"&lt;="&amp;L21)</f>
        <v>8</v>
      </c>
      <c r="N21">
        <f t="shared" ref="N21:N28" ca="1" si="1">M21-M20</f>
        <v>4</v>
      </c>
      <c r="W21">
        <f ca="1"/>
        <v>8</v>
      </c>
    </row>
    <row r="22" spans="1:23" x14ac:dyDescent="0.25">
      <c r="A22">
        <v>21</v>
      </c>
      <c r="B22" s="1">
        <v>10</v>
      </c>
      <c r="D22" t="s">
        <v>6</v>
      </c>
      <c r="L22">
        <f t="shared" si="0"/>
        <v>13</v>
      </c>
      <c r="M22" cm="1">
        <f t="array" aca="1" ref="M22" ca="1">COUNTIF(Actual_1,"&lt;="&amp;L22)</f>
        <v>15</v>
      </c>
      <c r="N22">
        <f t="shared" ca="1" si="1"/>
        <v>7</v>
      </c>
      <c r="W22">
        <f ca="1"/>
        <v>10</v>
      </c>
    </row>
    <row r="23" spans="1:23" x14ac:dyDescent="0.25">
      <c r="A23">
        <v>22</v>
      </c>
      <c r="B23" s="1">
        <v>10</v>
      </c>
      <c r="D23" t="s">
        <v>8</v>
      </c>
      <c r="L23">
        <f t="shared" si="0"/>
        <v>15</v>
      </c>
      <c r="M23" cm="1">
        <f t="array" aca="1" ref="M23" ca="1">COUNTIF(Actual_1,"&lt;="&amp;L23)</f>
        <v>21</v>
      </c>
      <c r="N23">
        <f t="shared" ca="1" si="1"/>
        <v>6</v>
      </c>
      <c r="W23">
        <f ca="1"/>
        <v>10</v>
      </c>
    </row>
    <row r="24" spans="1:23" x14ac:dyDescent="0.25">
      <c r="A24">
        <v>23</v>
      </c>
      <c r="B24" s="1">
        <v>12</v>
      </c>
      <c r="D24" t="s">
        <v>9</v>
      </c>
      <c r="E24">
        <f ca="1">AVERAGE(Actual_1)</f>
        <v>15.58</v>
      </c>
      <c r="F24" t="str">
        <f ca="1">_xlfn.FORMULATEXT(E24)</f>
        <v>=AVERAGE(Actual_1)</v>
      </c>
      <c r="L24">
        <f t="shared" si="0"/>
        <v>17</v>
      </c>
      <c r="M24" cm="1">
        <f t="array" aca="1" ref="M24" ca="1">COUNTIF(Actual_1,"&lt;="&amp;L24)</f>
        <v>34</v>
      </c>
      <c r="N24">
        <f t="shared" ca="1" si="1"/>
        <v>13</v>
      </c>
      <c r="W24">
        <f ca="1"/>
        <v>12</v>
      </c>
    </row>
    <row r="25" spans="1:23" x14ac:dyDescent="0.25">
      <c r="A25">
        <v>24</v>
      </c>
      <c r="B25" s="1">
        <v>10</v>
      </c>
      <c r="D25" t="s">
        <v>10</v>
      </c>
      <c r="E25" s="2">
        <f ca="1">_xlfn.STDEV.S(Actual_1)</f>
        <v>4.0055573639530335</v>
      </c>
      <c r="F25" t="str">
        <f t="shared" ref="F25:F34" ca="1" si="2">_xlfn.FORMULATEXT(E25)</f>
        <v>=STDEV.S(Actual_1)</v>
      </c>
      <c r="L25">
        <f t="shared" si="0"/>
        <v>19</v>
      </c>
      <c r="M25" cm="1">
        <f t="array" aca="1" ref="M25" ca="1">COUNTIF(Actual_1,"&lt;="&amp;L25)</f>
        <v>40</v>
      </c>
      <c r="N25">
        <f t="shared" ca="1" si="1"/>
        <v>6</v>
      </c>
      <c r="W25">
        <f ca="1"/>
        <v>10</v>
      </c>
    </row>
    <row r="26" spans="1:23" x14ac:dyDescent="0.25">
      <c r="A26">
        <v>25</v>
      </c>
      <c r="B26" s="1">
        <v>18</v>
      </c>
      <c r="D26" t="s">
        <v>15</v>
      </c>
      <c r="E26">
        <f ca="1">COUNT(Actual_1)</f>
        <v>50</v>
      </c>
      <c r="F26" t="str">
        <f t="shared" ca="1" si="2"/>
        <v>=COUNT(Actual_1)</v>
      </c>
      <c r="L26">
        <f t="shared" si="0"/>
        <v>21</v>
      </c>
      <c r="M26" cm="1">
        <f t="array" aca="1" ref="M26" ca="1">COUNTIF(Actual_1,"&lt;="&amp;L26)</f>
        <v>48</v>
      </c>
      <c r="N26">
        <f t="shared" ca="1" si="1"/>
        <v>8</v>
      </c>
      <c r="W26">
        <f ca="1"/>
        <v>18</v>
      </c>
    </row>
    <row r="27" spans="1:23" x14ac:dyDescent="0.25">
      <c r="A27">
        <v>26</v>
      </c>
      <c r="B27" s="1">
        <v>19</v>
      </c>
      <c r="D27" t="s">
        <v>11</v>
      </c>
      <c r="E27">
        <f ca="1">MAX(Actual_1)</f>
        <v>25</v>
      </c>
      <c r="F27" t="str">
        <f t="shared" ca="1" si="2"/>
        <v>=MAX(Actual_1)</v>
      </c>
      <c r="L27">
        <f t="shared" ref="L27:L28" si="3">L26+2</f>
        <v>23</v>
      </c>
      <c r="M27" cm="1">
        <f t="array" aca="1" ref="M27" ca="1">COUNTIF(Actual_1,"&lt;="&amp;L27)</f>
        <v>49</v>
      </c>
      <c r="N27">
        <f t="shared" ca="1" si="1"/>
        <v>1</v>
      </c>
      <c r="W27">
        <f ca="1"/>
        <v>19</v>
      </c>
    </row>
    <row r="28" spans="1:23" x14ac:dyDescent="0.25">
      <c r="A28">
        <v>27</v>
      </c>
      <c r="B28" s="1">
        <v>20</v>
      </c>
      <c r="D28" t="s">
        <v>12</v>
      </c>
      <c r="E28">
        <f ca="1">MIN(Actual_1)</f>
        <v>7</v>
      </c>
      <c r="F28" t="str">
        <f t="shared" ca="1" si="2"/>
        <v>=MIN(Actual_1)</v>
      </c>
      <c r="L28">
        <f t="shared" si="3"/>
        <v>25</v>
      </c>
      <c r="M28" cm="1">
        <f t="array" aca="1" ref="M28" ca="1">COUNTIF(Actual_1,"&lt;="&amp;L28)</f>
        <v>50</v>
      </c>
      <c r="N28">
        <f t="shared" ca="1" si="1"/>
        <v>1</v>
      </c>
      <c r="W28">
        <f ca="1"/>
        <v>20</v>
      </c>
    </row>
    <row r="29" spans="1:23" x14ac:dyDescent="0.25">
      <c r="A29">
        <v>28</v>
      </c>
      <c r="B29" s="1">
        <v>20</v>
      </c>
      <c r="D29" t="s">
        <v>13</v>
      </c>
      <c r="E29">
        <f ca="1">E27-E28</f>
        <v>18</v>
      </c>
      <c r="F29" t="str">
        <f t="shared" ca="1" si="2"/>
        <v>=E27-E28</v>
      </c>
      <c r="W29">
        <f ca="1"/>
        <v>20</v>
      </c>
    </row>
    <row r="30" spans="1:23" x14ac:dyDescent="0.25">
      <c r="A30">
        <v>29</v>
      </c>
      <c r="B30" s="1">
        <v>13</v>
      </c>
      <c r="D30" t="s">
        <v>14</v>
      </c>
      <c r="E30" s="2">
        <f ca="1">E25/E24</f>
        <v>0.25709610808427685</v>
      </c>
      <c r="F30" t="str">
        <f t="shared" ca="1" si="2"/>
        <v>=E25/E24</v>
      </c>
      <c r="W30">
        <f ca="1"/>
        <v>13</v>
      </c>
    </row>
    <row r="31" spans="1:23" x14ac:dyDescent="0.25">
      <c r="A31">
        <v>30</v>
      </c>
      <c r="B31" s="1">
        <v>15</v>
      </c>
      <c r="D31" t="s">
        <v>16</v>
      </c>
      <c r="E31" s="2">
        <f ca="1">_xlfn.CONFIDENCE.NORM(0.05,E25,E26)</f>
        <v>1.1102634538709044</v>
      </c>
      <c r="F31" t="str">
        <f t="shared" ca="1" si="2"/>
        <v>=CONFIDENCE.NORM(0.05,E25,E26)</v>
      </c>
      <c r="W31">
        <f ca="1"/>
        <v>15</v>
      </c>
    </row>
    <row r="32" spans="1:23" x14ac:dyDescent="0.25">
      <c r="A32">
        <v>31</v>
      </c>
      <c r="B32" s="1">
        <v>18</v>
      </c>
      <c r="D32" t="s">
        <v>18</v>
      </c>
      <c r="E32" s="3">
        <f ca="1">E24-E31</f>
        <v>14.469736546129095</v>
      </c>
      <c r="F32" t="str">
        <f t="shared" ca="1" si="2"/>
        <v>=E24-E31</v>
      </c>
      <c r="W32">
        <f ca="1"/>
        <v>18</v>
      </c>
    </row>
    <row r="33" spans="1:23" x14ac:dyDescent="0.25">
      <c r="A33">
        <v>32</v>
      </c>
      <c r="B33" s="1">
        <v>14</v>
      </c>
      <c r="D33" t="s">
        <v>17</v>
      </c>
      <c r="E33" s="3">
        <f ca="1">E24+E31</f>
        <v>16.690263453870905</v>
      </c>
      <c r="F33" t="str">
        <f t="shared" ca="1" si="2"/>
        <v>=E24+E31</v>
      </c>
      <c r="W33">
        <f ca="1"/>
        <v>14</v>
      </c>
    </row>
    <row r="34" spans="1:23" x14ac:dyDescent="0.25">
      <c r="A34">
        <v>33</v>
      </c>
      <c r="B34" s="1">
        <v>15</v>
      </c>
      <c r="D34" t="s">
        <v>19</v>
      </c>
      <c r="E34" s="2">
        <f ca="1">E25/SQRT(E26)</f>
        <v>0.56647135489658029</v>
      </c>
      <c r="F34" t="str">
        <f t="shared" ca="1" si="2"/>
        <v>=E25/SQRT(E26)</v>
      </c>
      <c r="W34">
        <f ca="1"/>
        <v>15</v>
      </c>
    </row>
    <row r="35" spans="1:23" x14ac:dyDescent="0.25">
      <c r="A35">
        <v>34</v>
      </c>
      <c r="B35" s="1">
        <v>13</v>
      </c>
      <c r="W35">
        <f ca="1"/>
        <v>13</v>
      </c>
    </row>
    <row r="36" spans="1:23" hidden="1" x14ac:dyDescent="0.25">
      <c r="A36">
        <v>35</v>
      </c>
      <c r="B36" s="1">
        <v>18</v>
      </c>
      <c r="W36">
        <f ca="1"/>
        <v>18</v>
      </c>
    </row>
    <row r="37" spans="1:23" hidden="1" x14ac:dyDescent="0.25">
      <c r="A37">
        <v>36</v>
      </c>
      <c r="B37">
        <v>10</v>
      </c>
      <c r="W37">
        <f ca="1"/>
        <v>10</v>
      </c>
    </row>
    <row r="38" spans="1:23" hidden="1" x14ac:dyDescent="0.25">
      <c r="A38">
        <v>37</v>
      </c>
      <c r="B38">
        <v>16</v>
      </c>
      <c r="W38">
        <f ca="1"/>
        <v>16</v>
      </c>
    </row>
    <row r="39" spans="1:23" hidden="1" x14ac:dyDescent="0.25">
      <c r="A39">
        <v>38</v>
      </c>
      <c r="B39">
        <v>9</v>
      </c>
      <c r="W39">
        <f ca="1"/>
        <v>9</v>
      </c>
    </row>
    <row r="40" spans="1:23" hidden="1" x14ac:dyDescent="0.25">
      <c r="A40">
        <v>39</v>
      </c>
      <c r="B40">
        <v>17</v>
      </c>
      <c r="W40">
        <f ca="1"/>
        <v>17</v>
      </c>
    </row>
    <row r="41" spans="1:23" hidden="1" x14ac:dyDescent="0.25">
      <c r="A41">
        <v>40</v>
      </c>
      <c r="B41">
        <v>13</v>
      </c>
      <c r="W41">
        <f ca="1"/>
        <v>13</v>
      </c>
    </row>
    <row r="42" spans="1:23" hidden="1" x14ac:dyDescent="0.25">
      <c r="A42">
        <v>41</v>
      </c>
      <c r="B42">
        <v>9</v>
      </c>
      <c r="W42">
        <f ca="1"/>
        <v>9</v>
      </c>
    </row>
    <row r="43" spans="1:23" hidden="1" x14ac:dyDescent="0.25">
      <c r="A43">
        <v>42</v>
      </c>
      <c r="B43">
        <v>25</v>
      </c>
      <c r="W43">
        <f ca="1"/>
        <v>25</v>
      </c>
    </row>
    <row r="44" spans="1:23" hidden="1" x14ac:dyDescent="0.25">
      <c r="A44">
        <v>43</v>
      </c>
      <c r="B44">
        <v>20</v>
      </c>
      <c r="W44">
        <f ca="1"/>
        <v>20</v>
      </c>
    </row>
    <row r="45" spans="1:23" hidden="1" x14ac:dyDescent="0.25">
      <c r="A45">
        <v>44</v>
      </c>
      <c r="B45">
        <v>16</v>
      </c>
      <c r="W45">
        <f ca="1"/>
        <v>16</v>
      </c>
    </row>
    <row r="46" spans="1:23" hidden="1" x14ac:dyDescent="0.25">
      <c r="A46">
        <v>45</v>
      </c>
      <c r="B46">
        <v>14</v>
      </c>
      <c r="W46">
        <f ca="1"/>
        <v>14</v>
      </c>
    </row>
    <row r="47" spans="1:23" hidden="1" x14ac:dyDescent="0.25">
      <c r="A47">
        <v>46</v>
      </c>
      <c r="B47">
        <v>16</v>
      </c>
      <c r="W47">
        <f ca="1"/>
        <v>16</v>
      </c>
    </row>
    <row r="48" spans="1:23" hidden="1" x14ac:dyDescent="0.25">
      <c r="A48">
        <v>47</v>
      </c>
      <c r="B48">
        <v>23</v>
      </c>
      <c r="W48">
        <f ca="1"/>
        <v>23</v>
      </c>
    </row>
    <row r="49" spans="1:23" hidden="1" x14ac:dyDescent="0.25">
      <c r="A49">
        <v>48</v>
      </c>
      <c r="B49">
        <v>13</v>
      </c>
      <c r="W49">
        <f ca="1"/>
        <v>13</v>
      </c>
    </row>
    <row r="50" spans="1:23" x14ac:dyDescent="0.25">
      <c r="A50">
        <v>49</v>
      </c>
      <c r="B50">
        <v>16</v>
      </c>
      <c r="W50">
        <f ca="1"/>
        <v>16</v>
      </c>
    </row>
    <row r="51" spans="1:23" x14ac:dyDescent="0.25">
      <c r="A51">
        <v>50</v>
      </c>
      <c r="B51">
        <v>16</v>
      </c>
      <c r="W51">
        <f ca="1"/>
        <v>16</v>
      </c>
    </row>
  </sheetData>
  <conditionalFormatting sqref="J35:J3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{86B29459-9927-47FC-88F6-FA1A70522AFC}</x14:id>
        </ext>
      </extLst>
    </cfRule>
  </conditionalFormatting>
  <conditionalFormatting sqref="N19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{7AF01B2E-559A-4CC0-ABC0-8258F0577C80}</x14:id>
        </ext>
      </extLst>
    </cfRule>
  </conditionalFormatting>
  <conditionalFormatting sqref="N20:N28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{D96B106C-2D0E-4C9C-A21E-D840C8D8EEB8}</x14:id>
        </ext>
      </extLst>
    </cfRule>
  </conditionalFormatting>
  <conditionalFormatting sqref="N19:N28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{5BAEF75D-8852-4FB8-B3AF-5876EDE810B4}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6B29459-9927-47FC-88F6-FA1A70522A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J35:J39</xm:sqref>
        </x14:conditionalFormatting>
        <x14:conditionalFormatting xmlns:xm="http://schemas.microsoft.com/office/excel/2006/main">
          <x14:cfRule type="dataBar" id="{7AF01B2E-559A-4CC0-ABC0-8258F0577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N19</xm:sqref>
        </x14:conditionalFormatting>
        <x14:conditionalFormatting xmlns:xm="http://schemas.microsoft.com/office/excel/2006/main">
          <x14:cfRule type="dataBar" id="{D96B106C-2D0E-4C9C-A21E-D840C8D8EE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N20:N28</xm:sqref>
        </x14:conditionalFormatting>
        <x14:conditionalFormatting xmlns:xm="http://schemas.microsoft.com/office/excel/2006/main">
          <x14:cfRule type="dataBar" id="{5BAEF75D-8852-4FB8-B3AF-5876EDE810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N19:N28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4B73-060B-4AA2-899B-FBE08ECA5E2D}">
  <dimension ref="A1:H56"/>
  <sheetViews>
    <sheetView workbookViewId="0">
      <selection activeCell="H6" sqref="H6"/>
    </sheetView>
  </sheetViews>
  <sheetFormatPr defaultRowHeight="15" x14ac:dyDescent="0.25"/>
  <cols>
    <col min="12" max="12" width="4.5703125" customWidth="1"/>
    <col min="13" max="13" width="3" customWidth="1"/>
    <col min="14" max="14" width="15.5703125" customWidth="1"/>
  </cols>
  <sheetData>
    <row r="1" spans="1:8" ht="15.75" thickBot="1" x14ac:dyDescent="0.3">
      <c r="A1" t="s">
        <v>1</v>
      </c>
      <c r="B1" t="s">
        <v>0</v>
      </c>
      <c r="C1" t="s">
        <v>20</v>
      </c>
      <c r="D1" t="s">
        <v>21</v>
      </c>
      <c r="H1">
        <v>5</v>
      </c>
    </row>
    <row r="2" spans="1:8" ht="15.75" thickBot="1" x14ac:dyDescent="0.3">
      <c r="A2">
        <v>1</v>
      </c>
      <c r="B2" s="7">
        <v>16</v>
      </c>
    </row>
    <row r="3" spans="1:8" x14ac:dyDescent="0.25">
      <c r="A3">
        <v>2</v>
      </c>
      <c r="B3" s="4">
        <v>16</v>
      </c>
    </row>
    <row r="4" spans="1:8" x14ac:dyDescent="0.25">
      <c r="A4">
        <v>3</v>
      </c>
      <c r="B4" s="5">
        <v>21</v>
      </c>
    </row>
    <row r="5" spans="1:8" x14ac:dyDescent="0.25">
      <c r="A5">
        <v>4</v>
      </c>
      <c r="B5" s="5">
        <v>16</v>
      </c>
    </row>
    <row r="6" spans="1:8" ht="15.75" thickBot="1" x14ac:dyDescent="0.3">
      <c r="A6">
        <v>5</v>
      </c>
      <c r="B6" s="6">
        <v>17</v>
      </c>
      <c r="C6">
        <f>AVERAGE(B2:B6)</f>
        <v>17.2</v>
      </c>
    </row>
    <row r="7" spans="1:8" ht="15.75" thickBot="1" x14ac:dyDescent="0.3">
      <c r="A7">
        <v>6</v>
      </c>
      <c r="B7" s="8">
        <v>17</v>
      </c>
      <c r="C7">
        <f t="shared" ref="C7:C52" si="0">AVERAGE(B3:B7)</f>
        <v>17.399999999999999</v>
      </c>
      <c r="D7">
        <f>C6+(B7-G7)/5</f>
        <v>17.399999999999999</v>
      </c>
      <c r="E7" t="str">
        <f ca="1">_xlfn.FORMULATEXT(D7)</f>
        <v>=C6+(B7-G7)/5</v>
      </c>
      <c r="G7" cm="1">
        <f t="array" ref="G7">INDEX(B$2:B7,A7-$H$1)</f>
        <v>16</v>
      </c>
      <c r="H7" t="str">
        <f ca="1">_xlfn.FORMULATEXT(G7)</f>
        <v>=INDEX(B$2:B7,A7-$H$1)</v>
      </c>
    </row>
    <row r="8" spans="1:8" x14ac:dyDescent="0.25">
      <c r="A8">
        <v>7</v>
      </c>
      <c r="B8">
        <v>16</v>
      </c>
      <c r="C8">
        <f t="shared" si="0"/>
        <v>17.399999999999999</v>
      </c>
      <c r="D8">
        <f t="shared" ref="D8:D14" si="1">C7+(B8-G8)/5</f>
        <v>17.399999999999999</v>
      </c>
      <c r="E8" t="str">
        <f t="shared" ref="E8:E14" ca="1" si="2">_xlfn.FORMULATEXT(D8)</f>
        <v>=C7+(B8-G8)/5</v>
      </c>
      <c r="G8" cm="1">
        <f t="array" ref="G8">INDEX(B$2:B8,A8-$H$1)</f>
        <v>16</v>
      </c>
      <c r="H8" t="str">
        <f t="shared" ref="H8:H14" ca="1" si="3">_xlfn.FORMULATEXT(G8)</f>
        <v>=INDEX(B$2:B8,A8-$H$1)</v>
      </c>
    </row>
    <row r="9" spans="1:8" x14ac:dyDescent="0.25">
      <c r="A9">
        <v>8</v>
      </c>
      <c r="B9">
        <v>7</v>
      </c>
      <c r="C9">
        <f>AVERAGE(B5:B9)</f>
        <v>14.6</v>
      </c>
      <c r="D9">
        <f t="shared" si="1"/>
        <v>14.599999999999998</v>
      </c>
      <c r="E9" t="str">
        <f t="shared" ca="1" si="2"/>
        <v>=C8+(B9-G9)/5</v>
      </c>
      <c r="G9" cm="1">
        <f t="array" ref="G9">INDEX(B$2:B9,A9-$H$1)</f>
        <v>21</v>
      </c>
      <c r="H9" t="str">
        <f t="shared" ca="1" si="3"/>
        <v>=INDEX(B$2:B9,A9-$H$1)</v>
      </c>
    </row>
    <row r="10" spans="1:8" x14ac:dyDescent="0.25">
      <c r="A10">
        <v>9</v>
      </c>
      <c r="B10">
        <v>13</v>
      </c>
      <c r="C10">
        <f t="shared" si="0"/>
        <v>14</v>
      </c>
      <c r="D10">
        <f t="shared" si="1"/>
        <v>14</v>
      </c>
      <c r="E10" t="str">
        <f t="shared" ca="1" si="2"/>
        <v>=C9+(B10-G10)/5</v>
      </c>
      <c r="G10" cm="1">
        <f t="array" ref="G10">INDEX(B$2:B10,A10-$H$1)</f>
        <v>16</v>
      </c>
      <c r="H10" t="str">
        <f t="shared" ca="1" si="3"/>
        <v>=INDEX(B$2:B10,A10-$H$1)</v>
      </c>
    </row>
    <row r="11" spans="1:8" x14ac:dyDescent="0.25">
      <c r="A11">
        <v>10</v>
      </c>
      <c r="B11">
        <v>14</v>
      </c>
      <c r="C11">
        <f t="shared" si="0"/>
        <v>13.4</v>
      </c>
      <c r="D11">
        <f t="shared" si="1"/>
        <v>13.4</v>
      </c>
      <c r="E11" t="str">
        <f t="shared" ca="1" si="2"/>
        <v>=C10+(B11-G11)/5</v>
      </c>
      <c r="G11" cm="1">
        <f t="array" ref="G11">INDEX(B$2:B11,A11-$H$1)</f>
        <v>17</v>
      </c>
      <c r="H11" t="str">
        <f t="shared" ca="1" si="3"/>
        <v>=INDEX(B$2:B11,A11-$H$1)</v>
      </c>
    </row>
    <row r="12" spans="1:8" x14ac:dyDescent="0.25">
      <c r="A12">
        <v>11</v>
      </c>
      <c r="B12">
        <v>20</v>
      </c>
      <c r="C12">
        <f t="shared" si="0"/>
        <v>14</v>
      </c>
      <c r="D12">
        <f t="shared" si="1"/>
        <v>14</v>
      </c>
      <c r="E12" t="str">
        <f t="shared" ca="1" si="2"/>
        <v>=C11+(B12-G12)/5</v>
      </c>
      <c r="G12" cm="1">
        <f t="array" ref="G12">INDEX(B$2:B12,A12-$H$1)</f>
        <v>17</v>
      </c>
      <c r="H12" t="str">
        <f t="shared" ca="1" si="3"/>
        <v>=INDEX(B$2:B12,A12-$H$1)</v>
      </c>
    </row>
    <row r="13" spans="1:8" x14ac:dyDescent="0.25">
      <c r="A13">
        <v>12</v>
      </c>
      <c r="B13">
        <v>16</v>
      </c>
      <c r="C13">
        <f t="shared" si="0"/>
        <v>14</v>
      </c>
      <c r="D13">
        <f t="shared" si="1"/>
        <v>14</v>
      </c>
      <c r="E13" t="str">
        <f t="shared" ca="1" si="2"/>
        <v>=C12+(B13-G13)/5</v>
      </c>
      <c r="G13" cm="1">
        <f t="array" ref="G13">INDEX(B$2:B13,A13-$H$1)</f>
        <v>16</v>
      </c>
      <c r="H13" t="str">
        <f t="shared" ca="1" si="3"/>
        <v>=INDEX(B$2:B13,A13-$H$1)</v>
      </c>
    </row>
    <row r="14" spans="1:8" x14ac:dyDescent="0.25">
      <c r="A14">
        <v>13</v>
      </c>
      <c r="B14">
        <v>14</v>
      </c>
      <c r="C14">
        <f t="shared" si="0"/>
        <v>15.4</v>
      </c>
      <c r="D14">
        <f t="shared" si="1"/>
        <v>15.4</v>
      </c>
      <c r="E14" t="str">
        <f t="shared" ca="1" si="2"/>
        <v>=C13+(B14-G14)/5</v>
      </c>
      <c r="G14" cm="1">
        <f t="array" ref="G14">INDEX(B$2:B14,A14-$H$1)</f>
        <v>7</v>
      </c>
      <c r="H14" t="str">
        <f t="shared" ca="1" si="3"/>
        <v>=INDEX(B$2:B14,A14-$H$1)</v>
      </c>
    </row>
    <row r="15" spans="1:8" x14ac:dyDescent="0.25">
      <c r="A15">
        <v>14</v>
      </c>
      <c r="B15">
        <v>18</v>
      </c>
      <c r="C15">
        <f t="shared" si="0"/>
        <v>16.399999999999999</v>
      </c>
    </row>
    <row r="16" spans="1:8" x14ac:dyDescent="0.25">
      <c r="A16">
        <v>15</v>
      </c>
      <c r="B16">
        <v>19</v>
      </c>
      <c r="C16">
        <f t="shared" si="0"/>
        <v>17.399999999999999</v>
      </c>
    </row>
    <row r="17" spans="1:5" x14ac:dyDescent="0.25">
      <c r="A17">
        <v>16</v>
      </c>
      <c r="B17">
        <v>21</v>
      </c>
      <c r="C17">
        <f t="shared" si="0"/>
        <v>17.600000000000001</v>
      </c>
    </row>
    <row r="18" spans="1:5" x14ac:dyDescent="0.25">
      <c r="A18">
        <v>17</v>
      </c>
      <c r="B18" s="1">
        <v>12</v>
      </c>
      <c r="C18">
        <f t="shared" si="0"/>
        <v>16.8</v>
      </c>
    </row>
    <row r="19" spans="1:5" x14ac:dyDescent="0.25">
      <c r="A19">
        <v>18</v>
      </c>
      <c r="B19" s="1">
        <v>20</v>
      </c>
      <c r="C19">
        <f t="shared" si="0"/>
        <v>18</v>
      </c>
    </row>
    <row r="20" spans="1:5" x14ac:dyDescent="0.25">
      <c r="A20">
        <v>19</v>
      </c>
      <c r="B20" s="1">
        <v>20</v>
      </c>
      <c r="C20">
        <f t="shared" si="0"/>
        <v>18.399999999999999</v>
      </c>
    </row>
    <row r="21" spans="1:5" x14ac:dyDescent="0.25">
      <c r="A21">
        <v>20</v>
      </c>
      <c r="B21" s="1">
        <v>8</v>
      </c>
      <c r="C21">
        <f t="shared" si="0"/>
        <v>16.2</v>
      </c>
    </row>
    <row r="22" spans="1:5" x14ac:dyDescent="0.25">
      <c r="A22">
        <v>21</v>
      </c>
      <c r="B22" s="1">
        <v>10</v>
      </c>
      <c r="C22">
        <f t="shared" si="0"/>
        <v>14</v>
      </c>
    </row>
    <row r="23" spans="1:5" x14ac:dyDescent="0.25">
      <c r="A23">
        <v>22</v>
      </c>
      <c r="B23" s="1">
        <v>10</v>
      </c>
      <c r="C23">
        <f t="shared" si="0"/>
        <v>13.6</v>
      </c>
    </row>
    <row r="24" spans="1:5" x14ac:dyDescent="0.25">
      <c r="A24">
        <v>23</v>
      </c>
      <c r="B24" s="1">
        <v>12</v>
      </c>
      <c r="C24">
        <f t="shared" si="0"/>
        <v>12</v>
      </c>
    </row>
    <row r="25" spans="1:5" x14ac:dyDescent="0.25">
      <c r="A25">
        <v>24</v>
      </c>
      <c r="B25" s="1">
        <v>10</v>
      </c>
      <c r="C25">
        <f t="shared" si="0"/>
        <v>10</v>
      </c>
      <c r="E25" s="2"/>
    </row>
    <row r="26" spans="1:5" x14ac:dyDescent="0.25">
      <c r="A26">
        <v>25</v>
      </c>
      <c r="B26" s="1">
        <v>18</v>
      </c>
      <c r="C26">
        <f t="shared" si="0"/>
        <v>12</v>
      </c>
    </row>
    <row r="27" spans="1:5" x14ac:dyDescent="0.25">
      <c r="A27">
        <v>26</v>
      </c>
      <c r="B27" s="1">
        <v>19</v>
      </c>
      <c r="C27">
        <f t="shared" si="0"/>
        <v>13.8</v>
      </c>
    </row>
    <row r="28" spans="1:5" x14ac:dyDescent="0.25">
      <c r="A28">
        <v>27</v>
      </c>
      <c r="B28" s="1">
        <v>20</v>
      </c>
      <c r="C28">
        <f t="shared" si="0"/>
        <v>15.8</v>
      </c>
    </row>
    <row r="29" spans="1:5" x14ac:dyDescent="0.25">
      <c r="A29">
        <v>28</v>
      </c>
      <c r="B29" s="1">
        <v>20</v>
      </c>
      <c r="C29">
        <f t="shared" si="0"/>
        <v>17.399999999999999</v>
      </c>
    </row>
    <row r="30" spans="1:5" x14ac:dyDescent="0.25">
      <c r="A30">
        <v>29</v>
      </c>
      <c r="B30" s="1">
        <v>13</v>
      </c>
      <c r="C30">
        <f t="shared" si="0"/>
        <v>18</v>
      </c>
      <c r="E30" s="2"/>
    </row>
    <row r="31" spans="1:5" x14ac:dyDescent="0.25">
      <c r="A31">
        <v>30</v>
      </c>
      <c r="B31" s="1">
        <v>15</v>
      </c>
      <c r="C31">
        <f t="shared" si="0"/>
        <v>17.399999999999999</v>
      </c>
      <c r="E31" s="2"/>
    </row>
    <row r="32" spans="1:5" x14ac:dyDescent="0.25">
      <c r="A32">
        <v>31</v>
      </c>
      <c r="B32" s="1">
        <v>18</v>
      </c>
      <c r="C32">
        <f t="shared" si="0"/>
        <v>17.2</v>
      </c>
      <c r="E32" s="3"/>
    </row>
    <row r="33" spans="1:5" x14ac:dyDescent="0.25">
      <c r="A33">
        <v>32</v>
      </c>
      <c r="B33" s="1">
        <v>14</v>
      </c>
      <c r="C33">
        <f t="shared" si="0"/>
        <v>16</v>
      </c>
      <c r="E33" s="3"/>
    </row>
    <row r="34" spans="1:5" x14ac:dyDescent="0.25">
      <c r="A34">
        <v>33</v>
      </c>
      <c r="B34" s="1">
        <v>15</v>
      </c>
      <c r="C34">
        <f t="shared" si="0"/>
        <v>15</v>
      </c>
      <c r="E34" s="2"/>
    </row>
    <row r="35" spans="1:5" x14ac:dyDescent="0.25">
      <c r="A35">
        <v>34</v>
      </c>
      <c r="B35" s="1">
        <v>13</v>
      </c>
      <c r="C35">
        <f t="shared" si="0"/>
        <v>15</v>
      </c>
    </row>
    <row r="36" spans="1:5" hidden="1" x14ac:dyDescent="0.25">
      <c r="A36">
        <v>35</v>
      </c>
      <c r="B36" s="1">
        <v>18</v>
      </c>
      <c r="C36">
        <f t="shared" si="0"/>
        <v>15.6</v>
      </c>
    </row>
    <row r="37" spans="1:5" hidden="1" x14ac:dyDescent="0.25">
      <c r="A37">
        <v>36</v>
      </c>
      <c r="B37">
        <v>10</v>
      </c>
      <c r="C37">
        <f t="shared" si="0"/>
        <v>14</v>
      </c>
    </row>
    <row r="38" spans="1:5" hidden="1" x14ac:dyDescent="0.25">
      <c r="A38">
        <v>37</v>
      </c>
      <c r="B38">
        <v>16</v>
      </c>
      <c r="C38">
        <f t="shared" si="0"/>
        <v>14.4</v>
      </c>
    </row>
    <row r="39" spans="1:5" hidden="1" x14ac:dyDescent="0.25">
      <c r="A39">
        <v>38</v>
      </c>
      <c r="B39">
        <v>9</v>
      </c>
      <c r="C39">
        <f t="shared" si="0"/>
        <v>13.2</v>
      </c>
    </row>
    <row r="40" spans="1:5" hidden="1" x14ac:dyDescent="0.25">
      <c r="A40">
        <v>39</v>
      </c>
      <c r="B40">
        <v>17</v>
      </c>
      <c r="C40">
        <f t="shared" si="0"/>
        <v>14</v>
      </c>
    </row>
    <row r="41" spans="1:5" hidden="1" x14ac:dyDescent="0.25">
      <c r="A41">
        <v>40</v>
      </c>
      <c r="B41">
        <v>13</v>
      </c>
      <c r="C41">
        <f t="shared" si="0"/>
        <v>13</v>
      </c>
    </row>
    <row r="42" spans="1:5" hidden="1" x14ac:dyDescent="0.25">
      <c r="A42">
        <v>41</v>
      </c>
      <c r="B42">
        <v>9</v>
      </c>
      <c r="C42">
        <f t="shared" si="0"/>
        <v>12.8</v>
      </c>
    </row>
    <row r="43" spans="1:5" hidden="1" x14ac:dyDescent="0.25">
      <c r="A43">
        <v>42</v>
      </c>
      <c r="B43">
        <v>25</v>
      </c>
      <c r="C43">
        <f t="shared" si="0"/>
        <v>14.6</v>
      </c>
    </row>
    <row r="44" spans="1:5" hidden="1" x14ac:dyDescent="0.25">
      <c r="A44">
        <v>43</v>
      </c>
      <c r="B44">
        <v>20</v>
      </c>
      <c r="C44">
        <f t="shared" si="0"/>
        <v>16.8</v>
      </c>
    </row>
    <row r="45" spans="1:5" hidden="1" x14ac:dyDescent="0.25">
      <c r="A45">
        <v>44</v>
      </c>
      <c r="B45">
        <v>16</v>
      </c>
      <c r="C45">
        <f t="shared" si="0"/>
        <v>16.600000000000001</v>
      </c>
    </row>
    <row r="46" spans="1:5" hidden="1" x14ac:dyDescent="0.25">
      <c r="A46">
        <v>45</v>
      </c>
      <c r="B46">
        <v>14</v>
      </c>
      <c r="C46">
        <f t="shared" si="0"/>
        <v>16.8</v>
      </c>
    </row>
    <row r="47" spans="1:5" hidden="1" x14ac:dyDescent="0.25">
      <c r="A47">
        <v>46</v>
      </c>
      <c r="B47">
        <v>16</v>
      </c>
      <c r="C47">
        <f t="shared" si="0"/>
        <v>18.2</v>
      </c>
    </row>
    <row r="48" spans="1:5" hidden="1" x14ac:dyDescent="0.25">
      <c r="A48">
        <v>47</v>
      </c>
      <c r="B48">
        <v>23</v>
      </c>
      <c r="C48">
        <f t="shared" si="0"/>
        <v>17.8</v>
      </c>
    </row>
    <row r="49" spans="1:3" hidden="1" x14ac:dyDescent="0.25">
      <c r="A49">
        <v>48</v>
      </c>
      <c r="B49">
        <v>13</v>
      </c>
      <c r="C49">
        <f t="shared" si="0"/>
        <v>16.399999999999999</v>
      </c>
    </row>
    <row r="50" spans="1:3" x14ac:dyDescent="0.25">
      <c r="A50">
        <v>49</v>
      </c>
      <c r="B50">
        <v>16</v>
      </c>
      <c r="C50">
        <f t="shared" si="0"/>
        <v>16.399999999999999</v>
      </c>
    </row>
    <row r="51" spans="1:3" x14ac:dyDescent="0.25">
      <c r="A51">
        <v>50</v>
      </c>
      <c r="B51">
        <v>16</v>
      </c>
      <c r="C51">
        <f t="shared" si="0"/>
        <v>16.8</v>
      </c>
    </row>
    <row r="52" spans="1:3" x14ac:dyDescent="0.25">
      <c r="A52">
        <v>51</v>
      </c>
      <c r="C52">
        <f t="shared" si="0"/>
        <v>17</v>
      </c>
    </row>
    <row r="53" spans="1:3" x14ac:dyDescent="0.25">
      <c r="A53">
        <v>52</v>
      </c>
      <c r="C53">
        <f>C52</f>
        <v>17</v>
      </c>
    </row>
    <row r="54" spans="1:3" x14ac:dyDescent="0.25">
      <c r="A54">
        <v>53</v>
      </c>
      <c r="C54">
        <f t="shared" ref="C54:C56" si="4">C53</f>
        <v>17</v>
      </c>
    </row>
    <row r="55" spans="1:3" x14ac:dyDescent="0.25">
      <c r="A55">
        <v>54</v>
      </c>
      <c r="C55">
        <f t="shared" si="4"/>
        <v>17</v>
      </c>
    </row>
    <row r="56" spans="1:3" x14ac:dyDescent="0.25">
      <c r="A56">
        <v>55</v>
      </c>
      <c r="C56">
        <f t="shared" si="4"/>
        <v>17</v>
      </c>
    </row>
  </sheetData>
  <conditionalFormatting sqref="J35:J39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{9515FB8E-ECD4-4210-BCEF-98D68A91513F}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515FB8E-ECD4-4210-BCEF-98D68A9151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J35:J39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DFC5-7B78-4C81-89EA-9109FA5013A3}">
  <dimension ref="A1:T56"/>
  <sheetViews>
    <sheetView zoomScale="78" zoomScaleNormal="78" workbookViewId="0">
      <selection activeCell="AH30" sqref="AH29:AI30"/>
    </sheetView>
  </sheetViews>
  <sheetFormatPr defaultRowHeight="15" x14ac:dyDescent="0.25"/>
  <cols>
    <col min="20" max="20" width="4.5703125" customWidth="1"/>
    <col min="21" max="21" width="3" customWidth="1"/>
    <col min="22" max="22" width="15.5703125" customWidth="1"/>
  </cols>
  <sheetData>
    <row r="1" spans="1:20" ht="15.75" thickBot="1" x14ac:dyDescent="0.3">
      <c r="A1" t="s">
        <v>1</v>
      </c>
      <c r="B1" t="s">
        <v>0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L1" t="s">
        <v>12</v>
      </c>
      <c r="M1" t="s">
        <v>32</v>
      </c>
      <c r="T1">
        <f ca="1">RANDBETWEEN(5,15)</f>
        <v>6</v>
      </c>
    </row>
    <row r="2" spans="1:20" ht="15.75" thickBot="1" x14ac:dyDescent="0.3">
      <c r="A2">
        <v>1</v>
      </c>
      <c r="B2" s="7">
        <v>16</v>
      </c>
      <c r="C2" t="e" cm="1">
        <f t="array" aca="1" ref="C2" ca="1">IF(A2&lt;$T$1,NA(),IF(A2=$T$1,AVERAGE(B$2:B2),C1+(B2-INDEX(B$2:B2,A2-$T$1))/5))</f>
        <v>#N/A</v>
      </c>
      <c r="D2" t="str">
        <f ca="1">IF(ISNUMBER($C2),B2-C2,"")</f>
        <v/>
      </c>
      <c r="E2" t="str">
        <f ca="1">IF(ISNUMBER($C2),ABS($D2),"")</f>
        <v/>
      </c>
      <c r="F2" t="str">
        <f ca="1">IF(ISNUMBER($C2),$D2^2,"")</f>
        <v/>
      </c>
      <c r="G2" t="str">
        <f ca="1">IF(ISNUMBER($C2),$E2/B2,"")</f>
        <v/>
      </c>
      <c r="H2" t="str">
        <f ca="1">IF(ISNUMBER($C2),AVERAGE(E$2:E2),"")</f>
        <v/>
      </c>
      <c r="I2" t="str">
        <f ca="1">IF(ISNUMBER($C2),AVERAGE(F$2:F2),"")</f>
        <v/>
      </c>
      <c r="J2" t="str">
        <f ca="1">IF(ISNUMBER($C2),AVERAGE(G$2:G2),"")</f>
        <v/>
      </c>
      <c r="L2" t="e">
        <f ca="1">IF(ISNUMBER($C2),MIN(B2:C2),NA())</f>
        <v>#N/A</v>
      </c>
      <c r="M2" t="e">
        <f ca="1">IF(ISNUMBER($C2),MAX(B2:C2)-L2,NA())</f>
        <v>#N/A</v>
      </c>
    </row>
    <row r="3" spans="1:20" x14ac:dyDescent="0.25">
      <c r="A3">
        <v>2</v>
      </c>
      <c r="B3" s="4">
        <v>16</v>
      </c>
      <c r="C3" t="e" cm="1">
        <f t="array" aca="1" ref="C3" ca="1">IF(A3&lt;$T$1,NA(),IF(A3=$T$1,AVERAGE(B$2:B3),C2+(B3-INDEX(B$2:B3,A3-$T$1))/5))</f>
        <v>#N/A</v>
      </c>
      <c r="D3" t="str">
        <f t="shared" ref="D3:D51" ca="1" si="0">IF(ISNUMBER($C3),B3-C3,"")</f>
        <v/>
      </c>
      <c r="E3" t="str">
        <f t="shared" ref="E3:E51" ca="1" si="1">IF(ISNUMBER($C3),ABS(D3),"")</f>
        <v/>
      </c>
      <c r="F3" t="str">
        <f t="shared" ref="F3:F51" ca="1" si="2">IF(ISNUMBER($C3),$D3^2,"")</f>
        <v/>
      </c>
      <c r="G3" t="str">
        <f t="shared" ref="G3:G51" ca="1" si="3">IF(ISNUMBER($C3),$E3/B3,"")</f>
        <v/>
      </c>
      <c r="H3" t="str">
        <f ca="1">IF(ISNUMBER($C3),AVERAGE(E$2:E3),"")</f>
        <v/>
      </c>
      <c r="I3" t="str">
        <f ca="1">IF(ISNUMBER($C3),AVERAGE(F$2:F3),"")</f>
        <v/>
      </c>
      <c r="J3" t="str">
        <f ca="1">IF(ISNUMBER($C3),AVERAGE(G$2:G3),"")</f>
        <v/>
      </c>
      <c r="L3" t="e">
        <f t="shared" ref="L3:L51" ca="1" si="4">IF(ISNUMBER($C3),MIN(B3:C3),NA())</f>
        <v>#N/A</v>
      </c>
      <c r="M3" t="e">
        <f t="shared" ref="M3:M51" ca="1" si="5">IF(ISNUMBER($C3),MAX(B3:C3)-L3,NA())</f>
        <v>#N/A</v>
      </c>
    </row>
    <row r="4" spans="1:20" x14ac:dyDescent="0.25">
      <c r="A4">
        <v>3</v>
      </c>
      <c r="B4" s="5">
        <v>21</v>
      </c>
      <c r="C4" t="e" cm="1">
        <f t="array" aca="1" ref="C4" ca="1">IF(A4&lt;$T$1,NA(),IF(A4=$T$1,AVERAGE(B$2:B4),C3+(B4-INDEX(B$2:B4,A4-$T$1))/5))</f>
        <v>#N/A</v>
      </c>
      <c r="D4" t="str">
        <f t="shared" ca="1" si="0"/>
        <v/>
      </c>
      <c r="E4" t="str">
        <f t="shared" ca="1" si="1"/>
        <v/>
      </c>
      <c r="F4" t="str">
        <f t="shared" ca="1" si="2"/>
        <v/>
      </c>
      <c r="G4" t="str">
        <f t="shared" ca="1" si="3"/>
        <v/>
      </c>
      <c r="H4" t="str">
        <f ca="1">IF(ISNUMBER($C4),AVERAGE(E$2:E4),"")</f>
        <v/>
      </c>
      <c r="I4" t="str">
        <f ca="1">IF(ISNUMBER($C4),AVERAGE(F$2:F4),"")</f>
        <v/>
      </c>
      <c r="J4" t="str">
        <f ca="1">IF(ISNUMBER($C4),AVERAGE(G$2:G4),"")</f>
        <v/>
      </c>
      <c r="L4" t="e">
        <f t="shared" ca="1" si="4"/>
        <v>#N/A</v>
      </c>
      <c r="M4" t="e">
        <f t="shared" ca="1" si="5"/>
        <v>#N/A</v>
      </c>
    </row>
    <row r="5" spans="1:20" x14ac:dyDescent="0.25">
      <c r="A5">
        <v>4</v>
      </c>
      <c r="B5" s="5">
        <v>16</v>
      </c>
      <c r="C5" t="e" cm="1">
        <f t="array" aca="1" ref="C5" ca="1">IF(A5&lt;$T$1,NA(),IF(A5=$T$1,AVERAGE(B$2:B5),C4+(B5-INDEX(B$2:B5,A5-$T$1))/5))</f>
        <v>#N/A</v>
      </c>
      <c r="D5" t="str">
        <f t="shared" ca="1" si="0"/>
        <v/>
      </c>
      <c r="E5" t="str">
        <f t="shared" ca="1" si="1"/>
        <v/>
      </c>
      <c r="F5" t="str">
        <f t="shared" ca="1" si="2"/>
        <v/>
      </c>
      <c r="G5" t="str">
        <f t="shared" ca="1" si="3"/>
        <v/>
      </c>
      <c r="H5" t="str">
        <f ca="1">IF(ISNUMBER($C5),AVERAGE(E$2:E5),"")</f>
        <v/>
      </c>
      <c r="I5" t="str">
        <f ca="1">IF(ISNUMBER($C5),AVERAGE(F$2:F5),"")</f>
        <v/>
      </c>
      <c r="J5" t="str">
        <f ca="1">IF(ISNUMBER($C5),AVERAGE(G$2:G5),"")</f>
        <v/>
      </c>
      <c r="L5" t="e">
        <f t="shared" ca="1" si="4"/>
        <v>#N/A</v>
      </c>
      <c r="M5" t="e">
        <f t="shared" ca="1" si="5"/>
        <v>#N/A</v>
      </c>
    </row>
    <row r="6" spans="1:20" ht="15.75" thickBot="1" x14ac:dyDescent="0.3">
      <c r="A6">
        <v>5</v>
      </c>
      <c r="B6" s="6">
        <v>17</v>
      </c>
      <c r="C6" t="e" cm="1">
        <f t="array" aca="1" ref="C6" ca="1">IF(A6&lt;$T$1,NA(),IF(A6=$T$1,AVERAGE(B$2:B6),C5+(B6-INDEX(B$2:B6,A6-$T$1))/5))</f>
        <v>#N/A</v>
      </c>
      <c r="D6" t="str">
        <f t="shared" ca="1" si="0"/>
        <v/>
      </c>
      <c r="E6" t="str">
        <f t="shared" ca="1" si="1"/>
        <v/>
      </c>
      <c r="F6" t="str">
        <f t="shared" ca="1" si="2"/>
        <v/>
      </c>
      <c r="G6" t="str">
        <f t="shared" ca="1" si="3"/>
        <v/>
      </c>
      <c r="H6" t="str">
        <f ca="1">IF(ISNUMBER($C6),AVERAGE(E$2:E6),"")</f>
        <v/>
      </c>
      <c r="I6" t="str">
        <f ca="1">IF(ISNUMBER($C6),AVERAGE(F$2:F6),"")</f>
        <v/>
      </c>
      <c r="J6" t="str">
        <f ca="1">IF(ISNUMBER($C6),AVERAGE(G$2:G6),"")</f>
        <v/>
      </c>
      <c r="L6" t="e">
        <f t="shared" ca="1" si="4"/>
        <v>#N/A</v>
      </c>
      <c r="M6" t="e">
        <f t="shared" ca="1" si="5"/>
        <v>#N/A</v>
      </c>
    </row>
    <row r="7" spans="1:20" ht="15.75" thickBot="1" x14ac:dyDescent="0.3">
      <c r="A7">
        <v>6</v>
      </c>
      <c r="B7" s="8">
        <v>17</v>
      </c>
      <c r="C7" cm="1">
        <f t="array" aca="1" ref="C7" ca="1">IF(A7&lt;$T$1,NA(),IF(A7=$T$1,AVERAGE(B$2:B7),C6+(B7-INDEX(B$2:B7,A7-$T$1))/5))</f>
        <v>17.166666666666668</v>
      </c>
      <c r="D7">
        <f t="shared" ca="1" si="0"/>
        <v>-0.16666666666666785</v>
      </c>
      <c r="E7">
        <f t="shared" ca="1" si="1"/>
        <v>0.16666666666666785</v>
      </c>
      <c r="F7">
        <f t="shared" ca="1" si="2"/>
        <v>2.7777777777778172E-2</v>
      </c>
      <c r="G7">
        <f t="shared" ca="1" si="3"/>
        <v>9.8039215686275202E-3</v>
      </c>
      <c r="H7">
        <f ca="1">IF(ISNUMBER($C7),AVERAGE(E$2:E7),"")</f>
        <v>0.16666666666666785</v>
      </c>
      <c r="I7">
        <f ca="1">IF(ISNUMBER($C7),AVERAGE(F$2:F7),"")</f>
        <v>2.7777777777778172E-2</v>
      </c>
      <c r="J7">
        <f ca="1">IF(ISNUMBER($C7),AVERAGE(G$2:G7),"")</f>
        <v>9.8039215686275202E-3</v>
      </c>
      <c r="L7">
        <f t="shared" ca="1" si="4"/>
        <v>17</v>
      </c>
      <c r="M7">
        <f t="shared" ca="1" si="5"/>
        <v>0.16666666666666785</v>
      </c>
    </row>
    <row r="8" spans="1:20" x14ac:dyDescent="0.25">
      <c r="A8">
        <v>7</v>
      </c>
      <c r="B8">
        <v>16</v>
      </c>
      <c r="C8" cm="1">
        <f t="array" aca="1" ref="C8" ca="1">IF(A8&lt;$T$1,NA(),IF(A8=$T$1,AVERAGE(B$2:B8),C7+(B8-INDEX(B$2:B8,A8-$T$1))/5))</f>
        <v>17.166666666666668</v>
      </c>
      <c r="D8">
        <f t="shared" ca="1" si="0"/>
        <v>-1.1666666666666679</v>
      </c>
      <c r="E8">
        <f t="shared" ca="1" si="1"/>
        <v>1.1666666666666679</v>
      </c>
      <c r="F8">
        <f t="shared" ca="1" si="2"/>
        <v>1.3611111111111138</v>
      </c>
      <c r="G8">
        <f t="shared" ca="1" si="3"/>
        <v>7.2916666666666741E-2</v>
      </c>
      <c r="H8">
        <f ca="1">IF(ISNUMBER($C8),AVERAGE(E$2:E8),"")</f>
        <v>0.66666666666666785</v>
      </c>
      <c r="I8">
        <f ca="1">IF(ISNUMBER($C8),AVERAGE(F$2:F8),"")</f>
        <v>0.69444444444444597</v>
      </c>
      <c r="J8">
        <f ca="1">IF(ISNUMBER($C8),AVERAGE(G$2:G8),"")</f>
        <v>4.1360294117647134E-2</v>
      </c>
      <c r="L8">
        <f t="shared" ca="1" si="4"/>
        <v>16</v>
      </c>
      <c r="M8">
        <f t="shared" ca="1" si="5"/>
        <v>1.1666666666666679</v>
      </c>
    </row>
    <row r="9" spans="1:20" x14ac:dyDescent="0.25">
      <c r="A9">
        <v>8</v>
      </c>
      <c r="B9">
        <v>7</v>
      </c>
      <c r="C9" cm="1">
        <f t="array" aca="1" ref="C9" ca="1">IF(A9&lt;$T$1,NA(),IF(A9=$T$1,AVERAGE(B$2:B9),C8+(B9-INDEX(B$2:B9,A9-$T$1))/5))</f>
        <v>15.366666666666667</v>
      </c>
      <c r="D9">
        <f t="shared" ca="1" si="0"/>
        <v>-8.3666666666666671</v>
      </c>
      <c r="E9">
        <f t="shared" ca="1" si="1"/>
        <v>8.3666666666666671</v>
      </c>
      <c r="F9">
        <f t="shared" ca="1" si="2"/>
        <v>70.001111111111115</v>
      </c>
      <c r="G9">
        <f t="shared" ca="1" si="3"/>
        <v>1.1952380952380952</v>
      </c>
      <c r="H9">
        <f ca="1">IF(ISNUMBER($C9),AVERAGE(E$2:E9),"")</f>
        <v>3.2333333333333343</v>
      </c>
      <c r="I9">
        <f ca="1">IF(ISNUMBER($C9),AVERAGE(F$2:F9),"")</f>
        <v>23.796666666666667</v>
      </c>
      <c r="J9">
        <f ca="1">IF(ISNUMBER($C9),AVERAGE(G$2:G9),"")</f>
        <v>0.4259862278244631</v>
      </c>
      <c r="L9">
        <f t="shared" ca="1" si="4"/>
        <v>7</v>
      </c>
      <c r="M9">
        <f t="shared" ca="1" si="5"/>
        <v>8.3666666666666671</v>
      </c>
    </row>
    <row r="10" spans="1:20" x14ac:dyDescent="0.25">
      <c r="A10">
        <v>9</v>
      </c>
      <c r="B10">
        <v>13</v>
      </c>
      <c r="C10" cm="1">
        <f t="array" aca="1" ref="C10" ca="1">IF(A10&lt;$T$1,NA(),IF(A10=$T$1,AVERAGE(B$2:B10),C9+(B10-INDEX(B$2:B10,A10-$T$1))/5))</f>
        <v>13.766666666666667</v>
      </c>
      <c r="D10">
        <f t="shared" ca="1" si="0"/>
        <v>-0.7666666666666675</v>
      </c>
      <c r="E10">
        <f t="shared" ca="1" si="1"/>
        <v>0.7666666666666675</v>
      </c>
      <c r="F10">
        <f t="shared" ca="1" si="2"/>
        <v>0.58777777777777906</v>
      </c>
      <c r="G10">
        <f t="shared" ca="1" si="3"/>
        <v>5.8974358974359035E-2</v>
      </c>
      <c r="H10">
        <f ca="1">IF(ISNUMBER($C10),AVERAGE(E$2:E10),"")</f>
        <v>2.6166666666666676</v>
      </c>
      <c r="I10">
        <f ca="1">IF(ISNUMBER($C10),AVERAGE(F$2:F10),"")</f>
        <v>17.994444444444444</v>
      </c>
      <c r="J10">
        <f ca="1">IF(ISNUMBER($C10),AVERAGE(G$2:G10),"")</f>
        <v>0.33423326061193709</v>
      </c>
      <c r="L10">
        <f t="shared" ca="1" si="4"/>
        <v>13</v>
      </c>
      <c r="M10">
        <f t="shared" ca="1" si="5"/>
        <v>0.7666666666666675</v>
      </c>
    </row>
    <row r="11" spans="1:20" x14ac:dyDescent="0.25">
      <c r="A11">
        <v>10</v>
      </c>
      <c r="B11">
        <v>14</v>
      </c>
      <c r="C11" cm="1">
        <f t="array" aca="1" ref="C11" ca="1">IF(A11&lt;$T$1,NA(),IF(A11=$T$1,AVERAGE(B$2:B11),C10+(B11-INDEX(B$2:B11,A11-$T$1))/5))</f>
        <v>13.366666666666667</v>
      </c>
      <c r="D11">
        <f t="shared" ca="1" si="0"/>
        <v>0.63333333333333286</v>
      </c>
      <c r="E11">
        <f t="shared" ca="1" si="1"/>
        <v>0.63333333333333286</v>
      </c>
      <c r="F11">
        <f t="shared" ca="1" si="2"/>
        <v>0.40111111111111053</v>
      </c>
      <c r="G11">
        <f t="shared" ca="1" si="3"/>
        <v>4.5238095238095202E-2</v>
      </c>
      <c r="H11">
        <f ca="1">IF(ISNUMBER($C11),AVERAGE(E$2:E11),"")</f>
        <v>2.2200000000000006</v>
      </c>
      <c r="I11">
        <f ca="1">IF(ISNUMBER($C11),AVERAGE(F$2:F11),"")</f>
        <v>14.475777777777775</v>
      </c>
      <c r="J11">
        <f ca="1">IF(ISNUMBER($C11),AVERAGE(G$2:G11),"")</f>
        <v>0.27643422753716873</v>
      </c>
      <c r="L11">
        <f t="shared" ca="1" si="4"/>
        <v>13.366666666666667</v>
      </c>
      <c r="M11">
        <f t="shared" ca="1" si="5"/>
        <v>0.63333333333333286</v>
      </c>
    </row>
    <row r="12" spans="1:20" x14ac:dyDescent="0.25">
      <c r="A12">
        <v>11</v>
      </c>
      <c r="B12">
        <v>20</v>
      </c>
      <c r="C12" cm="1">
        <f t="array" aca="1" ref="C12" ca="1">IF(A12&lt;$T$1,NA(),IF(A12=$T$1,AVERAGE(B$2:B12),C11+(B12-INDEX(B$2:B12,A12-$T$1))/5))</f>
        <v>13.966666666666667</v>
      </c>
      <c r="D12">
        <f t="shared" ca="1" si="0"/>
        <v>6.0333333333333332</v>
      </c>
      <c r="E12">
        <f t="shared" ca="1" si="1"/>
        <v>6.0333333333333332</v>
      </c>
      <c r="F12">
        <f t="shared" ca="1" si="2"/>
        <v>36.401111111111106</v>
      </c>
      <c r="G12">
        <f t="shared" ca="1" si="3"/>
        <v>0.30166666666666664</v>
      </c>
      <c r="H12">
        <f ca="1">IF(ISNUMBER($C12),AVERAGE(E$2:E12),"")</f>
        <v>2.8555555555555561</v>
      </c>
      <c r="I12">
        <f ca="1">IF(ISNUMBER($C12),AVERAGE(F$2:F12),"")</f>
        <v>18.13</v>
      </c>
      <c r="J12">
        <f ca="1">IF(ISNUMBER($C12),AVERAGE(G$2:G12),"")</f>
        <v>0.28063963405875175</v>
      </c>
      <c r="L12">
        <f t="shared" ca="1" si="4"/>
        <v>13.966666666666667</v>
      </c>
      <c r="M12">
        <f t="shared" ca="1" si="5"/>
        <v>6.0333333333333332</v>
      </c>
    </row>
    <row r="13" spans="1:20" x14ac:dyDescent="0.25">
      <c r="A13">
        <v>12</v>
      </c>
      <c r="B13">
        <v>16</v>
      </c>
      <c r="C13" cm="1">
        <f t="array" aca="1" ref="C13" ca="1">IF(A13&lt;$T$1,NA(),IF(A13=$T$1,AVERAGE(B$2:B13),C12+(B13-INDEX(B$2:B13,A13-$T$1))/5))</f>
        <v>13.766666666666667</v>
      </c>
      <c r="D13">
        <f t="shared" ca="1" si="0"/>
        <v>2.2333333333333325</v>
      </c>
      <c r="E13">
        <f t="shared" ca="1" si="1"/>
        <v>2.2333333333333325</v>
      </c>
      <c r="F13">
        <f t="shared" ca="1" si="2"/>
        <v>4.9877777777777741</v>
      </c>
      <c r="G13">
        <f t="shared" ca="1" si="3"/>
        <v>0.13958333333333328</v>
      </c>
      <c r="H13">
        <f ca="1">IF(ISNUMBER($C13),AVERAGE(E$2:E13),"")</f>
        <v>2.7666666666666666</v>
      </c>
      <c r="I13">
        <f ca="1">IF(ISNUMBER($C13),AVERAGE(F$2:F13),"")</f>
        <v>16.25253968253968</v>
      </c>
      <c r="J13">
        <f ca="1">IF(ISNUMBER($C13),AVERAGE(G$2:G13),"")</f>
        <v>0.26048873395512057</v>
      </c>
      <c r="L13">
        <f t="shared" ca="1" si="4"/>
        <v>13.766666666666667</v>
      </c>
      <c r="M13">
        <f t="shared" ca="1" si="5"/>
        <v>2.2333333333333325</v>
      </c>
    </row>
    <row r="14" spans="1:20" x14ac:dyDescent="0.25">
      <c r="A14">
        <v>13</v>
      </c>
      <c r="B14">
        <v>14</v>
      </c>
      <c r="C14" cm="1">
        <f t="array" aca="1" ref="C14" ca="1">IF(A14&lt;$T$1,NA(),IF(A14=$T$1,AVERAGE(B$2:B14),C13+(B14-INDEX(B$2:B14,A14-$T$1))/5))</f>
        <v>13.366666666666667</v>
      </c>
      <c r="D14">
        <f t="shared" ca="1" si="0"/>
        <v>0.63333333333333286</v>
      </c>
      <c r="E14">
        <f t="shared" ca="1" si="1"/>
        <v>0.63333333333333286</v>
      </c>
      <c r="F14">
        <f t="shared" ca="1" si="2"/>
        <v>0.40111111111111053</v>
      </c>
      <c r="G14">
        <f t="shared" ca="1" si="3"/>
        <v>4.5238095238095202E-2</v>
      </c>
      <c r="H14">
        <f ca="1">IF(ISNUMBER($C14),AVERAGE(E$2:E14),"")</f>
        <v>2.5</v>
      </c>
      <c r="I14">
        <f ca="1">IF(ISNUMBER($C14),AVERAGE(F$2:F14),"")</f>
        <v>14.271111111111109</v>
      </c>
      <c r="J14">
        <f ca="1">IF(ISNUMBER($C14),AVERAGE(G$2:G14),"")</f>
        <v>0.23358240411549239</v>
      </c>
      <c r="L14">
        <f t="shared" ca="1" si="4"/>
        <v>13.366666666666667</v>
      </c>
      <c r="M14">
        <f t="shared" ca="1" si="5"/>
        <v>0.63333333333333286</v>
      </c>
    </row>
    <row r="15" spans="1:20" x14ac:dyDescent="0.25">
      <c r="A15">
        <v>14</v>
      </c>
      <c r="B15">
        <v>18</v>
      </c>
      <c r="C15" cm="1">
        <f t="array" aca="1" ref="C15" ca="1">IF(A15&lt;$T$1,NA(),IF(A15=$T$1,AVERAGE(B$2:B15),C14+(B15-INDEX(B$2:B15,A15-$T$1))/5))</f>
        <v>15.566666666666666</v>
      </c>
      <c r="D15">
        <f t="shared" ca="1" si="0"/>
        <v>2.4333333333333336</v>
      </c>
      <c r="E15">
        <f t="shared" ca="1" si="1"/>
        <v>2.4333333333333336</v>
      </c>
      <c r="F15">
        <f t="shared" ca="1" si="2"/>
        <v>5.9211111111111121</v>
      </c>
      <c r="G15">
        <f t="shared" ca="1" si="3"/>
        <v>0.13518518518518519</v>
      </c>
      <c r="H15">
        <f ca="1">IF(ISNUMBER($C15),AVERAGE(E$2:E15),"")</f>
        <v>2.4925925925925925</v>
      </c>
      <c r="I15">
        <f ca="1">IF(ISNUMBER($C15),AVERAGE(F$2:F15),"")</f>
        <v>13.343333333333332</v>
      </c>
      <c r="J15">
        <f ca="1">IF(ISNUMBER($C15),AVERAGE(G$2:G15),"")</f>
        <v>0.22264937978990268</v>
      </c>
      <c r="L15">
        <f t="shared" ca="1" si="4"/>
        <v>15.566666666666666</v>
      </c>
      <c r="M15">
        <f t="shared" ca="1" si="5"/>
        <v>2.4333333333333336</v>
      </c>
    </row>
    <row r="16" spans="1:20" x14ac:dyDescent="0.25">
      <c r="A16">
        <v>15</v>
      </c>
      <c r="B16">
        <v>19</v>
      </c>
      <c r="C16" cm="1">
        <f t="array" aca="1" ref="C16" ca="1">IF(A16&lt;$T$1,NA(),IF(A16=$T$1,AVERAGE(B$2:B16),C15+(B16-INDEX(B$2:B16,A16-$T$1))/5))</f>
        <v>16.766666666666666</v>
      </c>
      <c r="D16">
        <f t="shared" ca="1" si="0"/>
        <v>2.2333333333333343</v>
      </c>
      <c r="E16">
        <f t="shared" ca="1" si="1"/>
        <v>2.2333333333333343</v>
      </c>
      <c r="F16">
        <f t="shared" ca="1" si="2"/>
        <v>4.9877777777777821</v>
      </c>
      <c r="G16">
        <f t="shared" ca="1" si="3"/>
        <v>0.11754385964912285</v>
      </c>
      <c r="H16">
        <f ca="1">IF(ISNUMBER($C16),AVERAGE(E$2:E16),"")</f>
        <v>2.4666666666666668</v>
      </c>
      <c r="I16">
        <f ca="1">IF(ISNUMBER($C16),AVERAGE(F$2:F16),"")</f>
        <v>12.507777777777777</v>
      </c>
      <c r="J16">
        <f ca="1">IF(ISNUMBER($C16),AVERAGE(G$2:G16),"")</f>
        <v>0.21213882777582471</v>
      </c>
      <c r="L16">
        <f t="shared" ca="1" si="4"/>
        <v>16.766666666666666</v>
      </c>
      <c r="M16">
        <f t="shared" ca="1" si="5"/>
        <v>2.2333333333333343</v>
      </c>
    </row>
    <row r="17" spans="1:13" x14ac:dyDescent="0.25">
      <c r="A17">
        <v>16</v>
      </c>
      <c r="B17">
        <v>21</v>
      </c>
      <c r="C17" cm="1">
        <f t="array" aca="1" ref="C17" ca="1">IF(A17&lt;$T$1,NA(),IF(A17=$T$1,AVERAGE(B$2:B17),C16+(B17-INDEX(B$2:B17,A17-$T$1))/5))</f>
        <v>18.166666666666664</v>
      </c>
      <c r="D17">
        <f t="shared" ca="1" si="0"/>
        <v>2.8333333333333357</v>
      </c>
      <c r="E17">
        <f t="shared" ca="1" si="1"/>
        <v>2.8333333333333357</v>
      </c>
      <c r="F17">
        <f t="shared" ca="1" si="2"/>
        <v>8.027777777777791</v>
      </c>
      <c r="G17">
        <f t="shared" ca="1" si="3"/>
        <v>0.13492063492063502</v>
      </c>
      <c r="H17">
        <f ca="1">IF(ISNUMBER($C17),AVERAGE(E$2:E17),"")</f>
        <v>2.5000000000000004</v>
      </c>
      <c r="I17">
        <f ca="1">IF(ISNUMBER($C17),AVERAGE(F$2:F17),"")</f>
        <v>12.100505050505051</v>
      </c>
      <c r="J17">
        <f ca="1">IF(ISNUMBER($C17),AVERAGE(G$2:G17),"")</f>
        <v>0.20511899206171655</v>
      </c>
      <c r="L17">
        <f t="shared" ca="1" si="4"/>
        <v>18.166666666666664</v>
      </c>
      <c r="M17">
        <f t="shared" ca="1" si="5"/>
        <v>2.8333333333333357</v>
      </c>
    </row>
    <row r="18" spans="1:13" x14ac:dyDescent="0.25">
      <c r="A18">
        <v>17</v>
      </c>
      <c r="B18" s="1">
        <v>12</v>
      </c>
      <c r="C18" cm="1">
        <f t="array" aca="1" ref="C18" ca="1">IF(A18&lt;$T$1,NA(),IF(A18=$T$1,AVERAGE(B$2:B18),C17+(B18-INDEX(B$2:B18,A18-$T$1))/5))</f>
        <v>16.566666666666663</v>
      </c>
      <c r="D18">
        <f t="shared" ca="1" si="0"/>
        <v>-4.5666666666666629</v>
      </c>
      <c r="E18">
        <f t="shared" ca="1" si="1"/>
        <v>4.5666666666666629</v>
      </c>
      <c r="F18">
        <f t="shared" ca="1" si="2"/>
        <v>20.854444444444411</v>
      </c>
      <c r="G18">
        <f t="shared" ca="1" si="3"/>
        <v>0.38055555555555526</v>
      </c>
      <c r="H18">
        <f ca="1">IF(ISNUMBER($C18),AVERAGE(E$2:E18),"")</f>
        <v>2.6722222222222221</v>
      </c>
      <c r="I18">
        <f ca="1">IF(ISNUMBER($C18),AVERAGE(F$2:F18),"")</f>
        <v>12.829999999999998</v>
      </c>
      <c r="J18">
        <f ca="1">IF(ISNUMBER($C18),AVERAGE(G$2:G18),"")</f>
        <v>0.2197387056862031</v>
      </c>
      <c r="L18">
        <f t="shared" ca="1" si="4"/>
        <v>12</v>
      </c>
      <c r="M18">
        <f t="shared" ca="1" si="5"/>
        <v>4.5666666666666629</v>
      </c>
    </row>
    <row r="19" spans="1:13" x14ac:dyDescent="0.25">
      <c r="A19">
        <v>18</v>
      </c>
      <c r="B19" s="1">
        <v>20</v>
      </c>
      <c r="C19" cm="1">
        <f t="array" aca="1" ref="C19" ca="1">IF(A19&lt;$T$1,NA(),IF(A19=$T$1,AVERAGE(B$2:B19),C18+(B19-INDEX(B$2:B19,A19-$T$1))/5))</f>
        <v>17.366666666666664</v>
      </c>
      <c r="D19">
        <f t="shared" ca="1" si="0"/>
        <v>2.6333333333333364</v>
      </c>
      <c r="E19">
        <f t="shared" ca="1" si="1"/>
        <v>2.6333333333333364</v>
      </c>
      <c r="F19">
        <f t="shared" ca="1" si="2"/>
        <v>6.9344444444444608</v>
      </c>
      <c r="G19">
        <f t="shared" ca="1" si="3"/>
        <v>0.13166666666666682</v>
      </c>
      <c r="H19">
        <f ca="1">IF(ISNUMBER($C19),AVERAGE(E$2:E19),"")</f>
        <v>2.6692307692307695</v>
      </c>
      <c r="I19">
        <f ca="1">IF(ISNUMBER($C19),AVERAGE(F$2:F19),"")</f>
        <v>12.376495726495726</v>
      </c>
      <c r="J19">
        <f ca="1">IF(ISNUMBER($C19),AVERAGE(G$2:G19),"")</f>
        <v>0.21296393345393108</v>
      </c>
      <c r="L19">
        <f t="shared" ca="1" si="4"/>
        <v>17.366666666666664</v>
      </c>
      <c r="M19">
        <f t="shared" ca="1" si="5"/>
        <v>2.6333333333333364</v>
      </c>
    </row>
    <row r="20" spans="1:13" x14ac:dyDescent="0.25">
      <c r="A20">
        <v>19</v>
      </c>
      <c r="B20" s="1">
        <v>20</v>
      </c>
      <c r="C20" cm="1">
        <f t="array" aca="1" ref="C20" ca="1">IF(A20&lt;$T$1,NA(),IF(A20=$T$1,AVERAGE(B$2:B20),C19+(B20-INDEX(B$2:B20,A20-$T$1))/5))</f>
        <v>18.566666666666663</v>
      </c>
      <c r="D20">
        <f t="shared" ca="1" si="0"/>
        <v>1.4333333333333371</v>
      </c>
      <c r="E20">
        <f t="shared" ca="1" si="1"/>
        <v>1.4333333333333371</v>
      </c>
      <c r="F20">
        <f t="shared" ca="1" si="2"/>
        <v>2.0544444444444552</v>
      </c>
      <c r="G20">
        <f t="shared" ca="1" si="3"/>
        <v>7.1666666666666851E-2</v>
      </c>
      <c r="H20">
        <f ca="1">IF(ISNUMBER($C20),AVERAGE(E$2:E20),"")</f>
        <v>2.5809523809523816</v>
      </c>
      <c r="I20">
        <f ca="1">IF(ISNUMBER($C20),AVERAGE(F$2:F20),"")</f>
        <v>11.639206349206349</v>
      </c>
      <c r="J20">
        <f ca="1">IF(ISNUMBER($C20),AVERAGE(G$2:G20),"")</f>
        <v>0.20287127154055504</v>
      </c>
      <c r="L20">
        <f t="shared" ca="1" si="4"/>
        <v>18.566666666666663</v>
      </c>
      <c r="M20">
        <f t="shared" ca="1" si="5"/>
        <v>1.4333333333333371</v>
      </c>
    </row>
    <row r="21" spans="1:13" x14ac:dyDescent="0.25">
      <c r="A21">
        <v>20</v>
      </c>
      <c r="B21" s="1">
        <v>8</v>
      </c>
      <c r="C21" cm="1">
        <f t="array" aca="1" ref="C21" ca="1">IF(A21&lt;$T$1,NA(),IF(A21=$T$1,AVERAGE(B$2:B21),C20+(B21-INDEX(B$2:B21,A21-$T$1))/5))</f>
        <v>16.566666666666663</v>
      </c>
      <c r="D21">
        <f t="shared" ca="1" si="0"/>
        <v>-8.5666666666666629</v>
      </c>
      <c r="E21">
        <f t="shared" ca="1" si="1"/>
        <v>8.5666666666666629</v>
      </c>
      <c r="F21">
        <f t="shared" ca="1" si="2"/>
        <v>73.387777777777714</v>
      </c>
      <c r="G21">
        <f t="shared" ca="1" si="3"/>
        <v>1.0708333333333329</v>
      </c>
      <c r="H21">
        <f ca="1">IF(ISNUMBER($C21),AVERAGE(E$2:E21),"")</f>
        <v>2.98</v>
      </c>
      <c r="I21">
        <f ca="1">IF(ISNUMBER($C21),AVERAGE(F$2:F21),"")</f>
        <v>15.755777777777773</v>
      </c>
      <c r="J21">
        <f ca="1">IF(ISNUMBER($C21),AVERAGE(G$2:G21),"")</f>
        <v>0.26073540899340691</v>
      </c>
      <c r="L21">
        <f t="shared" ca="1" si="4"/>
        <v>8</v>
      </c>
      <c r="M21">
        <f t="shared" ca="1" si="5"/>
        <v>8.5666666666666629</v>
      </c>
    </row>
    <row r="22" spans="1:13" x14ac:dyDescent="0.25">
      <c r="A22">
        <v>21</v>
      </c>
      <c r="B22" s="1">
        <v>10</v>
      </c>
      <c r="C22" cm="1">
        <f t="array" aca="1" ref="C22" ca="1">IF(A22&lt;$T$1,NA(),IF(A22=$T$1,AVERAGE(B$2:B22),C21+(B22-INDEX(B$2:B22,A22-$T$1))/5))</f>
        <v>14.766666666666662</v>
      </c>
      <c r="D22">
        <f t="shared" ca="1" si="0"/>
        <v>-4.7666666666666622</v>
      </c>
      <c r="E22">
        <f t="shared" ca="1" si="1"/>
        <v>4.7666666666666622</v>
      </c>
      <c r="F22">
        <f t="shared" ca="1" si="2"/>
        <v>22.721111111111068</v>
      </c>
      <c r="G22">
        <f t="shared" ca="1" si="3"/>
        <v>0.47666666666666624</v>
      </c>
      <c r="H22">
        <f ca="1">IF(ISNUMBER($C22),AVERAGE(E$2:E22),"")</f>
        <v>3.0916666666666668</v>
      </c>
      <c r="I22">
        <f ca="1">IF(ISNUMBER($C22),AVERAGE(F$2:F22),"")</f>
        <v>16.191111111111102</v>
      </c>
      <c r="J22">
        <f ca="1">IF(ISNUMBER($C22),AVERAGE(G$2:G22),"")</f>
        <v>0.2742311125979856</v>
      </c>
      <c r="L22">
        <f t="shared" ca="1" si="4"/>
        <v>10</v>
      </c>
      <c r="M22">
        <f t="shared" ca="1" si="5"/>
        <v>4.7666666666666622</v>
      </c>
    </row>
    <row r="23" spans="1:13" x14ac:dyDescent="0.25">
      <c r="A23">
        <v>22</v>
      </c>
      <c r="B23" s="1">
        <v>10</v>
      </c>
      <c r="C23" cm="1">
        <f t="array" aca="1" ref="C23" ca="1">IF(A23&lt;$T$1,NA(),IF(A23=$T$1,AVERAGE(B$2:B23),C22+(B23-INDEX(B$2:B23,A23-$T$1))/5))</f>
        <v>12.566666666666663</v>
      </c>
      <c r="D23">
        <f t="shared" ca="1" si="0"/>
        <v>-2.5666666666666629</v>
      </c>
      <c r="E23">
        <f t="shared" ca="1" si="1"/>
        <v>2.5666666666666629</v>
      </c>
      <c r="F23">
        <f t="shared" ca="1" si="2"/>
        <v>6.5877777777777586</v>
      </c>
      <c r="G23">
        <f t="shared" ca="1" si="3"/>
        <v>0.25666666666666627</v>
      </c>
      <c r="H23">
        <f ca="1">IF(ISNUMBER($C23),AVERAGE(E$2:E23),"")</f>
        <v>3.06078431372549</v>
      </c>
      <c r="I23">
        <f ca="1">IF(ISNUMBER($C23),AVERAGE(F$2:F23),"")</f>
        <v>15.626209150326789</v>
      </c>
      <c r="J23">
        <f ca="1">IF(ISNUMBER($C23),AVERAGE(G$2:G23),"")</f>
        <v>0.27319790989614329</v>
      </c>
      <c r="L23">
        <f t="shared" ca="1" si="4"/>
        <v>10</v>
      </c>
      <c r="M23">
        <f t="shared" ca="1" si="5"/>
        <v>2.5666666666666629</v>
      </c>
    </row>
    <row r="24" spans="1:13" x14ac:dyDescent="0.25">
      <c r="A24">
        <v>23</v>
      </c>
      <c r="B24" s="1">
        <v>12</v>
      </c>
      <c r="C24" cm="1">
        <f t="array" aca="1" ref="C24" ca="1">IF(A24&lt;$T$1,NA(),IF(A24=$T$1,AVERAGE(B$2:B24),C23+(B24-INDEX(B$2:B24,A24-$T$1))/5))</f>
        <v>12.566666666666663</v>
      </c>
      <c r="D24">
        <f t="shared" ca="1" si="0"/>
        <v>-0.56666666666666288</v>
      </c>
      <c r="E24">
        <f t="shared" ca="1" si="1"/>
        <v>0.56666666666666288</v>
      </c>
      <c r="F24">
        <f t="shared" ca="1" si="2"/>
        <v>0.3211111111111068</v>
      </c>
      <c r="G24">
        <f t="shared" ca="1" si="3"/>
        <v>4.7222222222221909E-2</v>
      </c>
      <c r="H24">
        <f ca="1">IF(ISNUMBER($C24),AVERAGE(E$2:E24),"")</f>
        <v>2.9222222222222221</v>
      </c>
      <c r="I24">
        <f ca="1">IF(ISNUMBER($C24),AVERAGE(F$2:F24),"")</f>
        <v>14.775925925925918</v>
      </c>
      <c r="J24">
        <f ca="1">IF(ISNUMBER($C24),AVERAGE(G$2:G24),"")</f>
        <v>0.26064370502536982</v>
      </c>
      <c r="L24">
        <f t="shared" ca="1" si="4"/>
        <v>12</v>
      </c>
      <c r="M24">
        <f t="shared" ca="1" si="5"/>
        <v>0.56666666666666288</v>
      </c>
    </row>
    <row r="25" spans="1:13" x14ac:dyDescent="0.25">
      <c r="A25">
        <v>24</v>
      </c>
      <c r="B25" s="1">
        <v>10</v>
      </c>
      <c r="C25" cm="1">
        <f t="array" aca="1" ref="C25" ca="1">IF(A25&lt;$T$1,NA(),IF(A25=$T$1,AVERAGE(B$2:B25),C24+(B25-INDEX(B$2:B25,A25-$T$1))/5))</f>
        <v>10.566666666666663</v>
      </c>
      <c r="D25">
        <f t="shared" ca="1" si="0"/>
        <v>-0.56666666666666288</v>
      </c>
      <c r="E25">
        <f t="shared" ca="1" si="1"/>
        <v>0.56666666666666288</v>
      </c>
      <c r="F25">
        <f t="shared" ca="1" si="2"/>
        <v>0.3211111111111068</v>
      </c>
      <c r="G25">
        <f t="shared" ca="1" si="3"/>
        <v>5.6666666666666289E-2</v>
      </c>
      <c r="H25">
        <f ca="1">IF(ISNUMBER($C25),AVERAGE(E$2:E25),"")</f>
        <v>2.7982456140350873</v>
      </c>
      <c r="I25">
        <f ca="1">IF(ISNUMBER($C25),AVERAGE(F$2:F25),"")</f>
        <v>14.015146198830402</v>
      </c>
      <c r="J25">
        <f ca="1">IF(ISNUMBER($C25),AVERAGE(G$2:G25),"")</f>
        <v>0.24990807142754337</v>
      </c>
      <c r="L25">
        <f t="shared" ca="1" si="4"/>
        <v>10</v>
      </c>
      <c r="M25">
        <f t="shared" ca="1" si="5"/>
        <v>0.56666666666666288</v>
      </c>
    </row>
    <row r="26" spans="1:13" x14ac:dyDescent="0.25">
      <c r="A26">
        <v>25</v>
      </c>
      <c r="B26" s="1">
        <v>18</v>
      </c>
      <c r="C26" cm="1">
        <f t="array" aca="1" ref="C26" ca="1">IF(A26&lt;$T$1,NA(),IF(A26=$T$1,AVERAGE(B$2:B26),C25+(B26-INDEX(B$2:B26,A26-$T$1))/5))</f>
        <v>10.166666666666663</v>
      </c>
      <c r="D26">
        <f t="shared" ca="1" si="0"/>
        <v>7.8333333333333375</v>
      </c>
      <c r="E26">
        <f t="shared" ca="1" si="1"/>
        <v>7.8333333333333375</v>
      </c>
      <c r="F26">
        <f t="shared" ca="1" si="2"/>
        <v>61.361111111111178</v>
      </c>
      <c r="G26">
        <f t="shared" ca="1" si="3"/>
        <v>0.4351851851851854</v>
      </c>
      <c r="H26">
        <f ca="1">IF(ISNUMBER($C26),AVERAGE(E$2:E26),"")</f>
        <v>3.05</v>
      </c>
      <c r="I26">
        <f ca="1">IF(ISNUMBER($C26),AVERAGE(F$2:F26),"")</f>
        <v>16.382444444444442</v>
      </c>
      <c r="J26">
        <f ca="1">IF(ISNUMBER($C26),AVERAGE(G$2:G26),"")</f>
        <v>0.25917192711542547</v>
      </c>
      <c r="L26">
        <f t="shared" ca="1" si="4"/>
        <v>10.166666666666663</v>
      </c>
      <c r="M26">
        <f t="shared" ca="1" si="5"/>
        <v>7.8333333333333375</v>
      </c>
    </row>
    <row r="27" spans="1:13" x14ac:dyDescent="0.25">
      <c r="A27">
        <v>26</v>
      </c>
      <c r="B27" s="1">
        <v>19</v>
      </c>
      <c r="C27" cm="1">
        <f t="array" aca="1" ref="C27" ca="1">IF(A27&lt;$T$1,NA(),IF(A27=$T$1,AVERAGE(B$2:B27),C26+(B27-INDEX(B$2:B27,A27-$T$1))/5))</f>
        <v>12.366666666666664</v>
      </c>
      <c r="D27">
        <f t="shared" ca="1" si="0"/>
        <v>6.6333333333333364</v>
      </c>
      <c r="E27">
        <f t="shared" ca="1" si="1"/>
        <v>6.6333333333333364</v>
      </c>
      <c r="F27">
        <f t="shared" ca="1" si="2"/>
        <v>44.00111111111115</v>
      </c>
      <c r="G27">
        <f t="shared" ca="1" si="3"/>
        <v>0.349122807017544</v>
      </c>
      <c r="H27">
        <f ca="1">IF(ISNUMBER($C27),AVERAGE(E$2:E27),"")</f>
        <v>3.2206349206349203</v>
      </c>
      <c r="I27">
        <f ca="1">IF(ISNUMBER($C27),AVERAGE(F$2:F27),"")</f>
        <v>17.697619047619046</v>
      </c>
      <c r="J27">
        <f ca="1">IF(ISNUMBER($C27),AVERAGE(G$2:G27),"")</f>
        <v>0.26345530234885967</v>
      </c>
      <c r="L27">
        <f t="shared" ca="1" si="4"/>
        <v>12.366666666666664</v>
      </c>
      <c r="M27">
        <f t="shared" ca="1" si="5"/>
        <v>6.6333333333333364</v>
      </c>
    </row>
    <row r="28" spans="1:13" x14ac:dyDescent="0.25">
      <c r="A28">
        <v>27</v>
      </c>
      <c r="B28" s="1">
        <v>20</v>
      </c>
      <c r="C28" cm="1">
        <f t="array" aca="1" ref="C28" ca="1">IF(A28&lt;$T$1,NA(),IF(A28=$T$1,AVERAGE(B$2:B28),C27+(B28-INDEX(B$2:B28,A28-$T$1))/5))</f>
        <v>14.366666666666664</v>
      </c>
      <c r="D28">
        <f t="shared" ca="1" si="0"/>
        <v>5.6333333333333364</v>
      </c>
      <c r="E28">
        <f t="shared" ca="1" si="1"/>
        <v>5.6333333333333364</v>
      </c>
      <c r="F28">
        <f t="shared" ca="1" si="2"/>
        <v>31.734444444444478</v>
      </c>
      <c r="G28">
        <f t="shared" ca="1" si="3"/>
        <v>0.28166666666666684</v>
      </c>
      <c r="H28">
        <f ca="1">IF(ISNUMBER($C28),AVERAGE(E$2:E28),"")</f>
        <v>3.3303030303030301</v>
      </c>
      <c r="I28">
        <f ca="1">IF(ISNUMBER($C28),AVERAGE(F$2:F28),"")</f>
        <v>18.335656565656567</v>
      </c>
      <c r="J28">
        <f ca="1">IF(ISNUMBER($C28),AVERAGE(G$2:G28),"")</f>
        <v>0.26428309163603275</v>
      </c>
      <c r="L28">
        <f t="shared" ca="1" si="4"/>
        <v>14.366666666666664</v>
      </c>
      <c r="M28">
        <f t="shared" ca="1" si="5"/>
        <v>5.6333333333333364</v>
      </c>
    </row>
    <row r="29" spans="1:13" x14ac:dyDescent="0.25">
      <c r="A29">
        <v>28</v>
      </c>
      <c r="B29" s="1">
        <v>20</v>
      </c>
      <c r="C29" cm="1">
        <f t="array" aca="1" ref="C29" ca="1">IF(A29&lt;$T$1,NA(),IF(A29=$T$1,AVERAGE(B$2:B29),C28+(B29-INDEX(B$2:B29,A29-$T$1))/5))</f>
        <v>16.366666666666664</v>
      </c>
      <c r="D29">
        <f t="shared" ca="1" si="0"/>
        <v>3.6333333333333364</v>
      </c>
      <c r="E29">
        <f t="shared" ca="1" si="1"/>
        <v>3.6333333333333364</v>
      </c>
      <c r="F29">
        <f t="shared" ca="1" si="2"/>
        <v>13.201111111111134</v>
      </c>
      <c r="G29">
        <f t="shared" ca="1" si="3"/>
        <v>0.18166666666666681</v>
      </c>
      <c r="H29">
        <f ca="1">IF(ISNUMBER($C29),AVERAGE(E$2:E29),"")</f>
        <v>3.3434782608695657</v>
      </c>
      <c r="I29">
        <f ca="1">IF(ISNUMBER($C29),AVERAGE(F$2:F29),"")</f>
        <v>18.1124154589372</v>
      </c>
      <c r="J29">
        <f ca="1">IF(ISNUMBER($C29),AVERAGE(G$2:G29),"")</f>
        <v>0.26069107315910378</v>
      </c>
      <c r="L29">
        <f t="shared" ca="1" si="4"/>
        <v>16.366666666666664</v>
      </c>
      <c r="M29">
        <f t="shared" ca="1" si="5"/>
        <v>3.6333333333333364</v>
      </c>
    </row>
    <row r="30" spans="1:13" x14ac:dyDescent="0.25">
      <c r="A30">
        <v>29</v>
      </c>
      <c r="B30" s="1">
        <v>13</v>
      </c>
      <c r="C30" cm="1">
        <f t="array" aca="1" ref="C30" ca="1">IF(A30&lt;$T$1,NA(),IF(A30=$T$1,AVERAGE(B$2:B30),C29+(B30-INDEX(B$2:B30,A30-$T$1))/5))</f>
        <v>16.566666666666663</v>
      </c>
      <c r="D30">
        <f t="shared" ca="1" si="0"/>
        <v>-3.5666666666666629</v>
      </c>
      <c r="E30">
        <f t="shared" ca="1" si="1"/>
        <v>3.5666666666666629</v>
      </c>
      <c r="F30">
        <f t="shared" ca="1" si="2"/>
        <v>12.721111111111084</v>
      </c>
      <c r="G30">
        <f t="shared" ca="1" si="3"/>
        <v>0.27435897435897405</v>
      </c>
      <c r="H30">
        <f ca="1">IF(ISNUMBER($C30),AVERAGE(E$2:E30),"")</f>
        <v>3.3527777777777779</v>
      </c>
      <c r="I30">
        <f ca="1">IF(ISNUMBER($C30),AVERAGE(F$2:F30),"")</f>
        <v>17.887777777777778</v>
      </c>
      <c r="J30">
        <f ca="1">IF(ISNUMBER($C30),AVERAGE(G$2:G30),"")</f>
        <v>0.26126056904243172</v>
      </c>
      <c r="L30">
        <f t="shared" ca="1" si="4"/>
        <v>13</v>
      </c>
      <c r="M30">
        <f t="shared" ca="1" si="5"/>
        <v>3.5666666666666629</v>
      </c>
    </row>
    <row r="31" spans="1:13" x14ac:dyDescent="0.25">
      <c r="A31">
        <v>30</v>
      </c>
      <c r="B31" s="1">
        <v>15</v>
      </c>
      <c r="C31" cm="1">
        <f t="array" aca="1" ref="C31" ca="1">IF(A31&lt;$T$1,NA(),IF(A31=$T$1,AVERAGE(B$2:B31),C30+(B31-INDEX(B$2:B31,A31-$T$1))/5))</f>
        <v>17.566666666666663</v>
      </c>
      <c r="D31">
        <f t="shared" ca="1" si="0"/>
        <v>-2.5666666666666629</v>
      </c>
      <c r="E31">
        <f t="shared" ca="1" si="1"/>
        <v>2.5666666666666629</v>
      </c>
      <c r="F31">
        <f t="shared" ca="1" si="2"/>
        <v>6.5877777777777586</v>
      </c>
      <c r="G31">
        <f t="shared" ca="1" si="3"/>
        <v>0.17111111111111085</v>
      </c>
      <c r="H31">
        <f ca="1">IF(ISNUMBER($C31),AVERAGE(E$2:E31),"")</f>
        <v>3.3213333333333335</v>
      </c>
      <c r="I31">
        <f ca="1">IF(ISNUMBER($C31),AVERAGE(F$2:F31),"")</f>
        <v>17.435777777777776</v>
      </c>
      <c r="J31">
        <f ca="1">IF(ISNUMBER($C31),AVERAGE(G$2:G31),"")</f>
        <v>0.25765459072517888</v>
      </c>
      <c r="L31">
        <f t="shared" ca="1" si="4"/>
        <v>15</v>
      </c>
      <c r="M31">
        <f t="shared" ca="1" si="5"/>
        <v>2.5666666666666629</v>
      </c>
    </row>
    <row r="32" spans="1:13" x14ac:dyDescent="0.25">
      <c r="A32">
        <v>31</v>
      </c>
      <c r="B32" s="1">
        <v>18</v>
      </c>
      <c r="C32" cm="1">
        <f t="array" aca="1" ref="C32" ca="1">IF(A32&lt;$T$1,NA(),IF(A32=$T$1,AVERAGE(B$2:B32),C31+(B32-INDEX(B$2:B32,A32-$T$1))/5))</f>
        <v>17.566666666666663</v>
      </c>
      <c r="D32">
        <f t="shared" ca="1" si="0"/>
        <v>0.43333333333333712</v>
      </c>
      <c r="E32">
        <f t="shared" ca="1" si="1"/>
        <v>0.43333333333333712</v>
      </c>
      <c r="F32">
        <f t="shared" ca="1" si="2"/>
        <v>0.18777777777778107</v>
      </c>
      <c r="G32">
        <f t="shared" ca="1" si="3"/>
        <v>2.4074074074074286E-2</v>
      </c>
      <c r="H32">
        <f ca="1">IF(ISNUMBER($C32),AVERAGE(E$2:E32),"")</f>
        <v>3.2102564102564104</v>
      </c>
      <c r="I32">
        <f ca="1">IF(ISNUMBER($C32),AVERAGE(F$2:F32),"")</f>
        <v>16.772393162393165</v>
      </c>
      <c r="J32">
        <f ca="1">IF(ISNUMBER($C32),AVERAGE(G$2:G32),"")</f>
        <v>0.2486707247001364</v>
      </c>
      <c r="L32">
        <f t="shared" ca="1" si="4"/>
        <v>17.566666666666663</v>
      </c>
      <c r="M32">
        <f t="shared" ca="1" si="5"/>
        <v>0.43333333333333712</v>
      </c>
    </row>
    <row r="33" spans="1:13" x14ac:dyDescent="0.25">
      <c r="A33">
        <v>32</v>
      </c>
      <c r="B33" s="1">
        <v>14</v>
      </c>
      <c r="C33" cm="1">
        <f t="array" aca="1" ref="C33" ca="1">IF(A33&lt;$T$1,NA(),IF(A33=$T$1,AVERAGE(B$2:B33),C32+(B33-INDEX(B$2:B33,A33-$T$1))/5))</f>
        <v>16.566666666666663</v>
      </c>
      <c r="D33">
        <f t="shared" ca="1" si="0"/>
        <v>-2.5666666666666629</v>
      </c>
      <c r="E33">
        <f t="shared" ca="1" si="1"/>
        <v>2.5666666666666629</v>
      </c>
      <c r="F33">
        <f t="shared" ca="1" si="2"/>
        <v>6.5877777777777586</v>
      </c>
      <c r="G33">
        <f t="shared" ca="1" si="3"/>
        <v>0.18333333333333307</v>
      </c>
      <c r="H33">
        <f ca="1">IF(ISNUMBER($C33),AVERAGE(E$2:E33),"")</f>
        <v>3.1864197530864198</v>
      </c>
      <c r="I33">
        <f ca="1">IF(ISNUMBER($C33),AVERAGE(F$2:F33),"")</f>
        <v>16.395185185185184</v>
      </c>
      <c r="J33">
        <f ca="1">IF(ISNUMBER($C33),AVERAGE(G$2:G33),"")</f>
        <v>0.24625082131618073</v>
      </c>
      <c r="L33">
        <f t="shared" ca="1" si="4"/>
        <v>14</v>
      </c>
      <c r="M33">
        <f t="shared" ca="1" si="5"/>
        <v>2.5666666666666629</v>
      </c>
    </row>
    <row r="34" spans="1:13" x14ac:dyDescent="0.25">
      <c r="A34">
        <v>33</v>
      </c>
      <c r="B34" s="1">
        <v>15</v>
      </c>
      <c r="C34" cm="1">
        <f t="array" aca="1" ref="C34" ca="1">IF(A34&lt;$T$1,NA(),IF(A34=$T$1,AVERAGE(B$2:B34),C33+(B34-INDEX(B$2:B34,A34-$T$1))/5))</f>
        <v>15.566666666666663</v>
      </c>
      <c r="D34">
        <f t="shared" ca="1" si="0"/>
        <v>-0.56666666666666288</v>
      </c>
      <c r="E34">
        <f t="shared" ca="1" si="1"/>
        <v>0.56666666666666288</v>
      </c>
      <c r="F34">
        <f t="shared" ca="1" si="2"/>
        <v>0.3211111111111068</v>
      </c>
      <c r="G34">
        <f t="shared" ca="1" si="3"/>
        <v>3.7777777777777528E-2</v>
      </c>
      <c r="H34">
        <f ca="1">IF(ISNUMBER($C34),AVERAGE(E$2:E34),"")</f>
        <v>3.0928571428571425</v>
      </c>
      <c r="I34">
        <f ca="1">IF(ISNUMBER($C34),AVERAGE(F$2:F34),"")</f>
        <v>15.821111111111112</v>
      </c>
      <c r="J34">
        <f ca="1">IF(ISNUMBER($C34),AVERAGE(G$2:G34),"")</f>
        <v>0.23880535547552345</v>
      </c>
      <c r="L34">
        <f t="shared" ca="1" si="4"/>
        <v>15</v>
      </c>
      <c r="M34">
        <f t="shared" ca="1" si="5"/>
        <v>0.56666666666666288</v>
      </c>
    </row>
    <row r="35" spans="1:13" x14ac:dyDescent="0.25">
      <c r="A35">
        <v>34</v>
      </c>
      <c r="B35" s="1">
        <v>13</v>
      </c>
      <c r="C35" cm="1">
        <f t="array" aca="1" ref="C35" ca="1">IF(A35&lt;$T$1,NA(),IF(A35=$T$1,AVERAGE(B$2:B35),C34+(B35-INDEX(B$2:B35,A35-$T$1))/5))</f>
        <v>14.166666666666663</v>
      </c>
      <c r="D35">
        <f t="shared" ca="1" si="0"/>
        <v>-1.1666666666666625</v>
      </c>
      <c r="E35">
        <f t="shared" ca="1" si="1"/>
        <v>1.1666666666666625</v>
      </c>
      <c r="F35">
        <f t="shared" ca="1" si="2"/>
        <v>1.3611111111111014</v>
      </c>
      <c r="G35">
        <f t="shared" ca="1" si="3"/>
        <v>8.9743589743589425E-2</v>
      </c>
      <c r="H35">
        <f ca="1">IF(ISNUMBER($C35),AVERAGE(E$2:E35),"")</f>
        <v>3.026436781609195</v>
      </c>
      <c r="I35">
        <f ca="1">IF(ISNUMBER($C35),AVERAGE(F$2:F35),"")</f>
        <v>15.322490421455939</v>
      </c>
      <c r="J35">
        <f ca="1">IF(ISNUMBER($C35),AVERAGE(G$2:G35),"")</f>
        <v>0.23366529458821539</v>
      </c>
      <c r="L35">
        <f t="shared" ca="1" si="4"/>
        <v>13</v>
      </c>
      <c r="M35">
        <f t="shared" ca="1" si="5"/>
        <v>1.1666666666666625</v>
      </c>
    </row>
    <row r="36" spans="1:13" hidden="1" x14ac:dyDescent="0.25">
      <c r="A36">
        <v>35</v>
      </c>
      <c r="B36" s="1">
        <v>18</v>
      </c>
      <c r="C36" cm="1">
        <f t="array" aca="1" ref="C36" ca="1">IF(A36&lt;$T$1,NA(),IF(A36=$T$1,AVERAGE(B$2:B36),C35+(B36-INDEX(B$2:B36,A36-$T$1))/5))</f>
        <v>15.166666666666663</v>
      </c>
      <c r="D36">
        <f t="shared" ca="1" si="0"/>
        <v>2.8333333333333375</v>
      </c>
      <c r="E36">
        <f t="shared" ca="1" si="1"/>
        <v>2.8333333333333375</v>
      </c>
      <c r="F36">
        <f t="shared" ca="1" si="2"/>
        <v>8.0277777777778017</v>
      </c>
      <c r="G36">
        <f t="shared" ca="1" si="3"/>
        <v>0.15740740740740763</v>
      </c>
      <c r="H36">
        <f ca="1">IF(ISNUMBER($C36),AVERAGE(E$2:E36),"")</f>
        <v>3.02</v>
      </c>
      <c r="I36">
        <f ca="1">IF(ISNUMBER($C36),AVERAGE(F$2:F36),"")</f>
        <v>15.079333333333334</v>
      </c>
      <c r="J36">
        <f ca="1">IF(ISNUMBER($C36),AVERAGE(G$2:G36),"")</f>
        <v>0.2311233650155218</v>
      </c>
      <c r="L36">
        <f t="shared" ca="1" si="4"/>
        <v>15.166666666666663</v>
      </c>
      <c r="M36">
        <f t="shared" ca="1" si="5"/>
        <v>2.8333333333333375</v>
      </c>
    </row>
    <row r="37" spans="1:13" hidden="1" x14ac:dyDescent="0.25">
      <c r="A37">
        <v>36</v>
      </c>
      <c r="B37">
        <v>10</v>
      </c>
      <c r="C37" cm="1">
        <f t="array" aca="1" ref="C37" ca="1">IF(A37&lt;$T$1,NA(),IF(A37=$T$1,AVERAGE(B$2:B37),C36+(B37-INDEX(B$2:B37,A37-$T$1))/5))</f>
        <v>14.166666666666663</v>
      </c>
      <c r="D37">
        <f t="shared" ca="1" si="0"/>
        <v>-4.1666666666666625</v>
      </c>
      <c r="E37">
        <f t="shared" ca="1" si="1"/>
        <v>4.1666666666666625</v>
      </c>
      <c r="F37">
        <f t="shared" ca="1" si="2"/>
        <v>17.361111111111075</v>
      </c>
      <c r="G37">
        <f t="shared" ca="1" si="3"/>
        <v>0.41666666666666624</v>
      </c>
      <c r="H37">
        <f ca="1">IF(ISNUMBER($C37),AVERAGE(E$2:E37),"")</f>
        <v>3.0569892473118276</v>
      </c>
      <c r="I37">
        <f ca="1">IF(ISNUMBER($C37),AVERAGE(F$2:F37),"")</f>
        <v>15.152939068100359</v>
      </c>
      <c r="J37">
        <f ca="1">IF(ISNUMBER($C37),AVERAGE(G$2:G37),"")</f>
        <v>0.23710863281072</v>
      </c>
      <c r="L37">
        <f t="shared" ca="1" si="4"/>
        <v>10</v>
      </c>
      <c r="M37">
        <f t="shared" ca="1" si="5"/>
        <v>4.1666666666666625</v>
      </c>
    </row>
    <row r="38" spans="1:13" hidden="1" x14ac:dyDescent="0.25">
      <c r="A38">
        <v>37</v>
      </c>
      <c r="B38">
        <v>16</v>
      </c>
      <c r="C38" cm="1">
        <f t="array" aca="1" ref="C38" ca="1">IF(A38&lt;$T$1,NA(),IF(A38=$T$1,AVERAGE(B$2:B38),C37+(B38-INDEX(B$2:B38,A38-$T$1))/5))</f>
        <v>13.766666666666662</v>
      </c>
      <c r="D38">
        <f t="shared" ca="1" si="0"/>
        <v>2.2333333333333378</v>
      </c>
      <c r="E38">
        <f t="shared" ca="1" si="1"/>
        <v>2.2333333333333378</v>
      </c>
      <c r="F38">
        <f t="shared" ca="1" si="2"/>
        <v>4.9877777777777981</v>
      </c>
      <c r="G38">
        <f t="shared" ca="1" si="3"/>
        <v>0.13958333333333361</v>
      </c>
      <c r="H38">
        <f ca="1">IF(ISNUMBER($C38),AVERAGE(E$2:E38),"")</f>
        <v>3.0312499999999996</v>
      </c>
      <c r="I38">
        <f ca="1">IF(ISNUMBER($C38),AVERAGE(F$2:F38),"")</f>
        <v>14.83527777777778</v>
      </c>
      <c r="J38">
        <f ca="1">IF(ISNUMBER($C38),AVERAGE(G$2:G38),"")</f>
        <v>0.23406096720205166</v>
      </c>
      <c r="L38">
        <f t="shared" ca="1" si="4"/>
        <v>13.766666666666662</v>
      </c>
      <c r="M38">
        <f t="shared" ca="1" si="5"/>
        <v>2.2333333333333378</v>
      </c>
    </row>
    <row r="39" spans="1:13" hidden="1" x14ac:dyDescent="0.25">
      <c r="A39">
        <v>38</v>
      </c>
      <c r="B39">
        <v>9</v>
      </c>
      <c r="C39" cm="1">
        <f t="array" aca="1" ref="C39" ca="1">IF(A39&lt;$T$1,NA(),IF(A39=$T$1,AVERAGE(B$2:B39),C38+(B39-INDEX(B$2:B39,A39-$T$1))/5))</f>
        <v>12.766666666666662</v>
      </c>
      <c r="D39">
        <f t="shared" ca="1" si="0"/>
        <v>-3.7666666666666622</v>
      </c>
      <c r="E39">
        <f t="shared" ca="1" si="1"/>
        <v>3.7666666666666622</v>
      </c>
      <c r="F39">
        <f t="shared" ca="1" si="2"/>
        <v>14.187777777777743</v>
      </c>
      <c r="G39">
        <f t="shared" ca="1" si="3"/>
        <v>0.41851851851851801</v>
      </c>
      <c r="H39">
        <f ca="1">IF(ISNUMBER($C39),AVERAGE(E$2:E39),"")</f>
        <v>3.0535353535353531</v>
      </c>
      <c r="I39">
        <f ca="1">IF(ISNUMBER($C39),AVERAGE(F$2:F39),"")</f>
        <v>14.815656565656566</v>
      </c>
      <c r="J39">
        <f ca="1">IF(ISNUMBER($C39),AVERAGE(G$2:G39),"")</f>
        <v>0.23965058996921729</v>
      </c>
      <c r="L39">
        <f t="shared" ca="1" si="4"/>
        <v>9</v>
      </c>
      <c r="M39">
        <f t="shared" ca="1" si="5"/>
        <v>3.7666666666666622</v>
      </c>
    </row>
    <row r="40" spans="1:13" hidden="1" x14ac:dyDescent="0.25">
      <c r="A40">
        <v>39</v>
      </c>
      <c r="B40">
        <v>17</v>
      </c>
      <c r="C40" cm="1">
        <f t="array" aca="1" ref="C40" ca="1">IF(A40&lt;$T$1,NA(),IF(A40=$T$1,AVERAGE(B$2:B40),C39+(B40-INDEX(B$2:B40,A40-$T$1))/5))</f>
        <v>13.166666666666663</v>
      </c>
      <c r="D40">
        <f t="shared" ca="1" si="0"/>
        <v>3.8333333333333375</v>
      </c>
      <c r="E40">
        <f t="shared" ca="1" si="1"/>
        <v>3.8333333333333375</v>
      </c>
      <c r="F40">
        <f t="shared" ca="1" si="2"/>
        <v>14.694444444444477</v>
      </c>
      <c r="G40">
        <f t="shared" ca="1" si="3"/>
        <v>0.22549019607843163</v>
      </c>
      <c r="H40">
        <f ca="1">IF(ISNUMBER($C40),AVERAGE(E$2:E40),"")</f>
        <v>3.0764705882352938</v>
      </c>
      <c r="I40">
        <f ca="1">IF(ISNUMBER($C40),AVERAGE(F$2:F40),"")</f>
        <v>14.812091503267975</v>
      </c>
      <c r="J40">
        <f ca="1">IF(ISNUMBER($C40),AVERAGE(G$2:G40),"")</f>
        <v>0.23923410779595891</v>
      </c>
      <c r="L40">
        <f t="shared" ca="1" si="4"/>
        <v>13.166666666666663</v>
      </c>
      <c r="M40">
        <f t="shared" ca="1" si="5"/>
        <v>3.8333333333333375</v>
      </c>
    </row>
    <row r="41" spans="1:13" hidden="1" x14ac:dyDescent="0.25">
      <c r="A41">
        <v>40</v>
      </c>
      <c r="B41">
        <v>13</v>
      </c>
      <c r="C41" cm="1">
        <f t="array" aca="1" ref="C41" ca="1">IF(A41&lt;$T$1,NA(),IF(A41=$T$1,AVERAGE(B$2:B41),C40+(B41-INDEX(B$2:B41,A41-$T$1))/5))</f>
        <v>13.166666666666663</v>
      </c>
      <c r="D41">
        <f t="shared" ca="1" si="0"/>
        <v>-0.16666666666666252</v>
      </c>
      <c r="E41">
        <f t="shared" ca="1" si="1"/>
        <v>0.16666666666666252</v>
      </c>
      <c r="F41">
        <f t="shared" ca="1" si="2"/>
        <v>2.7777777777776395E-2</v>
      </c>
      <c r="G41">
        <f t="shared" ca="1" si="3"/>
        <v>1.2820512820512501E-2</v>
      </c>
      <c r="H41">
        <f ca="1">IF(ISNUMBER($C41),AVERAGE(E$2:E41),"")</f>
        <v>2.9933333333333327</v>
      </c>
      <c r="I41">
        <f ca="1">IF(ISNUMBER($C41),AVERAGE(F$2:F41),"")</f>
        <v>14.389682539682541</v>
      </c>
      <c r="J41">
        <f ca="1">IF(ISNUMBER($C41),AVERAGE(G$2:G41),"")</f>
        <v>0.23276514793951761</v>
      </c>
      <c r="L41">
        <f t="shared" ca="1" si="4"/>
        <v>13</v>
      </c>
      <c r="M41">
        <f t="shared" ca="1" si="5"/>
        <v>0.16666666666666252</v>
      </c>
    </row>
    <row r="42" spans="1:13" hidden="1" x14ac:dyDescent="0.25">
      <c r="A42">
        <v>41</v>
      </c>
      <c r="B42">
        <v>9</v>
      </c>
      <c r="C42" cm="1">
        <f t="array" aca="1" ref="C42" ca="1">IF(A42&lt;$T$1,NA(),IF(A42=$T$1,AVERAGE(B$2:B42),C41+(B42-INDEX(B$2:B42,A42-$T$1))/5))</f>
        <v>11.366666666666662</v>
      </c>
      <c r="D42">
        <f t="shared" ca="1" si="0"/>
        <v>-2.3666666666666618</v>
      </c>
      <c r="E42">
        <f t="shared" ca="1" si="1"/>
        <v>2.3666666666666618</v>
      </c>
      <c r="F42">
        <f t="shared" ca="1" si="2"/>
        <v>5.6011111111110878</v>
      </c>
      <c r="G42">
        <f t="shared" ca="1" si="3"/>
        <v>0.2629629629629624</v>
      </c>
      <c r="H42">
        <f ca="1">IF(ISNUMBER($C42),AVERAGE(E$2:E42),"")</f>
        <v>2.9759259259259254</v>
      </c>
      <c r="I42">
        <f ca="1">IF(ISNUMBER($C42),AVERAGE(F$2:F42),"")</f>
        <v>14.145555555555555</v>
      </c>
      <c r="J42">
        <f ca="1">IF(ISNUMBER($C42),AVERAGE(G$2:G42),"")</f>
        <v>0.23360397613461328</v>
      </c>
      <c r="L42">
        <f t="shared" ca="1" si="4"/>
        <v>9</v>
      </c>
      <c r="M42">
        <f t="shared" ca="1" si="5"/>
        <v>2.3666666666666618</v>
      </c>
    </row>
    <row r="43" spans="1:13" hidden="1" x14ac:dyDescent="0.25">
      <c r="A43">
        <v>42</v>
      </c>
      <c r="B43">
        <v>25</v>
      </c>
      <c r="C43" cm="1">
        <f t="array" aca="1" ref="C43" ca="1">IF(A43&lt;$T$1,NA(),IF(A43=$T$1,AVERAGE(B$2:B43),C42+(B43-INDEX(B$2:B43,A43-$T$1))/5))</f>
        <v>14.366666666666662</v>
      </c>
      <c r="D43">
        <f t="shared" ca="1" si="0"/>
        <v>10.633333333333338</v>
      </c>
      <c r="E43">
        <f t="shared" ca="1" si="1"/>
        <v>10.633333333333338</v>
      </c>
      <c r="F43">
        <f t="shared" ca="1" si="2"/>
        <v>113.06777777777788</v>
      </c>
      <c r="G43">
        <f t="shared" ca="1" si="3"/>
        <v>0.42533333333333351</v>
      </c>
      <c r="H43">
        <f ca="1">IF(ISNUMBER($C43),AVERAGE(E$2:E43),"")</f>
        <v>3.1828828828828826</v>
      </c>
      <c r="I43">
        <f ca="1">IF(ISNUMBER($C43),AVERAGE(F$2:F43),"")</f>
        <v>16.819129129129134</v>
      </c>
      <c r="J43">
        <f ca="1">IF(ISNUMBER($C43),AVERAGE(G$2:G43),"")</f>
        <v>0.23878585065349761</v>
      </c>
      <c r="L43">
        <f t="shared" ca="1" si="4"/>
        <v>14.366666666666662</v>
      </c>
      <c r="M43">
        <f t="shared" ca="1" si="5"/>
        <v>10.633333333333338</v>
      </c>
    </row>
    <row r="44" spans="1:13" hidden="1" x14ac:dyDescent="0.25">
      <c r="A44">
        <v>43</v>
      </c>
      <c r="B44">
        <v>20</v>
      </c>
      <c r="C44" cm="1">
        <f t="array" aca="1" ref="C44" ca="1">IF(A44&lt;$T$1,NA(),IF(A44=$T$1,AVERAGE(B$2:B44),C43+(B44-INDEX(B$2:B44,A44-$T$1))/5))</f>
        <v>15.166666666666663</v>
      </c>
      <c r="D44">
        <f t="shared" ca="1" si="0"/>
        <v>4.8333333333333375</v>
      </c>
      <c r="E44">
        <f t="shared" ca="1" si="1"/>
        <v>4.8333333333333375</v>
      </c>
      <c r="F44">
        <f t="shared" ca="1" si="2"/>
        <v>23.36111111111115</v>
      </c>
      <c r="G44">
        <f t="shared" ca="1" si="3"/>
        <v>0.24166666666666686</v>
      </c>
      <c r="H44">
        <f ca="1">IF(ISNUMBER($C44),AVERAGE(E$2:E44),"")</f>
        <v>3.2263157894736842</v>
      </c>
      <c r="I44">
        <f ca="1">IF(ISNUMBER($C44),AVERAGE(F$2:F44),"")</f>
        <v>16.99128654970761</v>
      </c>
      <c r="J44">
        <f ca="1">IF(ISNUMBER($C44),AVERAGE(G$2:G44),"")</f>
        <v>0.23886166160121258</v>
      </c>
      <c r="L44">
        <f t="shared" ca="1" si="4"/>
        <v>15.166666666666663</v>
      </c>
      <c r="M44">
        <f t="shared" ca="1" si="5"/>
        <v>4.8333333333333375</v>
      </c>
    </row>
    <row r="45" spans="1:13" hidden="1" x14ac:dyDescent="0.25">
      <c r="A45">
        <v>44</v>
      </c>
      <c r="B45">
        <v>16</v>
      </c>
      <c r="C45" cm="1">
        <f t="array" aca="1" ref="C45" ca="1">IF(A45&lt;$T$1,NA(),IF(A45=$T$1,AVERAGE(B$2:B45),C44+(B45-INDEX(B$2:B45,A45-$T$1))/5))</f>
        <v>16.566666666666663</v>
      </c>
      <c r="D45">
        <f t="shared" ca="1" si="0"/>
        <v>-0.56666666666666288</v>
      </c>
      <c r="E45">
        <f t="shared" ca="1" si="1"/>
        <v>0.56666666666666288</v>
      </c>
      <c r="F45">
        <f t="shared" ca="1" si="2"/>
        <v>0.3211111111111068</v>
      </c>
      <c r="G45">
        <f t="shared" ca="1" si="3"/>
        <v>3.541666666666643E-2</v>
      </c>
      <c r="H45">
        <f ca="1">IF(ISNUMBER($C45),AVERAGE(E$2:E45),"")</f>
        <v>3.158119658119658</v>
      </c>
      <c r="I45">
        <f ca="1">IF(ISNUMBER($C45),AVERAGE(F$2:F45),"")</f>
        <v>16.563846153846161</v>
      </c>
      <c r="J45">
        <f ca="1">IF(ISNUMBER($C45),AVERAGE(G$2:G45),"")</f>
        <v>0.23364512326955755</v>
      </c>
      <c r="L45">
        <f t="shared" ca="1" si="4"/>
        <v>16</v>
      </c>
      <c r="M45">
        <f t="shared" ca="1" si="5"/>
        <v>0.56666666666666288</v>
      </c>
    </row>
    <row r="46" spans="1:13" hidden="1" x14ac:dyDescent="0.25">
      <c r="A46">
        <v>45</v>
      </c>
      <c r="B46">
        <v>14</v>
      </c>
      <c r="C46" cm="1">
        <f t="array" aca="1" ref="C46" ca="1">IF(A46&lt;$T$1,NA(),IF(A46=$T$1,AVERAGE(B$2:B46),C45+(B46-INDEX(B$2:B46,A46-$T$1))/5))</f>
        <v>15.966666666666663</v>
      </c>
      <c r="D46">
        <f t="shared" ca="1" si="0"/>
        <v>-1.9666666666666632</v>
      </c>
      <c r="E46">
        <f t="shared" ca="1" si="1"/>
        <v>1.9666666666666632</v>
      </c>
      <c r="F46">
        <f t="shared" ca="1" si="2"/>
        <v>3.8677777777777642</v>
      </c>
      <c r="G46">
        <f t="shared" ca="1" si="3"/>
        <v>0.14047619047619023</v>
      </c>
      <c r="H46">
        <f ca="1">IF(ISNUMBER($C46),AVERAGE(E$2:E46),"")</f>
        <v>3.128333333333333</v>
      </c>
      <c r="I46">
        <f ca="1">IF(ISNUMBER($C46),AVERAGE(F$2:F46),"")</f>
        <v>16.24644444444445</v>
      </c>
      <c r="J46">
        <f ca="1">IF(ISNUMBER($C46),AVERAGE(G$2:G46),"")</f>
        <v>0.2313158999497234</v>
      </c>
      <c r="L46">
        <f t="shared" ca="1" si="4"/>
        <v>14</v>
      </c>
      <c r="M46">
        <f t="shared" ca="1" si="5"/>
        <v>1.9666666666666632</v>
      </c>
    </row>
    <row r="47" spans="1:13" hidden="1" x14ac:dyDescent="0.25">
      <c r="A47">
        <v>46</v>
      </c>
      <c r="B47">
        <v>16</v>
      </c>
      <c r="C47" cm="1">
        <f t="array" aca="1" ref="C47" ca="1">IF(A47&lt;$T$1,NA(),IF(A47=$T$1,AVERAGE(B$2:B47),C46+(B47-INDEX(B$2:B47,A47-$T$1))/5))</f>
        <v>16.566666666666663</v>
      </c>
      <c r="D47">
        <f t="shared" ca="1" si="0"/>
        <v>-0.56666666666666288</v>
      </c>
      <c r="E47">
        <f t="shared" ca="1" si="1"/>
        <v>0.56666666666666288</v>
      </c>
      <c r="F47">
        <f t="shared" ca="1" si="2"/>
        <v>0.3211111111111068</v>
      </c>
      <c r="G47">
        <f t="shared" ca="1" si="3"/>
        <v>3.541666666666643E-2</v>
      </c>
      <c r="H47">
        <f ca="1">IF(ISNUMBER($C47),AVERAGE(E$2:E47),"")</f>
        <v>3.065853658536585</v>
      </c>
      <c r="I47">
        <f ca="1">IF(ISNUMBER($C47),AVERAGE(F$2:F47),"")</f>
        <v>15.858021680216808</v>
      </c>
      <c r="J47">
        <f ca="1">IF(ISNUMBER($C47),AVERAGE(G$2:G47),"")</f>
        <v>0.22653786986964883</v>
      </c>
      <c r="L47">
        <f t="shared" ca="1" si="4"/>
        <v>16</v>
      </c>
      <c r="M47">
        <f t="shared" ca="1" si="5"/>
        <v>0.56666666666666288</v>
      </c>
    </row>
    <row r="48" spans="1:13" hidden="1" x14ac:dyDescent="0.25">
      <c r="A48">
        <v>47</v>
      </c>
      <c r="B48">
        <v>23</v>
      </c>
      <c r="C48" cm="1">
        <f t="array" aca="1" ref="C48" ca="1">IF(A48&lt;$T$1,NA(),IF(A48=$T$1,AVERAGE(B$2:B48),C47+(B48-INDEX(B$2:B48,A48-$T$1))/5))</f>
        <v>19.366666666666664</v>
      </c>
      <c r="D48">
        <f t="shared" ca="1" si="0"/>
        <v>3.6333333333333364</v>
      </c>
      <c r="E48">
        <f t="shared" ca="1" si="1"/>
        <v>3.6333333333333364</v>
      </c>
      <c r="F48">
        <f t="shared" ca="1" si="2"/>
        <v>13.201111111111134</v>
      </c>
      <c r="G48">
        <f t="shared" ca="1" si="3"/>
        <v>0.15797101449275375</v>
      </c>
      <c r="H48">
        <f ca="1">IF(ISNUMBER($C48),AVERAGE(E$2:E48),"")</f>
        <v>3.0793650793650791</v>
      </c>
      <c r="I48">
        <f ca="1">IF(ISNUMBER($C48),AVERAGE(F$2:F48),"")</f>
        <v>15.794761904761909</v>
      </c>
      <c r="J48">
        <f ca="1">IF(ISNUMBER($C48),AVERAGE(G$2:G48),"")</f>
        <v>0.22490532569400848</v>
      </c>
      <c r="L48">
        <f t="shared" ca="1" si="4"/>
        <v>19.366666666666664</v>
      </c>
      <c r="M48">
        <f t="shared" ca="1" si="5"/>
        <v>3.6333333333333364</v>
      </c>
    </row>
    <row r="49" spans="1:13" hidden="1" x14ac:dyDescent="0.25">
      <c r="A49">
        <v>48</v>
      </c>
      <c r="B49">
        <v>13</v>
      </c>
      <c r="C49" cm="1">
        <f t="array" aca="1" ref="C49" ca="1">IF(A49&lt;$T$1,NA(),IF(A49=$T$1,AVERAGE(B$2:B49),C48+(B49-INDEX(B$2:B49,A49-$T$1))/5))</f>
        <v>16.966666666666665</v>
      </c>
      <c r="D49">
        <f t="shared" ca="1" si="0"/>
        <v>-3.966666666666665</v>
      </c>
      <c r="E49">
        <f t="shared" ca="1" si="1"/>
        <v>3.966666666666665</v>
      </c>
      <c r="F49">
        <f t="shared" ca="1" si="2"/>
        <v>15.734444444444431</v>
      </c>
      <c r="G49">
        <f t="shared" ca="1" si="3"/>
        <v>0.30512820512820499</v>
      </c>
      <c r="H49">
        <f ca="1">IF(ISNUMBER($C49),AVERAGE(E$2:E49),"")</f>
        <v>3.0999999999999996</v>
      </c>
      <c r="I49">
        <f ca="1">IF(ISNUMBER($C49),AVERAGE(F$2:F49),"")</f>
        <v>15.793359173126619</v>
      </c>
      <c r="J49">
        <f ca="1">IF(ISNUMBER($C49),AVERAGE(G$2:G49),"")</f>
        <v>0.2267709740529433</v>
      </c>
      <c r="L49">
        <f t="shared" ca="1" si="4"/>
        <v>13</v>
      </c>
      <c r="M49">
        <f t="shared" ca="1" si="5"/>
        <v>3.966666666666665</v>
      </c>
    </row>
    <row r="50" spans="1:13" x14ac:dyDescent="0.25">
      <c r="A50">
        <v>49</v>
      </c>
      <c r="B50">
        <v>16</v>
      </c>
      <c r="C50" cm="1">
        <f t="array" aca="1" ref="C50" ca="1">IF(A50&lt;$T$1,NA(),IF(A50=$T$1,AVERAGE(B$2:B50),C49+(B50-INDEX(B$2:B50,A50-$T$1))/5))</f>
        <v>16.166666666666664</v>
      </c>
      <c r="D50">
        <f t="shared" ca="1" si="0"/>
        <v>-0.1666666666666643</v>
      </c>
      <c r="E50">
        <f t="shared" ca="1" si="1"/>
        <v>0.1666666666666643</v>
      </c>
      <c r="F50">
        <f t="shared" ca="1" si="2"/>
        <v>2.7777777777776989E-2</v>
      </c>
      <c r="G50">
        <f t="shared" ca="1" si="3"/>
        <v>1.0416666666666519E-2</v>
      </c>
      <c r="H50">
        <f ca="1">IF(ISNUMBER($C50),AVERAGE(E$2:E50),"")</f>
        <v>3.0333333333333328</v>
      </c>
      <c r="I50">
        <f ca="1">IF(ISNUMBER($C50),AVERAGE(F$2:F50),"")</f>
        <v>15.43505050505051</v>
      </c>
      <c r="J50">
        <f ca="1">IF(ISNUMBER($C50),AVERAGE(G$2:G50),"")</f>
        <v>0.22185383070325518</v>
      </c>
      <c r="L50">
        <f t="shared" ca="1" si="4"/>
        <v>16</v>
      </c>
      <c r="M50">
        <f t="shared" ca="1" si="5"/>
        <v>0.1666666666666643</v>
      </c>
    </row>
    <row r="51" spans="1:13" x14ac:dyDescent="0.25">
      <c r="A51">
        <v>50</v>
      </c>
      <c r="B51">
        <v>16</v>
      </c>
      <c r="C51" cm="1">
        <f t="array" aca="1" ref="C51" ca="1">IF(A51&lt;$T$1,NA(),IF(A51=$T$1,AVERAGE(B$2:B51),C50+(B51-INDEX(B$2:B51,A51-$T$1))/5))</f>
        <v>16.166666666666664</v>
      </c>
      <c r="D51">
        <f t="shared" ca="1" si="0"/>
        <v>-0.1666666666666643</v>
      </c>
      <c r="E51">
        <f t="shared" ca="1" si="1"/>
        <v>0.1666666666666643</v>
      </c>
      <c r="F51">
        <f t="shared" ca="1" si="2"/>
        <v>2.7777777777776989E-2</v>
      </c>
      <c r="G51">
        <f t="shared" ca="1" si="3"/>
        <v>1.0416666666666519E-2</v>
      </c>
      <c r="H51">
        <f ca="1">IF(ISNUMBER($C51),AVERAGE(E$2:E51),"")</f>
        <v>2.9696296296296287</v>
      </c>
      <c r="I51">
        <f ca="1">IF(ISNUMBER($C51),AVERAGE(F$2:F51),"")</f>
        <v>15.092666666666673</v>
      </c>
      <c r="J51">
        <f ca="1">IF(ISNUMBER($C51),AVERAGE(G$2:G51),"")</f>
        <v>0.21715522705799764</v>
      </c>
      <c r="L51">
        <f t="shared" ca="1" si="4"/>
        <v>16</v>
      </c>
      <c r="M51">
        <f t="shared" ca="1" si="5"/>
        <v>0.1666666666666643</v>
      </c>
    </row>
    <row r="52" spans="1:13" x14ac:dyDescent="0.25">
      <c r="A52">
        <v>51</v>
      </c>
      <c r="C52" cm="1">
        <f t="array" aca="1" ref="C52" ca="1">IF(A52&lt;$T$1,NA(),IF(A52=$T$1,AVERAGE(B$2:B52),C51+(B52-INDEX(B$2:B52,A52-$T$1))/5))</f>
        <v>13.366666666666664</v>
      </c>
      <c r="G52" t="s">
        <v>10</v>
      </c>
      <c r="H52">
        <f ca="1">1.25*H51</f>
        <v>3.7120370370370361</v>
      </c>
      <c r="I52">
        <f ca="1">SQRT(I51)</f>
        <v>3.8849281417635866</v>
      </c>
      <c r="J52">
        <f ca="1">J53*C52</f>
        <v>3.6283019187607097</v>
      </c>
    </row>
    <row r="53" spans="1:13" x14ac:dyDescent="0.25">
      <c r="A53">
        <v>52</v>
      </c>
      <c r="C53">
        <f ca="1">C52</f>
        <v>13.366666666666664</v>
      </c>
      <c r="J53">
        <f ca="1">1.25*J51</f>
        <v>0.27144403382249704</v>
      </c>
    </row>
    <row r="54" spans="1:13" x14ac:dyDescent="0.25">
      <c r="A54">
        <v>53</v>
      </c>
      <c r="C54">
        <f t="shared" ref="C54:C56" ca="1" si="6">C53</f>
        <v>13.366666666666664</v>
      </c>
    </row>
    <row r="55" spans="1:13" x14ac:dyDescent="0.25">
      <c r="A55">
        <v>54</v>
      </c>
      <c r="C55">
        <f t="shared" ca="1" si="6"/>
        <v>13.366666666666664</v>
      </c>
    </row>
    <row r="56" spans="1:13" x14ac:dyDescent="0.25">
      <c r="A56">
        <v>55</v>
      </c>
      <c r="C56">
        <f t="shared" ca="1" si="6"/>
        <v>13.366666666666664</v>
      </c>
    </row>
  </sheetData>
  <conditionalFormatting sqref="C57">
    <cfRule type="expression" dxfId="5" priority="7">
      <formula>"iserror(C2)"</formula>
    </cfRule>
  </conditionalFormatting>
  <conditionalFormatting sqref="C2:C56">
    <cfRule type="expression" dxfId="4" priority="4">
      <formula>ISERROR(C2)</formula>
    </cfRule>
  </conditionalFormatting>
  <conditionalFormatting sqref="L2:L56">
    <cfRule type="expression" dxfId="3" priority="2">
      <formula>ISERROR(L2)</formula>
    </cfRule>
  </conditionalFormatting>
  <conditionalFormatting sqref="M2:M51">
    <cfRule type="expression" dxfId="2" priority="1">
      <formula>ISERROR(M2)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B32E-7BB3-4C78-AD95-1E1567747503}">
  <dimension ref="A1:T56"/>
  <sheetViews>
    <sheetView topLeftCell="C5" workbookViewId="0">
      <selection activeCell="P34" sqref="P34"/>
    </sheetView>
  </sheetViews>
  <sheetFormatPr defaultRowHeight="15" x14ac:dyDescent="0.25"/>
  <cols>
    <col min="20" max="20" width="4.5703125" customWidth="1"/>
    <col min="21" max="21" width="3" customWidth="1"/>
    <col min="22" max="22" width="15.5703125" customWidth="1"/>
  </cols>
  <sheetData>
    <row r="1" spans="1:20" ht="15.75" thickBot="1" x14ac:dyDescent="0.3">
      <c r="A1" t="s">
        <v>1</v>
      </c>
      <c r="B1" t="s">
        <v>0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>
        <v>-4</v>
      </c>
      <c r="N1">
        <f>-M1</f>
        <v>4</v>
      </c>
      <c r="T1">
        <f ca="1">RANDBETWEEN(5,15)</f>
        <v>9</v>
      </c>
    </row>
    <row r="2" spans="1:20" ht="15.75" thickBot="1" x14ac:dyDescent="0.3">
      <c r="A2">
        <v>1</v>
      </c>
      <c r="B2" s="7">
        <v>16</v>
      </c>
      <c r="C2" t="e" cm="1">
        <f t="array" aca="1" ref="C2" ca="1">IF(A2&lt;$T$1,NA(),IF(A2=$T$1,AVERAGE(B$2:B2),C1+(B2-INDEX(B$2:B2,A2-$T$1))/5))</f>
        <v>#N/A</v>
      </c>
      <c r="D2" t="str">
        <f ca="1">IF(ISNUMBER($C2),B2-C2,"")</f>
        <v/>
      </c>
      <c r="E2" t="str">
        <f ca="1">IF(ISNUMBER($C2),ABS($D2),"")</f>
        <v/>
      </c>
      <c r="F2" t="str">
        <f ca="1">IF(ISNUMBER($C2),$D2^2,"")</f>
        <v/>
      </c>
      <c r="G2" t="str">
        <f ca="1">IF(ISNUMBER($C2),$E2/B2,"")</f>
        <v/>
      </c>
      <c r="H2" t="str">
        <f ca="1">IF(ISNUMBER($C2),AVERAGE(E$2:E2),"")</f>
        <v/>
      </c>
      <c r="I2" t="str">
        <f ca="1">IF(ISNUMBER($C2),AVERAGE(F$2:F2),"")</f>
        <v/>
      </c>
      <c r="J2" t="str">
        <f ca="1">IF(ISNUMBER($C2),AVERAGE(G$2:G2),"")</f>
        <v/>
      </c>
      <c r="K2" t="str">
        <f ca="1">IF(ISNUMBER($C2),SUM(D$2:D2),"")</f>
        <v/>
      </c>
      <c r="L2" t="str">
        <f ca="1">IF(ISNUMBER($C2),K2/H2,"")</f>
        <v/>
      </c>
      <c r="M2" t="str">
        <f ca="1">IF(ISNUMBER($C2),M$1,"")</f>
        <v/>
      </c>
      <c r="N2" t="str">
        <f ca="1">IF(ISNUMBER($C2),N$1,"")</f>
        <v/>
      </c>
    </row>
    <row r="3" spans="1:20" x14ac:dyDescent="0.25">
      <c r="A3">
        <v>2</v>
      </c>
      <c r="B3" s="4">
        <v>16</v>
      </c>
      <c r="C3" t="e" cm="1">
        <f t="array" aca="1" ref="C3" ca="1">IF(A3&lt;$T$1,NA(),IF(A3=$T$1,AVERAGE(B$2:B3),C2+(B3-INDEX(B$2:B3,A3-$T$1))/5))</f>
        <v>#N/A</v>
      </c>
      <c r="D3" t="str">
        <f t="shared" ref="D3:D51" ca="1" si="0">IF(ISNUMBER($C3),B3-C3,"")</f>
        <v/>
      </c>
      <c r="E3" t="str">
        <f t="shared" ref="E3:E51" ca="1" si="1">IF(ISNUMBER($C3),ABS(D3),"")</f>
        <v/>
      </c>
      <c r="F3" t="str">
        <f t="shared" ref="F3:F51" ca="1" si="2">IF(ISNUMBER($C3),$D3^2,"")</f>
        <v/>
      </c>
      <c r="G3" t="str">
        <f t="shared" ref="G3:G51" ca="1" si="3">IF(ISNUMBER($C3),$E3/B3,"")</f>
        <v/>
      </c>
      <c r="H3" t="str">
        <f ca="1">IF(ISNUMBER($C3),AVERAGE(E$2:E3),"")</f>
        <v/>
      </c>
      <c r="I3" t="str">
        <f ca="1">IF(ISNUMBER($C3),AVERAGE(F$2:F3),"")</f>
        <v/>
      </c>
      <c r="J3" t="str">
        <f ca="1">IF(ISNUMBER($C3),AVERAGE(G$2:G3),"")</f>
        <v/>
      </c>
      <c r="K3" t="str">
        <f ca="1">IF(ISNUMBER($C3),SUM(D$2:D3),"")</f>
        <v/>
      </c>
      <c r="L3" t="str">
        <f t="shared" ref="L3:L51" ca="1" si="4">IF(ISNUMBER($C3),K3/H3,"")</f>
        <v/>
      </c>
      <c r="M3" t="str">
        <f t="shared" ref="M3:N34" ca="1" si="5">IF(ISNUMBER($C3),M$1,"")</f>
        <v/>
      </c>
      <c r="N3" t="str">
        <f t="shared" ca="1" si="5"/>
        <v/>
      </c>
    </row>
    <row r="4" spans="1:20" x14ac:dyDescent="0.25">
      <c r="A4">
        <v>3</v>
      </c>
      <c r="B4" s="5">
        <v>21</v>
      </c>
      <c r="C4" t="e" cm="1">
        <f t="array" aca="1" ref="C4" ca="1">IF(A4&lt;$T$1,NA(),IF(A4=$T$1,AVERAGE(B$2:B4),C3+(B4-INDEX(B$2:B4,A4-$T$1))/5))</f>
        <v>#N/A</v>
      </c>
      <c r="D4" t="str">
        <f t="shared" ca="1" si="0"/>
        <v/>
      </c>
      <c r="E4" t="str">
        <f t="shared" ca="1" si="1"/>
        <v/>
      </c>
      <c r="F4" t="str">
        <f t="shared" ca="1" si="2"/>
        <v/>
      </c>
      <c r="G4" t="str">
        <f t="shared" ca="1" si="3"/>
        <v/>
      </c>
      <c r="H4" t="str">
        <f ca="1">IF(ISNUMBER($C4),AVERAGE(E$2:E4),"")</f>
        <v/>
      </c>
      <c r="I4" t="str">
        <f ca="1">IF(ISNUMBER($C4),AVERAGE(F$2:F4),"")</f>
        <v/>
      </c>
      <c r="J4" t="str">
        <f ca="1">IF(ISNUMBER($C4),AVERAGE(G$2:G4),"")</f>
        <v/>
      </c>
      <c r="K4" t="str">
        <f ca="1">IF(ISNUMBER($C4),SUM(D$2:D4),"")</f>
        <v/>
      </c>
      <c r="L4" t="str">
        <f t="shared" ca="1" si="4"/>
        <v/>
      </c>
      <c r="M4" t="str">
        <f t="shared" ca="1" si="5"/>
        <v/>
      </c>
      <c r="N4" t="str">
        <f t="shared" ca="1" si="5"/>
        <v/>
      </c>
    </row>
    <row r="5" spans="1:20" x14ac:dyDescent="0.25">
      <c r="A5">
        <v>4</v>
      </c>
      <c r="B5" s="5">
        <v>16</v>
      </c>
      <c r="C5" t="e" cm="1">
        <f t="array" aca="1" ref="C5" ca="1">IF(A5&lt;$T$1,NA(),IF(A5=$T$1,AVERAGE(B$2:B5),C4+(B5-INDEX(B$2:B5,A5-$T$1))/5))</f>
        <v>#N/A</v>
      </c>
      <c r="D5" t="str">
        <f t="shared" ca="1" si="0"/>
        <v/>
      </c>
      <c r="E5" t="str">
        <f t="shared" ca="1" si="1"/>
        <v/>
      </c>
      <c r="F5" t="str">
        <f t="shared" ca="1" si="2"/>
        <v/>
      </c>
      <c r="G5" t="str">
        <f t="shared" ca="1" si="3"/>
        <v/>
      </c>
      <c r="H5" t="str">
        <f ca="1">IF(ISNUMBER($C5),AVERAGE(E$2:E5),"")</f>
        <v/>
      </c>
      <c r="I5" t="str">
        <f ca="1">IF(ISNUMBER($C5),AVERAGE(F$2:F5),"")</f>
        <v/>
      </c>
      <c r="J5" t="str">
        <f ca="1">IF(ISNUMBER($C5),AVERAGE(G$2:G5),"")</f>
        <v/>
      </c>
      <c r="K5" t="str">
        <f ca="1">IF(ISNUMBER($C5),SUM(D$2:D5),"")</f>
        <v/>
      </c>
      <c r="L5" t="str">
        <f t="shared" ca="1" si="4"/>
        <v/>
      </c>
      <c r="M5" t="str">
        <f t="shared" ca="1" si="5"/>
        <v/>
      </c>
      <c r="N5" t="str">
        <f t="shared" ca="1" si="5"/>
        <v/>
      </c>
    </row>
    <row r="6" spans="1:20" ht="15.75" thickBot="1" x14ac:dyDescent="0.3">
      <c r="A6">
        <v>5</v>
      </c>
      <c r="B6" s="6">
        <v>17</v>
      </c>
      <c r="C6" t="e" cm="1">
        <f t="array" aca="1" ref="C6" ca="1">IF(A6&lt;$T$1,NA(),IF(A6=$T$1,AVERAGE(B$2:B6),C5+(B6-INDEX(B$2:B6,A6-$T$1))/5))</f>
        <v>#N/A</v>
      </c>
      <c r="D6" t="str">
        <f t="shared" ca="1" si="0"/>
        <v/>
      </c>
      <c r="E6" t="str">
        <f t="shared" ca="1" si="1"/>
        <v/>
      </c>
      <c r="F6" t="str">
        <f t="shared" ca="1" si="2"/>
        <v/>
      </c>
      <c r="G6" t="str">
        <f t="shared" ca="1" si="3"/>
        <v/>
      </c>
      <c r="H6" t="str">
        <f ca="1">IF(ISNUMBER($C6),AVERAGE(E$2:E6),"")</f>
        <v/>
      </c>
      <c r="I6" t="str">
        <f ca="1">IF(ISNUMBER($C6),AVERAGE(F$2:F6),"")</f>
        <v/>
      </c>
      <c r="J6" t="str">
        <f ca="1">IF(ISNUMBER($C6),AVERAGE(G$2:G6),"")</f>
        <v/>
      </c>
      <c r="K6" t="str">
        <f ca="1">IF(ISNUMBER($C6),SUM(D$2:D6),"")</f>
        <v/>
      </c>
      <c r="L6" t="str">
        <f t="shared" ca="1" si="4"/>
        <v/>
      </c>
      <c r="M6" t="str">
        <f t="shared" ca="1" si="5"/>
        <v/>
      </c>
      <c r="N6" t="str">
        <f t="shared" ca="1" si="5"/>
        <v/>
      </c>
    </row>
    <row r="7" spans="1:20" ht="15.75" thickBot="1" x14ac:dyDescent="0.3">
      <c r="A7">
        <v>6</v>
      </c>
      <c r="B7" s="8">
        <v>17</v>
      </c>
      <c r="C7" t="e" cm="1">
        <f t="array" aca="1" ref="C7" ca="1">IF(A7&lt;$T$1,NA(),IF(A7=$T$1,AVERAGE(B$2:B7),C6+(B7-INDEX(B$2:B7,A7-$T$1))/5))</f>
        <v>#N/A</v>
      </c>
      <c r="D7" t="str">
        <f t="shared" ca="1" si="0"/>
        <v/>
      </c>
      <c r="E7" t="str">
        <f t="shared" ca="1" si="1"/>
        <v/>
      </c>
      <c r="F7" t="str">
        <f t="shared" ca="1" si="2"/>
        <v/>
      </c>
      <c r="G7" t="str">
        <f t="shared" ca="1" si="3"/>
        <v/>
      </c>
      <c r="H7" t="str">
        <f ca="1">IF(ISNUMBER($C7),AVERAGE(E$2:E7),"")</f>
        <v/>
      </c>
      <c r="I7" t="str">
        <f ca="1">IF(ISNUMBER($C7),AVERAGE(F$2:F7),"")</f>
        <v/>
      </c>
      <c r="J7" t="str">
        <f ca="1">IF(ISNUMBER($C7),AVERAGE(G$2:G7),"")</f>
        <v/>
      </c>
      <c r="K7" t="str">
        <f ca="1">IF(ISNUMBER($C7),SUM(D$2:D7),"")</f>
        <v/>
      </c>
      <c r="L7" t="str">
        <f t="shared" ca="1" si="4"/>
        <v/>
      </c>
      <c r="M7" t="str">
        <f t="shared" ca="1" si="5"/>
        <v/>
      </c>
      <c r="N7" t="str">
        <f t="shared" ca="1" si="5"/>
        <v/>
      </c>
    </row>
    <row r="8" spans="1:20" x14ac:dyDescent="0.25">
      <c r="A8">
        <v>7</v>
      </c>
      <c r="B8">
        <v>16</v>
      </c>
      <c r="C8" t="e" cm="1">
        <f t="array" aca="1" ref="C8" ca="1">IF(A8&lt;$T$1,NA(),IF(A8=$T$1,AVERAGE(B$2:B8),C7+(B8-INDEX(B$2:B8,A8-$T$1))/5))</f>
        <v>#N/A</v>
      </c>
      <c r="D8" t="str">
        <f t="shared" ca="1" si="0"/>
        <v/>
      </c>
      <c r="E8" t="str">
        <f t="shared" ca="1" si="1"/>
        <v/>
      </c>
      <c r="F8" t="str">
        <f t="shared" ca="1" si="2"/>
        <v/>
      </c>
      <c r="G8" t="str">
        <f t="shared" ca="1" si="3"/>
        <v/>
      </c>
      <c r="H8" t="str">
        <f ca="1">IF(ISNUMBER($C8),AVERAGE(E$2:E8),"")</f>
        <v/>
      </c>
      <c r="I8" t="str">
        <f ca="1">IF(ISNUMBER($C8),AVERAGE(F$2:F8),"")</f>
        <v/>
      </c>
      <c r="J8" t="str">
        <f ca="1">IF(ISNUMBER($C8),AVERAGE(G$2:G8),"")</f>
        <v/>
      </c>
      <c r="K8" t="str">
        <f ca="1">IF(ISNUMBER($C8),SUM(D$2:D8),"")</f>
        <v/>
      </c>
      <c r="L8" t="str">
        <f t="shared" ca="1" si="4"/>
        <v/>
      </c>
      <c r="M8" t="str">
        <f t="shared" ca="1" si="5"/>
        <v/>
      </c>
      <c r="N8" t="str">
        <f t="shared" ca="1" si="5"/>
        <v/>
      </c>
    </row>
    <row r="9" spans="1:20" x14ac:dyDescent="0.25">
      <c r="A9">
        <v>8</v>
      </c>
      <c r="B9">
        <v>7</v>
      </c>
      <c r="C9" t="e" cm="1">
        <f t="array" aca="1" ref="C9" ca="1">IF(A9&lt;$T$1,NA(),IF(A9=$T$1,AVERAGE(B$2:B9),C8+(B9-INDEX(B$2:B9,A9-$T$1))/5))</f>
        <v>#N/A</v>
      </c>
      <c r="D9" t="str">
        <f t="shared" ca="1" si="0"/>
        <v/>
      </c>
      <c r="E9" t="str">
        <f t="shared" ca="1" si="1"/>
        <v/>
      </c>
      <c r="F9" t="str">
        <f t="shared" ca="1" si="2"/>
        <v/>
      </c>
      <c r="G9" t="str">
        <f t="shared" ca="1" si="3"/>
        <v/>
      </c>
      <c r="H9" t="str">
        <f ca="1">IF(ISNUMBER($C9),AVERAGE(E$2:E9),"")</f>
        <v/>
      </c>
      <c r="I9" t="str">
        <f ca="1">IF(ISNUMBER($C9),AVERAGE(F$2:F9),"")</f>
        <v/>
      </c>
      <c r="J9" t="str">
        <f ca="1">IF(ISNUMBER($C9),AVERAGE(G$2:G9),"")</f>
        <v/>
      </c>
      <c r="K9" t="str">
        <f ca="1">IF(ISNUMBER($C9),SUM(D$2:D9),"")</f>
        <v/>
      </c>
      <c r="L9" t="str">
        <f t="shared" ca="1" si="4"/>
        <v/>
      </c>
      <c r="M9" t="str">
        <f t="shared" ca="1" si="5"/>
        <v/>
      </c>
      <c r="N9" t="str">
        <f t="shared" ca="1" si="5"/>
        <v/>
      </c>
    </row>
    <row r="10" spans="1:20" x14ac:dyDescent="0.25">
      <c r="A10">
        <v>9</v>
      </c>
      <c r="B10">
        <v>13</v>
      </c>
      <c r="C10" cm="1">
        <f t="array" aca="1" ref="C10" ca="1">IF(A10&lt;$T$1,NA(),IF(A10=$T$1,AVERAGE(B$2:B10),C9+(B10-INDEX(B$2:B10,A10-$T$1))/5))</f>
        <v>15.444444444444445</v>
      </c>
      <c r="D10">
        <f t="shared" ca="1" si="0"/>
        <v>-2.4444444444444446</v>
      </c>
      <c r="E10">
        <f t="shared" ca="1" si="1"/>
        <v>2.4444444444444446</v>
      </c>
      <c r="F10">
        <f t="shared" ca="1" si="2"/>
        <v>5.9753086419753094</v>
      </c>
      <c r="G10">
        <f t="shared" ca="1" si="3"/>
        <v>0.18803418803418806</v>
      </c>
      <c r="H10">
        <f ca="1">IF(ISNUMBER($C10),AVERAGE(E$2:E10),"")</f>
        <v>2.4444444444444446</v>
      </c>
      <c r="I10">
        <f ca="1">IF(ISNUMBER($C10),AVERAGE(F$2:F10),"")</f>
        <v>5.9753086419753094</v>
      </c>
      <c r="J10">
        <f ca="1">IF(ISNUMBER($C10),AVERAGE(G$2:G10),"")</f>
        <v>0.18803418803418806</v>
      </c>
      <c r="K10">
        <f ca="1">IF(ISNUMBER($C10),SUM(D$2:D10),"")</f>
        <v>-2.4444444444444446</v>
      </c>
      <c r="L10">
        <f t="shared" ca="1" si="4"/>
        <v>-1</v>
      </c>
      <c r="M10">
        <f t="shared" ca="1" si="5"/>
        <v>-4</v>
      </c>
      <c r="N10">
        <f t="shared" ca="1" si="5"/>
        <v>4</v>
      </c>
    </row>
    <row r="11" spans="1:20" x14ac:dyDescent="0.25">
      <c r="A11">
        <v>10</v>
      </c>
      <c r="B11">
        <v>14</v>
      </c>
      <c r="C11" cm="1">
        <f t="array" aca="1" ref="C11" ca="1">IF(A11&lt;$T$1,NA(),IF(A11=$T$1,AVERAGE(B$2:B11),C10+(B11-INDEX(B$2:B11,A11-$T$1))/5))</f>
        <v>15.044444444444444</v>
      </c>
      <c r="D11">
        <f t="shared" ca="1" si="0"/>
        <v>-1.0444444444444443</v>
      </c>
      <c r="E11">
        <f t="shared" ca="1" si="1"/>
        <v>1.0444444444444443</v>
      </c>
      <c r="F11">
        <f t="shared" ca="1" si="2"/>
        <v>1.0908641975308639</v>
      </c>
      <c r="G11">
        <f t="shared" ca="1" si="3"/>
        <v>7.4603174603174588E-2</v>
      </c>
      <c r="H11">
        <f ca="1">IF(ISNUMBER($C11),AVERAGE(E$2:E11),"")</f>
        <v>1.7444444444444445</v>
      </c>
      <c r="I11">
        <f ca="1">IF(ISNUMBER($C11),AVERAGE(F$2:F11),"")</f>
        <v>3.5330864197530865</v>
      </c>
      <c r="J11">
        <f ca="1">IF(ISNUMBER($C11),AVERAGE(G$2:G11),"")</f>
        <v>0.13131868131868132</v>
      </c>
      <c r="K11">
        <f ca="1">IF(ISNUMBER($C11),SUM(D$2:D11),"")</f>
        <v>-3.4888888888888889</v>
      </c>
      <c r="L11">
        <f t="shared" ca="1" si="4"/>
        <v>-2</v>
      </c>
      <c r="M11">
        <f t="shared" ca="1" si="5"/>
        <v>-4</v>
      </c>
      <c r="N11">
        <f t="shared" ca="1" si="5"/>
        <v>4</v>
      </c>
    </row>
    <row r="12" spans="1:20" x14ac:dyDescent="0.25">
      <c r="A12">
        <v>11</v>
      </c>
      <c r="B12">
        <v>20</v>
      </c>
      <c r="C12" cm="1">
        <f t="array" aca="1" ref="C12" ca="1">IF(A12&lt;$T$1,NA(),IF(A12=$T$1,AVERAGE(B$2:B12),C11+(B12-INDEX(B$2:B12,A12-$T$1))/5))</f>
        <v>15.844444444444445</v>
      </c>
      <c r="D12">
        <f t="shared" ca="1" si="0"/>
        <v>4.155555555555555</v>
      </c>
      <c r="E12">
        <f t="shared" ca="1" si="1"/>
        <v>4.155555555555555</v>
      </c>
      <c r="F12">
        <f t="shared" ca="1" si="2"/>
        <v>17.268641975308636</v>
      </c>
      <c r="G12">
        <f t="shared" ca="1" si="3"/>
        <v>0.20777777777777776</v>
      </c>
      <c r="H12">
        <f ca="1">IF(ISNUMBER($C12),AVERAGE(E$2:E12),"")</f>
        <v>2.5481481481481478</v>
      </c>
      <c r="I12">
        <f ca="1">IF(ISNUMBER($C12),AVERAGE(F$2:F12),"")</f>
        <v>8.1116049382716024</v>
      </c>
      <c r="J12">
        <f ca="1">IF(ISNUMBER($C12),AVERAGE(G$2:G12),"")</f>
        <v>0.15680504680504681</v>
      </c>
      <c r="K12">
        <f ca="1">IF(ISNUMBER($C12),SUM(D$2:D12),"")</f>
        <v>0.66666666666666607</v>
      </c>
      <c r="L12">
        <f t="shared" ca="1" si="4"/>
        <v>0.26162790697674398</v>
      </c>
      <c r="M12">
        <f t="shared" ca="1" si="5"/>
        <v>-4</v>
      </c>
      <c r="N12">
        <f t="shared" ca="1" si="5"/>
        <v>4</v>
      </c>
    </row>
    <row r="13" spans="1:20" x14ac:dyDescent="0.25">
      <c r="A13">
        <v>12</v>
      </c>
      <c r="B13">
        <v>16</v>
      </c>
      <c r="C13" cm="1">
        <f t="array" aca="1" ref="C13" ca="1">IF(A13&lt;$T$1,NA(),IF(A13=$T$1,AVERAGE(B$2:B13),C12+(B13-INDEX(B$2:B13,A13-$T$1))/5))</f>
        <v>14.844444444444445</v>
      </c>
      <c r="D13">
        <f t="shared" ca="1" si="0"/>
        <v>1.155555555555555</v>
      </c>
      <c r="E13">
        <f t="shared" ca="1" si="1"/>
        <v>1.155555555555555</v>
      </c>
      <c r="F13">
        <f t="shared" ca="1" si="2"/>
        <v>1.3353086419753073</v>
      </c>
      <c r="G13">
        <f t="shared" ca="1" si="3"/>
        <v>7.2222222222222188E-2</v>
      </c>
      <c r="H13">
        <f ca="1">IF(ISNUMBER($C13),AVERAGE(E$2:E13),"")</f>
        <v>2.1999999999999997</v>
      </c>
      <c r="I13">
        <f ca="1">IF(ISNUMBER($C13),AVERAGE(F$2:F13),"")</f>
        <v>6.4175308641975288</v>
      </c>
      <c r="J13">
        <f ca="1">IF(ISNUMBER($C13),AVERAGE(G$2:G13),"")</f>
        <v>0.13565934065934065</v>
      </c>
      <c r="K13">
        <f ca="1">IF(ISNUMBER($C13),SUM(D$2:D13),"")</f>
        <v>1.8222222222222211</v>
      </c>
      <c r="L13">
        <f t="shared" ca="1" si="4"/>
        <v>0.82828282828282784</v>
      </c>
      <c r="M13">
        <f t="shared" ca="1" si="5"/>
        <v>-4</v>
      </c>
      <c r="N13">
        <f t="shared" ca="1" si="5"/>
        <v>4</v>
      </c>
    </row>
    <row r="14" spans="1:20" x14ac:dyDescent="0.25">
      <c r="A14">
        <v>13</v>
      </c>
      <c r="B14">
        <v>14</v>
      </c>
      <c r="C14" cm="1">
        <f t="array" aca="1" ref="C14" ca="1">IF(A14&lt;$T$1,NA(),IF(A14=$T$1,AVERAGE(B$2:B14),C13+(B14-INDEX(B$2:B14,A14-$T$1))/5))</f>
        <v>14.444444444444445</v>
      </c>
      <c r="D14">
        <f t="shared" ca="1" si="0"/>
        <v>-0.44444444444444464</v>
      </c>
      <c r="E14">
        <f t="shared" ca="1" si="1"/>
        <v>0.44444444444444464</v>
      </c>
      <c r="F14">
        <f t="shared" ca="1" si="2"/>
        <v>0.19753086419753105</v>
      </c>
      <c r="G14">
        <f t="shared" ca="1" si="3"/>
        <v>3.1746031746031758E-2</v>
      </c>
      <c r="H14">
        <f ca="1">IF(ISNUMBER($C14),AVERAGE(E$2:E14),"")</f>
        <v>1.8488888888888888</v>
      </c>
      <c r="I14">
        <f ca="1">IF(ISNUMBER($C14),AVERAGE(F$2:F14),"")</f>
        <v>5.1735308641975291</v>
      </c>
      <c r="J14">
        <f ca="1">IF(ISNUMBER($C14),AVERAGE(G$2:G14),"")</f>
        <v>0.11487667887667888</v>
      </c>
      <c r="K14">
        <f ca="1">IF(ISNUMBER($C14),SUM(D$2:D14),"")</f>
        <v>1.3777777777777764</v>
      </c>
      <c r="L14">
        <f t="shared" ca="1" si="4"/>
        <v>0.74519230769230704</v>
      </c>
      <c r="M14">
        <f t="shared" ca="1" si="5"/>
        <v>-4</v>
      </c>
      <c r="N14">
        <f t="shared" ca="1" si="5"/>
        <v>4</v>
      </c>
    </row>
    <row r="15" spans="1:20" x14ac:dyDescent="0.25">
      <c r="A15">
        <v>14</v>
      </c>
      <c r="B15">
        <v>18</v>
      </c>
      <c r="C15" cm="1">
        <f t="array" aca="1" ref="C15" ca="1">IF(A15&lt;$T$1,NA(),IF(A15=$T$1,AVERAGE(B$2:B15),C14+(B15-INDEX(B$2:B15,A15-$T$1))/5))</f>
        <v>14.644444444444444</v>
      </c>
      <c r="D15">
        <f t="shared" ca="1" si="0"/>
        <v>3.3555555555555561</v>
      </c>
      <c r="E15">
        <f t="shared" ca="1" si="1"/>
        <v>3.3555555555555561</v>
      </c>
      <c r="F15">
        <f t="shared" ca="1" si="2"/>
        <v>11.259753086419757</v>
      </c>
      <c r="G15">
        <f t="shared" ca="1" si="3"/>
        <v>0.18641975308641978</v>
      </c>
      <c r="H15">
        <f ca="1">IF(ISNUMBER($C15),AVERAGE(E$2:E15),"")</f>
        <v>2.1</v>
      </c>
      <c r="I15">
        <f ca="1">IF(ISNUMBER($C15),AVERAGE(F$2:F15),"")</f>
        <v>6.1879012345679003</v>
      </c>
      <c r="J15">
        <f ca="1">IF(ISNUMBER($C15),AVERAGE(G$2:G15),"")</f>
        <v>0.12680052457830235</v>
      </c>
      <c r="K15">
        <f ca="1">IF(ISNUMBER($C15),SUM(D$2:D15),"")</f>
        <v>4.7333333333333325</v>
      </c>
      <c r="L15">
        <f t="shared" ca="1" si="4"/>
        <v>2.2539682539682535</v>
      </c>
      <c r="M15">
        <f t="shared" ca="1" si="5"/>
        <v>-4</v>
      </c>
      <c r="N15">
        <f t="shared" ca="1" si="5"/>
        <v>4</v>
      </c>
    </row>
    <row r="16" spans="1:20" x14ac:dyDescent="0.25">
      <c r="A16">
        <v>15</v>
      </c>
      <c r="B16">
        <v>19</v>
      </c>
      <c r="C16" cm="1">
        <f t="array" aca="1" ref="C16" ca="1">IF(A16&lt;$T$1,NA(),IF(A16=$T$1,AVERAGE(B$2:B16),C15+(B16-INDEX(B$2:B16,A16-$T$1))/5))</f>
        <v>15.044444444444444</v>
      </c>
      <c r="D16">
        <f t="shared" ca="1" si="0"/>
        <v>3.9555555555555557</v>
      </c>
      <c r="E16">
        <f t="shared" ca="1" si="1"/>
        <v>3.9555555555555557</v>
      </c>
      <c r="F16">
        <f t="shared" ca="1" si="2"/>
        <v>15.646419753086422</v>
      </c>
      <c r="G16">
        <f t="shared" ca="1" si="3"/>
        <v>0.20818713450292398</v>
      </c>
      <c r="H16">
        <f ca="1">IF(ISNUMBER($C16),AVERAGE(E$2:E16),"")</f>
        <v>2.3650793650793651</v>
      </c>
      <c r="I16">
        <f ca="1">IF(ISNUMBER($C16),AVERAGE(F$2:F16),"")</f>
        <v>7.5391181657848323</v>
      </c>
      <c r="J16">
        <f ca="1">IF(ISNUMBER($C16),AVERAGE(G$2:G16),"")</f>
        <v>0.13842718313896257</v>
      </c>
      <c r="K16">
        <f ca="1">IF(ISNUMBER($C16),SUM(D$2:D16),"")</f>
        <v>8.6888888888888882</v>
      </c>
      <c r="L16">
        <f t="shared" ca="1" si="4"/>
        <v>3.6738255033557046</v>
      </c>
      <c r="M16">
        <f t="shared" ca="1" si="5"/>
        <v>-4</v>
      </c>
      <c r="N16">
        <f t="shared" ca="1" si="5"/>
        <v>4</v>
      </c>
    </row>
    <row r="17" spans="1:14" x14ac:dyDescent="0.25">
      <c r="A17">
        <v>16</v>
      </c>
      <c r="B17">
        <v>21</v>
      </c>
      <c r="C17" cm="1">
        <f t="array" aca="1" ref="C17" ca="1">IF(A17&lt;$T$1,NA(),IF(A17=$T$1,AVERAGE(B$2:B17),C16+(B17-INDEX(B$2:B17,A17-$T$1))/5))</f>
        <v>16.044444444444444</v>
      </c>
      <c r="D17">
        <f t="shared" ca="1" si="0"/>
        <v>4.9555555555555557</v>
      </c>
      <c r="E17">
        <f t="shared" ca="1" si="1"/>
        <v>4.9555555555555557</v>
      </c>
      <c r="F17">
        <f t="shared" ca="1" si="2"/>
        <v>24.557530864197531</v>
      </c>
      <c r="G17">
        <f t="shared" ca="1" si="3"/>
        <v>0.23597883597883598</v>
      </c>
      <c r="H17">
        <f ca="1">IF(ISNUMBER($C17),AVERAGE(E$2:E17),"")</f>
        <v>2.6888888888888891</v>
      </c>
      <c r="I17">
        <f ca="1">IF(ISNUMBER($C17),AVERAGE(F$2:F17),"")</f>
        <v>9.6664197530864193</v>
      </c>
      <c r="J17">
        <f ca="1">IF(ISNUMBER($C17),AVERAGE(G$2:G17),"")</f>
        <v>0.15062113974394675</v>
      </c>
      <c r="K17">
        <f ca="1">IF(ISNUMBER($C17),SUM(D$2:D17),"")</f>
        <v>13.644444444444444</v>
      </c>
      <c r="L17">
        <f t="shared" ca="1" si="4"/>
        <v>5.0743801652892557</v>
      </c>
      <c r="M17">
        <f t="shared" ca="1" si="5"/>
        <v>-4</v>
      </c>
      <c r="N17">
        <f t="shared" ca="1" si="5"/>
        <v>4</v>
      </c>
    </row>
    <row r="18" spans="1:14" x14ac:dyDescent="0.25">
      <c r="A18">
        <v>17</v>
      </c>
      <c r="B18" s="1">
        <v>12</v>
      </c>
      <c r="C18" cm="1">
        <f t="array" aca="1" ref="C18" ca="1">IF(A18&lt;$T$1,NA(),IF(A18=$T$1,AVERAGE(B$2:B18),C17+(B18-INDEX(B$2:B18,A18-$T$1))/5))</f>
        <v>17.044444444444444</v>
      </c>
      <c r="D18">
        <f t="shared" ca="1" si="0"/>
        <v>-5.0444444444444443</v>
      </c>
      <c r="E18">
        <f t="shared" ca="1" si="1"/>
        <v>5.0444444444444443</v>
      </c>
      <c r="F18">
        <f t="shared" ca="1" si="2"/>
        <v>25.446419753086417</v>
      </c>
      <c r="G18">
        <f t="shared" ca="1" si="3"/>
        <v>0.42037037037037034</v>
      </c>
      <c r="H18">
        <f ca="1">IF(ISNUMBER($C18),AVERAGE(E$2:E18),"")</f>
        <v>2.9506172839506175</v>
      </c>
      <c r="I18">
        <f ca="1">IF(ISNUMBER($C18),AVERAGE(F$2:F18),"")</f>
        <v>11.419753086419753</v>
      </c>
      <c r="J18">
        <f ca="1">IF(ISNUMBER($C18),AVERAGE(G$2:G18),"")</f>
        <v>0.18059327648021603</v>
      </c>
      <c r="K18">
        <f ca="1">IF(ISNUMBER($C18),SUM(D$2:D18),"")</f>
        <v>8.6</v>
      </c>
      <c r="L18">
        <f t="shared" ca="1" si="4"/>
        <v>2.9146443514644349</v>
      </c>
      <c r="M18">
        <f t="shared" ca="1" si="5"/>
        <v>-4</v>
      </c>
      <c r="N18">
        <f t="shared" ca="1" si="5"/>
        <v>4</v>
      </c>
    </row>
    <row r="19" spans="1:14" x14ac:dyDescent="0.25">
      <c r="A19">
        <v>18</v>
      </c>
      <c r="B19" s="1">
        <v>20</v>
      </c>
      <c r="C19" cm="1">
        <f t="array" aca="1" ref="C19" ca="1">IF(A19&lt;$T$1,NA(),IF(A19=$T$1,AVERAGE(B$2:B19),C18+(B19-INDEX(B$2:B19,A19-$T$1))/5))</f>
        <v>18.444444444444443</v>
      </c>
      <c r="D19">
        <f t="shared" ca="1" si="0"/>
        <v>1.5555555555555571</v>
      </c>
      <c r="E19">
        <f t="shared" ca="1" si="1"/>
        <v>1.5555555555555571</v>
      </c>
      <c r="F19">
        <f t="shared" ca="1" si="2"/>
        <v>2.4197530864197581</v>
      </c>
      <c r="G19">
        <f t="shared" ca="1" si="3"/>
        <v>7.7777777777777862E-2</v>
      </c>
      <c r="H19">
        <f ca="1">IF(ISNUMBER($C19),AVERAGE(E$2:E19),"")</f>
        <v>2.8111111111111113</v>
      </c>
      <c r="I19">
        <f ca="1">IF(ISNUMBER($C19),AVERAGE(F$2:F19),"")</f>
        <v>10.519753086419753</v>
      </c>
      <c r="J19">
        <f ca="1">IF(ISNUMBER($C19),AVERAGE(G$2:G19),"")</f>
        <v>0.17031172660997224</v>
      </c>
      <c r="K19">
        <f ca="1">IF(ISNUMBER($C19),SUM(D$2:D19),"")</f>
        <v>10.155555555555557</v>
      </c>
      <c r="L19">
        <f t="shared" ca="1" si="4"/>
        <v>3.6126482213438735</v>
      </c>
      <c r="M19">
        <f t="shared" ca="1" si="5"/>
        <v>-4</v>
      </c>
      <c r="N19">
        <f t="shared" ca="1" si="5"/>
        <v>4</v>
      </c>
    </row>
    <row r="20" spans="1:14" x14ac:dyDescent="0.25">
      <c r="A20">
        <v>19</v>
      </c>
      <c r="B20" s="1">
        <v>20</v>
      </c>
      <c r="C20" cm="1">
        <f t="array" aca="1" ref="C20" ca="1">IF(A20&lt;$T$1,NA(),IF(A20=$T$1,AVERAGE(B$2:B20),C19+(B20-INDEX(B$2:B20,A20-$T$1))/5))</f>
        <v>19.644444444444442</v>
      </c>
      <c r="D20">
        <f t="shared" ca="1" si="0"/>
        <v>0.35555555555555785</v>
      </c>
      <c r="E20">
        <f t="shared" ca="1" si="1"/>
        <v>0.35555555555555785</v>
      </c>
      <c r="F20">
        <f t="shared" ca="1" si="2"/>
        <v>0.12641975308642139</v>
      </c>
      <c r="G20">
        <f t="shared" ca="1" si="3"/>
        <v>1.7777777777777892E-2</v>
      </c>
      <c r="H20">
        <f ca="1">IF(ISNUMBER($C20),AVERAGE(E$2:E20),"")</f>
        <v>2.5878787878787883</v>
      </c>
      <c r="I20">
        <f ca="1">IF(ISNUMBER($C20),AVERAGE(F$2:F20),"")</f>
        <v>9.5749046015712693</v>
      </c>
      <c r="J20">
        <f ca="1">IF(ISNUMBER($C20),AVERAGE(G$2:G20),"")</f>
        <v>0.15644500398886366</v>
      </c>
      <c r="K20">
        <f ca="1">IF(ISNUMBER($C20),SUM(D$2:D20),"")</f>
        <v>10.511111111111115</v>
      </c>
      <c r="L20">
        <f t="shared" ca="1" si="4"/>
        <v>4.0616705698672915</v>
      </c>
      <c r="M20">
        <f t="shared" ca="1" si="5"/>
        <v>-4</v>
      </c>
      <c r="N20">
        <f t="shared" ca="1" si="5"/>
        <v>4</v>
      </c>
    </row>
    <row r="21" spans="1:14" x14ac:dyDescent="0.25">
      <c r="A21">
        <v>20</v>
      </c>
      <c r="B21" s="1">
        <v>8</v>
      </c>
      <c r="C21" cm="1">
        <f t="array" aca="1" ref="C21" ca="1">IF(A21&lt;$T$1,NA(),IF(A21=$T$1,AVERAGE(B$2:B21),C20+(B21-INDEX(B$2:B21,A21-$T$1))/5))</f>
        <v>17.244444444444444</v>
      </c>
      <c r="D21">
        <f t="shared" ca="1" si="0"/>
        <v>-9.2444444444444436</v>
      </c>
      <c r="E21">
        <f t="shared" ca="1" si="1"/>
        <v>9.2444444444444436</v>
      </c>
      <c r="F21">
        <f t="shared" ca="1" si="2"/>
        <v>85.459753086419738</v>
      </c>
      <c r="G21">
        <f t="shared" ca="1" si="3"/>
        <v>1.1555555555555554</v>
      </c>
      <c r="H21">
        <f ca="1">IF(ISNUMBER($C21),AVERAGE(E$2:E21),"")</f>
        <v>3.1425925925925928</v>
      </c>
      <c r="I21">
        <f ca="1">IF(ISNUMBER($C21),AVERAGE(F$2:F21),"")</f>
        <v>15.898641975308641</v>
      </c>
      <c r="J21">
        <f ca="1">IF(ISNUMBER($C21),AVERAGE(G$2:G21),"")</f>
        <v>0.23970421661942129</v>
      </c>
      <c r="K21">
        <f ca="1">IF(ISNUMBER($C21),SUM(D$2:D21),"")</f>
        <v>1.266666666666671</v>
      </c>
      <c r="L21">
        <f t="shared" ca="1" si="4"/>
        <v>0.40306423099587646</v>
      </c>
      <c r="M21">
        <f t="shared" ca="1" si="5"/>
        <v>-4</v>
      </c>
      <c r="N21">
        <f t="shared" ca="1" si="5"/>
        <v>4</v>
      </c>
    </row>
    <row r="22" spans="1:14" x14ac:dyDescent="0.25">
      <c r="A22">
        <v>21</v>
      </c>
      <c r="B22" s="1">
        <v>10</v>
      </c>
      <c r="C22" cm="1">
        <f t="array" aca="1" ref="C22" ca="1">IF(A22&lt;$T$1,NA(),IF(A22=$T$1,AVERAGE(B$2:B22),C21+(B22-INDEX(B$2:B22,A22-$T$1))/5))</f>
        <v>16.044444444444444</v>
      </c>
      <c r="D22">
        <f t="shared" ca="1" si="0"/>
        <v>-6.0444444444444443</v>
      </c>
      <c r="E22">
        <f t="shared" ca="1" si="1"/>
        <v>6.0444444444444443</v>
      </c>
      <c r="F22">
        <f t="shared" ca="1" si="2"/>
        <v>36.535308641975305</v>
      </c>
      <c r="G22">
        <f t="shared" ca="1" si="3"/>
        <v>0.60444444444444445</v>
      </c>
      <c r="H22">
        <f ca="1">IF(ISNUMBER($C22),AVERAGE(E$2:E22),"")</f>
        <v>3.3658119658119663</v>
      </c>
      <c r="I22">
        <f ca="1">IF(ISNUMBER($C22),AVERAGE(F$2:F22),"")</f>
        <v>17.486077872744538</v>
      </c>
      <c r="J22">
        <f ca="1">IF(ISNUMBER($C22),AVERAGE(G$2:G22),"")</f>
        <v>0.26776115722134614</v>
      </c>
      <c r="K22">
        <f ca="1">IF(ISNUMBER($C22),SUM(D$2:D22),"")</f>
        <v>-4.7777777777777732</v>
      </c>
      <c r="L22">
        <f t="shared" ca="1" si="4"/>
        <v>-1.4195022854240715</v>
      </c>
      <c r="M22">
        <f t="shared" ca="1" si="5"/>
        <v>-4</v>
      </c>
      <c r="N22">
        <f t="shared" ca="1" si="5"/>
        <v>4</v>
      </c>
    </row>
    <row r="23" spans="1:14" x14ac:dyDescent="0.25">
      <c r="A23">
        <v>22</v>
      </c>
      <c r="B23" s="1">
        <v>10</v>
      </c>
      <c r="C23" cm="1">
        <f t="array" aca="1" ref="C23" ca="1">IF(A23&lt;$T$1,NA(),IF(A23=$T$1,AVERAGE(B$2:B23),C22+(B23-INDEX(B$2:B23,A23-$T$1))/5))</f>
        <v>15.244444444444444</v>
      </c>
      <c r="D23">
        <f t="shared" ca="1" si="0"/>
        <v>-5.2444444444444436</v>
      </c>
      <c r="E23">
        <f t="shared" ca="1" si="1"/>
        <v>5.2444444444444436</v>
      </c>
      <c r="F23">
        <f t="shared" ca="1" si="2"/>
        <v>27.50419753086419</v>
      </c>
      <c r="G23">
        <f t="shared" ca="1" si="3"/>
        <v>0.52444444444444438</v>
      </c>
      <c r="H23">
        <f ca="1">IF(ISNUMBER($C23),AVERAGE(E$2:E23),"")</f>
        <v>3.5</v>
      </c>
      <c r="I23">
        <f ca="1">IF(ISNUMBER($C23),AVERAGE(F$2:F23),"")</f>
        <v>18.201657848324512</v>
      </c>
      <c r="J23">
        <f ca="1">IF(ISNUMBER($C23),AVERAGE(G$2:G23),"")</f>
        <v>0.28609567773728173</v>
      </c>
      <c r="K23">
        <f ca="1">IF(ISNUMBER($C23),SUM(D$2:D23),"")</f>
        <v>-10.022222222222217</v>
      </c>
      <c r="L23">
        <f t="shared" ca="1" si="4"/>
        <v>-2.8634920634920618</v>
      </c>
      <c r="M23">
        <f t="shared" ca="1" si="5"/>
        <v>-4</v>
      </c>
      <c r="N23">
        <f t="shared" ca="1" si="5"/>
        <v>4</v>
      </c>
    </row>
    <row r="24" spans="1:14" x14ac:dyDescent="0.25">
      <c r="A24">
        <v>23</v>
      </c>
      <c r="B24" s="1">
        <v>12</v>
      </c>
      <c r="C24" cm="1">
        <f t="array" aca="1" ref="C24" ca="1">IF(A24&lt;$T$1,NA(),IF(A24=$T$1,AVERAGE(B$2:B24),C23+(B24-INDEX(B$2:B24,A24-$T$1))/5))</f>
        <v>14.044444444444444</v>
      </c>
      <c r="D24">
        <f t="shared" ca="1" si="0"/>
        <v>-2.0444444444444443</v>
      </c>
      <c r="E24">
        <f t="shared" ca="1" si="1"/>
        <v>2.0444444444444443</v>
      </c>
      <c r="F24">
        <f t="shared" ca="1" si="2"/>
        <v>4.1797530864197521</v>
      </c>
      <c r="G24">
        <f t="shared" ca="1" si="3"/>
        <v>0.17037037037037037</v>
      </c>
      <c r="H24">
        <f ca="1">IF(ISNUMBER($C24),AVERAGE(E$2:E24),"")</f>
        <v>3.4029629629629627</v>
      </c>
      <c r="I24">
        <f ca="1">IF(ISNUMBER($C24),AVERAGE(F$2:F24),"")</f>
        <v>17.266864197530861</v>
      </c>
      <c r="J24">
        <f ca="1">IF(ISNUMBER($C24),AVERAGE(G$2:G24),"")</f>
        <v>0.27838065724615429</v>
      </c>
      <c r="K24">
        <f ca="1">IF(ISNUMBER($C24),SUM(D$2:D24),"")</f>
        <v>-12.066666666666661</v>
      </c>
      <c r="L24">
        <f t="shared" ca="1" si="4"/>
        <v>-3.5459294732259456</v>
      </c>
      <c r="M24">
        <f t="shared" ca="1" si="5"/>
        <v>-4</v>
      </c>
      <c r="N24">
        <f t="shared" ca="1" si="5"/>
        <v>4</v>
      </c>
    </row>
    <row r="25" spans="1:14" x14ac:dyDescent="0.25">
      <c r="A25">
        <v>24</v>
      </c>
      <c r="B25" s="1">
        <v>10</v>
      </c>
      <c r="C25" cm="1">
        <f t="array" aca="1" ref="C25" ca="1">IF(A25&lt;$T$1,NA(),IF(A25=$T$1,AVERAGE(B$2:B25),C24+(B25-INDEX(B$2:B25,A25-$T$1))/5))</f>
        <v>12.244444444444444</v>
      </c>
      <c r="D25">
        <f t="shared" ca="1" si="0"/>
        <v>-2.2444444444444436</v>
      </c>
      <c r="E25">
        <f t="shared" ca="1" si="1"/>
        <v>2.2444444444444436</v>
      </c>
      <c r="F25">
        <f t="shared" ca="1" si="2"/>
        <v>5.0375308641975272</v>
      </c>
      <c r="G25">
        <f t="shared" ca="1" si="3"/>
        <v>0.22444444444444436</v>
      </c>
      <c r="H25">
        <f ca="1">IF(ISNUMBER($C25),AVERAGE(E$2:E25),"")</f>
        <v>3.3305555555555557</v>
      </c>
      <c r="I25">
        <f ca="1">IF(ISNUMBER($C25),AVERAGE(F$2:F25),"")</f>
        <v>16.502530864197528</v>
      </c>
      <c r="J25">
        <f ca="1">IF(ISNUMBER($C25),AVERAGE(G$2:G25),"")</f>
        <v>0.27500964394604738</v>
      </c>
      <c r="K25">
        <f ca="1">IF(ISNUMBER($C25),SUM(D$2:D25),"")</f>
        <v>-14.311111111111105</v>
      </c>
      <c r="L25">
        <f t="shared" ca="1" si="4"/>
        <v>-4.2969140950792308</v>
      </c>
      <c r="M25">
        <f t="shared" ca="1" si="5"/>
        <v>-4</v>
      </c>
      <c r="N25">
        <f t="shared" ca="1" si="5"/>
        <v>4</v>
      </c>
    </row>
    <row r="26" spans="1:14" x14ac:dyDescent="0.25">
      <c r="A26">
        <v>25</v>
      </c>
      <c r="B26" s="1">
        <v>18</v>
      </c>
      <c r="C26" cm="1">
        <f t="array" aca="1" ref="C26" ca="1">IF(A26&lt;$T$1,NA(),IF(A26=$T$1,AVERAGE(B$2:B26),C25+(B26-INDEX(B$2:B26,A26-$T$1))/5))</f>
        <v>11.644444444444444</v>
      </c>
      <c r="D26">
        <f t="shared" ca="1" si="0"/>
        <v>6.3555555555555561</v>
      </c>
      <c r="E26">
        <f t="shared" ca="1" si="1"/>
        <v>6.3555555555555561</v>
      </c>
      <c r="F26">
        <f t="shared" ca="1" si="2"/>
        <v>40.393086419753089</v>
      </c>
      <c r="G26">
        <f t="shared" ca="1" si="3"/>
        <v>0.35308641975308647</v>
      </c>
      <c r="H26">
        <f ca="1">IF(ISNUMBER($C26),AVERAGE(E$2:E26),"")</f>
        <v>3.5084967320261438</v>
      </c>
      <c r="I26">
        <f ca="1">IF(ISNUMBER($C26),AVERAGE(F$2:F26),"")</f>
        <v>17.907857661583151</v>
      </c>
      <c r="J26">
        <f ca="1">IF(ISNUMBER($C26),AVERAGE(G$2:G26),"")</f>
        <v>0.27960239546410853</v>
      </c>
      <c r="K26">
        <f ca="1">IF(ISNUMBER($C26),SUM(D$2:D26),"")</f>
        <v>-7.9555555555555486</v>
      </c>
      <c r="L26">
        <f t="shared" ca="1" si="4"/>
        <v>-2.2675111773472412</v>
      </c>
      <c r="M26">
        <f t="shared" ca="1" si="5"/>
        <v>-4</v>
      </c>
      <c r="N26">
        <f t="shared" ca="1" si="5"/>
        <v>4</v>
      </c>
    </row>
    <row r="27" spans="1:14" x14ac:dyDescent="0.25">
      <c r="A27">
        <v>26</v>
      </c>
      <c r="B27" s="1">
        <v>19</v>
      </c>
      <c r="C27" cm="1">
        <f t="array" aca="1" ref="C27" ca="1">IF(A27&lt;$T$1,NA(),IF(A27=$T$1,AVERAGE(B$2:B27),C26+(B27-INDEX(B$2:B27,A27-$T$1))/5))</f>
        <v>13.044444444444444</v>
      </c>
      <c r="D27">
        <f t="shared" ca="1" si="0"/>
        <v>5.9555555555555557</v>
      </c>
      <c r="E27">
        <f t="shared" ca="1" si="1"/>
        <v>5.9555555555555557</v>
      </c>
      <c r="F27">
        <f t="shared" ca="1" si="2"/>
        <v>35.468641975308643</v>
      </c>
      <c r="G27">
        <f t="shared" ca="1" si="3"/>
        <v>0.31345029239766081</v>
      </c>
      <c r="H27">
        <f ca="1">IF(ISNUMBER($C27),AVERAGE(E$2:E27),"")</f>
        <v>3.6444444444444439</v>
      </c>
      <c r="I27">
        <f ca="1">IF(ISNUMBER($C27),AVERAGE(F$2:F27),"")</f>
        <v>18.883456790123454</v>
      </c>
      <c r="J27">
        <f ca="1">IF(ISNUMBER($C27),AVERAGE(G$2:G27),"")</f>
        <v>0.2814828341826392</v>
      </c>
      <c r="K27">
        <f ca="1">IF(ISNUMBER($C27),SUM(D$2:D27),"")</f>
        <v>-1.9999999999999929</v>
      </c>
      <c r="L27">
        <f t="shared" ca="1" si="4"/>
        <v>-0.5487804878048762</v>
      </c>
      <c r="M27">
        <f t="shared" ca="1" si="5"/>
        <v>-4</v>
      </c>
      <c r="N27">
        <f t="shared" ca="1" si="5"/>
        <v>4</v>
      </c>
    </row>
    <row r="28" spans="1:14" x14ac:dyDescent="0.25">
      <c r="A28">
        <v>27</v>
      </c>
      <c r="B28" s="1">
        <v>20</v>
      </c>
      <c r="C28" cm="1">
        <f t="array" aca="1" ref="C28" ca="1">IF(A28&lt;$T$1,NA(),IF(A28=$T$1,AVERAGE(B$2:B28),C27+(B28-INDEX(B$2:B28,A28-$T$1))/5))</f>
        <v>13.044444444444444</v>
      </c>
      <c r="D28">
        <f t="shared" ca="1" si="0"/>
        <v>6.9555555555555557</v>
      </c>
      <c r="E28">
        <f t="shared" ca="1" si="1"/>
        <v>6.9555555555555557</v>
      </c>
      <c r="F28">
        <f t="shared" ca="1" si="2"/>
        <v>48.379753086419754</v>
      </c>
      <c r="G28">
        <f t="shared" ca="1" si="3"/>
        <v>0.3477777777777778</v>
      </c>
      <c r="H28">
        <f ca="1">IF(ISNUMBER($C28),AVERAGE(E$2:E28),"")</f>
        <v>3.8187134502923969</v>
      </c>
      <c r="I28">
        <f ca="1">IF(ISNUMBER($C28),AVERAGE(F$2:F28),"")</f>
        <v>20.435893437296944</v>
      </c>
      <c r="J28">
        <f ca="1">IF(ISNUMBER($C28),AVERAGE(G$2:G28),"")</f>
        <v>0.28497204174027813</v>
      </c>
      <c r="K28">
        <f ca="1">IF(ISNUMBER($C28),SUM(D$2:D28),"")</f>
        <v>4.9555555555555628</v>
      </c>
      <c r="L28">
        <f t="shared" ca="1" si="4"/>
        <v>1.2977029096477817</v>
      </c>
      <c r="M28">
        <f t="shared" ca="1" si="5"/>
        <v>-4</v>
      </c>
      <c r="N28">
        <f t="shared" ca="1" si="5"/>
        <v>4</v>
      </c>
    </row>
    <row r="29" spans="1:14" x14ac:dyDescent="0.25">
      <c r="A29">
        <v>28</v>
      </c>
      <c r="B29" s="1">
        <v>20</v>
      </c>
      <c r="C29" cm="1">
        <f t="array" aca="1" ref="C29" ca="1">IF(A29&lt;$T$1,NA(),IF(A29=$T$1,AVERAGE(B$2:B29),C28+(B29-INDEX(B$2:B29,A29-$T$1))/5))</f>
        <v>13.044444444444444</v>
      </c>
      <c r="D29">
        <f t="shared" ca="1" si="0"/>
        <v>6.9555555555555557</v>
      </c>
      <c r="E29">
        <f t="shared" ca="1" si="1"/>
        <v>6.9555555555555557</v>
      </c>
      <c r="F29">
        <f t="shared" ca="1" si="2"/>
        <v>48.379753086419754</v>
      </c>
      <c r="G29">
        <f t="shared" ca="1" si="3"/>
        <v>0.3477777777777778</v>
      </c>
      <c r="H29">
        <f ca="1">IF(ISNUMBER($C29),AVERAGE(E$2:E29),"")</f>
        <v>3.9755555555555544</v>
      </c>
      <c r="I29">
        <f ca="1">IF(ISNUMBER($C29),AVERAGE(F$2:F29),"")</f>
        <v>21.833086419753084</v>
      </c>
      <c r="J29">
        <f ca="1">IF(ISNUMBER($C29),AVERAGE(G$2:G29),"")</f>
        <v>0.28811232854215307</v>
      </c>
      <c r="K29">
        <f ca="1">IF(ISNUMBER($C29),SUM(D$2:D29),"")</f>
        <v>11.911111111111119</v>
      </c>
      <c r="L29">
        <f t="shared" ca="1" si="4"/>
        <v>2.9960871995528255</v>
      </c>
      <c r="M29">
        <f t="shared" ca="1" si="5"/>
        <v>-4</v>
      </c>
      <c r="N29">
        <f t="shared" ca="1" si="5"/>
        <v>4</v>
      </c>
    </row>
    <row r="30" spans="1:14" x14ac:dyDescent="0.25">
      <c r="A30">
        <v>29</v>
      </c>
      <c r="B30" s="1">
        <v>13</v>
      </c>
      <c r="C30" cm="1">
        <f t="array" aca="1" ref="C30" ca="1">IF(A30&lt;$T$1,NA(),IF(A30=$T$1,AVERAGE(B$2:B30),C29+(B30-INDEX(B$2:B30,A30-$T$1))/5))</f>
        <v>14.044444444444444</v>
      </c>
      <c r="D30">
        <f t="shared" ca="1" si="0"/>
        <v>-1.0444444444444443</v>
      </c>
      <c r="E30">
        <f t="shared" ca="1" si="1"/>
        <v>1.0444444444444443</v>
      </c>
      <c r="F30">
        <f t="shared" ca="1" si="2"/>
        <v>1.0908641975308639</v>
      </c>
      <c r="G30">
        <f t="shared" ca="1" si="3"/>
        <v>8.0341880341880334E-2</v>
      </c>
      <c r="H30">
        <f ca="1">IF(ISNUMBER($C30),AVERAGE(E$2:E30),"")</f>
        <v>3.8359788359788354</v>
      </c>
      <c r="I30">
        <f ca="1">IF(ISNUMBER($C30),AVERAGE(F$2:F30),"")</f>
        <v>20.845361552028219</v>
      </c>
      <c r="J30">
        <f ca="1">IF(ISNUMBER($C30),AVERAGE(G$2:G30),"")</f>
        <v>0.27821849767547341</v>
      </c>
      <c r="K30">
        <f ca="1">IF(ISNUMBER($C30),SUM(D$2:D30),"")</f>
        <v>10.866666666666674</v>
      </c>
      <c r="L30">
        <f t="shared" ca="1" si="4"/>
        <v>2.832827586206899</v>
      </c>
      <c r="M30">
        <f t="shared" ca="1" si="5"/>
        <v>-4</v>
      </c>
      <c r="N30">
        <f t="shared" ca="1" si="5"/>
        <v>4</v>
      </c>
    </row>
    <row r="31" spans="1:14" x14ac:dyDescent="0.25">
      <c r="A31">
        <v>30</v>
      </c>
      <c r="B31" s="1">
        <v>15</v>
      </c>
      <c r="C31" cm="1">
        <f t="array" aca="1" ref="C31" ca="1">IF(A31&lt;$T$1,NA(),IF(A31=$T$1,AVERAGE(B$2:B31),C30+(B31-INDEX(B$2:B31,A31-$T$1))/5))</f>
        <v>15.044444444444444</v>
      </c>
      <c r="D31">
        <f t="shared" ca="1" si="0"/>
        <v>-4.4444444444444287E-2</v>
      </c>
      <c r="E31">
        <f t="shared" ca="1" si="1"/>
        <v>4.4444444444444287E-2</v>
      </c>
      <c r="F31">
        <f t="shared" ca="1" si="2"/>
        <v>1.9753086419752948E-3</v>
      </c>
      <c r="G31">
        <f t="shared" ca="1" si="3"/>
        <v>2.9629629629629524E-3</v>
      </c>
      <c r="H31">
        <f ca="1">IF(ISNUMBER($C31),AVERAGE(E$2:E31),"")</f>
        <v>3.6636363636363636</v>
      </c>
      <c r="I31">
        <f ca="1">IF(ISNUMBER($C31),AVERAGE(F$2:F31),"")</f>
        <v>19.89793490460157</v>
      </c>
      <c r="J31">
        <f ca="1">IF(ISNUMBER($C31),AVERAGE(G$2:G31),"")</f>
        <v>0.26570688246126839</v>
      </c>
      <c r="K31">
        <f ca="1">IF(ISNUMBER($C31),SUM(D$2:D31),"")</f>
        <v>10.82222222222223</v>
      </c>
      <c r="L31">
        <f t="shared" ca="1" si="4"/>
        <v>2.9539564378274079</v>
      </c>
      <c r="M31">
        <f t="shared" ca="1" si="5"/>
        <v>-4</v>
      </c>
      <c r="N31">
        <f t="shared" ca="1" si="5"/>
        <v>4</v>
      </c>
    </row>
    <row r="32" spans="1:14" x14ac:dyDescent="0.25">
      <c r="A32">
        <v>31</v>
      </c>
      <c r="B32" s="1">
        <v>18</v>
      </c>
      <c r="C32" cm="1">
        <f t="array" aca="1" ref="C32" ca="1">IF(A32&lt;$T$1,NA(),IF(A32=$T$1,AVERAGE(B$2:B32),C31+(B32-INDEX(B$2:B32,A32-$T$1))/5))</f>
        <v>16.644444444444446</v>
      </c>
      <c r="D32">
        <f t="shared" ca="1" si="0"/>
        <v>1.3555555555555543</v>
      </c>
      <c r="E32">
        <f t="shared" ca="1" si="1"/>
        <v>1.3555555555555543</v>
      </c>
      <c r="F32">
        <f t="shared" ca="1" si="2"/>
        <v>1.8375308641975274</v>
      </c>
      <c r="G32">
        <f t="shared" ca="1" si="3"/>
        <v>7.5308641975308566E-2</v>
      </c>
      <c r="H32">
        <f ca="1">IF(ISNUMBER($C32),AVERAGE(E$2:E32),"")</f>
        <v>3.563285024154589</v>
      </c>
      <c r="I32">
        <f ca="1">IF(ISNUMBER($C32),AVERAGE(F$2:F32),"")</f>
        <v>19.112699946323133</v>
      </c>
      <c r="J32">
        <f ca="1">IF(ISNUMBER($C32),AVERAGE(G$2:G32),"")</f>
        <v>0.25742869809231361</v>
      </c>
      <c r="K32">
        <f ca="1">IF(ISNUMBER($C32),SUM(D$2:D32),"")</f>
        <v>12.177777777777784</v>
      </c>
      <c r="L32">
        <f t="shared" ca="1" si="4"/>
        <v>3.4175704989154037</v>
      </c>
      <c r="M32">
        <f t="shared" ca="1" si="5"/>
        <v>-4</v>
      </c>
      <c r="N32">
        <f t="shared" ca="1" si="5"/>
        <v>4</v>
      </c>
    </row>
    <row r="33" spans="1:14" x14ac:dyDescent="0.25">
      <c r="A33">
        <v>32</v>
      </c>
      <c r="B33" s="1">
        <v>14</v>
      </c>
      <c r="C33" cm="1">
        <f t="array" aca="1" ref="C33" ca="1">IF(A33&lt;$T$1,NA(),IF(A33=$T$1,AVERAGE(B$2:B33),C32+(B33-INDEX(B$2:B33,A33-$T$1))/5))</f>
        <v>17.044444444444444</v>
      </c>
      <c r="D33">
        <f t="shared" ca="1" si="0"/>
        <v>-3.0444444444444443</v>
      </c>
      <c r="E33">
        <f t="shared" ca="1" si="1"/>
        <v>3.0444444444444443</v>
      </c>
      <c r="F33">
        <f t="shared" ca="1" si="2"/>
        <v>9.2686419753086415</v>
      </c>
      <c r="G33">
        <f t="shared" ca="1" si="3"/>
        <v>0.21746031746031744</v>
      </c>
      <c r="H33">
        <f ca="1">IF(ISNUMBER($C33),AVERAGE(E$2:E33),"")</f>
        <v>3.5416666666666665</v>
      </c>
      <c r="I33">
        <f ca="1">IF(ISNUMBER($C33),AVERAGE(F$2:F33),"")</f>
        <v>18.702530864197531</v>
      </c>
      <c r="J33">
        <f ca="1">IF(ISNUMBER($C33),AVERAGE(G$2:G33),"")</f>
        <v>0.25576334889931379</v>
      </c>
      <c r="K33">
        <f ca="1">IF(ISNUMBER($C33),SUM(D$2:D33),"")</f>
        <v>9.13333333333334</v>
      </c>
      <c r="L33">
        <f t="shared" ca="1" si="4"/>
        <v>2.5788235294117667</v>
      </c>
      <c r="M33">
        <f t="shared" ca="1" si="5"/>
        <v>-4</v>
      </c>
      <c r="N33">
        <f t="shared" ca="1" si="5"/>
        <v>4</v>
      </c>
    </row>
    <row r="34" spans="1:14" x14ac:dyDescent="0.25">
      <c r="A34">
        <v>33</v>
      </c>
      <c r="B34" s="1">
        <v>15</v>
      </c>
      <c r="C34" cm="1">
        <f t="array" aca="1" ref="C34" ca="1">IF(A34&lt;$T$1,NA(),IF(A34=$T$1,AVERAGE(B$2:B34),C33+(B34-INDEX(B$2:B34,A34-$T$1))/5))</f>
        <v>18.044444444444444</v>
      </c>
      <c r="D34">
        <f t="shared" ca="1" si="0"/>
        <v>-3.0444444444444443</v>
      </c>
      <c r="E34">
        <f t="shared" ca="1" si="1"/>
        <v>3.0444444444444443</v>
      </c>
      <c r="F34">
        <f t="shared" ca="1" si="2"/>
        <v>9.2686419753086415</v>
      </c>
      <c r="G34">
        <f t="shared" ca="1" si="3"/>
        <v>0.20296296296296296</v>
      </c>
      <c r="H34">
        <f ca="1">IF(ISNUMBER($C34),AVERAGE(E$2:E34),"")</f>
        <v>3.5217777777777779</v>
      </c>
      <c r="I34">
        <f ca="1">IF(ISNUMBER($C34),AVERAGE(F$2:F34),"")</f>
        <v>18.325175308641974</v>
      </c>
      <c r="J34">
        <f ca="1">IF(ISNUMBER($C34),AVERAGE(G$2:G34),"")</f>
        <v>0.25365133346185975</v>
      </c>
      <c r="K34">
        <f ca="1">IF(ISNUMBER($C34),SUM(D$2:D34),"")</f>
        <v>6.0888888888888957</v>
      </c>
      <c r="L34">
        <f t="shared" ca="1" si="4"/>
        <v>1.7289247854618899</v>
      </c>
      <c r="M34">
        <f t="shared" ca="1" si="5"/>
        <v>-4</v>
      </c>
      <c r="N34">
        <f t="shared" ca="1" si="5"/>
        <v>4</v>
      </c>
    </row>
    <row r="35" spans="1:14" x14ac:dyDescent="0.25">
      <c r="A35">
        <v>34</v>
      </c>
      <c r="B35" s="1">
        <v>13</v>
      </c>
      <c r="C35" cm="1">
        <f t="array" aca="1" ref="C35" ca="1">IF(A35&lt;$T$1,NA(),IF(A35=$T$1,AVERAGE(B$2:B35),C34+(B35-INDEX(B$2:B35,A35-$T$1))/5))</f>
        <v>17.044444444444444</v>
      </c>
      <c r="D35">
        <f t="shared" ca="1" si="0"/>
        <v>-4.0444444444444443</v>
      </c>
      <c r="E35">
        <f t="shared" ca="1" si="1"/>
        <v>4.0444444444444443</v>
      </c>
      <c r="F35">
        <f t="shared" ca="1" si="2"/>
        <v>16.357530864197528</v>
      </c>
      <c r="G35">
        <f t="shared" ca="1" si="3"/>
        <v>0.31111111111111112</v>
      </c>
      <c r="H35">
        <f ca="1">IF(ISNUMBER($C35),AVERAGE(E$2:E35),"")</f>
        <v>3.5418803418803426</v>
      </c>
      <c r="I35">
        <f ca="1">IF(ISNUMBER($C35),AVERAGE(F$2:F35),"")</f>
        <v>18.249496676163343</v>
      </c>
      <c r="J35">
        <f ca="1">IF(ISNUMBER($C35),AVERAGE(G$2:G35),"")</f>
        <v>0.25586132490990787</v>
      </c>
      <c r="K35">
        <f ca="1">IF(ISNUMBER($C35),SUM(D$2:D35),"")</f>
        <v>2.0444444444444514</v>
      </c>
      <c r="L35">
        <f t="shared" ca="1" si="4"/>
        <v>0.57722007722007906</v>
      </c>
      <c r="M35">
        <f t="shared" ref="M35:N51" ca="1" si="6">IF(ISNUMBER($C35),M$1,"")</f>
        <v>-4</v>
      </c>
      <c r="N35">
        <f t="shared" ca="1" si="6"/>
        <v>4</v>
      </c>
    </row>
    <row r="36" spans="1:14" hidden="1" x14ac:dyDescent="0.25">
      <c r="A36">
        <v>35</v>
      </c>
      <c r="B36" s="1">
        <v>18</v>
      </c>
      <c r="C36" cm="1">
        <f t="array" aca="1" ref="C36" ca="1">IF(A36&lt;$T$1,NA(),IF(A36=$T$1,AVERAGE(B$2:B36),C35+(B36-INDEX(B$2:B36,A36-$T$1))/5))</f>
        <v>16.844444444444445</v>
      </c>
      <c r="D36">
        <f t="shared" ca="1" si="0"/>
        <v>1.155555555555555</v>
      </c>
      <c r="E36">
        <f t="shared" ca="1" si="1"/>
        <v>1.155555555555555</v>
      </c>
      <c r="F36">
        <f t="shared" ca="1" si="2"/>
        <v>1.3353086419753073</v>
      </c>
      <c r="G36">
        <f t="shared" ca="1" si="3"/>
        <v>6.4197530864197494E-2</v>
      </c>
      <c r="H36">
        <f ca="1">IF(ISNUMBER($C36),AVERAGE(E$2:E36),"")</f>
        <v>3.4534979423868317</v>
      </c>
      <c r="I36">
        <f ca="1">IF(ISNUMBER($C36),AVERAGE(F$2:F36),"")</f>
        <v>17.623045267489712</v>
      </c>
      <c r="J36">
        <f ca="1">IF(ISNUMBER($C36),AVERAGE(G$2:G36),"")</f>
        <v>0.24876266587117785</v>
      </c>
      <c r="K36">
        <f ca="1">IF(ISNUMBER($C36),SUM(D$2:D36),"")</f>
        <v>3.2000000000000064</v>
      </c>
      <c r="L36">
        <f t="shared" ca="1" si="4"/>
        <v>0.92659675881792358</v>
      </c>
      <c r="M36">
        <f t="shared" ca="1" si="6"/>
        <v>-4</v>
      </c>
      <c r="N36">
        <f t="shared" ca="1" si="6"/>
        <v>4</v>
      </c>
    </row>
    <row r="37" spans="1:14" hidden="1" x14ac:dyDescent="0.25">
      <c r="A37">
        <v>36</v>
      </c>
      <c r="B37">
        <v>10</v>
      </c>
      <c r="C37" cm="1">
        <f t="array" aca="1" ref="C37" ca="1">IF(A37&lt;$T$1,NA(),IF(A37=$T$1,AVERAGE(B$2:B37),C36+(B37-INDEX(B$2:B37,A37-$T$1))/5))</f>
        <v>14.844444444444445</v>
      </c>
      <c r="D37">
        <f t="shared" ca="1" si="0"/>
        <v>-4.844444444444445</v>
      </c>
      <c r="E37">
        <f t="shared" ca="1" si="1"/>
        <v>4.844444444444445</v>
      </c>
      <c r="F37">
        <f t="shared" ca="1" si="2"/>
        <v>23.468641975308646</v>
      </c>
      <c r="G37">
        <f t="shared" ca="1" si="3"/>
        <v>0.48444444444444451</v>
      </c>
      <c r="H37">
        <f ca="1">IF(ISNUMBER($C37),AVERAGE(E$2:E37),"")</f>
        <v>3.5031746031746036</v>
      </c>
      <c r="I37">
        <f ca="1">IF(ISNUMBER($C37),AVERAGE(F$2:F37),"")</f>
        <v>17.831816578483245</v>
      </c>
      <c r="J37">
        <f ca="1">IF(ISNUMBER($C37),AVERAGE(G$2:G37),"")</f>
        <v>0.25717987224879452</v>
      </c>
      <c r="K37">
        <f ca="1">IF(ISNUMBER($C37),SUM(D$2:D37),"")</f>
        <v>-1.6444444444444386</v>
      </c>
      <c r="L37">
        <f t="shared" ca="1" si="4"/>
        <v>-0.46941549614861633</v>
      </c>
      <c r="M37">
        <f t="shared" ca="1" si="6"/>
        <v>-4</v>
      </c>
      <c r="N37">
        <f t="shared" ca="1" si="6"/>
        <v>4</v>
      </c>
    </row>
    <row r="38" spans="1:14" hidden="1" x14ac:dyDescent="0.25">
      <c r="A38">
        <v>37</v>
      </c>
      <c r="B38">
        <v>16</v>
      </c>
      <c r="C38" cm="1">
        <f t="array" aca="1" ref="C38" ca="1">IF(A38&lt;$T$1,NA(),IF(A38=$T$1,AVERAGE(B$2:B38),C37+(B38-INDEX(B$2:B38,A38-$T$1))/5))</f>
        <v>14.044444444444444</v>
      </c>
      <c r="D38">
        <f t="shared" ca="1" si="0"/>
        <v>1.9555555555555557</v>
      </c>
      <c r="E38">
        <f t="shared" ca="1" si="1"/>
        <v>1.9555555555555557</v>
      </c>
      <c r="F38">
        <f t="shared" ca="1" si="2"/>
        <v>3.8241975308641982</v>
      </c>
      <c r="G38">
        <f t="shared" ca="1" si="3"/>
        <v>0.12222222222222223</v>
      </c>
      <c r="H38">
        <f ca="1">IF(ISNUMBER($C38),AVERAGE(E$2:E38),"")</f>
        <v>3.4498084291187743</v>
      </c>
      <c r="I38">
        <f ca="1">IF(ISNUMBER($C38),AVERAGE(F$2:F38),"")</f>
        <v>17.348795232013622</v>
      </c>
      <c r="J38">
        <f ca="1">IF(ISNUMBER($C38),AVERAGE(G$2:G38),"")</f>
        <v>0.25252616017891272</v>
      </c>
      <c r="K38">
        <f ca="1">IF(ISNUMBER($C38),SUM(D$2:D38),"")</f>
        <v>0.31111111111111711</v>
      </c>
      <c r="L38">
        <f t="shared" ca="1" si="4"/>
        <v>9.0182141270548161E-2</v>
      </c>
      <c r="M38">
        <f t="shared" ca="1" si="6"/>
        <v>-4</v>
      </c>
      <c r="N38">
        <f t="shared" ca="1" si="6"/>
        <v>4</v>
      </c>
    </row>
    <row r="39" spans="1:14" hidden="1" x14ac:dyDescent="0.25">
      <c r="A39">
        <v>38</v>
      </c>
      <c r="B39">
        <v>9</v>
      </c>
      <c r="C39" cm="1">
        <f t="array" aca="1" ref="C39" ca="1">IF(A39&lt;$T$1,NA(),IF(A39=$T$1,AVERAGE(B$2:B39),C38+(B39-INDEX(B$2:B39,A39-$T$1))/5))</f>
        <v>13.244444444444444</v>
      </c>
      <c r="D39">
        <f t="shared" ca="1" si="0"/>
        <v>-4.2444444444444436</v>
      </c>
      <c r="E39">
        <f t="shared" ca="1" si="1"/>
        <v>4.2444444444444436</v>
      </c>
      <c r="F39">
        <f t="shared" ca="1" si="2"/>
        <v>18.015308641975302</v>
      </c>
      <c r="G39">
        <f t="shared" ca="1" si="3"/>
        <v>0.47160493827160482</v>
      </c>
      <c r="H39">
        <f ca="1">IF(ISNUMBER($C39),AVERAGE(E$2:E39),"")</f>
        <v>3.4762962962962964</v>
      </c>
      <c r="I39">
        <f ca="1">IF(ISNUMBER($C39),AVERAGE(F$2:F39),"")</f>
        <v>17.371012345679009</v>
      </c>
      <c r="J39">
        <f ca="1">IF(ISNUMBER($C39),AVERAGE(G$2:G39),"")</f>
        <v>0.25982878611533577</v>
      </c>
      <c r="K39">
        <f ca="1">IF(ISNUMBER($C39),SUM(D$2:D39),"")</f>
        <v>-3.9333333333333265</v>
      </c>
      <c r="L39">
        <f t="shared" ca="1" si="4"/>
        <v>-1.1314724057106309</v>
      </c>
      <c r="M39">
        <f t="shared" ca="1" si="6"/>
        <v>-4</v>
      </c>
      <c r="N39">
        <f t="shared" ca="1" si="6"/>
        <v>4</v>
      </c>
    </row>
    <row r="40" spans="1:14" hidden="1" x14ac:dyDescent="0.25">
      <c r="A40">
        <v>39</v>
      </c>
      <c r="B40">
        <v>17</v>
      </c>
      <c r="C40" cm="1">
        <f t="array" aca="1" ref="C40" ca="1">IF(A40&lt;$T$1,NA(),IF(A40=$T$1,AVERAGE(B$2:B40),C39+(B40-INDEX(B$2:B40,A40-$T$1))/5))</f>
        <v>13.644444444444444</v>
      </c>
      <c r="D40">
        <f t="shared" ca="1" si="0"/>
        <v>3.3555555555555561</v>
      </c>
      <c r="E40">
        <f t="shared" ca="1" si="1"/>
        <v>3.3555555555555561</v>
      </c>
      <c r="F40">
        <f t="shared" ca="1" si="2"/>
        <v>11.259753086419757</v>
      </c>
      <c r="G40">
        <f t="shared" ca="1" si="3"/>
        <v>0.1973856209150327</v>
      </c>
      <c r="H40">
        <f ca="1">IF(ISNUMBER($C40),AVERAGE(E$2:E40),"")</f>
        <v>3.4724014336917564</v>
      </c>
      <c r="I40">
        <f ca="1">IF(ISNUMBER($C40),AVERAGE(F$2:F40),"")</f>
        <v>17.173874950219034</v>
      </c>
      <c r="J40">
        <f ca="1">IF(ISNUMBER($C40),AVERAGE(G$2:G40),"")</f>
        <v>0.25781449046371313</v>
      </c>
      <c r="K40">
        <f ca="1">IF(ISNUMBER($C40),SUM(D$2:D40),"")</f>
        <v>-0.5777777777777704</v>
      </c>
      <c r="L40">
        <f t="shared" ca="1" si="4"/>
        <v>-0.16639141205614982</v>
      </c>
      <c r="M40">
        <f t="shared" ca="1" si="6"/>
        <v>-4</v>
      </c>
      <c r="N40">
        <f t="shared" ca="1" si="6"/>
        <v>4</v>
      </c>
    </row>
    <row r="41" spans="1:14" hidden="1" x14ac:dyDescent="0.25">
      <c r="A41">
        <v>40</v>
      </c>
      <c r="B41">
        <v>13</v>
      </c>
      <c r="C41" cm="1">
        <f t="array" aca="1" ref="C41" ca="1">IF(A41&lt;$T$1,NA(),IF(A41=$T$1,AVERAGE(B$2:B41),C40+(B41-INDEX(B$2:B41,A41-$T$1))/5))</f>
        <v>12.644444444444444</v>
      </c>
      <c r="D41">
        <f t="shared" ca="1" si="0"/>
        <v>0.35555555555555607</v>
      </c>
      <c r="E41">
        <f t="shared" ca="1" si="1"/>
        <v>0.35555555555555607</v>
      </c>
      <c r="F41">
        <f t="shared" ca="1" si="2"/>
        <v>0.12641975308642012</v>
      </c>
      <c r="G41">
        <f t="shared" ca="1" si="3"/>
        <v>2.7350427350427389E-2</v>
      </c>
      <c r="H41">
        <f ca="1">IF(ISNUMBER($C41),AVERAGE(E$2:E41),"")</f>
        <v>3.375</v>
      </c>
      <c r="I41">
        <f ca="1">IF(ISNUMBER($C41),AVERAGE(F$2:F41),"")</f>
        <v>16.641141975308642</v>
      </c>
      <c r="J41">
        <f ca="1">IF(ISNUMBER($C41),AVERAGE(G$2:G41),"")</f>
        <v>0.25061248849142292</v>
      </c>
      <c r="K41">
        <f ca="1">IF(ISNUMBER($C41),SUM(D$2:D41),"")</f>
        <v>-0.22222222222221433</v>
      </c>
      <c r="L41">
        <f t="shared" ca="1" si="4"/>
        <v>-6.5843621399174615E-2</v>
      </c>
      <c r="M41">
        <f t="shared" ca="1" si="6"/>
        <v>-4</v>
      </c>
      <c r="N41">
        <f t="shared" ca="1" si="6"/>
        <v>4</v>
      </c>
    </row>
    <row r="42" spans="1:14" hidden="1" x14ac:dyDescent="0.25">
      <c r="A42">
        <v>41</v>
      </c>
      <c r="B42">
        <v>9</v>
      </c>
      <c r="C42" cm="1">
        <f t="array" aca="1" ref="C42" ca="1">IF(A42&lt;$T$1,NA(),IF(A42=$T$1,AVERAGE(B$2:B42),C41+(B42-INDEX(B$2:B42,A42-$T$1))/5))</f>
        <v>11.644444444444444</v>
      </c>
      <c r="D42">
        <f t="shared" ca="1" si="0"/>
        <v>-2.6444444444444439</v>
      </c>
      <c r="E42">
        <f t="shared" ca="1" si="1"/>
        <v>2.6444444444444439</v>
      </c>
      <c r="F42">
        <f t="shared" ca="1" si="2"/>
        <v>6.9930864197530838</v>
      </c>
      <c r="G42">
        <f t="shared" ca="1" si="3"/>
        <v>0.29382716049382712</v>
      </c>
      <c r="H42">
        <f ca="1">IF(ISNUMBER($C42),AVERAGE(E$2:E42),"")</f>
        <v>3.3528619528619528</v>
      </c>
      <c r="I42">
        <f ca="1">IF(ISNUMBER($C42),AVERAGE(F$2:F42),"")</f>
        <v>16.348776655443324</v>
      </c>
      <c r="J42">
        <f ca="1">IF(ISNUMBER($C42),AVERAGE(G$2:G42),"")</f>
        <v>0.25192202400664726</v>
      </c>
      <c r="K42">
        <f ca="1">IF(ISNUMBER($C42),SUM(D$2:D42),"")</f>
        <v>-2.8666666666666583</v>
      </c>
      <c r="L42">
        <f t="shared" ca="1" si="4"/>
        <v>-0.8549909620405679</v>
      </c>
      <c r="M42">
        <f t="shared" ca="1" si="6"/>
        <v>-4</v>
      </c>
      <c r="N42">
        <f t="shared" ca="1" si="6"/>
        <v>4</v>
      </c>
    </row>
    <row r="43" spans="1:14" hidden="1" x14ac:dyDescent="0.25">
      <c r="A43">
        <v>42</v>
      </c>
      <c r="B43">
        <v>25</v>
      </c>
      <c r="C43" cm="1">
        <f t="array" aca="1" ref="C43" ca="1">IF(A43&lt;$T$1,NA(),IF(A43=$T$1,AVERAGE(B$2:B43),C42+(B43-INDEX(B$2:B43,A43-$T$1))/5))</f>
        <v>13.644444444444444</v>
      </c>
      <c r="D43">
        <f t="shared" ca="1" si="0"/>
        <v>11.355555555555556</v>
      </c>
      <c r="E43">
        <f t="shared" ca="1" si="1"/>
        <v>11.355555555555556</v>
      </c>
      <c r="F43">
        <f t="shared" ca="1" si="2"/>
        <v>128.94864197530865</v>
      </c>
      <c r="G43">
        <f t="shared" ca="1" si="3"/>
        <v>0.45422222222222225</v>
      </c>
      <c r="H43">
        <f ca="1">IF(ISNUMBER($C43),AVERAGE(E$2:E43),"")</f>
        <v>3.5882352941176472</v>
      </c>
      <c r="I43">
        <f ca="1">IF(ISNUMBER($C43),AVERAGE(F$2:F43),"")</f>
        <v>19.660537400145245</v>
      </c>
      <c r="J43">
        <f ca="1">IF(ISNUMBER($C43),AVERAGE(G$2:G43),"")</f>
        <v>0.25787202983651714</v>
      </c>
      <c r="K43">
        <f ca="1">IF(ISNUMBER($C43),SUM(D$2:D43),"")</f>
        <v>8.4888888888888978</v>
      </c>
      <c r="L43">
        <f t="shared" ca="1" si="4"/>
        <v>2.365755919854283</v>
      </c>
      <c r="M43">
        <f t="shared" ca="1" si="6"/>
        <v>-4</v>
      </c>
      <c r="N43">
        <f t="shared" ca="1" si="6"/>
        <v>4</v>
      </c>
    </row>
    <row r="44" spans="1:14" hidden="1" x14ac:dyDescent="0.25">
      <c r="A44">
        <v>43</v>
      </c>
      <c r="B44">
        <v>20</v>
      </c>
      <c r="C44" cm="1">
        <f t="array" aca="1" ref="C44" ca="1">IF(A44&lt;$T$1,NA(),IF(A44=$T$1,AVERAGE(B$2:B44),C43+(B44-INDEX(B$2:B44,A44-$T$1))/5))</f>
        <v>15.044444444444444</v>
      </c>
      <c r="D44">
        <f t="shared" ca="1" si="0"/>
        <v>4.9555555555555557</v>
      </c>
      <c r="E44">
        <f t="shared" ca="1" si="1"/>
        <v>4.9555555555555557</v>
      </c>
      <c r="F44">
        <f t="shared" ca="1" si="2"/>
        <v>24.557530864197531</v>
      </c>
      <c r="G44">
        <f t="shared" ca="1" si="3"/>
        <v>0.24777777777777779</v>
      </c>
      <c r="H44">
        <f ca="1">IF(ISNUMBER($C44),AVERAGE(E$2:E44),"")</f>
        <v>3.627301587301587</v>
      </c>
      <c r="I44">
        <f ca="1">IF(ISNUMBER($C44),AVERAGE(F$2:F44),"")</f>
        <v>19.800451499118168</v>
      </c>
      <c r="J44">
        <f ca="1">IF(ISNUMBER($C44),AVERAGE(G$2:G44),"")</f>
        <v>0.25758362263483886</v>
      </c>
      <c r="K44">
        <f ca="1">IF(ISNUMBER($C44),SUM(D$2:D44),"")</f>
        <v>13.444444444444454</v>
      </c>
      <c r="L44">
        <f t="shared" ca="1" si="4"/>
        <v>3.7064589532644874</v>
      </c>
      <c r="M44">
        <f t="shared" ca="1" si="6"/>
        <v>-4</v>
      </c>
      <c r="N44">
        <f t="shared" ca="1" si="6"/>
        <v>4</v>
      </c>
    </row>
    <row r="45" spans="1:14" hidden="1" x14ac:dyDescent="0.25">
      <c r="A45">
        <v>44</v>
      </c>
      <c r="B45">
        <v>16</v>
      </c>
      <c r="C45" cm="1">
        <f t="array" aca="1" ref="C45" ca="1">IF(A45&lt;$T$1,NA(),IF(A45=$T$1,AVERAGE(B$2:B45),C44+(B45-INDEX(B$2:B45,A45-$T$1))/5))</f>
        <v>14.644444444444444</v>
      </c>
      <c r="D45">
        <f t="shared" ca="1" si="0"/>
        <v>1.3555555555555561</v>
      </c>
      <c r="E45">
        <f t="shared" ca="1" si="1"/>
        <v>1.3555555555555561</v>
      </c>
      <c r="F45">
        <f t="shared" ca="1" si="2"/>
        <v>1.8375308641975323</v>
      </c>
      <c r="G45">
        <f t="shared" ca="1" si="3"/>
        <v>8.4722222222222254E-2</v>
      </c>
      <c r="H45">
        <f ca="1">IF(ISNUMBER($C45),AVERAGE(E$2:E45),"")</f>
        <v>3.5641975308641971</v>
      </c>
      <c r="I45">
        <f ca="1">IF(ISNUMBER($C45),AVERAGE(F$2:F45),"")</f>
        <v>19.301481481481485</v>
      </c>
      <c r="J45">
        <f ca="1">IF(ISNUMBER($C45),AVERAGE(G$2:G45),"")</f>
        <v>0.25278191706782172</v>
      </c>
      <c r="K45">
        <f ca="1">IF(ISNUMBER($C45),SUM(D$2:D45),"")</f>
        <v>14.80000000000001</v>
      </c>
      <c r="L45">
        <f t="shared" ca="1" si="4"/>
        <v>4.1524073432629063</v>
      </c>
      <c r="M45">
        <f t="shared" ca="1" si="6"/>
        <v>-4</v>
      </c>
      <c r="N45">
        <f t="shared" ca="1" si="6"/>
        <v>4</v>
      </c>
    </row>
    <row r="46" spans="1:14" hidden="1" x14ac:dyDescent="0.25">
      <c r="A46">
        <v>45</v>
      </c>
      <c r="B46">
        <v>14</v>
      </c>
      <c r="C46" cm="1">
        <f t="array" aca="1" ref="C46" ca="1">IF(A46&lt;$T$1,NA(),IF(A46=$T$1,AVERAGE(B$2:B46),C45+(B46-INDEX(B$2:B46,A46-$T$1))/5))</f>
        <v>15.444444444444445</v>
      </c>
      <c r="D46">
        <f t="shared" ca="1" si="0"/>
        <v>-1.4444444444444446</v>
      </c>
      <c r="E46">
        <f t="shared" ca="1" si="1"/>
        <v>1.4444444444444446</v>
      </c>
      <c r="F46">
        <f t="shared" ca="1" si="2"/>
        <v>2.0864197530864201</v>
      </c>
      <c r="G46">
        <f t="shared" ca="1" si="3"/>
        <v>0.10317460317460318</v>
      </c>
      <c r="H46">
        <f ca="1">IF(ISNUMBER($C46),AVERAGE(E$2:E46),"")</f>
        <v>3.5069069069069072</v>
      </c>
      <c r="I46">
        <f ca="1">IF(ISNUMBER($C46),AVERAGE(F$2:F46),"")</f>
        <v>18.836209542876212</v>
      </c>
      <c r="J46">
        <f ca="1">IF(ISNUMBER($C46),AVERAGE(G$2:G46),"")</f>
        <v>0.24873847615178879</v>
      </c>
      <c r="K46">
        <f ca="1">IF(ISNUMBER($C46),SUM(D$2:D46),"")</f>
        <v>13.355555555555565</v>
      </c>
      <c r="L46">
        <f t="shared" ca="1" si="4"/>
        <v>3.8083575954786801</v>
      </c>
      <c r="M46">
        <f t="shared" ca="1" si="6"/>
        <v>-4</v>
      </c>
      <c r="N46">
        <f t="shared" ca="1" si="6"/>
        <v>4</v>
      </c>
    </row>
    <row r="47" spans="1:14" hidden="1" x14ac:dyDescent="0.25">
      <c r="A47">
        <v>46</v>
      </c>
      <c r="B47">
        <v>16</v>
      </c>
      <c r="C47" cm="1">
        <f t="array" aca="1" ref="C47" ca="1">IF(A47&lt;$T$1,NA(),IF(A47=$T$1,AVERAGE(B$2:B47),C46+(B47-INDEX(B$2:B47,A47-$T$1))/5))</f>
        <v>15.444444444444445</v>
      </c>
      <c r="D47">
        <f t="shared" ca="1" si="0"/>
        <v>0.55555555555555536</v>
      </c>
      <c r="E47">
        <f t="shared" ca="1" si="1"/>
        <v>0.55555555555555536</v>
      </c>
      <c r="F47">
        <f t="shared" ca="1" si="2"/>
        <v>0.30864197530864174</v>
      </c>
      <c r="G47">
        <f t="shared" ca="1" si="3"/>
        <v>3.472222222222221E-2</v>
      </c>
      <c r="H47">
        <f ca="1">IF(ISNUMBER($C47),AVERAGE(E$2:E47),"")</f>
        <v>3.4292397660818712</v>
      </c>
      <c r="I47">
        <f ca="1">IF(ISNUMBER($C47),AVERAGE(F$2:F47),"")</f>
        <v>18.348641975308645</v>
      </c>
      <c r="J47">
        <f ca="1">IF(ISNUMBER($C47),AVERAGE(G$2:G47),"")</f>
        <v>0.24310646946943174</v>
      </c>
      <c r="K47">
        <f ca="1">IF(ISNUMBER($C47),SUM(D$2:D47),"")</f>
        <v>13.91111111111112</v>
      </c>
      <c r="L47">
        <f t="shared" ca="1" si="4"/>
        <v>4.0566166439290612</v>
      </c>
      <c r="M47">
        <f t="shared" ca="1" si="6"/>
        <v>-4</v>
      </c>
      <c r="N47">
        <f t="shared" ca="1" si="6"/>
        <v>4</v>
      </c>
    </row>
    <row r="48" spans="1:14" hidden="1" x14ac:dyDescent="0.25">
      <c r="A48">
        <v>47</v>
      </c>
      <c r="B48">
        <v>23</v>
      </c>
      <c r="C48" cm="1">
        <f t="array" aca="1" ref="C48" ca="1">IF(A48&lt;$T$1,NA(),IF(A48=$T$1,AVERAGE(B$2:B48),C47+(B48-INDEX(B$2:B48,A48-$T$1))/5))</f>
        <v>18.244444444444444</v>
      </c>
      <c r="D48">
        <f t="shared" ca="1" si="0"/>
        <v>4.7555555555555564</v>
      </c>
      <c r="E48">
        <f t="shared" ca="1" si="1"/>
        <v>4.7555555555555564</v>
      </c>
      <c r="F48">
        <f t="shared" ca="1" si="2"/>
        <v>22.615308641975318</v>
      </c>
      <c r="G48">
        <f t="shared" ca="1" si="3"/>
        <v>0.20676328502415461</v>
      </c>
      <c r="H48">
        <f ca="1">IF(ISNUMBER($C48),AVERAGE(E$2:E48),"")</f>
        <v>3.4632478632478629</v>
      </c>
      <c r="I48">
        <f ca="1">IF(ISNUMBER($C48),AVERAGE(F$2:F48),"")</f>
        <v>18.458043684710354</v>
      </c>
      <c r="J48">
        <f ca="1">IF(ISNUMBER($C48),AVERAGE(G$2:G48),"")</f>
        <v>0.24217459294519386</v>
      </c>
      <c r="K48">
        <f ca="1">IF(ISNUMBER($C48),SUM(D$2:D48),"")</f>
        <v>18.666666666666679</v>
      </c>
      <c r="L48">
        <f t="shared" ca="1" si="4"/>
        <v>5.3899308983218202</v>
      </c>
      <c r="M48">
        <f t="shared" ca="1" si="6"/>
        <v>-4</v>
      </c>
      <c r="N48">
        <f t="shared" ca="1" si="6"/>
        <v>4</v>
      </c>
    </row>
    <row r="49" spans="1:14" hidden="1" x14ac:dyDescent="0.25">
      <c r="A49">
        <v>48</v>
      </c>
      <c r="B49">
        <v>13</v>
      </c>
      <c r="C49" cm="1">
        <f t="array" aca="1" ref="C49" ca="1">IF(A49&lt;$T$1,NA(),IF(A49=$T$1,AVERAGE(B$2:B49),C48+(B49-INDEX(B$2:B49,A49-$T$1))/5))</f>
        <v>17.444444444444443</v>
      </c>
      <c r="D49">
        <f t="shared" ca="1" si="0"/>
        <v>-4.4444444444444429</v>
      </c>
      <c r="E49">
        <f t="shared" ca="1" si="1"/>
        <v>4.4444444444444429</v>
      </c>
      <c r="F49">
        <f t="shared" ca="1" si="2"/>
        <v>19.753086419753071</v>
      </c>
      <c r="G49">
        <f t="shared" ca="1" si="3"/>
        <v>0.34188034188034178</v>
      </c>
      <c r="H49">
        <f ca="1">IF(ISNUMBER($C49),AVERAGE(E$2:E49),"")</f>
        <v>3.4877777777777781</v>
      </c>
      <c r="I49">
        <f ca="1">IF(ISNUMBER($C49),AVERAGE(F$2:F49),"")</f>
        <v>18.490419753086421</v>
      </c>
      <c r="J49">
        <f ca="1">IF(ISNUMBER($C49),AVERAGE(G$2:G49),"")</f>
        <v>0.24466723666857257</v>
      </c>
      <c r="K49">
        <f ca="1">IF(ISNUMBER($C49),SUM(D$2:D49),"")</f>
        <v>14.222222222222236</v>
      </c>
      <c r="L49">
        <f t="shared" ca="1" si="4"/>
        <v>4.0777317617075539</v>
      </c>
      <c r="M49">
        <f t="shared" ca="1" si="6"/>
        <v>-4</v>
      </c>
      <c r="N49">
        <f t="shared" ca="1" si="6"/>
        <v>4</v>
      </c>
    </row>
    <row r="50" spans="1:14" x14ac:dyDescent="0.25">
      <c r="A50">
        <v>49</v>
      </c>
      <c r="B50">
        <v>16</v>
      </c>
      <c r="C50" cm="1">
        <f t="array" aca="1" ref="C50" ca="1">IF(A50&lt;$T$1,NA(),IF(A50=$T$1,AVERAGE(B$2:B50),C49+(B50-INDEX(B$2:B50,A50-$T$1))/5))</f>
        <v>18.044444444444444</v>
      </c>
      <c r="D50">
        <f t="shared" ca="1" si="0"/>
        <v>-2.0444444444444443</v>
      </c>
      <c r="E50">
        <f t="shared" ca="1" si="1"/>
        <v>2.0444444444444443</v>
      </c>
      <c r="F50">
        <f t="shared" ca="1" si="2"/>
        <v>4.1797530864197521</v>
      </c>
      <c r="G50">
        <f t="shared" ca="1" si="3"/>
        <v>0.12777777777777777</v>
      </c>
      <c r="H50">
        <f ca="1">IF(ISNUMBER($C50),AVERAGE(E$2:E50),"")</f>
        <v>3.4525745257452578</v>
      </c>
      <c r="I50">
        <f ca="1">IF(ISNUMBER($C50),AVERAGE(F$2:F50),"")</f>
        <v>18.141379102679917</v>
      </c>
      <c r="J50">
        <f ca="1">IF(ISNUMBER($C50),AVERAGE(G$2:G50),"")</f>
        <v>0.24181627425660199</v>
      </c>
      <c r="K50">
        <f ca="1">IF(ISNUMBER($C50),SUM(D$2:D50),"")</f>
        <v>12.177777777777791</v>
      </c>
      <c r="L50">
        <f t="shared" ca="1" si="4"/>
        <v>3.5271585557299878</v>
      </c>
      <c r="M50">
        <f t="shared" ca="1" si="6"/>
        <v>-4</v>
      </c>
      <c r="N50">
        <f t="shared" ca="1" si="6"/>
        <v>4</v>
      </c>
    </row>
    <row r="51" spans="1:14" x14ac:dyDescent="0.25">
      <c r="A51">
        <v>50</v>
      </c>
      <c r="B51">
        <v>16</v>
      </c>
      <c r="C51" cm="1">
        <f t="array" aca="1" ref="C51" ca="1">IF(A51&lt;$T$1,NA(),IF(A51=$T$1,AVERAGE(B$2:B51),C50+(B51-INDEX(B$2:B51,A51-$T$1))/5))</f>
        <v>19.444444444444443</v>
      </c>
      <c r="D51">
        <f t="shared" ca="1" si="0"/>
        <v>-3.4444444444444429</v>
      </c>
      <c r="E51">
        <f t="shared" ca="1" si="1"/>
        <v>3.4444444444444429</v>
      </c>
      <c r="F51">
        <f t="shared" ca="1" si="2"/>
        <v>11.864197530864187</v>
      </c>
      <c r="G51">
        <f t="shared" ca="1" si="3"/>
        <v>0.21527777777777768</v>
      </c>
      <c r="H51">
        <f ca="1">IF(ISNUMBER($C51),AVERAGE(E$2:E51),"")</f>
        <v>3.4523809523809526</v>
      </c>
      <c r="I51">
        <f ca="1">IF(ISNUMBER($C51),AVERAGE(F$2:F51),"")</f>
        <v>17.991922398589068</v>
      </c>
      <c r="J51">
        <f ca="1">IF(ISNUMBER($C51),AVERAGE(G$2:G51),"")</f>
        <v>0.24118440529282043</v>
      </c>
      <c r="K51">
        <f ca="1">IF(ISNUMBER($C51),SUM(D$2:D51),"")</f>
        <v>8.7333333333333485</v>
      </c>
      <c r="L51">
        <f t="shared" ca="1" si="4"/>
        <v>2.5296551724137974</v>
      </c>
      <c r="M51">
        <f t="shared" ca="1" si="6"/>
        <v>-4</v>
      </c>
      <c r="N51">
        <f t="shared" ca="1" si="6"/>
        <v>4</v>
      </c>
    </row>
    <row r="52" spans="1:14" x14ac:dyDescent="0.25">
      <c r="A52">
        <v>51</v>
      </c>
      <c r="C52" cm="1">
        <f t="array" aca="1" ref="C52" ca="1">IF(A52&lt;$T$1,NA(),IF(A52=$T$1,AVERAGE(B$2:B52),C51+(B52-INDEX(B$2:B52,A52-$T$1))/5))</f>
        <v>14.444444444444443</v>
      </c>
      <c r="G52" t="s">
        <v>10</v>
      </c>
      <c r="H52">
        <f ca="1">1.25*H51</f>
        <v>4.3154761904761907</v>
      </c>
      <c r="I52">
        <f ca="1">SQRT(I51)</f>
        <v>4.2416886258410189</v>
      </c>
      <c r="J52">
        <f ca="1">J53*C52</f>
        <v>4.3547184288981464</v>
      </c>
    </row>
    <row r="53" spans="1:14" x14ac:dyDescent="0.25">
      <c r="A53">
        <v>52</v>
      </c>
      <c r="C53">
        <f ca="1">C52</f>
        <v>14.444444444444443</v>
      </c>
      <c r="J53">
        <f ca="1">1.25*J51</f>
        <v>0.30148050661602555</v>
      </c>
    </row>
    <row r="54" spans="1:14" x14ac:dyDescent="0.25">
      <c r="A54">
        <v>53</v>
      </c>
      <c r="C54">
        <f t="shared" ref="C54:C56" ca="1" si="7">C53</f>
        <v>14.444444444444443</v>
      </c>
    </row>
    <row r="55" spans="1:14" x14ac:dyDescent="0.25">
      <c r="A55">
        <v>54</v>
      </c>
      <c r="C55">
        <f t="shared" ca="1" si="7"/>
        <v>14.444444444444443</v>
      </c>
    </row>
    <row r="56" spans="1:14" x14ac:dyDescent="0.25">
      <c r="A56">
        <v>55</v>
      </c>
      <c r="C56">
        <f t="shared" ca="1" si="7"/>
        <v>14.444444444444443</v>
      </c>
    </row>
  </sheetData>
  <conditionalFormatting sqref="C57">
    <cfRule type="expression" dxfId="1" priority="2">
      <formula>"iserror(C2)"</formula>
    </cfRule>
  </conditionalFormatting>
  <conditionalFormatting sqref="C2:C56">
    <cfRule type="expression" dxfId="0" priority="1">
      <formula>ISERROR(C2)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0-DrawStat-Static</vt:lpstr>
      <vt:lpstr>1-DrawStatDynamic</vt:lpstr>
      <vt:lpstr>2-MovingAve</vt:lpstr>
      <vt:lpstr>3-MovingAveGraph</vt:lpstr>
      <vt:lpstr>4-MovingAveGraph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2022-08-11T09:02:13Z</dcterms:created>
  <dcterms:modified xsi:type="dcterms:W3CDTF">2022-08-18T04:33:53Z</dcterms:modified>
</cp:coreProperties>
</file>