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public_html\CourseBase\Probability\S-2-Visualization\"/>
    </mc:Choice>
  </mc:AlternateContent>
  <xr:revisionPtr revIDLastSave="0" documentId="13_ncr:1_{696EA14C-753C-4628-B0BB-6E52006B78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.Grades" sheetId="29" r:id="rId1"/>
  </sheets>
  <externalReferences>
    <externalReference r:id="rId2"/>
  </externalReferences>
  <definedNames>
    <definedName name="FofX">OFFSET('[1]B(3)'!$B$6,0,0,'[1]B(3)'!$B$1+1,1)</definedName>
    <definedName name="solver_adj" localSheetId="0" hidden="1">'3.Grades'!$M$3:$M$14</definedName>
    <definedName name="solver_cvg" localSheetId="0" hidden="1">0.0001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'3.Grades'!$J$3</definedName>
    <definedName name="solver_lhs2" localSheetId="0" hidden="1">'3.Grades'!$J$3:$J$14</definedName>
    <definedName name="solver_lhs3" localSheetId="0" hidden="1">'3.Grades'!$J$3:$J$14</definedName>
    <definedName name="solver_lhs4" localSheetId="0" hidden="1">'3.Grades'!$M$14</definedName>
    <definedName name="solver_lhs5" localSheetId="0" hidden="1">'3.Grades'!$M$4</definedName>
    <definedName name="solver_lhs6" localSheetId="0" hidden="1">'3.Grades'!$X$5:$X$14</definedName>
    <definedName name="solver_lhs7" localSheetId="0" hidden="1">'3.Grades'!$X$5:$X$14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7</definedName>
    <definedName name="solver_nwt" localSheetId="0" hidden="1">1</definedName>
    <definedName name="solver_opt" localSheetId="0" hidden="1">'3.Grades'!$I$15</definedName>
    <definedName name="solver_pre" localSheetId="0" hidden="1">0.000001</definedName>
    <definedName name="solver_rbv" localSheetId="0" hidden="1">2</definedName>
    <definedName name="solver_rel1" localSheetId="0" hidden="1">1</definedName>
    <definedName name="solver_rel2" localSheetId="0" hidden="1">1</definedName>
    <definedName name="solver_rel3" localSheetId="0" hidden="1">3</definedName>
    <definedName name="solver_rel4" localSheetId="0" hidden="1">3</definedName>
    <definedName name="solver_rel5" localSheetId="0" hidden="1">3</definedName>
    <definedName name="solver_rel6" localSheetId="0" hidden="1">1</definedName>
    <definedName name="solver_rel7" localSheetId="0" hidden="1">3</definedName>
    <definedName name="solver_rhs1" localSheetId="0" hidden="1">'3.Grades'!$Z$3</definedName>
    <definedName name="solver_rhs2" localSheetId="0" hidden="1">'3.Grades'!$Z$3:$Z$14</definedName>
    <definedName name="solver_rhs3" localSheetId="0" hidden="1">'3.Grades'!$Y$3:$Y$14</definedName>
    <definedName name="solver_rhs4" localSheetId="0" hidden="1">'3.Grades'!$AB$4</definedName>
    <definedName name="solver_rhs5" localSheetId="0" hidden="1">'3.Grades'!$AB$3</definedName>
    <definedName name="solver_rhs6" localSheetId="0" hidden="1">'3.Grades'!$AB$6</definedName>
    <definedName name="solver_rhs7" localSheetId="0" hidden="1">'3.Grades'!$AB$5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  <definedName name="X">OFFSET('[1]B(3)'!$A$6,0,0,'[1]B(3)'!$B$1+1,1)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0" i="29" l="1"/>
  <c r="R8" i="29"/>
  <c r="R9" i="29"/>
  <c r="R6" i="29"/>
  <c r="O16" i="29"/>
  <c r="N15" i="29"/>
  <c r="O4" i="29"/>
  <c r="O5" i="29"/>
  <c r="O6" i="29"/>
  <c r="O7" i="29"/>
  <c r="O8" i="29"/>
  <c r="O9" i="29"/>
  <c r="O10" i="29"/>
  <c r="O11" i="29"/>
  <c r="O12" i="29"/>
  <c r="O13" i="29"/>
  <c r="O14" i="29"/>
  <c r="O3" i="29"/>
  <c r="R12" i="29" l="1"/>
  <c r="R16" i="29" s="1"/>
  <c r="A202" i="29" l="1"/>
  <c r="A201" i="29"/>
  <c r="A200" i="29"/>
  <c r="A199" i="29"/>
  <c r="A198" i="29"/>
  <c r="A197" i="29"/>
  <c r="A196" i="29"/>
  <c r="A195" i="29"/>
  <c r="A194" i="29"/>
  <c r="A193" i="29"/>
  <c r="A192" i="29"/>
  <c r="A191" i="29"/>
  <c r="A190" i="29"/>
  <c r="A189" i="29"/>
  <c r="A188" i="29"/>
  <c r="A187" i="29"/>
  <c r="A186" i="29"/>
  <c r="A185" i="29"/>
  <c r="A184" i="29"/>
  <c r="A183" i="29"/>
  <c r="A182" i="29"/>
  <c r="A181" i="29"/>
  <c r="A180" i="29"/>
  <c r="A179" i="29"/>
  <c r="A178" i="29"/>
  <c r="A177" i="29"/>
  <c r="A176" i="29"/>
  <c r="A175" i="29"/>
  <c r="A174" i="29"/>
  <c r="A173" i="29"/>
  <c r="A172" i="29"/>
  <c r="A171" i="29"/>
  <c r="A170" i="29"/>
  <c r="A169" i="29"/>
  <c r="A168" i="29"/>
  <c r="A167" i="29"/>
  <c r="A166" i="29"/>
  <c r="A165" i="29"/>
  <c r="A164" i="29"/>
  <c r="A163" i="29"/>
  <c r="A162" i="29"/>
  <c r="A161" i="29"/>
  <c r="A160" i="29"/>
  <c r="A159" i="29"/>
  <c r="A158" i="29"/>
  <c r="A157" i="29"/>
  <c r="A156" i="29"/>
  <c r="A155" i="29"/>
  <c r="A154" i="29"/>
  <c r="A153" i="29"/>
  <c r="A152" i="29"/>
  <c r="A151" i="29"/>
  <c r="A150" i="29"/>
  <c r="A149" i="29"/>
  <c r="A148" i="29"/>
  <c r="A147" i="29"/>
  <c r="A146" i="29"/>
  <c r="A145" i="29"/>
  <c r="A144" i="29"/>
  <c r="A143" i="29"/>
  <c r="A142" i="29"/>
  <c r="A141" i="29"/>
  <c r="A140" i="29"/>
  <c r="A139" i="29"/>
  <c r="A138" i="29"/>
  <c r="A137" i="29"/>
  <c r="A136" i="29"/>
  <c r="A135" i="29"/>
  <c r="A134" i="29"/>
  <c r="A133" i="29"/>
  <c r="A132" i="29"/>
  <c r="A131" i="29"/>
  <c r="A130" i="29"/>
  <c r="A129" i="29"/>
  <c r="A128" i="29"/>
  <c r="A127" i="29"/>
  <c r="A126" i="29"/>
  <c r="A125" i="29"/>
  <c r="A124" i="29"/>
  <c r="A123" i="29"/>
  <c r="A122" i="29"/>
  <c r="A121" i="29"/>
  <c r="A120" i="29"/>
  <c r="A119" i="29"/>
  <c r="A118" i="29"/>
  <c r="A117" i="29"/>
  <c r="A116" i="29"/>
  <c r="A115" i="29"/>
  <c r="A114" i="29"/>
  <c r="A113" i="29"/>
  <c r="A112" i="29"/>
  <c r="A111" i="29"/>
  <c r="A110" i="29"/>
  <c r="A109" i="29"/>
  <c r="A108" i="29"/>
  <c r="A107" i="29"/>
  <c r="A106" i="29"/>
  <c r="A105" i="29"/>
  <c r="A104" i="29"/>
  <c r="A103" i="29"/>
  <c r="A102" i="29"/>
  <c r="A101" i="29"/>
  <c r="A100" i="29"/>
  <c r="A99" i="29"/>
  <c r="A98" i="29"/>
  <c r="A97" i="29"/>
  <c r="A96" i="29"/>
  <c r="A95" i="29"/>
  <c r="A94" i="29"/>
  <c r="A93" i="29"/>
  <c r="A92" i="29"/>
  <c r="A91" i="29"/>
  <c r="A90" i="29"/>
  <c r="A89" i="29"/>
  <c r="A88" i="29"/>
  <c r="A87" i="29"/>
  <c r="A86" i="29"/>
  <c r="A85" i="29"/>
  <c r="A84" i="29"/>
  <c r="A83" i="29"/>
  <c r="A82" i="29"/>
  <c r="A81" i="29"/>
  <c r="A80" i="29"/>
  <c r="A79" i="29"/>
  <c r="A78" i="29"/>
  <c r="A77" i="29"/>
  <c r="A76" i="29"/>
  <c r="A75" i="29"/>
  <c r="A74" i="29"/>
  <c r="A73" i="29"/>
  <c r="A72" i="29"/>
  <c r="A71" i="29"/>
  <c r="A70" i="29"/>
  <c r="A69" i="29"/>
  <c r="A68" i="29"/>
  <c r="A67" i="29"/>
  <c r="A66" i="29"/>
  <c r="A65" i="29"/>
  <c r="A64" i="29"/>
  <c r="A63" i="29"/>
  <c r="A62" i="29"/>
  <c r="A61" i="29"/>
  <c r="A60" i="29"/>
  <c r="A59" i="29"/>
  <c r="A58" i="29"/>
  <c r="A57" i="29"/>
  <c r="A56" i="29"/>
  <c r="A55" i="29"/>
  <c r="A54" i="29"/>
  <c r="A53" i="29"/>
  <c r="A52" i="29"/>
  <c r="A51" i="29"/>
  <c r="A50" i="29"/>
  <c r="A49" i="29"/>
  <c r="A48" i="29"/>
  <c r="A47" i="29"/>
  <c r="A46" i="29"/>
  <c r="A45" i="29"/>
  <c r="A44" i="29"/>
  <c r="A43" i="29"/>
  <c r="A42" i="29"/>
  <c r="A41" i="29"/>
  <c r="A40" i="29"/>
  <c r="A39" i="29"/>
  <c r="A38" i="29"/>
  <c r="A37" i="29"/>
  <c r="A36" i="29"/>
  <c r="A35" i="29"/>
  <c r="A34" i="29"/>
  <c r="A33" i="29"/>
  <c r="A32" i="29"/>
  <c r="A31" i="29"/>
  <c r="A30" i="29"/>
  <c r="A29" i="29"/>
  <c r="A28" i="29"/>
  <c r="A27" i="29"/>
  <c r="A26" i="29"/>
  <c r="A25" i="29"/>
  <c r="A24" i="29"/>
  <c r="A23" i="29"/>
  <c r="A22" i="29"/>
  <c r="A21" i="29"/>
  <c r="A20" i="29"/>
  <c r="A19" i="29"/>
  <c r="A18" i="29"/>
  <c r="A17" i="29"/>
  <c r="A16" i="29"/>
  <c r="A15" i="29"/>
  <c r="A14" i="29"/>
  <c r="A13" i="29"/>
  <c r="A12" i="29"/>
  <c r="A11" i="29"/>
  <c r="A10" i="29"/>
  <c r="A9" i="29"/>
  <c r="A8" i="29"/>
  <c r="A7" i="29"/>
  <c r="A6" i="29"/>
  <c r="A5" i="29"/>
  <c r="A4" i="29"/>
  <c r="A3" i="29"/>
  <c r="Q13" i="29" l="1"/>
  <c r="Q9" i="29"/>
  <c r="Q5" i="29"/>
  <c r="Q12" i="29"/>
  <c r="Q8" i="29"/>
  <c r="Q4" i="29"/>
  <c r="Q11" i="29"/>
  <c r="Q7" i="29"/>
  <c r="Q3" i="29"/>
  <c r="Q14" i="29"/>
  <c r="Q10" i="29"/>
  <c r="Q6" i="29"/>
  <c r="N4" i="29"/>
  <c r="P3" i="29" s="1"/>
  <c r="N8" i="29"/>
  <c r="N12" i="29"/>
  <c r="N5" i="29"/>
  <c r="N9" i="29"/>
  <c r="N13" i="29"/>
  <c r="N6" i="29"/>
  <c r="N10" i="29"/>
  <c r="N14" i="29"/>
  <c r="N7" i="29"/>
  <c r="N11" i="29"/>
  <c r="N3" i="29"/>
  <c r="B128" i="29"/>
  <c r="B172" i="29"/>
  <c r="B74" i="29"/>
  <c r="F4" i="29"/>
  <c r="F8" i="29"/>
  <c r="D3" i="29" s="1"/>
  <c r="F12" i="29"/>
  <c r="F5" i="29"/>
  <c r="F6" i="29"/>
  <c r="D128" i="29" s="1"/>
  <c r="F10" i="29"/>
  <c r="I10" i="29" s="1"/>
  <c r="F14" i="29"/>
  <c r="F7" i="29"/>
  <c r="E46" i="29" s="1"/>
  <c r="F11" i="29"/>
  <c r="F9" i="29"/>
  <c r="F13" i="29"/>
  <c r="B24" i="29"/>
  <c r="B36" i="29"/>
  <c r="B124" i="29"/>
  <c r="B136" i="29"/>
  <c r="B152" i="29"/>
  <c r="B49" i="29"/>
  <c r="B57" i="29"/>
  <c r="B81" i="29"/>
  <c r="B105" i="29"/>
  <c r="B173" i="29"/>
  <c r="B181" i="29"/>
  <c r="B193" i="29"/>
  <c r="B78" i="29"/>
  <c r="B106" i="29"/>
  <c r="B31" i="29"/>
  <c r="B39" i="29"/>
  <c r="B51" i="29"/>
  <c r="B87" i="29"/>
  <c r="B95" i="29"/>
  <c r="C5" i="29"/>
  <c r="B6" i="29"/>
  <c r="C23" i="29"/>
  <c r="C9" i="29"/>
  <c r="B10" i="29"/>
  <c r="C13" i="29"/>
  <c r="C10" i="29"/>
  <c r="C14" i="29"/>
  <c r="C19" i="29"/>
  <c r="C29" i="29"/>
  <c r="C33" i="29"/>
  <c r="C41" i="29"/>
  <c r="C4" i="29"/>
  <c r="E6" i="29"/>
  <c r="C8" i="29"/>
  <c r="C12" i="29"/>
  <c r="C16" i="29"/>
  <c r="C22" i="29"/>
  <c r="C27" i="29"/>
  <c r="C31" i="29"/>
  <c r="C35" i="29"/>
  <c r="C39" i="29"/>
  <c r="B42" i="29"/>
  <c r="B46" i="29"/>
  <c r="B50" i="29"/>
  <c r="B54" i="29"/>
  <c r="B58" i="29"/>
  <c r="C72" i="29"/>
  <c r="B72" i="29"/>
  <c r="C200" i="29"/>
  <c r="C196" i="29"/>
  <c r="C192" i="29"/>
  <c r="C188" i="29"/>
  <c r="C184" i="29"/>
  <c r="C180" i="29"/>
  <c r="C176" i="29"/>
  <c r="C197" i="29"/>
  <c r="C189" i="29"/>
  <c r="C181" i="29"/>
  <c r="C173" i="29"/>
  <c r="C172" i="29"/>
  <c r="C169" i="29"/>
  <c r="C168" i="29"/>
  <c r="C161" i="29"/>
  <c r="C160" i="29"/>
  <c r="C156" i="29"/>
  <c r="C152" i="29"/>
  <c r="C148" i="29"/>
  <c r="C144" i="29"/>
  <c r="C140" i="29"/>
  <c r="C136" i="29"/>
  <c r="C132" i="29"/>
  <c r="C128" i="29"/>
  <c r="C124" i="29"/>
  <c r="C120" i="29"/>
  <c r="C93" i="29"/>
  <c r="C89" i="29"/>
  <c r="C85" i="29"/>
  <c r="C81" i="29"/>
  <c r="C77" i="29"/>
  <c r="C73" i="29"/>
  <c r="C69" i="29"/>
  <c r="C65" i="29"/>
  <c r="C61" i="29"/>
  <c r="C57" i="29"/>
  <c r="C53" i="29"/>
  <c r="C49" i="29"/>
  <c r="C45" i="29"/>
  <c r="C201" i="29"/>
  <c r="C193" i="29"/>
  <c r="C185" i="29"/>
  <c r="C177" i="29"/>
  <c r="C164" i="29"/>
  <c r="C116" i="29"/>
  <c r="C113" i="29"/>
  <c r="C112" i="29"/>
  <c r="C109" i="29"/>
  <c r="C108" i="29"/>
  <c r="C104" i="29"/>
  <c r="C100" i="29"/>
  <c r="C96" i="29"/>
  <c r="I23" i="29"/>
  <c r="I21" i="29"/>
  <c r="I19" i="29"/>
  <c r="C165" i="29"/>
  <c r="C115" i="29"/>
  <c r="C111" i="29"/>
  <c r="C107" i="29"/>
  <c r="C103" i="29"/>
  <c r="C99" i="29"/>
  <c r="C95" i="29"/>
  <c r="C94" i="29"/>
  <c r="C90" i="29"/>
  <c r="C86" i="29"/>
  <c r="C82" i="29"/>
  <c r="C7" i="29"/>
  <c r="C11" i="29"/>
  <c r="I11" i="29"/>
  <c r="C15" i="29"/>
  <c r="I17" i="29"/>
  <c r="C18" i="29"/>
  <c r="I20" i="29"/>
  <c r="C24" i="29"/>
  <c r="C25" i="29"/>
  <c r="C28" i="29"/>
  <c r="C32" i="29"/>
  <c r="C36" i="29"/>
  <c r="C40" i="29"/>
  <c r="C42" i="29"/>
  <c r="C46" i="29"/>
  <c r="C50" i="29"/>
  <c r="C54" i="29"/>
  <c r="C58" i="29"/>
  <c r="C62" i="29"/>
  <c r="C66" i="29"/>
  <c r="E69" i="29"/>
  <c r="C70" i="29"/>
  <c r="C76" i="29"/>
  <c r="C105" i="29"/>
  <c r="C6" i="29"/>
  <c r="C26" i="29"/>
  <c r="C30" i="29"/>
  <c r="C34" i="29"/>
  <c r="C37" i="29"/>
  <c r="B52" i="29"/>
  <c r="D60" i="29"/>
  <c r="B60" i="29"/>
  <c r="B68" i="29"/>
  <c r="C74" i="29"/>
  <c r="C101" i="29"/>
  <c r="I14" i="29"/>
  <c r="C38" i="29"/>
  <c r="B48" i="29"/>
  <c r="C3" i="29"/>
  <c r="E101" i="29"/>
  <c r="E133" i="29"/>
  <c r="C17" i="29"/>
  <c r="I18" i="29"/>
  <c r="C20" i="29"/>
  <c r="C21" i="29"/>
  <c r="B22" i="29"/>
  <c r="C44" i="29"/>
  <c r="C48" i="29"/>
  <c r="D49" i="29"/>
  <c r="C52" i="29"/>
  <c r="C56" i="29"/>
  <c r="C60" i="29"/>
  <c r="C64" i="29"/>
  <c r="C68" i="29"/>
  <c r="C78" i="29"/>
  <c r="C97" i="29"/>
  <c r="E92" i="29"/>
  <c r="C121" i="29"/>
  <c r="B123" i="29"/>
  <c r="C123" i="29"/>
  <c r="C130" i="29"/>
  <c r="B130" i="29"/>
  <c r="C137" i="29"/>
  <c r="C139" i="29"/>
  <c r="C146" i="29"/>
  <c r="B146" i="29"/>
  <c r="C153" i="29"/>
  <c r="C155" i="29"/>
  <c r="C162" i="29"/>
  <c r="B162" i="29"/>
  <c r="E189" i="29"/>
  <c r="C43" i="29"/>
  <c r="C47" i="29"/>
  <c r="C51" i="29"/>
  <c r="C55" i="29"/>
  <c r="C59" i="29"/>
  <c r="C63" i="29"/>
  <c r="C67" i="29"/>
  <c r="D70" i="29"/>
  <c r="C71" i="29"/>
  <c r="C75" i="29"/>
  <c r="D78" i="29"/>
  <c r="C79" i="29"/>
  <c r="B80" i="29"/>
  <c r="C83" i="29"/>
  <c r="B84" i="29"/>
  <c r="C87" i="29"/>
  <c r="C91" i="29"/>
  <c r="B92" i="29"/>
  <c r="C118" i="29"/>
  <c r="B118" i="29"/>
  <c r="C125" i="29"/>
  <c r="B127" i="29"/>
  <c r="C127" i="29"/>
  <c r="C134" i="29"/>
  <c r="C141" i="29"/>
  <c r="B143" i="29"/>
  <c r="C143" i="29"/>
  <c r="C150" i="29"/>
  <c r="E152" i="29"/>
  <c r="B157" i="29"/>
  <c r="C157" i="29"/>
  <c r="C80" i="29"/>
  <c r="C84" i="29"/>
  <c r="C88" i="29"/>
  <c r="C92" i="29"/>
  <c r="C117" i="29"/>
  <c r="D117" i="29"/>
  <c r="C122" i="29"/>
  <c r="C129" i="29"/>
  <c r="B131" i="29"/>
  <c r="C131" i="29"/>
  <c r="C138" i="29"/>
  <c r="B145" i="29"/>
  <c r="C145" i="29"/>
  <c r="B147" i="29"/>
  <c r="C147" i="29"/>
  <c r="C154" i="29"/>
  <c r="C167" i="29"/>
  <c r="B167" i="29"/>
  <c r="C98" i="29"/>
  <c r="C102" i="29"/>
  <c r="C106" i="29"/>
  <c r="C110" i="29"/>
  <c r="C114" i="29"/>
  <c r="B119" i="29"/>
  <c r="C119" i="29"/>
  <c r="C126" i="29"/>
  <c r="B126" i="29"/>
  <c r="D133" i="29"/>
  <c r="B133" i="29"/>
  <c r="C133" i="29"/>
  <c r="B135" i="29"/>
  <c r="C135" i="29"/>
  <c r="C142" i="29"/>
  <c r="B142" i="29"/>
  <c r="D142" i="29"/>
  <c r="B149" i="29"/>
  <c r="C149" i="29"/>
  <c r="B151" i="29"/>
  <c r="C151" i="29"/>
  <c r="D151" i="29"/>
  <c r="C158" i="29"/>
  <c r="B158" i="29"/>
  <c r="D158" i="29"/>
  <c r="C163" i="29"/>
  <c r="E169" i="29"/>
  <c r="C179" i="29"/>
  <c r="C187" i="29"/>
  <c r="C195" i="29"/>
  <c r="D166" i="29"/>
  <c r="C166" i="29"/>
  <c r="C171" i="29"/>
  <c r="C175" i="29"/>
  <c r="B175" i="29"/>
  <c r="C183" i="29"/>
  <c r="C191" i="29"/>
  <c r="B191" i="29"/>
  <c r="C199" i="29"/>
  <c r="B199" i="29"/>
  <c r="C159" i="29"/>
  <c r="B166" i="29"/>
  <c r="C170" i="29"/>
  <c r="E177" i="29"/>
  <c r="D173" i="29"/>
  <c r="C174" i="29"/>
  <c r="C178" i="29"/>
  <c r="C182" i="29"/>
  <c r="C186" i="29"/>
  <c r="C190" i="29"/>
  <c r="D193" i="29"/>
  <c r="C194" i="29"/>
  <c r="C198" i="29"/>
  <c r="C202" i="29"/>
  <c r="D174" i="29"/>
  <c r="D202" i="29"/>
  <c r="T6" i="29" l="1"/>
  <c r="T12" i="29"/>
  <c r="D155" i="29"/>
  <c r="D28" i="29"/>
  <c r="E141" i="29"/>
  <c r="I13" i="29"/>
  <c r="T14" i="29"/>
  <c r="T9" i="29"/>
  <c r="S3" i="29"/>
  <c r="T4" i="29"/>
  <c r="V3" i="29" s="1"/>
  <c r="T8" i="29"/>
  <c r="T13" i="29"/>
  <c r="T7" i="29"/>
  <c r="T10" i="29"/>
  <c r="T11" i="29"/>
  <c r="T5" i="29"/>
  <c r="K22" i="29"/>
  <c r="P4" i="29"/>
  <c r="E52" i="29"/>
  <c r="E17" i="29"/>
  <c r="D7" i="29"/>
  <c r="E8" i="29"/>
  <c r="D8" i="29"/>
  <c r="E13" i="29"/>
  <c r="E42" i="29"/>
  <c r="D136" i="29"/>
  <c r="D148" i="29"/>
  <c r="E125" i="29"/>
  <c r="E106" i="29"/>
  <c r="E98" i="29"/>
  <c r="E187" i="29"/>
  <c r="D107" i="29"/>
  <c r="E149" i="29"/>
  <c r="E119" i="29"/>
  <c r="E28" i="29"/>
  <c r="E34" i="29"/>
  <c r="D53" i="29"/>
  <c r="E63" i="29"/>
  <c r="D69" i="29"/>
  <c r="E88" i="29"/>
  <c r="E148" i="29"/>
  <c r="D162" i="29"/>
  <c r="E173" i="29"/>
  <c r="D82" i="29"/>
  <c r="D95" i="29"/>
  <c r="E136" i="29"/>
  <c r="E74" i="29"/>
  <c r="E124" i="29"/>
  <c r="D145" i="29"/>
  <c r="D101" i="29"/>
  <c r="E116" i="29"/>
  <c r="E176" i="29"/>
  <c r="D187" i="29"/>
  <c r="D175" i="29"/>
  <c r="E180" i="29"/>
  <c r="D169" i="29"/>
  <c r="D186" i="29"/>
  <c r="D6" i="29"/>
  <c r="E60" i="29"/>
  <c r="E24" i="29"/>
  <c r="D9" i="29"/>
  <c r="D34" i="29"/>
  <c r="D54" i="29"/>
  <c r="E9" i="29"/>
  <c r="E57" i="29"/>
  <c r="D63" i="29"/>
  <c r="E72" i="29"/>
  <c r="E23" i="29"/>
  <c r="D36" i="29"/>
  <c r="E54" i="29"/>
  <c r="D64" i="29"/>
  <c r="D80" i="29"/>
  <c r="D163" i="29"/>
  <c r="E158" i="29"/>
  <c r="E142" i="29"/>
  <c r="D93" i="29"/>
  <c r="E36" i="29"/>
  <c r="E175" i="29"/>
  <c r="E164" i="29"/>
  <c r="D199" i="29"/>
  <c r="E186" i="29"/>
  <c r="E182" i="29"/>
  <c r="D149" i="29"/>
  <c r="E128" i="29"/>
  <c r="D119" i="29"/>
  <c r="E104" i="29"/>
  <c r="E96" i="29"/>
  <c r="D138" i="29"/>
  <c r="E86" i="29"/>
  <c r="E78" i="29"/>
  <c r="D90" i="29"/>
  <c r="E132" i="29"/>
  <c r="E151" i="29"/>
  <c r="D75" i="29"/>
  <c r="E107" i="29"/>
  <c r="E58" i="29"/>
  <c r="D5" i="29"/>
  <c r="E68" i="29"/>
  <c r="F3" i="29"/>
  <c r="D160" i="29" s="1"/>
  <c r="B11" i="29"/>
  <c r="B176" i="29"/>
  <c r="B40" i="29"/>
  <c r="D182" i="29"/>
  <c r="D189" i="29"/>
  <c r="D177" i="29"/>
  <c r="E199" i="29"/>
  <c r="E192" i="29"/>
  <c r="E145" i="29"/>
  <c r="D126" i="29"/>
  <c r="D109" i="29"/>
  <c r="D167" i="29"/>
  <c r="E156" i="29"/>
  <c r="B138" i="29"/>
  <c r="E70" i="29"/>
  <c r="D157" i="29"/>
  <c r="E146" i="29"/>
  <c r="E130" i="29"/>
  <c r="D99" i="29"/>
  <c r="D74" i="29"/>
  <c r="E162" i="29"/>
  <c r="E80" i="29"/>
  <c r="D45" i="29"/>
  <c r="E38" i="29"/>
  <c r="D24" i="29"/>
  <c r="D156" i="29"/>
  <c r="D87" i="29"/>
  <c r="E109" i="29"/>
  <c r="E159" i="29"/>
  <c r="D116" i="29"/>
  <c r="E117" i="29"/>
  <c r="D68" i="29"/>
  <c r="D76" i="29"/>
  <c r="E53" i="29"/>
  <c r="E45" i="29"/>
  <c r="E22" i="29"/>
  <c r="D17" i="29"/>
  <c r="E10" i="29"/>
  <c r="E76" i="29"/>
  <c r="B111" i="29"/>
  <c r="D178" i="29"/>
  <c r="E193" i="29"/>
  <c r="E178" i="29"/>
  <c r="E174" i="29"/>
  <c r="D159" i="29"/>
  <c r="E100" i="29"/>
  <c r="E167" i="29"/>
  <c r="E90" i="29"/>
  <c r="E82" i="29"/>
  <c r="E166" i="29"/>
  <c r="E155" i="29"/>
  <c r="D143" i="29"/>
  <c r="D141" i="29"/>
  <c r="E120" i="29"/>
  <c r="D86" i="29"/>
  <c r="D146" i="29"/>
  <c r="D106" i="29"/>
  <c r="D61" i="29"/>
  <c r="E51" i="29"/>
  <c r="D33" i="29"/>
  <c r="D124" i="29"/>
  <c r="E99" i="29"/>
  <c r="D132" i="29"/>
  <c r="D152" i="29"/>
  <c r="D31" i="29"/>
  <c r="D52" i="29"/>
  <c r="E4" i="29"/>
  <c r="E61" i="29"/>
  <c r="D51" i="29"/>
  <c r="D16" i="29"/>
  <c r="E87" i="29"/>
  <c r="D72" i="29"/>
  <c r="D46" i="29"/>
  <c r="E16" i="29"/>
  <c r="D10" i="29"/>
  <c r="I7" i="29"/>
  <c r="D14" i="29"/>
  <c r="D13" i="29"/>
  <c r="D27" i="29"/>
  <c r="B15" i="29"/>
  <c r="B14" i="29"/>
  <c r="E64" i="29"/>
  <c r="B159" i="29"/>
  <c r="B201" i="29"/>
  <c r="B165" i="29"/>
  <c r="B37" i="29"/>
  <c r="B112" i="29"/>
  <c r="D43" i="29"/>
  <c r="E49" i="29"/>
  <c r="D98" i="29"/>
  <c r="E62" i="29"/>
  <c r="D48" i="29"/>
  <c r="D164" i="29"/>
  <c r="E118" i="29"/>
  <c r="D104" i="29"/>
  <c r="D100" i="29"/>
  <c r="D96" i="29"/>
  <c r="D144" i="29"/>
  <c r="E126" i="29"/>
  <c r="E56" i="29"/>
  <c r="D77" i="29"/>
  <c r="B62" i="29"/>
  <c r="E41" i="29"/>
  <c r="E20" i="29"/>
  <c r="I6" i="29"/>
  <c r="B103" i="29"/>
  <c r="B71" i="29"/>
  <c r="B21" i="29"/>
  <c r="I4" i="29"/>
  <c r="E3" i="29"/>
  <c r="D20" i="29"/>
  <c r="D23" i="29"/>
  <c r="D59" i="29"/>
  <c r="E65" i="29"/>
  <c r="D15" i="29"/>
  <c r="D180" i="29"/>
  <c r="E150" i="29"/>
  <c r="E134" i="29"/>
  <c r="D112" i="29"/>
  <c r="D108" i="29"/>
  <c r="D83" i="29"/>
  <c r="E195" i="29"/>
  <c r="B198" i="29"/>
  <c r="B202" i="29"/>
  <c r="D201" i="29"/>
  <c r="D170" i="29"/>
  <c r="B171" i="29"/>
  <c r="E161" i="29"/>
  <c r="B195" i="29"/>
  <c r="E190" i="29"/>
  <c r="D179" i="29"/>
  <c r="D113" i="29"/>
  <c r="E108" i="29"/>
  <c r="B141" i="29"/>
  <c r="E121" i="29"/>
  <c r="D194" i="29"/>
  <c r="D161" i="29"/>
  <c r="E191" i="29"/>
  <c r="E202" i="29"/>
  <c r="E196" i="29"/>
  <c r="D191" i="29"/>
  <c r="E160" i="29"/>
  <c r="B187" i="29"/>
  <c r="B163" i="29"/>
  <c r="E122" i="29"/>
  <c r="B117" i="29"/>
  <c r="E112" i="29"/>
  <c r="B154" i="29"/>
  <c r="E140" i="29"/>
  <c r="B129" i="29"/>
  <c r="B122" i="29"/>
  <c r="E94" i="29"/>
  <c r="B150" i="29"/>
  <c r="D134" i="29"/>
  <c r="D127" i="29"/>
  <c r="B125" i="29"/>
  <c r="D103" i="29"/>
  <c r="D153" i="29"/>
  <c r="D121" i="29"/>
  <c r="E59" i="29"/>
  <c r="E26" i="29"/>
  <c r="E18" i="29"/>
  <c r="E135" i="29"/>
  <c r="D115" i="29"/>
  <c r="E103" i="29"/>
  <c r="E114" i="29"/>
  <c r="E163" i="29"/>
  <c r="D35" i="29"/>
  <c r="D88" i="29"/>
  <c r="E73" i="29"/>
  <c r="E66" i="29"/>
  <c r="E12" i="29"/>
  <c r="D67" i="29"/>
  <c r="D47" i="29"/>
  <c r="E79" i="29"/>
  <c r="B66" i="29"/>
  <c r="E37" i="29"/>
  <c r="D190" i="29"/>
  <c r="D197" i="29"/>
  <c r="D181" i="29"/>
  <c r="E201" i="29"/>
  <c r="E185" i="29"/>
  <c r="D183" i="29"/>
  <c r="E200" i="29"/>
  <c r="D195" i="29"/>
  <c r="B179" i="29"/>
  <c r="D129" i="29"/>
  <c r="E153" i="29"/>
  <c r="E139" i="29"/>
  <c r="B134" i="29"/>
  <c r="D125" i="29"/>
  <c r="E181" i="29"/>
  <c r="B155" i="29"/>
  <c r="D139" i="29"/>
  <c r="B137" i="29"/>
  <c r="D57" i="29"/>
  <c r="E47" i="29"/>
  <c r="D41" i="29"/>
  <c r="D37" i="29"/>
  <c r="D29" i="29"/>
  <c r="D140" i="29"/>
  <c r="D110" i="29"/>
  <c r="D71" i="29"/>
  <c r="D91" i="29"/>
  <c r="E110" i="29"/>
  <c r="E115" i="29"/>
  <c r="E83" i="29"/>
  <c r="E71" i="29"/>
  <c r="B64" i="29"/>
  <c r="E5" i="29"/>
  <c r="D102" i="29"/>
  <c r="D62" i="29"/>
  <c r="E29" i="29"/>
  <c r="D21" i="29"/>
  <c r="I9" i="29"/>
  <c r="B5" i="29"/>
  <c r="I5" i="29"/>
  <c r="E15" i="29"/>
  <c r="B47" i="29"/>
  <c r="B79" i="29"/>
  <c r="B194" i="29"/>
  <c r="B113" i="29"/>
  <c r="B73" i="29"/>
  <c r="B29" i="29"/>
  <c r="B26" i="29"/>
  <c r="B192" i="29"/>
  <c r="B183" i="29"/>
  <c r="E129" i="29"/>
  <c r="D97" i="29"/>
  <c r="D154" i="29"/>
  <c r="D122" i="29"/>
  <c r="E171" i="29"/>
  <c r="D150" i="29"/>
  <c r="D94" i="29"/>
  <c r="B88" i="29"/>
  <c r="E197" i="29"/>
  <c r="B153" i="29"/>
  <c r="B139" i="29"/>
  <c r="B121" i="29"/>
  <c r="E89" i="29"/>
  <c r="D65" i="29"/>
  <c r="E55" i="29"/>
  <c r="E35" i="29"/>
  <c r="E31" i="29"/>
  <c r="E27" i="29"/>
  <c r="D114" i="29"/>
  <c r="E179" i="29"/>
  <c r="D79" i="29"/>
  <c r="E97" i="29"/>
  <c r="E102" i="29"/>
  <c r="E113" i="29"/>
  <c r="E127" i="29"/>
  <c r="D196" i="29"/>
  <c r="D192" i="29"/>
  <c r="D18" i="29"/>
  <c r="D55" i="29"/>
  <c r="E21" i="29"/>
  <c r="D12" i="29"/>
  <c r="D26" i="29"/>
  <c r="E14" i="29"/>
  <c r="B185" i="29"/>
  <c r="B59" i="29"/>
  <c r="B19" i="29"/>
  <c r="B93" i="29"/>
  <c r="B12" i="29"/>
  <c r="B114" i="29"/>
  <c r="B94" i="29"/>
  <c r="B182" i="29"/>
  <c r="B90" i="29"/>
  <c r="B38" i="29"/>
  <c r="B200" i="29"/>
  <c r="B184" i="29"/>
  <c r="B148" i="29"/>
  <c r="B108" i="29"/>
  <c r="B16" i="29"/>
  <c r="B174" i="29"/>
  <c r="B56" i="29"/>
  <c r="B44" i="29"/>
  <c r="B76" i="29"/>
  <c r="D92" i="29"/>
  <c r="D73" i="29"/>
  <c r="D66" i="29"/>
  <c r="D58" i="29"/>
  <c r="D50" i="29"/>
  <c r="D42" i="29"/>
  <c r="D38" i="29"/>
  <c r="E33" i="29"/>
  <c r="E19" i="29"/>
  <c r="I12" i="29"/>
  <c r="I8" i="29"/>
  <c r="D22" i="29"/>
  <c r="D11" i="29"/>
  <c r="B20" i="29"/>
  <c r="B7" i="29"/>
  <c r="E48" i="29"/>
  <c r="E11" i="29"/>
  <c r="B3" i="29"/>
  <c r="B61" i="29"/>
  <c r="B107" i="29"/>
  <c r="B91" i="29"/>
  <c r="B75" i="29"/>
  <c r="B55" i="29"/>
  <c r="B35" i="29"/>
  <c r="B13" i="29"/>
  <c r="B178" i="29"/>
  <c r="B34" i="29"/>
  <c r="B189" i="29"/>
  <c r="B169" i="29"/>
  <c r="B109" i="29"/>
  <c r="B85" i="29"/>
  <c r="B65" i="29"/>
  <c r="B41" i="29"/>
  <c r="B25" i="29"/>
  <c r="B8" i="29"/>
  <c r="B144" i="29"/>
  <c r="B120" i="29"/>
  <c r="B32" i="29"/>
  <c r="B170" i="29"/>
  <c r="B86" i="29"/>
  <c r="B30" i="29"/>
  <c r="B196" i="29"/>
  <c r="B180" i="29"/>
  <c r="B140" i="29"/>
  <c r="B96" i="29"/>
  <c r="B4" i="29"/>
  <c r="B110" i="29"/>
  <c r="B115" i="29"/>
  <c r="B99" i="29"/>
  <c r="B83" i="29"/>
  <c r="B63" i="29"/>
  <c r="B43" i="29"/>
  <c r="B27" i="29"/>
  <c r="B9" i="29"/>
  <c r="B98" i="29"/>
  <c r="B197" i="29"/>
  <c r="B177" i="29"/>
  <c r="B161" i="29"/>
  <c r="B101" i="29"/>
  <c r="B77" i="29"/>
  <c r="B53" i="29"/>
  <c r="B33" i="29"/>
  <c r="B17" i="29"/>
  <c r="B164" i="29"/>
  <c r="B132" i="29"/>
  <c r="B104" i="29"/>
  <c r="B190" i="29"/>
  <c r="B102" i="29"/>
  <c r="B70" i="29"/>
  <c r="B18" i="29"/>
  <c r="B188" i="29"/>
  <c r="B160" i="29"/>
  <c r="B116" i="29"/>
  <c r="B28" i="29"/>
  <c r="B186" i="29"/>
  <c r="B82" i="29"/>
  <c r="B23" i="29"/>
  <c r="B97" i="29"/>
  <c r="B45" i="29"/>
  <c r="B89" i="29"/>
  <c r="B156" i="29"/>
  <c r="B67" i="29"/>
  <c r="B168" i="29"/>
  <c r="B69" i="29"/>
  <c r="B100" i="29"/>
  <c r="I22" i="29"/>
  <c r="I24" i="29"/>
  <c r="E81" i="29" l="1"/>
  <c r="E77" i="29"/>
  <c r="D184" i="29"/>
  <c r="E147" i="29"/>
  <c r="D85" i="29"/>
  <c r="E123" i="29"/>
  <c r="D130" i="29"/>
  <c r="D147" i="29"/>
  <c r="E184" i="29"/>
  <c r="E7" i="29"/>
  <c r="D123" i="29"/>
  <c r="E43" i="29"/>
  <c r="D81" i="29"/>
  <c r="T3" i="29"/>
  <c r="V4" i="29"/>
  <c r="V5" i="29" s="1"/>
  <c r="P5" i="29"/>
  <c r="P6" i="29" s="1"/>
  <c r="E144" i="29"/>
  <c r="D39" i="29"/>
  <c r="E157" i="29"/>
  <c r="E95" i="29"/>
  <c r="D188" i="29"/>
  <c r="E85" i="29"/>
  <c r="D172" i="29"/>
  <c r="D137" i="29"/>
  <c r="D105" i="29"/>
  <c r="E188" i="29"/>
  <c r="E137" i="29"/>
  <c r="D4" i="29"/>
  <c r="E39" i="29"/>
  <c r="E105" i="29"/>
  <c r="E44" i="29"/>
  <c r="E170" i="29"/>
  <c r="E194" i="29"/>
  <c r="E50" i="29"/>
  <c r="D135" i="29"/>
  <c r="D120" i="29"/>
  <c r="D19" i="29"/>
  <c r="D40" i="29"/>
  <c r="D165" i="29"/>
  <c r="E143" i="29"/>
  <c r="E183" i="29"/>
  <c r="E172" i="29"/>
  <c r="E91" i="29"/>
  <c r="D111" i="29"/>
  <c r="E154" i="29"/>
  <c r="D30" i="29"/>
  <c r="E67" i="29"/>
  <c r="D198" i="29"/>
  <c r="I3" i="29"/>
  <c r="J17" i="29" s="1"/>
  <c r="D84" i="29"/>
  <c r="E32" i="29"/>
  <c r="E165" i="29"/>
  <c r="E168" i="29"/>
  <c r="E111" i="29"/>
  <c r="D168" i="29"/>
  <c r="E93" i="29"/>
  <c r="E198" i="29"/>
  <c r="E131" i="29"/>
  <c r="E40" i="29"/>
  <c r="D176" i="29"/>
  <c r="D56" i="29"/>
  <c r="E75" i="29"/>
  <c r="D171" i="29"/>
  <c r="D185" i="29"/>
  <c r="D89" i="29"/>
  <c r="D200" i="29"/>
  <c r="E138" i="29"/>
  <c r="E25" i="29"/>
  <c r="E84" i="29"/>
  <c r="E30" i="29"/>
  <c r="D25" i="29"/>
  <c r="D44" i="29"/>
  <c r="D131" i="29"/>
  <c r="D118" i="29"/>
  <c r="D32" i="29"/>
  <c r="V6" i="29" l="1"/>
  <c r="V7" i="29" s="1"/>
  <c r="V8" i="29" s="1"/>
  <c r="V9" i="29" s="1"/>
  <c r="U5" i="29"/>
  <c r="P7" i="29"/>
  <c r="P8" i="29" s="1"/>
  <c r="L15" i="29"/>
  <c r="J11" i="29" s="1"/>
  <c r="K11" i="29" s="1"/>
  <c r="U14" i="29"/>
  <c r="U11" i="29"/>
  <c r="U6" i="29"/>
  <c r="U9" i="29"/>
  <c r="U8" i="29"/>
  <c r="U12" i="29"/>
  <c r="U13" i="29"/>
  <c r="U10" i="29"/>
  <c r="U3" i="29"/>
  <c r="U7" i="29"/>
  <c r="V10" i="29" l="1"/>
  <c r="V11" i="29" s="1"/>
  <c r="V12" i="29" s="1"/>
  <c r="V13" i="29" s="1"/>
  <c r="V14" i="29" s="1"/>
  <c r="S4" i="29"/>
  <c r="U4" i="29"/>
  <c r="P9" i="29"/>
  <c r="J6" i="29"/>
  <c r="K6" i="29" s="1"/>
  <c r="J5" i="29"/>
  <c r="K5" i="29" s="1"/>
  <c r="J13" i="29"/>
  <c r="K13" i="29" s="1"/>
  <c r="J12" i="29"/>
  <c r="K12" i="29" s="1"/>
  <c r="J14" i="29"/>
  <c r="K14" i="29" s="1"/>
  <c r="J10" i="29"/>
  <c r="K10" i="29" s="1"/>
  <c r="J9" i="29"/>
  <c r="K9" i="29" s="1"/>
  <c r="J7" i="29"/>
  <c r="K7" i="29" s="1"/>
  <c r="J4" i="29"/>
  <c r="K4" i="29" s="1"/>
  <c r="J8" i="29"/>
  <c r="K8" i="29" s="1"/>
  <c r="J3" i="29"/>
  <c r="K3" i="29" s="1"/>
  <c r="M18" i="29"/>
  <c r="V15" i="29" l="1"/>
  <c r="V16" i="29" s="1"/>
  <c r="U16" i="29"/>
  <c r="S5" i="29"/>
  <c r="S6" i="29" s="1"/>
  <c r="S7" i="29" s="1"/>
  <c r="P10" i="29"/>
  <c r="P11" i="29" s="1"/>
  <c r="P12" i="29" s="1"/>
  <c r="P13" i="29" s="1"/>
  <c r="P14" i="29" s="1"/>
  <c r="L8" i="29"/>
  <c r="L9" i="29"/>
  <c r="L13" i="29"/>
  <c r="L12" i="29"/>
  <c r="L4" i="29"/>
  <c r="L11" i="29"/>
  <c r="L10" i="29"/>
  <c r="L6" i="29"/>
  <c r="L14" i="29"/>
  <c r="L5" i="29"/>
  <c r="L3" i="29"/>
  <c r="I15" i="29"/>
  <c r="H25" i="29" s="1"/>
  <c r="L7" i="29"/>
  <c r="S8" i="29" l="1"/>
  <c r="S9" i="29" s="1"/>
  <c r="P15" i="29"/>
  <c r="P16" i="29" l="1"/>
  <c r="Q15" i="29"/>
  <c r="S10" i="29"/>
  <c r="S11" i="29" s="1"/>
  <c r="S12" i="29" l="1"/>
  <c r="S13" i="29" s="1"/>
  <c r="S14" i="29" l="1"/>
  <c r="S15" i="29" l="1"/>
  <c r="S16" i="29" s="1"/>
</calcChain>
</file>

<file path=xl/sharedStrings.xml><?xml version="1.0" encoding="utf-8"?>
<sst xmlns="http://schemas.openxmlformats.org/spreadsheetml/2006/main" count="41" uniqueCount="36">
  <si>
    <t>Max</t>
  </si>
  <si>
    <t>Min</t>
  </si>
  <si>
    <t>Count</t>
  </si>
  <si>
    <t>Rank</t>
  </si>
  <si>
    <t>StdDev</t>
  </si>
  <si>
    <t>CV</t>
  </si>
  <si>
    <t>Yor Final Grades</t>
  </si>
  <si>
    <t>Gap With Higher Grade</t>
  </si>
  <si>
    <t>Grade</t>
  </si>
  <si>
    <t>Score</t>
  </si>
  <si>
    <t>L-Grade</t>
  </si>
  <si>
    <t>N-Grade</t>
  </si>
  <si>
    <t>Sub-Group</t>
  </si>
  <si>
    <t>%</t>
  </si>
  <si>
    <t>Cum%</t>
  </si>
  <si>
    <t>Standard</t>
  </si>
  <si>
    <t>Uniform</t>
  </si>
  <si>
    <t>Normal</t>
  </si>
  <si>
    <t>Combined</t>
  </si>
  <si>
    <t>F</t>
  </si>
  <si>
    <t>D-</t>
  </si>
  <si>
    <t>D</t>
  </si>
  <si>
    <t>D+</t>
  </si>
  <si>
    <t>C-</t>
  </si>
  <si>
    <t>C</t>
  </si>
  <si>
    <t>C+</t>
  </si>
  <si>
    <t>B-</t>
  </si>
  <si>
    <t>B</t>
  </si>
  <si>
    <t>B+</t>
  </si>
  <si>
    <t>A-</t>
  </si>
  <si>
    <t>A</t>
  </si>
  <si>
    <t>Average</t>
  </si>
  <si>
    <t xml:space="preserve">  Mean</t>
  </si>
  <si>
    <t xml:space="preserve">  Median</t>
  </si>
  <si>
    <t>(Max-Min)/5</t>
  </si>
  <si>
    <t>For Normal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</si>
</sst>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0.0"/>
    <numFmt numFmtId="165" formatCode="&quot;$&quot;#,##0,"/>
    <numFmt numFmtId="166" formatCode="d\-mmm\-yyyy"/>
    <numFmt numFmtId="167" formatCode="#\ ???/???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9"/>
      <name val="Arial"/>
      <family val="2"/>
    </font>
    <font>
      <sz val="10"/>
      <name val="Arial"/>
      <family val="2"/>
    </font>
    <font>
      <sz val="12"/>
      <name val="Bookman Old Style"/>
      <family val="1"/>
    </font>
    <font>
      <b/>
      <sz val="10"/>
      <name val="Arial"/>
      <family val="2"/>
    </font>
    <font>
      <u/>
      <sz val="11"/>
      <color theme="10"/>
      <name val="Calibri"/>
      <family val="2"/>
    </font>
    <font>
      <b/>
      <sz val="16"/>
      <color indexed="53"/>
      <name val="Bell MT"/>
      <family val="1"/>
    </font>
    <font>
      <sz val="11"/>
      <name val="Calibri"/>
      <family val="2"/>
      <scheme val="minor"/>
    </font>
    <font>
      <shadow/>
      <sz val="12"/>
      <color rgb="FFC00000"/>
      <name val="Book Antiqua"/>
      <family val="1"/>
    </font>
    <font>
      <shadow/>
      <sz val="12"/>
      <name val="Book Antiqua"/>
      <family val="1"/>
    </font>
    <font>
      <b/>
      <sz val="11"/>
      <color rgb="FFFF0000"/>
      <name val="Calibri"/>
      <family val="2"/>
      <scheme val="minor"/>
    </font>
    <font>
      <b/>
      <sz val="11"/>
      <name val="Book Antiqua"/>
      <family val="1"/>
    </font>
    <font>
      <sz val="11"/>
      <color theme="1"/>
      <name val="Book Antiqua"/>
      <family val="1"/>
    </font>
    <font>
      <b/>
      <sz val="11"/>
      <color rgb="FFFF0000"/>
      <name val="Book Antiqua"/>
      <family val="1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53"/>
      </left>
      <right style="thick">
        <color indexed="53"/>
      </right>
      <top style="thick">
        <color indexed="53"/>
      </top>
      <bottom style="thick">
        <color indexed="53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3" fillId="5" borderId="5">
      <alignment wrapText="1"/>
    </xf>
    <xf numFmtId="0" fontId="3" fillId="5" borderId="5">
      <alignment horizontal="centerContinuous" wrapText="1"/>
    </xf>
    <xf numFmtId="44" fontId="4" fillId="0" borderId="0" applyFont="0" applyFill="0" applyBorder="0" applyAlignment="0" applyProtection="0"/>
    <xf numFmtId="165" fontId="5" fillId="0" borderId="0"/>
    <xf numFmtId="166" fontId="6" fillId="0" borderId="0" applyFont="0" applyFill="0" applyBorder="0" applyProtection="0">
      <alignment horizontal="center"/>
    </xf>
    <xf numFmtId="0" fontId="7" fillId="0" borderId="0" applyNumberFormat="0" applyFill="0" applyBorder="0" applyAlignment="0" applyProtection="0">
      <alignment vertical="top"/>
      <protection locked="0"/>
    </xf>
    <xf numFmtId="0" fontId="4" fillId="0" borderId="0"/>
    <xf numFmtId="9" fontId="1" fillId="0" borderId="0" applyFont="0" applyFill="0" applyBorder="0" applyAlignment="0" applyProtection="0"/>
    <xf numFmtId="167" fontId="8" fillId="6" borderId="6">
      <alignment horizontal="left" indent="2"/>
    </xf>
    <xf numFmtId="0" fontId="4" fillId="7" borderId="5">
      <alignment horizontal="centerContinuous" wrapText="1"/>
    </xf>
    <xf numFmtId="0" fontId="4" fillId="0" borderId="0">
      <alignment wrapText="1"/>
    </xf>
    <xf numFmtId="0" fontId="4" fillId="8" borderId="5">
      <alignment horizontal="centerContinuous" wrapText="1"/>
    </xf>
    <xf numFmtId="0" fontId="1" fillId="0" borderId="0"/>
    <xf numFmtId="0" fontId="2" fillId="3" borderId="5">
      <alignment wrapText="1"/>
    </xf>
    <xf numFmtId="0" fontId="9" fillId="4" borderId="5">
      <alignment horizontal="centerContinuous" wrapText="1"/>
    </xf>
    <xf numFmtId="0" fontId="4" fillId="2" borderId="5" applyFont="0">
      <alignment horizontal="centerContinuous" wrapText="1"/>
    </xf>
  </cellStyleXfs>
  <cellXfs count="37">
    <xf numFmtId="0" fontId="0" fillId="0" borderId="0" xfId="0"/>
    <xf numFmtId="0" fontId="0" fillId="0" borderId="0" xfId="0" applyAlignment="1">
      <alignment horizontal="center"/>
    </xf>
    <xf numFmtId="0" fontId="10" fillId="9" borderId="0" xfId="0" applyFont="1" applyFill="1" applyBorder="1" applyAlignment="1">
      <alignment horizontal="center" vertical="center" wrapText="1" readingOrder="1"/>
    </xf>
    <xf numFmtId="0" fontId="11" fillId="0" borderId="0" xfId="0" applyFont="1" applyFill="1" applyBorder="1" applyAlignment="1">
      <alignment horizontal="center" vertical="center" wrapText="1" readingOrder="1"/>
    </xf>
    <xf numFmtId="0" fontId="10" fillId="0" borderId="0" xfId="0" applyFont="1" applyFill="1" applyBorder="1" applyAlignment="1">
      <alignment horizontal="center" vertical="center" wrapText="1" readingOrder="1"/>
    </xf>
    <xf numFmtId="0" fontId="11" fillId="0" borderId="0" xfId="0" applyFont="1" applyFill="1" applyBorder="1" applyAlignment="1">
      <alignment horizontal="left" vertical="center" readingOrder="1"/>
    </xf>
    <xf numFmtId="0" fontId="12" fillId="0" borderId="0" xfId="0" applyFont="1" applyFill="1" applyAlignment="1">
      <alignment wrapText="1"/>
    </xf>
    <xf numFmtId="0" fontId="10" fillId="9" borderId="4" xfId="0" applyFont="1" applyFill="1" applyBorder="1" applyAlignment="1">
      <alignment horizontal="center" vertical="center" readingOrder="1"/>
    </xf>
    <xf numFmtId="0" fontId="11" fillId="0" borderId="1" xfId="0" applyFont="1" applyFill="1" applyBorder="1" applyAlignment="1">
      <alignment horizontal="center" vertical="center" readingOrder="1"/>
    </xf>
    <xf numFmtId="0" fontId="13" fillId="0" borderId="0" xfId="0" applyFont="1" applyAlignment="1">
      <alignment horizontal="center" wrapText="1"/>
    </xf>
    <xf numFmtId="0" fontId="11" fillId="0" borderId="0" xfId="0" applyFont="1" applyFill="1" applyBorder="1" applyAlignment="1">
      <alignment horizontal="center" vertical="center" readingOrder="1"/>
    </xf>
    <xf numFmtId="0" fontId="14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Fill="1" applyAlignment="1">
      <alignment horizontal="center"/>
    </xf>
    <xf numFmtId="0" fontId="10" fillId="9" borderId="10" xfId="0" applyFont="1" applyFill="1" applyBorder="1" applyAlignment="1">
      <alignment horizontal="center" vertical="center" readingOrder="1"/>
    </xf>
    <xf numFmtId="164" fontId="0" fillId="0" borderId="4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9" fontId="0" fillId="0" borderId="0" xfId="1" applyFont="1" applyAlignment="1">
      <alignment horizontal="center"/>
    </xf>
    <xf numFmtId="2" fontId="0" fillId="0" borderId="0" xfId="1" applyNumberFormat="1" applyFont="1" applyAlignment="1">
      <alignment horizontal="center"/>
    </xf>
    <xf numFmtId="0" fontId="10" fillId="0" borderId="0" xfId="0" applyFont="1" applyFill="1" applyBorder="1" applyAlignment="1">
      <alignment horizontal="center" vertical="center" readingOrder="1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164" fontId="10" fillId="9" borderId="10" xfId="0" applyNumberFormat="1" applyFont="1" applyFill="1" applyBorder="1" applyAlignment="1">
      <alignment horizontal="center" vertical="center" readingOrder="1"/>
    </xf>
    <xf numFmtId="164" fontId="10" fillId="0" borderId="0" xfId="0" applyNumberFormat="1" applyFont="1" applyFill="1" applyBorder="1" applyAlignment="1">
      <alignment horizontal="center" vertical="center" readingOrder="1"/>
    </xf>
    <xf numFmtId="164" fontId="10" fillId="9" borderId="11" xfId="0" applyNumberFormat="1" applyFont="1" applyFill="1" applyBorder="1" applyAlignment="1">
      <alignment horizontal="center" vertical="center" readingOrder="1"/>
    </xf>
    <xf numFmtId="164" fontId="0" fillId="0" borderId="8" xfId="0" applyNumberForma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ill="1"/>
    <xf numFmtId="1" fontId="10" fillId="0" borderId="0" xfId="0" applyNumberFormat="1" applyFont="1" applyFill="1" applyBorder="1" applyAlignment="1">
      <alignment horizontal="center" vertical="center" readingOrder="1"/>
    </xf>
    <xf numFmtId="0" fontId="14" fillId="0" borderId="0" xfId="0" applyFont="1" applyAlignment="1">
      <alignment horizontal="right"/>
    </xf>
    <xf numFmtId="2" fontId="14" fillId="0" borderId="0" xfId="0" applyNumberFormat="1" applyFont="1"/>
    <xf numFmtId="0" fontId="9" fillId="0" borderId="0" xfId="0" applyFont="1"/>
    <xf numFmtId="2" fontId="10" fillId="0" borderId="0" xfId="0" applyNumberFormat="1" applyFont="1" applyFill="1" applyBorder="1" applyAlignment="1">
      <alignment horizontal="center" vertical="center" readingOrder="1"/>
    </xf>
  </cellXfs>
  <cellStyles count="18">
    <cellStyle name="blue" xfId="2" xr:uid="{00000000-0005-0000-0000-000000000000}"/>
    <cellStyle name="bluecenteraccrossselection" xfId="3" xr:uid="{00000000-0005-0000-0000-000001000000}"/>
    <cellStyle name="Currency 2" xfId="4" xr:uid="{00000000-0005-0000-0000-000002000000}"/>
    <cellStyle name="Currency Round to thousands" xfId="5" xr:uid="{00000000-0005-0000-0000-000003000000}"/>
    <cellStyle name="DarkBlueLabel" xfId="15" xr:uid="{00000000-0005-0000-0000-000004000000}"/>
    <cellStyle name="Four-Digit Year" xfId="6" xr:uid="{00000000-0005-0000-0000-000005000000}"/>
    <cellStyle name="Hyperlink 2" xfId="7" xr:uid="{00000000-0005-0000-0000-000006000000}"/>
    <cellStyle name="LightYellowLabelCentered" xfId="16" xr:uid="{00000000-0005-0000-0000-000007000000}"/>
    <cellStyle name="Normal" xfId="0" builtinId="0"/>
    <cellStyle name="Normal 2" xfId="8" xr:uid="{00000000-0005-0000-0000-000009000000}"/>
    <cellStyle name="Normal 2 2" xfId="14" xr:uid="{00000000-0005-0000-0000-00000A000000}"/>
    <cellStyle name="Percent" xfId="1" builtinId="5"/>
    <cellStyle name="Percent 2" xfId="9" xr:uid="{00000000-0005-0000-0000-00000C000000}"/>
    <cellStyle name="Rad" xfId="10" xr:uid="{00000000-0005-0000-0000-00000D000000}"/>
    <cellStyle name="redcenteraccrossselection" xfId="11" xr:uid="{00000000-0005-0000-0000-00000E000000}"/>
    <cellStyle name="Wrap Text" xfId="12" xr:uid="{00000000-0005-0000-0000-00000F000000}"/>
    <cellStyle name="yellowcenteraccrossselection" xfId="13" xr:uid="{00000000-0005-0000-0000-000010000000}"/>
    <cellStyle name="YellowCenterAcrossSelection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'3.Grades'!$H$25</c:f>
          <c:strCache>
            <c:ptCount val="1"/>
            <c:pt idx="0">
              <c:v>  Median = 76.05  Mean = 75.74 ( 2.1 )  CV = 0.13</c:v>
            </c:pt>
          </c:strCache>
        </c:strRef>
      </c:tx>
      <c:overlay val="0"/>
      <c:txPr>
        <a:bodyPr/>
        <a:lstStyle/>
        <a:p>
          <a:pPr>
            <a:defRPr sz="1200"/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'3.Grades'!$I$2</c:f>
              <c:strCache>
                <c:ptCount val="1"/>
                <c:pt idx="0">
                  <c:v>Sub-Group</c:v>
                </c:pt>
              </c:strCache>
            </c:strRef>
          </c:tx>
          <c:invertIfNegative val="0"/>
          <c:cat>
            <c:strRef>
              <c:f>'3.Grades'!$G$3:$G$14</c:f>
              <c:strCache>
                <c:ptCount val="12"/>
                <c:pt idx="0">
                  <c:v>F</c:v>
                </c:pt>
                <c:pt idx="1">
                  <c:v>D-</c:v>
                </c:pt>
                <c:pt idx="2">
                  <c:v>D</c:v>
                </c:pt>
                <c:pt idx="3">
                  <c:v>D+</c:v>
                </c:pt>
                <c:pt idx="4">
                  <c:v>C-</c:v>
                </c:pt>
                <c:pt idx="5">
                  <c:v>C</c:v>
                </c:pt>
                <c:pt idx="6">
                  <c:v>C+</c:v>
                </c:pt>
                <c:pt idx="7">
                  <c:v>B-</c:v>
                </c:pt>
                <c:pt idx="8">
                  <c:v>B</c:v>
                </c:pt>
                <c:pt idx="9">
                  <c:v>B+</c:v>
                </c:pt>
                <c:pt idx="10">
                  <c:v>A-</c:v>
                </c:pt>
                <c:pt idx="11">
                  <c:v>A</c:v>
                </c:pt>
              </c:strCache>
            </c:strRef>
          </c:cat>
          <c:val>
            <c:numRef>
              <c:f>'3.Grades'!$I$3:$I$14</c:f>
              <c:numCache>
                <c:formatCode>General</c:formatCode>
                <c:ptCount val="12"/>
                <c:pt idx="0">
                  <c:v>16</c:v>
                </c:pt>
                <c:pt idx="1">
                  <c:v>11</c:v>
                </c:pt>
                <c:pt idx="2">
                  <c:v>11</c:v>
                </c:pt>
                <c:pt idx="3">
                  <c:v>19</c:v>
                </c:pt>
                <c:pt idx="4">
                  <c:v>19</c:v>
                </c:pt>
                <c:pt idx="5">
                  <c:v>24</c:v>
                </c:pt>
                <c:pt idx="6">
                  <c:v>32</c:v>
                </c:pt>
                <c:pt idx="7">
                  <c:v>8</c:v>
                </c:pt>
                <c:pt idx="8">
                  <c:v>27</c:v>
                </c:pt>
                <c:pt idx="9">
                  <c:v>7</c:v>
                </c:pt>
                <c:pt idx="10">
                  <c:v>21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B5-4E40-BA0A-AAC705BF26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5735632"/>
        <c:axId val="675736024"/>
      </c:barChart>
      <c:lineChart>
        <c:grouping val="stacked"/>
        <c:varyColors val="0"/>
        <c:ser>
          <c:idx val="1"/>
          <c:order val="1"/>
          <c:tx>
            <c:strRef>
              <c:f>'3.Grades'!$L$2</c:f>
              <c:strCache>
                <c:ptCount val="1"/>
                <c:pt idx="0">
                  <c:v>Cum%</c:v>
                </c:pt>
              </c:strCache>
            </c:strRef>
          </c:tx>
          <c:cat>
            <c:multiLvlStrRef>
              <c:f>Sheet1!#REF!</c:f>
            </c:multiLvlStrRef>
          </c:cat>
          <c:val>
            <c:numRef>
              <c:f>'3.Grades'!$L$3:$L$14</c:f>
              <c:numCache>
                <c:formatCode>0%</c:formatCode>
                <c:ptCount val="12"/>
                <c:pt idx="0">
                  <c:v>0.08</c:v>
                </c:pt>
                <c:pt idx="1">
                  <c:v>0.13500000000000001</c:v>
                </c:pt>
                <c:pt idx="2">
                  <c:v>0.19</c:v>
                </c:pt>
                <c:pt idx="3">
                  <c:v>0.28500000000000003</c:v>
                </c:pt>
                <c:pt idx="4">
                  <c:v>0.38</c:v>
                </c:pt>
                <c:pt idx="5">
                  <c:v>0.5</c:v>
                </c:pt>
                <c:pt idx="6">
                  <c:v>0.66</c:v>
                </c:pt>
                <c:pt idx="7">
                  <c:v>0.70000000000000007</c:v>
                </c:pt>
                <c:pt idx="8">
                  <c:v>0.83500000000000008</c:v>
                </c:pt>
                <c:pt idx="9">
                  <c:v>0.87000000000000011</c:v>
                </c:pt>
                <c:pt idx="10">
                  <c:v>0.97500000000000009</c:v>
                </c:pt>
                <c:pt idx="1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B5-4E40-BA0A-AAC705BF26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5736808"/>
        <c:axId val="675736416"/>
      </c:lineChart>
      <c:catAx>
        <c:axId val="675735632"/>
        <c:scaling>
          <c:orientation val="minMax"/>
        </c:scaling>
        <c:delete val="0"/>
        <c:axPos val="b"/>
        <c:numFmt formatCode="0.00" sourceLinked="0"/>
        <c:majorTickMark val="out"/>
        <c:minorTickMark val="none"/>
        <c:tickLblPos val="nextTo"/>
        <c:txPr>
          <a:bodyPr rot="2700000"/>
          <a:lstStyle/>
          <a:p>
            <a:pPr>
              <a:defRPr/>
            </a:pPr>
            <a:endParaRPr lang="en-US"/>
          </a:p>
        </c:txPr>
        <c:crossAx val="675736024"/>
        <c:crosses val="autoZero"/>
        <c:auto val="1"/>
        <c:lblAlgn val="ctr"/>
        <c:lblOffset val="100"/>
        <c:noMultiLvlLbl val="0"/>
      </c:catAx>
      <c:valAx>
        <c:axId val="675736024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75735632"/>
        <c:crosses val="autoZero"/>
        <c:crossBetween val="between"/>
        <c:majorUnit val="4"/>
      </c:valAx>
      <c:valAx>
        <c:axId val="675736416"/>
        <c:scaling>
          <c:orientation val="minMax"/>
          <c:max val="1"/>
        </c:scaling>
        <c:delete val="0"/>
        <c:axPos val="r"/>
        <c:numFmt formatCode="0%" sourceLinked="1"/>
        <c:majorTickMark val="out"/>
        <c:minorTickMark val="none"/>
        <c:tickLblPos val="nextTo"/>
        <c:crossAx val="675736808"/>
        <c:crosses val="max"/>
        <c:crossBetween val="between"/>
        <c:majorUnit val="0.2"/>
      </c:valAx>
      <c:catAx>
        <c:axId val="675736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5736416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590549</xdr:colOff>
      <xdr:row>20</xdr:row>
      <xdr:rowOff>19050</xdr:rowOff>
    </xdr:from>
    <xdr:to>
      <xdr:col>25</xdr:col>
      <xdr:colOff>66675</xdr:colOff>
      <xdr:row>41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a2035\AppData\Local\Microsoft\Windows\Temporary%20Internet%20Files\Low\Content.IE5\E8MR10H7\Busn210ch0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ics"/>
      <sheetName val="PD(1)"/>
      <sheetName val="PD(1)an"/>
      <sheetName val="PD(2)"/>
      <sheetName val="PD(2)an"/>
      <sheetName val="PD(3)"/>
      <sheetName val="PD(3)an"/>
      <sheetName val="EVSD(1)"/>
      <sheetName val="EVSD(1)an"/>
      <sheetName val="EVSD(2)"/>
      <sheetName val="EVSD(2)an"/>
      <sheetName val="EVSD(3)"/>
      <sheetName val="EVSD(3)an"/>
      <sheetName val="BDPD"/>
      <sheetName val="B(1)"/>
      <sheetName val="B(1)an"/>
      <sheetName val="B(2)"/>
      <sheetName val="B(2an)"/>
      <sheetName val="B(2.5)"/>
      <sheetName val="B(2.5an)"/>
      <sheetName val="B(3)"/>
      <sheetName val="B(4)"/>
      <sheetName val="B(5)"/>
      <sheetName val="B(5an)"/>
      <sheetName val="P(1)"/>
      <sheetName val="P(1an)"/>
      <sheetName val="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B1">
            <v>8</v>
          </cell>
        </row>
        <row r="6">
          <cell r="A6">
            <v>0</v>
          </cell>
          <cell r="B6">
            <v>0.24787589110824962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202"/>
  <sheetViews>
    <sheetView tabSelected="1" topLeftCell="A2" workbookViewId="0">
      <selection activeCell="A31" sqref="A31"/>
    </sheetView>
  </sheetViews>
  <sheetFormatPr defaultRowHeight="15" x14ac:dyDescent="0.25"/>
  <cols>
    <col min="1" max="1" width="12.140625" customWidth="1"/>
    <col min="2" max="2" width="17.28515625" style="35" customWidth="1"/>
    <col min="3" max="3" width="8.140625" bestFit="1" customWidth="1"/>
    <col min="4" max="4" width="7.28515625" bestFit="1" customWidth="1"/>
    <col min="5" max="5" width="7.28515625" customWidth="1"/>
    <col min="6" max="6" width="5.85546875" bestFit="1" customWidth="1"/>
    <col min="7" max="7" width="8.85546875" bestFit="1" customWidth="1"/>
    <col min="8" max="8" width="11.7109375" customWidth="1"/>
    <col min="9" max="9" width="12.28515625" customWidth="1"/>
    <col min="10" max="10" width="8.5703125" customWidth="1"/>
    <col min="11" max="11" width="19.85546875" customWidth="1"/>
    <col min="12" max="12" width="15" customWidth="1"/>
    <col min="13" max="13" width="10.5703125" customWidth="1"/>
    <col min="14" max="14" width="8.28515625" bestFit="1" customWidth="1"/>
    <col min="15" max="15" width="9.140625" customWidth="1"/>
    <col min="16" max="16" width="19.85546875" customWidth="1"/>
    <col min="17" max="17" width="9.140625" style="31" bestFit="1" customWidth="1"/>
    <col min="18" max="18" width="11.5703125" style="31" customWidth="1"/>
    <col min="19" max="19" width="19.85546875" style="31" customWidth="1"/>
    <col min="20" max="20" width="10.85546875" style="31" bestFit="1" customWidth="1"/>
    <col min="21" max="21" width="11.5703125" style="31" customWidth="1"/>
    <col min="22" max="22" width="20.5703125" style="31" customWidth="1"/>
    <col min="23" max="23" width="14" style="31" customWidth="1"/>
    <col min="24" max="24" width="6" customWidth="1"/>
    <col min="26" max="26" width="6.5703125" bestFit="1" customWidth="1"/>
    <col min="33" max="33" width="18.7109375" customWidth="1"/>
  </cols>
  <sheetData>
    <row r="1" spans="1:23" ht="78.75" customHeight="1" thickBot="1" x14ac:dyDescent="0.3">
      <c r="A1" s="2" t="s">
        <v>6</v>
      </c>
      <c r="B1" s="3" t="s">
        <v>7</v>
      </c>
      <c r="C1" s="4"/>
      <c r="M1" s="5"/>
      <c r="N1" s="6"/>
      <c r="Q1"/>
      <c r="R1"/>
      <c r="S1"/>
      <c r="T1"/>
      <c r="U1"/>
      <c r="V1"/>
      <c r="W1"/>
    </row>
    <row r="2" spans="1:23" ht="17.25" thickBot="1" x14ac:dyDescent="0.35">
      <c r="A2" s="7"/>
      <c r="B2" s="8"/>
      <c r="C2" s="9" t="s">
        <v>3</v>
      </c>
      <c r="D2" s="10" t="s">
        <v>8</v>
      </c>
      <c r="E2" s="10"/>
      <c r="F2" s="11" t="s">
        <v>9</v>
      </c>
      <c r="G2" s="12" t="s">
        <v>10</v>
      </c>
      <c r="H2" s="12" t="s">
        <v>11</v>
      </c>
      <c r="I2" s="12" t="s">
        <v>12</v>
      </c>
      <c r="J2" s="1" t="s">
        <v>13</v>
      </c>
      <c r="K2" s="1"/>
      <c r="L2" s="12" t="s">
        <v>14</v>
      </c>
      <c r="M2" s="12" t="s">
        <v>15</v>
      </c>
      <c r="N2" s="13" t="s">
        <v>16</v>
      </c>
      <c r="O2" s="12" t="s">
        <v>13</v>
      </c>
      <c r="P2" s="12"/>
      <c r="Q2" s="13" t="s">
        <v>17</v>
      </c>
      <c r="R2" s="13"/>
      <c r="S2" s="13"/>
      <c r="T2" s="13" t="s">
        <v>18</v>
      </c>
      <c r="U2" s="13" t="s">
        <v>13</v>
      </c>
      <c r="V2"/>
      <c r="W2"/>
    </row>
    <row r="3" spans="1:23" ht="16.5" thickBot="1" x14ac:dyDescent="0.3">
      <c r="A3" s="14">
        <f ca="1">CHOOSE(RANDBETWEEN(1,3),_xlfn.NORM.INV(RAND(),85,5),_xlfn.NORM.INV(RAND(),75,5),_xlfn.NORM.INV(RAND(),65,7))</f>
        <v>79.362987730849895</v>
      </c>
      <c r="B3" s="10">
        <f t="shared" ref="B3:B66" ca="1" si="0">ROUND(A3-INDEX($M$3:$M$15,1+(MATCH(A3,$M$3:$M$15,1))),2)</f>
        <v>-0.64</v>
      </c>
      <c r="C3" s="10">
        <f t="shared" ref="C3:C66" ca="1" si="1">_xlfn.RANK.EQ(A3,$A$3:$A$202,0)</f>
        <v>72</v>
      </c>
      <c r="D3" s="10" t="str">
        <f ca="1">VLOOKUP(A3,$F$3:$G$14,2)</f>
        <v>C+</v>
      </c>
      <c r="E3" s="10">
        <f t="shared" ref="E3:E66" ca="1" si="2">VLOOKUP(A3,$F$3:$H$14,3)</f>
        <v>2.2999999999999998</v>
      </c>
      <c r="F3" s="15">
        <f>M3</f>
        <v>0</v>
      </c>
      <c r="G3" s="16" t="s">
        <v>19</v>
      </c>
      <c r="H3" s="17">
        <v>0</v>
      </c>
      <c r="I3" s="1">
        <f ca="1">COUNTIFS($A$3:$A$202, "&gt;="&amp;F3,$A$3:$A$202, "&lt;"&amp;F4)</f>
        <v>16</v>
      </c>
      <c r="J3" s="18">
        <f t="shared" ref="J3:J14" ca="1" si="3">I3/$L$15</f>
        <v>0.08</v>
      </c>
      <c r="K3" s="19">
        <f t="shared" ref="K3:K14" ca="1" si="4">J3</f>
        <v>0.08</v>
      </c>
      <c r="L3" s="18">
        <f ca="1">SUM($J$3:J3)</f>
        <v>0.08</v>
      </c>
      <c r="M3" s="7">
        <v>0</v>
      </c>
      <c r="N3" s="36">
        <f ca="1">PERCENTILE($A$3:$A$202,O3)</f>
        <v>52.578497953701444</v>
      </c>
      <c r="O3" s="1">
        <f>(ROWS(O$3:O3)-1)/12</f>
        <v>0</v>
      </c>
      <c r="P3" s="1">
        <f ca="1">COUNTIF($A$3:$A$202,"&lt;"&amp;N4)</f>
        <v>17</v>
      </c>
      <c r="Q3" s="36">
        <f ca="1">PERCENTILE($A$3:$A$202,R3)</f>
        <v>52.578497953701444</v>
      </c>
      <c r="R3" s="1">
        <v>0</v>
      </c>
      <c r="S3" s="1">
        <f ca="1">COUNTIF($A$3:$A$202,"&lt;"&amp;Q4)</f>
        <v>8</v>
      </c>
      <c r="T3" s="20">
        <f ca="1">(Q3+N3+F3)/3</f>
        <v>35.052331969134293</v>
      </c>
      <c r="U3" s="1">
        <f ca="1">(COUNTIFS($A$3:$A$202, "&gt;="&amp;T3,$A$3:$A$202, "&lt;"&amp;T4))/$J$17</f>
        <v>7.4999999999999997E-2</v>
      </c>
      <c r="V3" s="1">
        <f ca="1">COUNTIF($A$3:$A$202,"&lt;"&amp;T4)</f>
        <v>15</v>
      </c>
      <c r="W3"/>
    </row>
    <row r="4" spans="1:23" ht="16.5" thickBot="1" x14ac:dyDescent="0.3">
      <c r="A4" s="14">
        <f t="shared" ref="A4:A67" ca="1" si="5">CHOOSE(RANDBETWEEN(1,3),_xlfn.NORM.INV(RAND(),85,5),_xlfn.NORM.INV(RAND(),75,5),_xlfn.NORM.INV(RAND(),65,7))</f>
        <v>80.383957180129087</v>
      </c>
      <c r="B4" s="10">
        <f t="shared" ca="1" si="0"/>
        <v>-1.62</v>
      </c>
      <c r="C4" s="10">
        <f t="shared" ca="1" si="1"/>
        <v>68</v>
      </c>
      <c r="D4" s="10" t="str">
        <f t="shared" ref="D4:D66" ca="1" si="6">VLOOKUP(A4,$F$3:$G$14,2)</f>
        <v>B-</v>
      </c>
      <c r="E4" s="10">
        <f t="shared" ca="1" si="2"/>
        <v>2.7</v>
      </c>
      <c r="F4" s="15">
        <f t="shared" ref="F4:F14" si="7">M4</f>
        <v>60</v>
      </c>
      <c r="G4" s="21" t="s">
        <v>20</v>
      </c>
      <c r="H4" s="22">
        <v>0.7</v>
      </c>
      <c r="I4" s="1">
        <f t="shared" ref="I4:I14" ca="1" si="8">COUNTIFS($A$3:$A$202, "&gt;="&amp;F4,$A$3:$A$202, "&lt;"&amp;F5)</f>
        <v>11</v>
      </c>
      <c r="J4" s="18">
        <f t="shared" ca="1" si="3"/>
        <v>5.5E-2</v>
      </c>
      <c r="K4" s="19">
        <f t="shared" ca="1" si="4"/>
        <v>5.5E-2</v>
      </c>
      <c r="L4" s="18">
        <f ca="1">SUM($J$3:J4)</f>
        <v>0.13500000000000001</v>
      </c>
      <c r="M4" s="23">
        <v>60</v>
      </c>
      <c r="N4" s="36">
        <f t="shared" ref="N4:N14" ca="1" si="9">PERCENTILE($A$3:$A$202,O4)</f>
        <v>60.597500607511016</v>
      </c>
      <c r="O4" s="1">
        <f>(ROWS(O$3:O4)-1)/12</f>
        <v>8.3333333333333329E-2</v>
      </c>
      <c r="P4" s="1">
        <f ca="1">COUNTIF($A$3:$A$202,"&lt;"&amp;N5)-SUM(P$3:P3)</f>
        <v>17</v>
      </c>
      <c r="Q4" s="36">
        <f t="shared" ref="Q4:Q14" ca="1" si="10">PERCENTILE($A$3:$A$202,R4)</f>
        <v>56.782613077851174</v>
      </c>
      <c r="R4" s="1">
        <v>0.04</v>
      </c>
      <c r="S4" s="1">
        <f ca="1">COUNTIF($A$3:$A$202,"&lt;"&amp;Q5)-SUM(S$3:S3)</f>
        <v>12</v>
      </c>
      <c r="T4" s="20">
        <f t="shared" ref="T4:T14" ca="1" si="11">(Q4+N4+F4)/3</f>
        <v>59.126704561787392</v>
      </c>
      <c r="U4" s="1">
        <f t="shared" ref="U4:U7" ca="1" si="12">(COUNTIFS($A$3:$A$202, "&gt;="&amp;T4,$A$3:$A$202, "&lt;"&amp;T5))/$J$17</f>
        <v>7.0000000000000007E-2</v>
      </c>
      <c r="V4" s="1">
        <f ca="1">COUNTIF($A$3:$A$202,"&lt;"&amp;T5)-SUM(V$3:V3)</f>
        <v>14</v>
      </c>
      <c r="W4"/>
    </row>
    <row r="5" spans="1:23" ht="16.5" thickBot="1" x14ac:dyDescent="0.3">
      <c r="A5" s="14">
        <f t="shared" ca="1" si="5"/>
        <v>84.306672460969182</v>
      </c>
      <c r="B5" s="10">
        <f t="shared" ca="1" si="0"/>
        <v>-1.69</v>
      </c>
      <c r="C5" s="10">
        <f t="shared" ca="1" si="1"/>
        <v>46</v>
      </c>
      <c r="D5" s="10" t="str">
        <f t="shared" ca="1" si="6"/>
        <v>B</v>
      </c>
      <c r="E5" s="10">
        <f t="shared" ca="1" si="2"/>
        <v>3</v>
      </c>
      <c r="F5" s="15">
        <f t="shared" si="7"/>
        <v>63</v>
      </c>
      <c r="G5" s="21" t="s">
        <v>21</v>
      </c>
      <c r="H5" s="22">
        <v>1</v>
      </c>
      <c r="I5" s="1">
        <f t="shared" ca="1" si="8"/>
        <v>11</v>
      </c>
      <c r="J5" s="18">
        <f t="shared" ca="1" si="3"/>
        <v>5.5E-2</v>
      </c>
      <c r="K5" s="19">
        <f t="shared" ca="1" si="4"/>
        <v>5.5E-2</v>
      </c>
      <c r="L5" s="18">
        <f ca="1">SUM($J$3:J5)</f>
        <v>0.19</v>
      </c>
      <c r="M5" s="23">
        <v>63</v>
      </c>
      <c r="N5" s="36">
        <f t="shared" ca="1" si="9"/>
        <v>65.062299750860717</v>
      </c>
      <c r="O5" s="1">
        <f>(ROWS(O$3:O5)-1)/12</f>
        <v>0.16666666666666666</v>
      </c>
      <c r="P5" s="1">
        <f ca="1">COUNTIF($A$3:$A$202,"&lt;"&amp;N6)-SUM(P$3:P4)</f>
        <v>16</v>
      </c>
      <c r="Q5" s="36">
        <f t="shared" ca="1" si="10"/>
        <v>61.973610197599719</v>
      </c>
      <c r="R5" s="1">
        <v>0.1</v>
      </c>
      <c r="S5" s="1">
        <f ca="1">COUNTIF($A$3:$A$202,"&lt;"&amp;Q6)-SUM(S$3:S4)</f>
        <v>14</v>
      </c>
      <c r="T5" s="20">
        <f t="shared" ca="1" si="11"/>
        <v>63.345303316153483</v>
      </c>
      <c r="U5" s="1">
        <f t="shared" ca="1" si="12"/>
        <v>5.5E-2</v>
      </c>
      <c r="V5" s="1">
        <f ca="1">COUNTIF($A$3:$A$202,"&lt;"&amp;T6)-SUM(V$3:V4)</f>
        <v>11</v>
      </c>
      <c r="W5"/>
    </row>
    <row r="6" spans="1:23" ht="16.5" thickBot="1" x14ac:dyDescent="0.3">
      <c r="A6" s="14">
        <f t="shared" ca="1" si="5"/>
        <v>73.824555657299953</v>
      </c>
      <c r="B6" s="10">
        <f t="shared" ca="1" si="0"/>
        <v>-2.1800000000000002</v>
      </c>
      <c r="C6" s="10">
        <f t="shared" ca="1" si="1"/>
        <v>116</v>
      </c>
      <c r="D6" s="10" t="str">
        <f t="shared" ca="1" si="6"/>
        <v>C</v>
      </c>
      <c r="E6" s="10">
        <f t="shared" ca="1" si="2"/>
        <v>2</v>
      </c>
      <c r="F6" s="15">
        <f t="shared" si="7"/>
        <v>67</v>
      </c>
      <c r="G6" s="21" t="s">
        <v>22</v>
      </c>
      <c r="H6" s="22">
        <v>1.3</v>
      </c>
      <c r="I6" s="1">
        <f t="shared" ca="1" si="8"/>
        <v>19</v>
      </c>
      <c r="J6" s="18">
        <f t="shared" ca="1" si="3"/>
        <v>9.5000000000000001E-2</v>
      </c>
      <c r="K6" s="19">
        <f t="shared" ca="1" si="4"/>
        <v>9.5000000000000001E-2</v>
      </c>
      <c r="L6" s="18">
        <f ca="1">SUM($J$3:J6)</f>
        <v>0.28500000000000003</v>
      </c>
      <c r="M6" s="23">
        <v>67</v>
      </c>
      <c r="N6" s="36">
        <f t="shared" ca="1" si="9"/>
        <v>69.082161265143085</v>
      </c>
      <c r="O6" s="1">
        <f>(ROWS(O$3:O6)-1)/12</f>
        <v>0.25</v>
      </c>
      <c r="P6" s="1">
        <f ca="1">COUNTIF($A$3:$A$202,"&lt;"&amp;N7)-SUM(P$3:P5)</f>
        <v>17</v>
      </c>
      <c r="Q6" s="36">
        <f t="shared" ca="1" si="10"/>
        <v>65.230152028911718</v>
      </c>
      <c r="R6" s="1">
        <f>0.07+R5</f>
        <v>0.17</v>
      </c>
      <c r="S6" s="1">
        <f ca="1">COUNTIF($A$3:$A$202,"&lt;"&amp;Q7)-SUM(S$3:S5)</f>
        <v>16</v>
      </c>
      <c r="T6" s="20">
        <f t="shared" ca="1" si="11"/>
        <v>67.104104431351601</v>
      </c>
      <c r="U6" s="1">
        <f t="shared" ca="1" si="12"/>
        <v>0.1</v>
      </c>
      <c r="V6" s="1">
        <f ca="1">COUNTIF($A$3:$A$202,"&lt;"&amp;T7)-SUM(V$3:V5)</f>
        <v>20</v>
      </c>
      <c r="W6"/>
    </row>
    <row r="7" spans="1:23" ht="16.5" thickBot="1" x14ac:dyDescent="0.3">
      <c r="A7" s="14">
        <f t="shared" ca="1" si="5"/>
        <v>56.67555754083304</v>
      </c>
      <c r="B7" s="10">
        <f t="shared" ca="1" si="0"/>
        <v>-3.32</v>
      </c>
      <c r="C7" s="10">
        <f t="shared" ca="1" si="1"/>
        <v>193</v>
      </c>
      <c r="D7" s="10" t="str">
        <f t="shared" ca="1" si="6"/>
        <v>F</v>
      </c>
      <c r="E7" s="10">
        <f t="shared" ca="1" si="2"/>
        <v>0</v>
      </c>
      <c r="F7" s="15">
        <f t="shared" si="7"/>
        <v>70</v>
      </c>
      <c r="G7" s="21" t="s">
        <v>23</v>
      </c>
      <c r="H7" s="22">
        <v>1.7</v>
      </c>
      <c r="I7" s="1">
        <f t="shared" ca="1" si="8"/>
        <v>19</v>
      </c>
      <c r="J7" s="18">
        <f t="shared" ca="1" si="3"/>
        <v>9.5000000000000001E-2</v>
      </c>
      <c r="K7" s="19">
        <f t="shared" ca="1" si="4"/>
        <v>9.5000000000000001E-2</v>
      </c>
      <c r="L7" s="18">
        <f ca="1">SUM($J$3:J7)</f>
        <v>0.38</v>
      </c>
      <c r="M7" s="23">
        <v>70</v>
      </c>
      <c r="N7" s="36">
        <f t="shared" ca="1" si="9"/>
        <v>72.01106819581895</v>
      </c>
      <c r="O7" s="1">
        <f>(ROWS(O$3:O7)-1)/12</f>
        <v>0.33333333333333331</v>
      </c>
      <c r="P7" s="1">
        <f ca="1">COUNTIF($A$3:$A$202,"&lt;"&amp;N8)-SUM(P$3:P6)</f>
        <v>16</v>
      </c>
      <c r="Q7" s="36">
        <f t="shared" ca="1" si="10"/>
        <v>69.082161265143085</v>
      </c>
      <c r="R7" s="1">
        <v>0.25</v>
      </c>
      <c r="S7" s="1">
        <f ca="1">COUNTIF($A$3:$A$202,"&lt;"&amp;Q8)-SUM(S$3:S6)</f>
        <v>24</v>
      </c>
      <c r="T7" s="20">
        <f t="shared" ca="1" si="11"/>
        <v>70.364409820320688</v>
      </c>
      <c r="U7" s="1">
        <f t="shared" ca="1" si="12"/>
        <v>8.5000000000000006E-2</v>
      </c>
      <c r="V7" s="1">
        <f ca="1">COUNTIF($A$3:$A$202,"&lt;"&amp;T8)-SUM(V$3:V6)</f>
        <v>17</v>
      </c>
      <c r="W7"/>
    </row>
    <row r="8" spans="1:23" ht="16.5" thickBot="1" x14ac:dyDescent="0.3">
      <c r="A8" s="14">
        <f t="shared" ca="1" si="5"/>
        <v>73.355248085859969</v>
      </c>
      <c r="B8" s="10">
        <f t="shared" ca="1" si="0"/>
        <v>-2.64</v>
      </c>
      <c r="C8" s="10">
        <f t="shared" ca="1" si="1"/>
        <v>119</v>
      </c>
      <c r="D8" s="10" t="str">
        <f t="shared" ca="1" si="6"/>
        <v>C</v>
      </c>
      <c r="E8" s="10">
        <f t="shared" ca="1" si="2"/>
        <v>2</v>
      </c>
      <c r="F8" s="15">
        <f t="shared" si="7"/>
        <v>73</v>
      </c>
      <c r="G8" s="21" t="s">
        <v>24</v>
      </c>
      <c r="H8" s="22">
        <v>2</v>
      </c>
      <c r="I8" s="1">
        <f t="shared" ca="1" si="8"/>
        <v>24</v>
      </c>
      <c r="J8" s="18">
        <f t="shared" ca="1" si="3"/>
        <v>0.12</v>
      </c>
      <c r="K8" s="19">
        <f t="shared" ca="1" si="4"/>
        <v>0.12</v>
      </c>
      <c r="L8" s="18">
        <f ca="1">SUM($J$3:J8)</f>
        <v>0.5</v>
      </c>
      <c r="M8" s="23">
        <v>73</v>
      </c>
      <c r="N8" s="36">
        <f t="shared" ca="1" si="9"/>
        <v>73.42652230461286</v>
      </c>
      <c r="O8" s="1">
        <f>(ROWS(O$3:O8)-1)/12</f>
        <v>0.41666666666666669</v>
      </c>
      <c r="P8" s="1">
        <f ca="1">COUNTIF($A$3:$A$202,"&lt;"&amp;N9)-SUM(P$3:P7)</f>
        <v>17</v>
      </c>
      <c r="Q8" s="36">
        <f t="shared" ca="1" si="10"/>
        <v>72.871958865819465</v>
      </c>
      <c r="R8" s="1">
        <f>0.12+R7</f>
        <v>0.37</v>
      </c>
      <c r="S8" s="1">
        <f ca="1">COUNTIF($A$3:$A$202,"&lt;"&amp;Q9)-SUM(S$3:S7)</f>
        <v>26</v>
      </c>
      <c r="T8" s="20">
        <f t="shared" ca="1" si="11"/>
        <v>73.099493723477437</v>
      </c>
      <c r="U8" s="1">
        <f ca="1">(COUNTIFS($A$3:$A$202, "&gt;="&amp;T8,$A$3:$A$202, "&lt;"&amp;T9))/$J$17</f>
        <v>0.115</v>
      </c>
      <c r="V8" s="1">
        <f ca="1">COUNTIF($A$3:$A$202,"&lt;"&amp;T9)-SUM(V$3:V7)</f>
        <v>23</v>
      </c>
      <c r="W8"/>
    </row>
    <row r="9" spans="1:23" ht="16.5" thickBot="1" x14ac:dyDescent="0.3">
      <c r="A9" s="14">
        <f t="shared" ca="1" si="5"/>
        <v>62.505801654472599</v>
      </c>
      <c r="B9" s="10">
        <f t="shared" ca="1" si="0"/>
        <v>-0.49</v>
      </c>
      <c r="C9" s="10">
        <f t="shared" ca="1" si="1"/>
        <v>179</v>
      </c>
      <c r="D9" s="10" t="str">
        <f t="shared" ca="1" si="6"/>
        <v>D-</v>
      </c>
      <c r="E9" s="10">
        <f t="shared" ca="1" si="2"/>
        <v>0.7</v>
      </c>
      <c r="F9" s="15">
        <f t="shared" si="7"/>
        <v>76</v>
      </c>
      <c r="G9" s="21" t="s">
        <v>25</v>
      </c>
      <c r="H9" s="22">
        <v>2.2999999999999998</v>
      </c>
      <c r="I9" s="1">
        <f t="shared" ca="1" si="8"/>
        <v>32</v>
      </c>
      <c r="J9" s="18">
        <f t="shared" ca="1" si="3"/>
        <v>0.16</v>
      </c>
      <c r="K9" s="19">
        <f t="shared" ca="1" si="4"/>
        <v>0.16</v>
      </c>
      <c r="L9" s="18">
        <f ca="1">SUM($J$3:J9)</f>
        <v>0.66</v>
      </c>
      <c r="M9" s="23">
        <v>76</v>
      </c>
      <c r="N9" s="36">
        <f t="shared" ca="1" si="9"/>
        <v>76.051392611117095</v>
      </c>
      <c r="O9" s="1">
        <f>(ROWS(O$3:O9)-1)/12</f>
        <v>0.5</v>
      </c>
      <c r="P9" s="1">
        <f ca="1">COUNTIF($A$3:$A$202,"&lt;"&amp;N10)-SUM(P$3:P8)</f>
        <v>17</v>
      </c>
      <c r="Q9" s="36">
        <f t="shared" ca="1" si="10"/>
        <v>76.051392611117095</v>
      </c>
      <c r="R9" s="1">
        <f>0.5</f>
        <v>0.5</v>
      </c>
      <c r="S9" s="1">
        <f ca="1">COUNTIF($A$3:$A$202,"&lt;"&amp;Q10)-SUM(S$3:S8)</f>
        <v>26</v>
      </c>
      <c r="T9" s="20">
        <f t="shared" ca="1" si="11"/>
        <v>76.034261740744725</v>
      </c>
      <c r="U9" s="1">
        <f t="shared" ref="U9:U13" ca="1" si="13">(COUNTIFS($A$3:$A$202, "&gt;="&amp;T9,$A$3:$A$202, "&lt;"&amp;T10))/$J$17</f>
        <v>0.115</v>
      </c>
      <c r="V9" s="1">
        <f ca="1">COUNTIF($A$3:$A$202,"&lt;"&amp;T10)-SUM(V$3:V8)</f>
        <v>23</v>
      </c>
      <c r="W9"/>
    </row>
    <row r="10" spans="1:23" ht="16.5" thickBot="1" x14ac:dyDescent="0.3">
      <c r="A10" s="14">
        <f t="shared" ca="1" si="5"/>
        <v>85.043316551639947</v>
      </c>
      <c r="B10" s="10">
        <f t="shared" ca="1" si="0"/>
        <v>-0.96</v>
      </c>
      <c r="C10" s="10">
        <f t="shared" ca="1" si="1"/>
        <v>39</v>
      </c>
      <c r="D10" s="10" t="str">
        <f t="shared" ca="1" si="6"/>
        <v>B</v>
      </c>
      <c r="E10" s="10">
        <f t="shared" ca="1" si="2"/>
        <v>3</v>
      </c>
      <c r="F10" s="15">
        <f t="shared" si="7"/>
        <v>80</v>
      </c>
      <c r="G10" s="21" t="s">
        <v>26</v>
      </c>
      <c r="H10" s="22">
        <v>2.7</v>
      </c>
      <c r="I10" s="1">
        <f t="shared" ca="1" si="8"/>
        <v>8</v>
      </c>
      <c r="J10" s="18">
        <f t="shared" ca="1" si="3"/>
        <v>0.04</v>
      </c>
      <c r="K10" s="19">
        <f t="shared" ca="1" si="4"/>
        <v>0.04</v>
      </c>
      <c r="L10" s="18">
        <f ca="1">SUM($J$3:J10)</f>
        <v>0.70000000000000007</v>
      </c>
      <c r="M10" s="23">
        <v>80</v>
      </c>
      <c r="N10" s="36">
        <f t="shared" ca="1" si="9"/>
        <v>78.056955548527853</v>
      </c>
      <c r="O10" s="1">
        <f>(ROWS(O$3:O10)-1)/12</f>
        <v>0.58333333333333337</v>
      </c>
      <c r="P10" s="1">
        <f ca="1">COUNTIF($A$3:$A$202,"&lt;"&amp;N11)-SUM(P$3:P9)</f>
        <v>16</v>
      </c>
      <c r="Q10" s="36">
        <f t="shared" ca="1" si="10"/>
        <v>79.299984363153968</v>
      </c>
      <c r="R10" s="1">
        <f>0.63</f>
        <v>0.63</v>
      </c>
      <c r="S10" s="1">
        <f ca="1">COUNTIF($A$3:$A$202,"&lt;"&amp;Q11)-SUM(S$3:S9)</f>
        <v>24</v>
      </c>
      <c r="T10" s="20">
        <f t="shared" ca="1" si="11"/>
        <v>79.118979970560602</v>
      </c>
      <c r="U10" s="1">
        <f t="shared" ca="1" si="13"/>
        <v>8.5000000000000006E-2</v>
      </c>
      <c r="V10" s="1">
        <f ca="1">COUNTIF($A$3:$A$202,"&lt;"&amp;T11)-SUM(V$3:V9)</f>
        <v>17</v>
      </c>
      <c r="W10"/>
    </row>
    <row r="11" spans="1:23" ht="16.5" thickBot="1" x14ac:dyDescent="0.3">
      <c r="A11" s="14">
        <f t="shared" ca="1" si="5"/>
        <v>60.828338145014129</v>
      </c>
      <c r="B11" s="10">
        <f t="shared" ca="1" si="0"/>
        <v>-2.17</v>
      </c>
      <c r="C11" s="10">
        <f t="shared" ca="1" si="1"/>
        <v>183</v>
      </c>
      <c r="D11" s="10" t="str">
        <f t="shared" ca="1" si="6"/>
        <v>D-</v>
      </c>
      <c r="E11" s="10">
        <f t="shared" ca="1" si="2"/>
        <v>0.7</v>
      </c>
      <c r="F11" s="15">
        <f t="shared" si="7"/>
        <v>82</v>
      </c>
      <c r="G11" s="21" t="s">
        <v>27</v>
      </c>
      <c r="H11" s="22">
        <v>3</v>
      </c>
      <c r="I11" s="1">
        <f t="shared" ca="1" si="8"/>
        <v>27</v>
      </c>
      <c r="J11" s="18">
        <f t="shared" ca="1" si="3"/>
        <v>0.13500000000000001</v>
      </c>
      <c r="K11" s="19">
        <f t="shared" ca="1" si="4"/>
        <v>0.13500000000000001</v>
      </c>
      <c r="L11" s="18">
        <f ca="1">SUM($J$3:J11)</f>
        <v>0.83500000000000008</v>
      </c>
      <c r="M11" s="23">
        <v>82</v>
      </c>
      <c r="N11" s="36">
        <f t="shared" ca="1" si="9"/>
        <v>80.391805633641042</v>
      </c>
      <c r="O11" s="1">
        <f>(ROWS(O$3:O11)-1)/12</f>
        <v>0.66666666666666663</v>
      </c>
      <c r="P11" s="1">
        <f ca="1">COUNTIF($A$3:$A$202,"&lt;"&amp;N12)-SUM(P$3:P10)</f>
        <v>17</v>
      </c>
      <c r="Q11" s="36">
        <f t="shared" ca="1" si="10"/>
        <v>83.330296164987772</v>
      </c>
      <c r="R11" s="1">
        <v>0.75</v>
      </c>
      <c r="S11" s="1">
        <f ca="1">COUNTIF($A$3:$A$202,"&lt;"&amp;Q12)-SUM(S$3:S10)</f>
        <v>16</v>
      </c>
      <c r="T11" s="20">
        <f t="shared" ca="1" si="11"/>
        <v>81.907367266209604</v>
      </c>
      <c r="U11" s="1">
        <f t="shared" ca="1" si="13"/>
        <v>0.105</v>
      </c>
      <c r="V11" s="1">
        <f ca="1">COUNTIF($A$3:$A$202,"&lt;"&amp;T12)-SUM(V$3:V10)</f>
        <v>21</v>
      </c>
      <c r="W11"/>
    </row>
    <row r="12" spans="1:23" ht="16.5" thickBot="1" x14ac:dyDescent="0.3">
      <c r="A12" s="14">
        <f t="shared" ca="1" si="5"/>
        <v>57.847627244067922</v>
      </c>
      <c r="B12" s="10">
        <f t="shared" ca="1" si="0"/>
        <v>-2.15</v>
      </c>
      <c r="C12" s="10">
        <f t="shared" ca="1" si="1"/>
        <v>190</v>
      </c>
      <c r="D12" s="10" t="str">
        <f t="shared" ca="1" si="6"/>
        <v>F</v>
      </c>
      <c r="E12" s="10">
        <f t="shared" ca="1" si="2"/>
        <v>0</v>
      </c>
      <c r="F12" s="15">
        <f t="shared" si="7"/>
        <v>86</v>
      </c>
      <c r="G12" s="21" t="s">
        <v>28</v>
      </c>
      <c r="H12" s="22">
        <v>3.3</v>
      </c>
      <c r="I12" s="1">
        <f t="shared" ca="1" si="8"/>
        <v>7</v>
      </c>
      <c r="J12" s="18">
        <f t="shared" ca="1" si="3"/>
        <v>3.5000000000000003E-2</v>
      </c>
      <c r="K12" s="19">
        <f t="shared" ca="1" si="4"/>
        <v>3.5000000000000003E-2</v>
      </c>
      <c r="L12" s="18">
        <f ca="1">SUM($J$3:J12)</f>
        <v>0.87000000000000011</v>
      </c>
      <c r="M12" s="23">
        <v>86</v>
      </c>
      <c r="N12" s="36">
        <f t="shared" ca="1" si="9"/>
        <v>83.330296164987772</v>
      </c>
      <c r="O12" s="1">
        <f>(ROWS(O$3:O12)-1)/12</f>
        <v>0.75</v>
      </c>
      <c r="P12" s="1">
        <f ca="1">COUNTIF($A$3:$A$202,"&lt;"&amp;N13)-SUM(P$3:P11)</f>
        <v>16</v>
      </c>
      <c r="Q12" s="36">
        <f t="shared" ca="1" si="10"/>
        <v>85.630777781753736</v>
      </c>
      <c r="R12" s="1">
        <f>R11+R7-R6</f>
        <v>0.83</v>
      </c>
      <c r="S12" s="1">
        <f ca="1">COUNTIF($A$3:$A$202,"&lt;"&amp;Q13)-SUM(S$3:S11)</f>
        <v>14</v>
      </c>
      <c r="T12" s="20">
        <f t="shared" ca="1" si="11"/>
        <v>84.987024648913845</v>
      </c>
      <c r="U12" s="1">
        <f t="shared" ca="1" si="13"/>
        <v>5.5E-2</v>
      </c>
      <c r="V12" s="1">
        <f ca="1">COUNTIF($A$3:$A$202,"&lt;"&amp;T13)-SUM(V$3:V11)</f>
        <v>11</v>
      </c>
      <c r="W12"/>
    </row>
    <row r="13" spans="1:23" ht="16.5" thickBot="1" x14ac:dyDescent="0.3">
      <c r="A13" s="14">
        <f t="shared" ca="1" si="5"/>
        <v>90.714342978476338</v>
      </c>
      <c r="B13" s="10">
        <f t="shared" ca="1" si="0"/>
        <v>-2.29</v>
      </c>
      <c r="C13" s="10">
        <f t="shared" ca="1" si="1"/>
        <v>11</v>
      </c>
      <c r="D13" s="10" t="str">
        <f t="shared" ca="1" si="6"/>
        <v>A-</v>
      </c>
      <c r="E13" s="10">
        <f t="shared" ca="1" si="2"/>
        <v>3.7</v>
      </c>
      <c r="F13" s="15">
        <f t="shared" si="7"/>
        <v>88</v>
      </c>
      <c r="G13" s="21" t="s">
        <v>29</v>
      </c>
      <c r="H13" s="22">
        <v>3.7</v>
      </c>
      <c r="I13" s="1">
        <f t="shared" ca="1" si="8"/>
        <v>21</v>
      </c>
      <c r="J13" s="18">
        <f t="shared" ca="1" si="3"/>
        <v>0.105</v>
      </c>
      <c r="K13" s="19">
        <f t="shared" ca="1" si="4"/>
        <v>0.105</v>
      </c>
      <c r="L13" s="18">
        <f ca="1">SUM($J$3:J13)</f>
        <v>0.97500000000000009</v>
      </c>
      <c r="M13" s="23">
        <v>88</v>
      </c>
      <c r="N13" s="36">
        <f t="shared" ca="1" si="9"/>
        <v>85.81002845045812</v>
      </c>
      <c r="O13" s="1">
        <f>(ROWS(O$3:O13)-1)/12</f>
        <v>0.83333333333333337</v>
      </c>
      <c r="P13" s="1">
        <f ca="1">COUNTIF($A$3:$A$202,"&lt;"&amp;N14)-SUM(P$3:P12)</f>
        <v>17</v>
      </c>
      <c r="Q13" s="36">
        <f t="shared" ca="1" si="10"/>
        <v>89.315836929239381</v>
      </c>
      <c r="R13" s="1">
        <v>0.9</v>
      </c>
      <c r="S13" s="1">
        <f ca="1">COUNTIF($A$3:$A$202,"&lt;"&amp;Q14)-SUM(S$3:S12)</f>
        <v>12</v>
      </c>
      <c r="T13" s="20">
        <f t="shared" ca="1" si="11"/>
        <v>87.70862179323251</v>
      </c>
      <c r="U13" s="1">
        <f t="shared" ca="1" si="13"/>
        <v>9.5000000000000001E-2</v>
      </c>
      <c r="V13" s="1">
        <f ca="1">COUNTIF($A$3:$A$202,"&lt;"&amp;T14)-SUM(V$3:V12)</f>
        <v>19</v>
      </c>
      <c r="W13"/>
    </row>
    <row r="14" spans="1:23" ht="16.5" thickBot="1" x14ac:dyDescent="0.3">
      <c r="A14" s="14">
        <f t="shared" ca="1" si="5"/>
        <v>83.317006411228419</v>
      </c>
      <c r="B14" s="10">
        <f t="shared" ca="1" si="0"/>
        <v>-2.68</v>
      </c>
      <c r="C14" s="10">
        <f t="shared" ca="1" si="1"/>
        <v>51</v>
      </c>
      <c r="D14" s="10" t="str">
        <f t="shared" ca="1" si="6"/>
        <v>B</v>
      </c>
      <c r="E14" s="10">
        <f t="shared" ca="1" si="2"/>
        <v>3</v>
      </c>
      <c r="F14" s="15">
        <f t="shared" si="7"/>
        <v>93</v>
      </c>
      <c r="G14" s="21" t="s">
        <v>30</v>
      </c>
      <c r="H14" s="22">
        <v>4</v>
      </c>
      <c r="I14" s="1">
        <f t="shared" ca="1" si="8"/>
        <v>5</v>
      </c>
      <c r="J14" s="18">
        <f t="shared" ca="1" si="3"/>
        <v>2.5000000000000001E-2</v>
      </c>
      <c r="K14" s="19">
        <f t="shared" ca="1" si="4"/>
        <v>2.5000000000000001E-2</v>
      </c>
      <c r="L14" s="18">
        <f ca="1">SUM($J$3:J14)</f>
        <v>1</v>
      </c>
      <c r="M14" s="25">
        <v>93</v>
      </c>
      <c r="N14" s="36">
        <f t="shared" ca="1" si="9"/>
        <v>89.690641166189081</v>
      </c>
      <c r="O14" s="1">
        <f>(ROWS(O$3:O14)-1)/12</f>
        <v>0.91666666666666663</v>
      </c>
      <c r="P14" s="1">
        <f ca="1">COUNTIF($A$3:$A$202,"&lt;"&amp;N15)-SUM(P$3:P13)</f>
        <v>17</v>
      </c>
      <c r="Q14" s="36">
        <f t="shared" ca="1" si="10"/>
        <v>91.462101688363077</v>
      </c>
      <c r="R14" s="1">
        <v>0.96</v>
      </c>
      <c r="S14" s="1">
        <f ca="1">COUNTIF($A$3:$A$202,"&lt;"&amp;Q15)-SUM(S$3:S13)</f>
        <v>8</v>
      </c>
      <c r="T14" s="20">
        <f t="shared" ca="1" si="11"/>
        <v>91.384247618184062</v>
      </c>
      <c r="U14" s="1">
        <f ca="1">(COUNTIFS($A$3:$A$202, "&gt;="&amp;T14,$A$3:$A$202, "&lt;"&amp;T15))/$J$17</f>
        <v>4.4999999999999998E-2</v>
      </c>
      <c r="V14" s="1">
        <f ca="1">COUNTIF($A$3:$A$202,"&lt;"&amp;T15)-SUM(V$3:V13)</f>
        <v>9</v>
      </c>
      <c r="W14"/>
    </row>
    <row r="15" spans="1:23" ht="16.5" thickBot="1" x14ac:dyDescent="0.3">
      <c r="A15" s="14">
        <f t="shared" ca="1" si="5"/>
        <v>68.759849348718348</v>
      </c>
      <c r="B15" s="10">
        <f t="shared" ca="1" si="0"/>
        <v>-1.24</v>
      </c>
      <c r="C15" s="10">
        <f t="shared" ca="1" si="1"/>
        <v>152</v>
      </c>
      <c r="D15" s="10" t="str">
        <f t="shared" ca="1" si="6"/>
        <v>D+</v>
      </c>
      <c r="E15" s="10">
        <f t="shared" ca="1" si="2"/>
        <v>1.3</v>
      </c>
      <c r="F15" s="26">
        <v>120</v>
      </c>
      <c r="G15" s="27"/>
      <c r="H15" s="28"/>
      <c r="I15" s="29">
        <f ca="1">ROUND(SUMPRODUCT(H3:H14,J3:J14),1)</f>
        <v>2.1</v>
      </c>
      <c r="K15" s="30"/>
      <c r="L15">
        <f ca="1">SUM(I3:I14)</f>
        <v>200</v>
      </c>
      <c r="M15" s="23">
        <v>120</v>
      </c>
      <c r="N15" s="36">
        <f>M15</f>
        <v>120</v>
      </c>
      <c r="O15" s="29" t="s">
        <v>31</v>
      </c>
      <c r="P15" s="29">
        <f ca="1">SUM(P3:P14)</f>
        <v>200</v>
      </c>
      <c r="Q15" s="36">
        <f ca="1">P15</f>
        <v>200</v>
      </c>
      <c r="R15" s="29" t="s">
        <v>31</v>
      </c>
      <c r="S15" s="29">
        <f ca="1">SUM(S3:S14)</f>
        <v>200</v>
      </c>
      <c r="T15" s="24">
        <v>120</v>
      </c>
      <c r="U15" s="29" t="s">
        <v>31</v>
      </c>
      <c r="V15" s="29">
        <f ca="1">SUM(V3:V14)</f>
        <v>200</v>
      </c>
      <c r="W15"/>
    </row>
    <row r="16" spans="1:23" ht="15.75" x14ac:dyDescent="0.25">
      <c r="A16" s="14">
        <f t="shared" ca="1" si="5"/>
        <v>83.626081647427384</v>
      </c>
      <c r="B16" s="10">
        <f t="shared" ca="1" si="0"/>
        <v>-2.37</v>
      </c>
      <c r="C16" s="10">
        <f t="shared" ca="1" si="1"/>
        <v>47</v>
      </c>
      <c r="D16" s="10" t="str">
        <f t="shared" ca="1" si="6"/>
        <v>B</v>
      </c>
      <c r="E16" s="10">
        <f t="shared" ca="1" si="2"/>
        <v>3</v>
      </c>
      <c r="I16" s="29" t="s">
        <v>31</v>
      </c>
      <c r="O16" s="29">
        <f>ROUND(SUMPRODUCT($H$3:$H$14,O3:O14),1)</f>
        <v>15.9</v>
      </c>
      <c r="P16" s="29">
        <f ca="1">ROUND(SUMPRODUCT($H$3:$H$14,P3:P14),1)/P15</f>
        <v>2.141</v>
      </c>
      <c r="R16" s="29">
        <f>ROUND(SUMPRODUCT($H$3:$H$14,R3:R14),1)</f>
        <v>16.5</v>
      </c>
      <c r="S16" s="29">
        <f ca="1">SUMPRODUCT($H$3:$H$14,S3:S14)/S15</f>
        <v>2.1560000000000001</v>
      </c>
      <c r="T16" s="32"/>
      <c r="U16" s="29">
        <f ca="1">ROUND(SUMPRODUCT($H$3:$H$14,U3:U14),1)</f>
        <v>2.1</v>
      </c>
      <c r="V16" s="29">
        <f ca="1">SUMPRODUCT($H$3:$H$14,V3:V14)/V15</f>
        <v>2.1305000000000001</v>
      </c>
      <c r="W16"/>
    </row>
    <row r="17" spans="1:25" ht="16.5" x14ac:dyDescent="0.3">
      <c r="A17" s="14">
        <f t="shared" ca="1" si="5"/>
        <v>67.345252450889149</v>
      </c>
      <c r="B17" s="10">
        <f t="shared" ca="1" si="0"/>
        <v>-2.65</v>
      </c>
      <c r="C17" s="10">
        <f t="shared" ca="1" si="1"/>
        <v>159</v>
      </c>
      <c r="D17" s="10" t="str">
        <f t="shared" ca="1" si="6"/>
        <v>D+</v>
      </c>
      <c r="E17" s="10">
        <f t="shared" ca="1" si="2"/>
        <v>1.3</v>
      </c>
      <c r="H17" s="33" t="s">
        <v>32</v>
      </c>
      <c r="I17" s="11">
        <f ca="1">ROUND(AVERAGE($A$3:$A$202),2)</f>
        <v>75.739999999999995</v>
      </c>
      <c r="J17" s="12">
        <f ca="1">SUM(I3:I14)</f>
        <v>200</v>
      </c>
      <c r="K17" s="11"/>
      <c r="L17" s="11"/>
    </row>
    <row r="18" spans="1:25" ht="16.5" x14ac:dyDescent="0.3">
      <c r="A18" s="14">
        <f t="shared" ca="1" si="5"/>
        <v>91.796133075478878</v>
      </c>
      <c r="B18" s="10">
        <f t="shared" ca="1" si="0"/>
        <v>-1.2</v>
      </c>
      <c r="C18" s="10">
        <f t="shared" ca="1" si="1"/>
        <v>7</v>
      </c>
      <c r="D18" s="10" t="str">
        <f t="shared" ca="1" si="6"/>
        <v>A-</v>
      </c>
      <c r="E18" s="10">
        <f t="shared" ca="1" si="2"/>
        <v>3.7</v>
      </c>
      <c r="H18" s="33" t="s">
        <v>33</v>
      </c>
      <c r="I18" s="11">
        <f ca="1">ROUND(MEDIAN($A$3:$A$202),2)</f>
        <v>76.05</v>
      </c>
      <c r="J18" s="11"/>
      <c r="K18" s="11">
        <v>0.21</v>
      </c>
      <c r="L18" s="11"/>
      <c r="M18">
        <f ca="1">M17-L15</f>
        <v>-200</v>
      </c>
    </row>
    <row r="19" spans="1:25" ht="16.5" x14ac:dyDescent="0.3">
      <c r="A19" s="14">
        <f t="shared" ca="1" si="5"/>
        <v>85.077426911687624</v>
      </c>
      <c r="B19" s="10">
        <f t="shared" ca="1" si="0"/>
        <v>-0.92</v>
      </c>
      <c r="C19" s="10">
        <f t="shared" ca="1" si="1"/>
        <v>38</v>
      </c>
      <c r="D19" s="10" t="str">
        <f t="shared" ca="1" si="6"/>
        <v>B</v>
      </c>
      <c r="E19" s="10">
        <f t="shared" ca="1" si="2"/>
        <v>3</v>
      </c>
      <c r="H19" s="33" t="s">
        <v>1</v>
      </c>
      <c r="I19" s="11">
        <f ca="1">MIN($A$3:$A$202)</f>
        <v>52.578497953701444</v>
      </c>
      <c r="J19" s="11"/>
      <c r="K19" s="11"/>
      <c r="L19" s="11"/>
      <c r="U19" s="29"/>
      <c r="Y19" s="1"/>
    </row>
    <row r="20" spans="1:25" ht="16.5" x14ac:dyDescent="0.3">
      <c r="A20" s="14">
        <f t="shared" ca="1" si="5"/>
        <v>81.082059162979718</v>
      </c>
      <c r="B20" s="10">
        <f t="shared" ca="1" si="0"/>
        <v>-0.92</v>
      </c>
      <c r="C20" s="10">
        <f t="shared" ca="1" si="1"/>
        <v>66</v>
      </c>
      <c r="D20" s="10" t="str">
        <f t="shared" ca="1" si="6"/>
        <v>B-</v>
      </c>
      <c r="E20" s="10">
        <f t="shared" ca="1" si="2"/>
        <v>2.7</v>
      </c>
      <c r="H20" s="33" t="s">
        <v>0</v>
      </c>
      <c r="I20" s="11">
        <f ca="1">MAX($A$3:$A$202)</f>
        <v>98.914884493321665</v>
      </c>
      <c r="J20" s="11"/>
      <c r="K20" s="11"/>
      <c r="L20" s="11"/>
    </row>
    <row r="21" spans="1:25" ht="16.5" x14ac:dyDescent="0.3">
      <c r="A21" s="14">
        <f t="shared" ca="1" si="5"/>
        <v>61.979061718172623</v>
      </c>
      <c r="B21" s="10">
        <f t="shared" ca="1" si="0"/>
        <v>-1.02</v>
      </c>
      <c r="C21" s="10">
        <f t="shared" ca="1" si="1"/>
        <v>180</v>
      </c>
      <c r="D21" s="10" t="str">
        <f t="shared" ca="1" si="6"/>
        <v>D-</v>
      </c>
      <c r="E21" s="10">
        <f t="shared" ca="1" si="2"/>
        <v>0.7</v>
      </c>
      <c r="H21" s="33" t="s">
        <v>4</v>
      </c>
      <c r="I21" s="34">
        <f ca="1">ROUND(_xlfn.STDEV.S($A$3:$A$202),2)</f>
        <v>10.06</v>
      </c>
      <c r="J21" s="11"/>
      <c r="K21" s="11">
        <v>0.2</v>
      </c>
      <c r="L21" s="11"/>
    </row>
    <row r="22" spans="1:25" ht="16.5" x14ac:dyDescent="0.3">
      <c r="A22" s="14">
        <f t="shared" ca="1" si="5"/>
        <v>76.721045603138265</v>
      </c>
      <c r="B22" s="10">
        <f t="shared" ca="1" si="0"/>
        <v>-3.28</v>
      </c>
      <c r="C22" s="10">
        <f t="shared" ca="1" si="1"/>
        <v>93</v>
      </c>
      <c r="D22" s="10" t="str">
        <f t="shared" ca="1" si="6"/>
        <v>C+</v>
      </c>
      <c r="E22" s="10">
        <f t="shared" ca="1" si="2"/>
        <v>2.2999999999999998</v>
      </c>
      <c r="H22" s="33" t="s">
        <v>5</v>
      </c>
      <c r="I22" s="34">
        <f ca="1">ROUND(I21/I17,2)</f>
        <v>0.13</v>
      </c>
      <c r="K22">
        <f ca="1">(I20-I19)/3</f>
        <v>15.445462179873408</v>
      </c>
    </row>
    <row r="23" spans="1:25" ht="16.5" x14ac:dyDescent="0.3">
      <c r="A23" s="14">
        <f t="shared" ca="1" si="5"/>
        <v>73.179749206434579</v>
      </c>
      <c r="B23" s="10">
        <f t="shared" ca="1" si="0"/>
        <v>-2.82</v>
      </c>
      <c r="C23" s="10">
        <f t="shared" ca="1" si="1"/>
        <v>123</v>
      </c>
      <c r="D23" s="10" t="str">
        <f t="shared" ca="1" si="6"/>
        <v>C</v>
      </c>
      <c r="E23" s="10">
        <f t="shared" ca="1" si="2"/>
        <v>2</v>
      </c>
      <c r="H23" s="33" t="s">
        <v>2</v>
      </c>
      <c r="I23" s="11">
        <f ca="1">COUNT(A3:A202)</f>
        <v>200</v>
      </c>
    </row>
    <row r="24" spans="1:25" ht="16.5" x14ac:dyDescent="0.3">
      <c r="A24" s="14">
        <f t="shared" ca="1" si="5"/>
        <v>79.449237012255949</v>
      </c>
      <c r="B24" s="10">
        <f t="shared" ca="1" si="0"/>
        <v>-0.55000000000000004</v>
      </c>
      <c r="C24" s="10">
        <f t="shared" ca="1" si="1"/>
        <v>71</v>
      </c>
      <c r="D24" s="10" t="str">
        <f t="shared" ca="1" si="6"/>
        <v>C+</v>
      </c>
      <c r="E24" s="10">
        <f t="shared" ca="1" si="2"/>
        <v>2.2999999999999998</v>
      </c>
      <c r="H24" s="33" t="s">
        <v>34</v>
      </c>
      <c r="I24" s="11">
        <f ca="1">(I20-I19)/5</f>
        <v>9.2672773079240436</v>
      </c>
    </row>
    <row r="25" spans="1:25" ht="15.75" x14ac:dyDescent="0.25">
      <c r="A25" s="14">
        <f t="shared" ca="1" si="5"/>
        <v>85.855066306916498</v>
      </c>
      <c r="B25" s="10">
        <f t="shared" ca="1" si="0"/>
        <v>-0.14000000000000001</v>
      </c>
      <c r="C25" s="10">
        <f t="shared" ca="1" si="1"/>
        <v>34</v>
      </c>
      <c r="D25" s="10" t="str">
        <f t="shared" ca="1" si="6"/>
        <v>B</v>
      </c>
      <c r="E25" s="10">
        <f t="shared" ca="1" si="2"/>
        <v>3</v>
      </c>
      <c r="H25" t="str">
        <f ca="1">H18&amp;" = "&amp;I18&amp;H17&amp;" = "&amp;I17&amp;" ( " &amp;I15&amp;" )  "&amp;H22&amp;" = "&amp;I22</f>
        <v xml:space="preserve">  Median = 76.05  Mean = 75.74 ( 2.1 )  CV = 0.13</v>
      </c>
    </row>
    <row r="26" spans="1:25" ht="16.5" x14ac:dyDescent="0.3">
      <c r="A26" s="14">
        <f t="shared" ca="1" si="5"/>
        <v>77.307559649208429</v>
      </c>
      <c r="B26" s="10">
        <f t="shared" ca="1" si="0"/>
        <v>-2.69</v>
      </c>
      <c r="C26" s="10">
        <f t="shared" ca="1" si="1"/>
        <v>89</v>
      </c>
      <c r="D26" s="10" t="str">
        <f t="shared" ca="1" si="6"/>
        <v>C+</v>
      </c>
      <c r="E26" s="10">
        <f t="shared" ca="1" si="2"/>
        <v>2.2999999999999998</v>
      </c>
      <c r="H26" s="33" t="s">
        <v>35</v>
      </c>
      <c r="I26">
        <v>50</v>
      </c>
    </row>
    <row r="27" spans="1:25" ht="15.75" x14ac:dyDescent="0.25">
      <c r="A27" s="14">
        <f t="shared" ca="1" si="5"/>
        <v>89.660826092601013</v>
      </c>
      <c r="B27" s="10">
        <f t="shared" ca="1" si="0"/>
        <v>-3.34</v>
      </c>
      <c r="C27" s="10">
        <f t="shared" ca="1" si="1"/>
        <v>18</v>
      </c>
      <c r="D27" s="10" t="str">
        <f t="shared" ca="1" si="6"/>
        <v>A-</v>
      </c>
      <c r="E27" s="10">
        <f t="shared" ca="1" si="2"/>
        <v>3.7</v>
      </c>
    </row>
    <row r="28" spans="1:25" ht="15.75" x14ac:dyDescent="0.25">
      <c r="A28" s="14">
        <f t="shared" ca="1" si="5"/>
        <v>61.014716304790475</v>
      </c>
      <c r="B28" s="10">
        <f t="shared" ca="1" si="0"/>
        <v>-1.99</v>
      </c>
      <c r="C28" s="10">
        <f t="shared" ca="1" si="1"/>
        <v>182</v>
      </c>
      <c r="D28" s="10" t="str">
        <f t="shared" ca="1" si="6"/>
        <v>D-</v>
      </c>
      <c r="E28" s="10">
        <f t="shared" ca="1" si="2"/>
        <v>0.7</v>
      </c>
    </row>
    <row r="29" spans="1:25" ht="15.75" x14ac:dyDescent="0.25">
      <c r="A29" s="14">
        <f t="shared" ca="1" si="5"/>
        <v>87.835946991524892</v>
      </c>
      <c r="B29" s="10">
        <f t="shared" ca="1" si="0"/>
        <v>-0.16</v>
      </c>
      <c r="C29" s="10">
        <f t="shared" ca="1" si="1"/>
        <v>28</v>
      </c>
      <c r="D29" s="10" t="str">
        <f t="shared" ca="1" si="6"/>
        <v>B+</v>
      </c>
      <c r="E29" s="10">
        <f t="shared" ca="1" si="2"/>
        <v>3.3</v>
      </c>
    </row>
    <row r="30" spans="1:25" ht="15.75" x14ac:dyDescent="0.25">
      <c r="A30" s="14">
        <f t="shared" ca="1" si="5"/>
        <v>76.566471186824742</v>
      </c>
      <c r="B30" s="10">
        <f t="shared" ca="1" si="0"/>
        <v>-3.43</v>
      </c>
      <c r="C30" s="10">
        <f t="shared" ca="1" si="1"/>
        <v>95</v>
      </c>
      <c r="D30" s="10" t="str">
        <f t="shared" ca="1" si="6"/>
        <v>C+</v>
      </c>
      <c r="E30" s="10">
        <f t="shared" ca="1" si="2"/>
        <v>2.2999999999999998</v>
      </c>
    </row>
    <row r="31" spans="1:25" ht="15.75" x14ac:dyDescent="0.25">
      <c r="A31" s="14">
        <f t="shared" ca="1" si="5"/>
        <v>78.823115179674531</v>
      </c>
      <c r="B31" s="10">
        <f t="shared" ca="1" si="0"/>
        <v>-1.18</v>
      </c>
      <c r="C31" s="10">
        <f t="shared" ca="1" si="1"/>
        <v>79</v>
      </c>
      <c r="D31" s="10" t="str">
        <f t="shared" ca="1" si="6"/>
        <v>C+</v>
      </c>
      <c r="E31" s="10">
        <f t="shared" ca="1" si="2"/>
        <v>2.2999999999999998</v>
      </c>
    </row>
    <row r="32" spans="1:25" ht="15.75" x14ac:dyDescent="0.25">
      <c r="A32" s="14">
        <f t="shared" ca="1" si="5"/>
        <v>75.013673921953938</v>
      </c>
      <c r="B32" s="10">
        <f t="shared" ca="1" si="0"/>
        <v>-0.99</v>
      </c>
      <c r="C32" s="10">
        <f t="shared" ca="1" si="1"/>
        <v>107</v>
      </c>
      <c r="D32" s="10" t="str">
        <f t="shared" ca="1" si="6"/>
        <v>C</v>
      </c>
      <c r="E32" s="10">
        <f t="shared" ca="1" si="2"/>
        <v>2</v>
      </c>
    </row>
    <row r="33" spans="1:5" ht="15.75" x14ac:dyDescent="0.25">
      <c r="A33" s="14">
        <f t="shared" ca="1" si="5"/>
        <v>69.864368877250897</v>
      </c>
      <c r="B33" s="10">
        <f t="shared" ca="1" si="0"/>
        <v>-0.14000000000000001</v>
      </c>
      <c r="C33" s="10">
        <f t="shared" ca="1" si="1"/>
        <v>144</v>
      </c>
      <c r="D33" s="10" t="str">
        <f t="shared" ca="1" si="6"/>
        <v>D+</v>
      </c>
      <c r="E33" s="10">
        <f t="shared" ca="1" si="2"/>
        <v>1.3</v>
      </c>
    </row>
    <row r="34" spans="1:5" ht="15.75" x14ac:dyDescent="0.25">
      <c r="A34" s="14">
        <f t="shared" ca="1" si="5"/>
        <v>71.940538818765717</v>
      </c>
      <c r="B34" s="10">
        <f t="shared" ca="1" si="0"/>
        <v>-1.06</v>
      </c>
      <c r="C34" s="10">
        <f t="shared" ca="1" si="1"/>
        <v>134</v>
      </c>
      <c r="D34" s="10" t="str">
        <f t="shared" ca="1" si="6"/>
        <v>C-</v>
      </c>
      <c r="E34" s="10">
        <f t="shared" ca="1" si="2"/>
        <v>1.7</v>
      </c>
    </row>
    <row r="35" spans="1:5" ht="15.75" x14ac:dyDescent="0.25">
      <c r="A35" s="14">
        <f t="shared" ca="1" si="5"/>
        <v>68.094411477285774</v>
      </c>
      <c r="B35" s="10">
        <f t="shared" ca="1" si="0"/>
        <v>-1.91</v>
      </c>
      <c r="C35" s="10">
        <f t="shared" ca="1" si="1"/>
        <v>157</v>
      </c>
      <c r="D35" s="10" t="str">
        <f t="shared" ca="1" si="6"/>
        <v>D+</v>
      </c>
      <c r="E35" s="10">
        <f t="shared" ca="1" si="2"/>
        <v>1.3</v>
      </c>
    </row>
    <row r="36" spans="1:5" ht="15.75" x14ac:dyDescent="0.25">
      <c r="A36" s="14">
        <f t="shared" ca="1" si="5"/>
        <v>55.995222619907324</v>
      </c>
      <c r="B36" s="10">
        <f t="shared" ca="1" si="0"/>
        <v>-4</v>
      </c>
      <c r="C36" s="10">
        <f t="shared" ca="1" si="1"/>
        <v>197</v>
      </c>
      <c r="D36" s="10" t="str">
        <f t="shared" ca="1" si="6"/>
        <v>F</v>
      </c>
      <c r="E36" s="10">
        <f t="shared" ca="1" si="2"/>
        <v>0</v>
      </c>
    </row>
    <row r="37" spans="1:5" ht="15.75" x14ac:dyDescent="0.25">
      <c r="A37" s="14">
        <f t="shared" ca="1" si="5"/>
        <v>83.370165426265814</v>
      </c>
      <c r="B37" s="10">
        <f t="shared" ca="1" si="0"/>
        <v>-2.63</v>
      </c>
      <c r="C37" s="10">
        <f t="shared" ca="1" si="1"/>
        <v>50</v>
      </c>
      <c r="D37" s="10" t="str">
        <f t="shared" ca="1" si="6"/>
        <v>B</v>
      </c>
      <c r="E37" s="10">
        <f t="shared" ca="1" si="2"/>
        <v>3</v>
      </c>
    </row>
    <row r="38" spans="1:5" ht="15.75" x14ac:dyDescent="0.25">
      <c r="A38" s="14">
        <f t="shared" ca="1" si="5"/>
        <v>98.914884493321665</v>
      </c>
      <c r="B38" s="10">
        <f t="shared" ca="1" si="0"/>
        <v>-21.09</v>
      </c>
      <c r="C38" s="10">
        <f t="shared" ca="1" si="1"/>
        <v>1</v>
      </c>
      <c r="D38" s="10" t="str">
        <f t="shared" ca="1" si="6"/>
        <v>A</v>
      </c>
      <c r="E38" s="10">
        <f t="shared" ca="1" si="2"/>
        <v>4</v>
      </c>
    </row>
    <row r="39" spans="1:5" ht="15.75" x14ac:dyDescent="0.25">
      <c r="A39" s="14">
        <f t="shared" ca="1" si="5"/>
        <v>77.200682037511839</v>
      </c>
      <c r="B39" s="10">
        <f t="shared" ca="1" si="0"/>
        <v>-2.8</v>
      </c>
      <c r="C39" s="10">
        <f t="shared" ca="1" si="1"/>
        <v>90</v>
      </c>
      <c r="D39" s="10" t="str">
        <f t="shared" ca="1" si="6"/>
        <v>C+</v>
      </c>
      <c r="E39" s="10">
        <f t="shared" ca="1" si="2"/>
        <v>2.2999999999999998</v>
      </c>
    </row>
    <row r="40" spans="1:5" ht="15.75" x14ac:dyDescent="0.25">
      <c r="A40" s="14">
        <f t="shared" ca="1" si="5"/>
        <v>89.068902175325718</v>
      </c>
      <c r="B40" s="10">
        <f t="shared" ca="1" si="0"/>
        <v>-3.93</v>
      </c>
      <c r="C40" s="10">
        <f t="shared" ca="1" si="1"/>
        <v>22</v>
      </c>
      <c r="D40" s="10" t="str">
        <f t="shared" ca="1" si="6"/>
        <v>A-</v>
      </c>
      <c r="E40" s="10">
        <f t="shared" ca="1" si="2"/>
        <v>3.7</v>
      </c>
    </row>
    <row r="41" spans="1:5" ht="15.75" x14ac:dyDescent="0.25">
      <c r="A41" s="14">
        <f t="shared" ca="1" si="5"/>
        <v>78.730621360894261</v>
      </c>
      <c r="B41" s="10">
        <f t="shared" ca="1" si="0"/>
        <v>-1.27</v>
      </c>
      <c r="C41" s="10">
        <f t="shared" ca="1" si="1"/>
        <v>80</v>
      </c>
      <c r="D41" s="10" t="str">
        <f t="shared" ca="1" si="6"/>
        <v>C+</v>
      </c>
      <c r="E41" s="10">
        <f t="shared" ca="1" si="2"/>
        <v>2.2999999999999998</v>
      </c>
    </row>
    <row r="42" spans="1:5" ht="15.75" x14ac:dyDescent="0.25">
      <c r="A42" s="14">
        <f t="shared" ca="1" si="5"/>
        <v>82.978272734847721</v>
      </c>
      <c r="B42" s="10">
        <f t="shared" ca="1" si="0"/>
        <v>-3.02</v>
      </c>
      <c r="C42" s="10">
        <f t="shared" ca="1" si="1"/>
        <v>54</v>
      </c>
      <c r="D42" s="10" t="str">
        <f t="shared" ca="1" si="6"/>
        <v>B</v>
      </c>
      <c r="E42" s="10">
        <f t="shared" ca="1" si="2"/>
        <v>3</v>
      </c>
    </row>
    <row r="43" spans="1:5" ht="15.75" x14ac:dyDescent="0.25">
      <c r="A43" s="14">
        <f t="shared" ca="1" si="5"/>
        <v>57.76345196773164</v>
      </c>
      <c r="B43" s="10">
        <f t="shared" ca="1" si="0"/>
        <v>-2.2400000000000002</v>
      </c>
      <c r="C43" s="10">
        <f t="shared" ca="1" si="1"/>
        <v>191</v>
      </c>
      <c r="D43" s="10" t="str">
        <f t="shared" ca="1" si="6"/>
        <v>F</v>
      </c>
      <c r="E43" s="10">
        <f t="shared" ca="1" si="2"/>
        <v>0</v>
      </c>
    </row>
    <row r="44" spans="1:5" ht="15.75" x14ac:dyDescent="0.25">
      <c r="A44" s="14">
        <f t="shared" ca="1" si="5"/>
        <v>77.473539503676776</v>
      </c>
      <c r="B44" s="10">
        <f t="shared" ca="1" si="0"/>
        <v>-2.5299999999999998</v>
      </c>
      <c r="C44" s="10">
        <f t="shared" ca="1" si="1"/>
        <v>88</v>
      </c>
      <c r="D44" s="10" t="str">
        <f t="shared" ca="1" si="6"/>
        <v>C+</v>
      </c>
      <c r="E44" s="10">
        <f t="shared" ca="1" si="2"/>
        <v>2.2999999999999998</v>
      </c>
    </row>
    <row r="45" spans="1:5" ht="15.75" x14ac:dyDescent="0.25">
      <c r="A45" s="14">
        <f t="shared" ca="1" si="5"/>
        <v>86.508244357718354</v>
      </c>
      <c r="B45" s="10">
        <f t="shared" ca="1" si="0"/>
        <v>-1.49</v>
      </c>
      <c r="C45" s="10">
        <f t="shared" ca="1" si="1"/>
        <v>33</v>
      </c>
      <c r="D45" s="10" t="str">
        <f t="shared" ca="1" si="6"/>
        <v>B+</v>
      </c>
      <c r="E45" s="10">
        <f t="shared" ca="1" si="2"/>
        <v>3.3</v>
      </c>
    </row>
    <row r="46" spans="1:5" ht="15.75" x14ac:dyDescent="0.25">
      <c r="A46" s="14">
        <f t="shared" ca="1" si="5"/>
        <v>77.804930633606261</v>
      </c>
      <c r="B46" s="10">
        <f t="shared" ca="1" si="0"/>
        <v>-2.2000000000000002</v>
      </c>
      <c r="C46" s="10">
        <f t="shared" ca="1" si="1"/>
        <v>86</v>
      </c>
      <c r="D46" s="10" t="str">
        <f t="shared" ca="1" si="6"/>
        <v>C+</v>
      </c>
      <c r="E46" s="10">
        <f t="shared" ca="1" si="2"/>
        <v>2.2999999999999998</v>
      </c>
    </row>
    <row r="47" spans="1:5" ht="15.75" x14ac:dyDescent="0.25">
      <c r="A47" s="14">
        <f t="shared" ca="1" si="5"/>
        <v>91.642428629321515</v>
      </c>
      <c r="B47" s="10">
        <f t="shared" ca="1" si="0"/>
        <v>-1.36</v>
      </c>
      <c r="C47" s="10">
        <f t="shared" ca="1" si="1"/>
        <v>8</v>
      </c>
      <c r="D47" s="10" t="str">
        <f t="shared" ca="1" si="6"/>
        <v>A-</v>
      </c>
      <c r="E47" s="10">
        <f t="shared" ca="1" si="2"/>
        <v>3.7</v>
      </c>
    </row>
    <row r="48" spans="1:5" ht="15.75" x14ac:dyDescent="0.25">
      <c r="A48" s="14">
        <f t="shared" ca="1" si="5"/>
        <v>84.369452673759014</v>
      </c>
      <c r="B48" s="10">
        <f t="shared" ca="1" si="0"/>
        <v>-1.63</v>
      </c>
      <c r="C48" s="10">
        <f t="shared" ca="1" si="1"/>
        <v>45</v>
      </c>
      <c r="D48" s="10" t="str">
        <f t="shared" ca="1" si="6"/>
        <v>B</v>
      </c>
      <c r="E48" s="10">
        <f t="shared" ca="1" si="2"/>
        <v>3</v>
      </c>
    </row>
    <row r="49" spans="1:5" ht="15.75" x14ac:dyDescent="0.25">
      <c r="A49" s="14">
        <f t="shared" ca="1" si="5"/>
        <v>72.780020532305514</v>
      </c>
      <c r="B49" s="10">
        <f t="shared" ca="1" si="0"/>
        <v>-0.22</v>
      </c>
      <c r="C49" s="10">
        <f t="shared" ca="1" si="1"/>
        <v>127</v>
      </c>
      <c r="D49" s="10" t="str">
        <f t="shared" ca="1" si="6"/>
        <v>C-</v>
      </c>
      <c r="E49" s="10">
        <f t="shared" ca="1" si="2"/>
        <v>1.7</v>
      </c>
    </row>
    <row r="50" spans="1:5" ht="15.75" x14ac:dyDescent="0.25">
      <c r="A50" s="14">
        <f t="shared" ca="1" si="5"/>
        <v>52.578497953701444</v>
      </c>
      <c r="B50" s="10">
        <f t="shared" ca="1" si="0"/>
        <v>-7.42</v>
      </c>
      <c r="C50" s="10">
        <f t="shared" ca="1" si="1"/>
        <v>200</v>
      </c>
      <c r="D50" s="10" t="str">
        <f t="shared" ca="1" si="6"/>
        <v>F</v>
      </c>
      <c r="E50" s="10">
        <f t="shared" ca="1" si="2"/>
        <v>0</v>
      </c>
    </row>
    <row r="51" spans="1:5" ht="15.75" x14ac:dyDescent="0.25">
      <c r="A51" s="14">
        <f t="shared" ca="1" si="5"/>
        <v>75.923792863252956</v>
      </c>
      <c r="B51" s="10">
        <f t="shared" ca="1" si="0"/>
        <v>-0.08</v>
      </c>
      <c r="C51" s="10">
        <f t="shared" ca="1" si="1"/>
        <v>102</v>
      </c>
      <c r="D51" s="10" t="str">
        <f t="shared" ca="1" si="6"/>
        <v>C</v>
      </c>
      <c r="E51" s="10">
        <f t="shared" ca="1" si="2"/>
        <v>2</v>
      </c>
    </row>
    <row r="52" spans="1:5" ht="15.75" x14ac:dyDescent="0.25">
      <c r="A52" s="14">
        <f t="shared" ca="1" si="5"/>
        <v>53.386332494475624</v>
      </c>
      <c r="B52" s="10">
        <f t="shared" ca="1" si="0"/>
        <v>-6.61</v>
      </c>
      <c r="C52" s="10">
        <f t="shared" ca="1" si="1"/>
        <v>199</v>
      </c>
      <c r="D52" s="10" t="str">
        <f t="shared" ca="1" si="6"/>
        <v>F</v>
      </c>
      <c r="E52" s="10">
        <f t="shared" ca="1" si="2"/>
        <v>0</v>
      </c>
    </row>
    <row r="53" spans="1:5" ht="15.75" x14ac:dyDescent="0.25">
      <c r="A53" s="14">
        <f t="shared" ca="1" si="5"/>
        <v>70.48291994137702</v>
      </c>
      <c r="B53" s="10">
        <f t="shared" ca="1" si="0"/>
        <v>-2.52</v>
      </c>
      <c r="C53" s="10">
        <f t="shared" ca="1" si="1"/>
        <v>139</v>
      </c>
      <c r="D53" s="10" t="str">
        <f t="shared" ca="1" si="6"/>
        <v>C-</v>
      </c>
      <c r="E53" s="10">
        <f t="shared" ca="1" si="2"/>
        <v>1.7</v>
      </c>
    </row>
    <row r="54" spans="1:5" ht="15.75" x14ac:dyDescent="0.25">
      <c r="A54" s="14">
        <f t="shared" ca="1" si="5"/>
        <v>71.149983097677818</v>
      </c>
      <c r="B54" s="10">
        <f t="shared" ca="1" si="0"/>
        <v>-1.85</v>
      </c>
      <c r="C54" s="10">
        <f t="shared" ca="1" si="1"/>
        <v>136</v>
      </c>
      <c r="D54" s="10" t="str">
        <f t="shared" ca="1" si="6"/>
        <v>C-</v>
      </c>
      <c r="E54" s="10">
        <f t="shared" ca="1" si="2"/>
        <v>1.7</v>
      </c>
    </row>
    <row r="55" spans="1:5" ht="15.75" x14ac:dyDescent="0.25">
      <c r="A55" s="14">
        <f t="shared" ca="1" si="5"/>
        <v>79.275372404607211</v>
      </c>
      <c r="B55" s="10">
        <f t="shared" ca="1" si="0"/>
        <v>-0.72</v>
      </c>
      <c r="C55" s="10">
        <f t="shared" ca="1" si="1"/>
        <v>77</v>
      </c>
      <c r="D55" s="10" t="str">
        <f t="shared" ca="1" si="6"/>
        <v>C+</v>
      </c>
      <c r="E55" s="10">
        <f t="shared" ca="1" si="2"/>
        <v>2.2999999999999998</v>
      </c>
    </row>
    <row r="56" spans="1:5" ht="15.75" x14ac:dyDescent="0.25">
      <c r="A56" s="14">
        <f t="shared" ca="1" si="5"/>
        <v>69.864132732714296</v>
      </c>
      <c r="B56" s="10">
        <f t="shared" ca="1" si="0"/>
        <v>-0.14000000000000001</v>
      </c>
      <c r="C56" s="10">
        <f t="shared" ca="1" si="1"/>
        <v>145</v>
      </c>
      <c r="D56" s="10" t="str">
        <f t="shared" ca="1" si="6"/>
        <v>D+</v>
      </c>
      <c r="E56" s="10">
        <f t="shared" ca="1" si="2"/>
        <v>1.3</v>
      </c>
    </row>
    <row r="57" spans="1:5" ht="15.75" x14ac:dyDescent="0.25">
      <c r="A57" s="14">
        <f t="shared" ca="1" si="5"/>
        <v>79.281267690066855</v>
      </c>
      <c r="B57" s="10">
        <f t="shared" ca="1" si="0"/>
        <v>-0.72</v>
      </c>
      <c r="C57" s="10">
        <f t="shared" ca="1" si="1"/>
        <v>76</v>
      </c>
      <c r="D57" s="10" t="str">
        <f t="shared" ca="1" si="6"/>
        <v>C+</v>
      </c>
      <c r="E57" s="10">
        <f t="shared" ca="1" si="2"/>
        <v>2.2999999999999998</v>
      </c>
    </row>
    <row r="58" spans="1:5" ht="15.75" x14ac:dyDescent="0.25">
      <c r="A58" s="14">
        <f t="shared" ca="1" si="5"/>
        <v>83.034743134632109</v>
      </c>
      <c r="B58" s="10">
        <f t="shared" ca="1" si="0"/>
        <v>-2.97</v>
      </c>
      <c r="C58" s="10">
        <f t="shared" ca="1" si="1"/>
        <v>53</v>
      </c>
      <c r="D58" s="10" t="str">
        <f t="shared" ca="1" si="6"/>
        <v>B</v>
      </c>
      <c r="E58" s="10">
        <f t="shared" ca="1" si="2"/>
        <v>3</v>
      </c>
    </row>
    <row r="59" spans="1:5" ht="15.75" x14ac:dyDescent="0.25">
      <c r="A59" s="14">
        <f t="shared" ca="1" si="5"/>
        <v>59.042448792597412</v>
      </c>
      <c r="B59" s="10">
        <f t="shared" ca="1" si="0"/>
        <v>-0.96</v>
      </c>
      <c r="C59" s="10">
        <f t="shared" ca="1" si="1"/>
        <v>187</v>
      </c>
      <c r="D59" s="10" t="str">
        <f t="shared" ca="1" si="6"/>
        <v>F</v>
      </c>
      <c r="E59" s="10">
        <f t="shared" ca="1" si="2"/>
        <v>0</v>
      </c>
    </row>
    <row r="60" spans="1:5" ht="15.75" x14ac:dyDescent="0.25">
      <c r="A60" s="14">
        <f t="shared" ca="1" si="5"/>
        <v>77.061797116421516</v>
      </c>
      <c r="B60" s="10">
        <f t="shared" ca="1" si="0"/>
        <v>-2.94</v>
      </c>
      <c r="C60" s="10">
        <f t="shared" ca="1" si="1"/>
        <v>92</v>
      </c>
      <c r="D60" s="10" t="str">
        <f t="shared" ca="1" si="6"/>
        <v>C+</v>
      </c>
      <c r="E60" s="10">
        <f t="shared" ca="1" si="2"/>
        <v>2.2999999999999998</v>
      </c>
    </row>
    <row r="61" spans="1:5" ht="15.75" x14ac:dyDescent="0.25">
      <c r="A61" s="14">
        <f t="shared" ca="1" si="5"/>
        <v>69.762855017497799</v>
      </c>
      <c r="B61" s="10">
        <f t="shared" ca="1" si="0"/>
        <v>-0.24</v>
      </c>
      <c r="C61" s="10">
        <f t="shared" ca="1" si="1"/>
        <v>146</v>
      </c>
      <c r="D61" s="10" t="str">
        <f t="shared" ca="1" si="6"/>
        <v>D+</v>
      </c>
      <c r="E61" s="10">
        <f t="shared" ca="1" si="2"/>
        <v>1.3</v>
      </c>
    </row>
    <row r="62" spans="1:5" ht="15.75" x14ac:dyDescent="0.25">
      <c r="A62" s="14">
        <f t="shared" ca="1" si="5"/>
        <v>81.260457939526987</v>
      </c>
      <c r="B62" s="10">
        <f t="shared" ca="1" si="0"/>
        <v>-0.74</v>
      </c>
      <c r="C62" s="10">
        <f t="shared" ca="1" si="1"/>
        <v>65</v>
      </c>
      <c r="D62" s="10" t="str">
        <f t="shared" ca="1" si="6"/>
        <v>B-</v>
      </c>
      <c r="E62" s="10">
        <f t="shared" ca="1" si="2"/>
        <v>2.7</v>
      </c>
    </row>
    <row r="63" spans="1:5" ht="15.75" x14ac:dyDescent="0.25">
      <c r="A63" s="14">
        <f t="shared" ca="1" si="5"/>
        <v>70.181440741401701</v>
      </c>
      <c r="B63" s="10">
        <f t="shared" ca="1" si="0"/>
        <v>-2.82</v>
      </c>
      <c r="C63" s="10">
        <f t="shared" ca="1" si="1"/>
        <v>141</v>
      </c>
      <c r="D63" s="10" t="str">
        <f t="shared" ca="1" si="6"/>
        <v>C-</v>
      </c>
      <c r="E63" s="10">
        <f t="shared" ca="1" si="2"/>
        <v>1.7</v>
      </c>
    </row>
    <row r="64" spans="1:5" ht="15.75" x14ac:dyDescent="0.25">
      <c r="A64" s="14">
        <f t="shared" ca="1" si="5"/>
        <v>83.034842123291341</v>
      </c>
      <c r="B64" s="10">
        <f t="shared" ca="1" si="0"/>
        <v>-2.97</v>
      </c>
      <c r="C64" s="10">
        <f t="shared" ca="1" si="1"/>
        <v>52</v>
      </c>
      <c r="D64" s="10" t="str">
        <f t="shared" ca="1" si="6"/>
        <v>B</v>
      </c>
      <c r="E64" s="10">
        <f t="shared" ca="1" si="2"/>
        <v>3</v>
      </c>
    </row>
    <row r="65" spans="1:5" ht="15.75" x14ac:dyDescent="0.25">
      <c r="A65" s="14">
        <f t="shared" ca="1" si="5"/>
        <v>90.155666104011303</v>
      </c>
      <c r="B65" s="10">
        <f t="shared" ca="1" si="0"/>
        <v>-2.84</v>
      </c>
      <c r="C65" s="10">
        <f t="shared" ca="1" si="1"/>
        <v>15</v>
      </c>
      <c r="D65" s="10" t="str">
        <f t="shared" ca="1" si="6"/>
        <v>A-</v>
      </c>
      <c r="E65" s="10">
        <f t="shared" ca="1" si="2"/>
        <v>3.7</v>
      </c>
    </row>
    <row r="66" spans="1:5" ht="15.75" x14ac:dyDescent="0.25">
      <c r="A66" s="14">
        <f t="shared" ca="1" si="5"/>
        <v>62.85179573466327</v>
      </c>
      <c r="B66" s="10">
        <f t="shared" ca="1" si="0"/>
        <v>-0.15</v>
      </c>
      <c r="C66" s="10">
        <f t="shared" ca="1" si="1"/>
        <v>174</v>
      </c>
      <c r="D66" s="10" t="str">
        <f t="shared" ca="1" si="6"/>
        <v>D-</v>
      </c>
      <c r="E66" s="10">
        <f t="shared" ca="1" si="2"/>
        <v>0.7</v>
      </c>
    </row>
    <row r="67" spans="1:5" ht="15.75" x14ac:dyDescent="0.25">
      <c r="A67" s="14">
        <f t="shared" ca="1" si="5"/>
        <v>75.985457738913752</v>
      </c>
      <c r="B67" s="10">
        <f t="shared" ref="B67:B130" ca="1" si="14">ROUND(A67-INDEX($M$3:$M$15,1+(MATCH(A67,$M$3:$M$15,1))),2)</f>
        <v>-0.01</v>
      </c>
      <c r="C67" s="10">
        <f t="shared" ref="C67:C130" ca="1" si="15">_xlfn.RANK.EQ(A67,$A$3:$A$202,0)</f>
        <v>101</v>
      </c>
      <c r="D67" s="10" t="str">
        <f t="shared" ref="D67:D130" ca="1" si="16">VLOOKUP(A67,$F$3:$G$14,2)</f>
        <v>C</v>
      </c>
      <c r="E67" s="10">
        <f t="shared" ref="E67:E130" ca="1" si="17">VLOOKUP(A67,$F$3:$H$14,3)</f>
        <v>2</v>
      </c>
    </row>
    <row r="68" spans="1:5" ht="15.75" x14ac:dyDescent="0.25">
      <c r="A68" s="14">
        <f t="shared" ref="A68:A131" ca="1" si="18">CHOOSE(RANDBETWEEN(1,3),_xlfn.NORM.INV(RAND(),85,5),_xlfn.NORM.INV(RAND(),75,5),_xlfn.NORM.INV(RAND(),65,7))</f>
        <v>85.318686688274198</v>
      </c>
      <c r="B68" s="10">
        <f t="shared" ca="1" si="14"/>
        <v>-0.68</v>
      </c>
      <c r="C68" s="10">
        <f t="shared" ca="1" si="15"/>
        <v>37</v>
      </c>
      <c r="D68" s="10" t="str">
        <f t="shared" ca="1" si="16"/>
        <v>B</v>
      </c>
      <c r="E68" s="10">
        <f t="shared" ca="1" si="17"/>
        <v>3</v>
      </c>
    </row>
    <row r="69" spans="1:5" ht="15.75" x14ac:dyDescent="0.25">
      <c r="A69" s="14">
        <f t="shared" ca="1" si="18"/>
        <v>71.703891408762189</v>
      </c>
      <c r="B69" s="10">
        <f t="shared" ca="1" si="14"/>
        <v>-1.3</v>
      </c>
      <c r="C69" s="10">
        <f t="shared" ca="1" si="15"/>
        <v>135</v>
      </c>
      <c r="D69" s="10" t="str">
        <f t="shared" ca="1" si="16"/>
        <v>C-</v>
      </c>
      <c r="E69" s="10">
        <f t="shared" ca="1" si="17"/>
        <v>1.7</v>
      </c>
    </row>
    <row r="70" spans="1:5" ht="15.75" x14ac:dyDescent="0.25">
      <c r="A70" s="14">
        <f t="shared" ca="1" si="18"/>
        <v>65.273169446904689</v>
      </c>
      <c r="B70" s="10">
        <f t="shared" ca="1" si="14"/>
        <v>-1.73</v>
      </c>
      <c r="C70" s="10">
        <f t="shared" ca="1" si="15"/>
        <v>166</v>
      </c>
      <c r="D70" s="10" t="str">
        <f t="shared" ca="1" si="16"/>
        <v>D</v>
      </c>
      <c r="E70" s="10">
        <f t="shared" ca="1" si="17"/>
        <v>1</v>
      </c>
    </row>
    <row r="71" spans="1:5" ht="15.75" x14ac:dyDescent="0.25">
      <c r="A71" s="14">
        <f t="shared" ca="1" si="18"/>
        <v>87.875165908512201</v>
      </c>
      <c r="B71" s="10">
        <f t="shared" ca="1" si="14"/>
        <v>-0.12</v>
      </c>
      <c r="C71" s="10">
        <f t="shared" ca="1" si="15"/>
        <v>27</v>
      </c>
      <c r="D71" s="10" t="str">
        <f t="shared" ca="1" si="16"/>
        <v>B+</v>
      </c>
      <c r="E71" s="10">
        <f t="shared" ca="1" si="17"/>
        <v>3.3</v>
      </c>
    </row>
    <row r="72" spans="1:5" ht="15.75" x14ac:dyDescent="0.25">
      <c r="A72" s="14">
        <f t="shared" ca="1" si="18"/>
        <v>69.422762051488363</v>
      </c>
      <c r="B72" s="10">
        <f t="shared" ca="1" si="14"/>
        <v>-0.57999999999999996</v>
      </c>
      <c r="C72" s="10">
        <f t="shared" ca="1" si="15"/>
        <v>149</v>
      </c>
      <c r="D72" s="10" t="str">
        <f t="shared" ca="1" si="16"/>
        <v>D+</v>
      </c>
      <c r="E72" s="10">
        <f t="shared" ca="1" si="17"/>
        <v>1.3</v>
      </c>
    </row>
    <row r="73" spans="1:5" ht="15.75" x14ac:dyDescent="0.25">
      <c r="A73" s="14">
        <f t="shared" ca="1" si="18"/>
        <v>79.308192990197654</v>
      </c>
      <c r="B73" s="10">
        <f t="shared" ca="1" si="14"/>
        <v>-0.69</v>
      </c>
      <c r="C73" s="10">
        <f t="shared" ca="1" si="15"/>
        <v>74</v>
      </c>
      <c r="D73" s="10" t="str">
        <f t="shared" ca="1" si="16"/>
        <v>C+</v>
      </c>
      <c r="E73" s="10">
        <f t="shared" ca="1" si="17"/>
        <v>2.2999999999999998</v>
      </c>
    </row>
    <row r="74" spans="1:5" ht="15.75" x14ac:dyDescent="0.25">
      <c r="A74" s="14">
        <f t="shared" ca="1" si="18"/>
        <v>61.924546512443548</v>
      </c>
      <c r="B74" s="10">
        <f t="shared" ca="1" si="14"/>
        <v>-1.08</v>
      </c>
      <c r="C74" s="10">
        <f t="shared" ca="1" si="15"/>
        <v>181</v>
      </c>
      <c r="D74" s="10" t="str">
        <f t="shared" ca="1" si="16"/>
        <v>D-</v>
      </c>
      <c r="E74" s="10">
        <f t="shared" ca="1" si="17"/>
        <v>0.7</v>
      </c>
    </row>
    <row r="75" spans="1:5" ht="15.75" x14ac:dyDescent="0.25">
      <c r="A75" s="14">
        <f t="shared" ca="1" si="18"/>
        <v>90.016041675983942</v>
      </c>
      <c r="B75" s="10">
        <f t="shared" ca="1" si="14"/>
        <v>-2.98</v>
      </c>
      <c r="C75" s="10">
        <f t="shared" ca="1" si="15"/>
        <v>16</v>
      </c>
      <c r="D75" s="10" t="str">
        <f t="shared" ca="1" si="16"/>
        <v>A-</v>
      </c>
      <c r="E75" s="10">
        <f t="shared" ca="1" si="17"/>
        <v>3.7</v>
      </c>
    </row>
    <row r="76" spans="1:5" ht="15.75" x14ac:dyDescent="0.25">
      <c r="A76" s="14">
        <f t="shared" ca="1" si="18"/>
        <v>57.994442327424444</v>
      </c>
      <c r="B76" s="10">
        <f t="shared" ca="1" si="14"/>
        <v>-2.0099999999999998</v>
      </c>
      <c r="C76" s="10">
        <f t="shared" ca="1" si="15"/>
        <v>189</v>
      </c>
      <c r="D76" s="10" t="str">
        <f t="shared" ca="1" si="16"/>
        <v>F</v>
      </c>
      <c r="E76" s="10">
        <f t="shared" ca="1" si="17"/>
        <v>0</v>
      </c>
    </row>
    <row r="77" spans="1:5" ht="15.75" x14ac:dyDescent="0.25">
      <c r="A77" s="14">
        <f t="shared" ca="1" si="18"/>
        <v>73.93755634325035</v>
      </c>
      <c r="B77" s="10">
        <f t="shared" ca="1" si="14"/>
        <v>-2.06</v>
      </c>
      <c r="C77" s="10">
        <f t="shared" ca="1" si="15"/>
        <v>115</v>
      </c>
      <c r="D77" s="10" t="str">
        <f t="shared" ca="1" si="16"/>
        <v>C</v>
      </c>
      <c r="E77" s="10">
        <f t="shared" ca="1" si="17"/>
        <v>2</v>
      </c>
    </row>
    <row r="78" spans="1:5" ht="15.75" x14ac:dyDescent="0.25">
      <c r="A78" s="14">
        <f t="shared" ca="1" si="18"/>
        <v>75.427025778933242</v>
      </c>
      <c r="B78" s="10">
        <f t="shared" ca="1" si="14"/>
        <v>-0.56999999999999995</v>
      </c>
      <c r="C78" s="10">
        <f t="shared" ca="1" si="15"/>
        <v>105</v>
      </c>
      <c r="D78" s="10" t="str">
        <f t="shared" ca="1" si="16"/>
        <v>C</v>
      </c>
      <c r="E78" s="10">
        <f t="shared" ca="1" si="17"/>
        <v>2</v>
      </c>
    </row>
    <row r="79" spans="1:5" ht="15.75" x14ac:dyDescent="0.25">
      <c r="A79" s="14">
        <f t="shared" ca="1" si="18"/>
        <v>92.18634510292398</v>
      </c>
      <c r="B79" s="10">
        <f t="shared" ca="1" si="14"/>
        <v>-0.81</v>
      </c>
      <c r="C79" s="10">
        <f t="shared" ca="1" si="15"/>
        <v>6</v>
      </c>
      <c r="D79" s="10" t="str">
        <f t="shared" ca="1" si="16"/>
        <v>A-</v>
      </c>
      <c r="E79" s="10">
        <f t="shared" ca="1" si="17"/>
        <v>3.7</v>
      </c>
    </row>
    <row r="80" spans="1:5" ht="15.75" x14ac:dyDescent="0.25">
      <c r="A80" s="14">
        <f t="shared" ca="1" si="18"/>
        <v>82.698164441229892</v>
      </c>
      <c r="B80" s="10">
        <f t="shared" ca="1" si="14"/>
        <v>-3.3</v>
      </c>
      <c r="C80" s="10">
        <f t="shared" ca="1" si="15"/>
        <v>56</v>
      </c>
      <c r="D80" s="10" t="str">
        <f t="shared" ca="1" si="16"/>
        <v>B</v>
      </c>
      <c r="E80" s="10">
        <f t="shared" ca="1" si="17"/>
        <v>3</v>
      </c>
    </row>
    <row r="81" spans="1:5" ht="15.75" x14ac:dyDescent="0.25">
      <c r="A81" s="14">
        <f t="shared" ca="1" si="18"/>
        <v>72.152126949925432</v>
      </c>
      <c r="B81" s="10">
        <f t="shared" ca="1" si="14"/>
        <v>-0.85</v>
      </c>
      <c r="C81" s="10">
        <f t="shared" ca="1" si="15"/>
        <v>133</v>
      </c>
      <c r="D81" s="10" t="str">
        <f t="shared" ca="1" si="16"/>
        <v>C-</v>
      </c>
      <c r="E81" s="10">
        <f t="shared" ca="1" si="17"/>
        <v>1.7</v>
      </c>
    </row>
    <row r="82" spans="1:5" ht="15.75" x14ac:dyDescent="0.25">
      <c r="A82" s="14">
        <f t="shared" ca="1" si="18"/>
        <v>73.428181094906208</v>
      </c>
      <c r="B82" s="10">
        <f t="shared" ca="1" si="14"/>
        <v>-2.57</v>
      </c>
      <c r="C82" s="10">
        <f t="shared" ca="1" si="15"/>
        <v>117</v>
      </c>
      <c r="D82" s="10" t="str">
        <f t="shared" ca="1" si="16"/>
        <v>C</v>
      </c>
      <c r="E82" s="10">
        <f t="shared" ca="1" si="17"/>
        <v>2</v>
      </c>
    </row>
    <row r="83" spans="1:5" ht="15.75" x14ac:dyDescent="0.25">
      <c r="A83" s="14">
        <f t="shared" ca="1" si="18"/>
        <v>81.777558751683756</v>
      </c>
      <c r="B83" s="10">
        <f t="shared" ca="1" si="14"/>
        <v>-0.22</v>
      </c>
      <c r="C83" s="10">
        <f t="shared" ca="1" si="15"/>
        <v>61</v>
      </c>
      <c r="D83" s="10" t="str">
        <f t="shared" ca="1" si="16"/>
        <v>B-</v>
      </c>
      <c r="E83" s="10">
        <f t="shared" ca="1" si="17"/>
        <v>2.7</v>
      </c>
    </row>
    <row r="84" spans="1:5" ht="15.75" x14ac:dyDescent="0.25">
      <c r="A84" s="14">
        <f t="shared" ca="1" si="18"/>
        <v>72.925954395026082</v>
      </c>
      <c r="B84" s="10">
        <f t="shared" ca="1" si="14"/>
        <v>-7.0000000000000007E-2</v>
      </c>
      <c r="C84" s="10">
        <f t="shared" ca="1" si="15"/>
        <v>126</v>
      </c>
      <c r="D84" s="10" t="str">
        <f t="shared" ca="1" si="16"/>
        <v>C-</v>
      </c>
      <c r="E84" s="10">
        <f t="shared" ca="1" si="17"/>
        <v>1.7</v>
      </c>
    </row>
    <row r="85" spans="1:5" ht="15.75" x14ac:dyDescent="0.25">
      <c r="A85" s="14">
        <f t="shared" ca="1" si="18"/>
        <v>63.233940839317988</v>
      </c>
      <c r="B85" s="10">
        <f t="shared" ca="1" si="14"/>
        <v>-3.77</v>
      </c>
      <c r="C85" s="10">
        <f t="shared" ca="1" si="15"/>
        <v>173</v>
      </c>
      <c r="D85" s="10" t="str">
        <f t="shared" ca="1" si="16"/>
        <v>D</v>
      </c>
      <c r="E85" s="10">
        <f t="shared" ca="1" si="17"/>
        <v>1</v>
      </c>
    </row>
    <row r="86" spans="1:5" ht="15.75" x14ac:dyDescent="0.25">
      <c r="A86" s="14">
        <f t="shared" ca="1" si="18"/>
        <v>86.892747674909771</v>
      </c>
      <c r="B86" s="10">
        <f t="shared" ca="1" si="14"/>
        <v>-1.1100000000000001</v>
      </c>
      <c r="C86" s="10">
        <f t="shared" ca="1" si="15"/>
        <v>31</v>
      </c>
      <c r="D86" s="10" t="str">
        <f t="shared" ca="1" si="16"/>
        <v>B+</v>
      </c>
      <c r="E86" s="10">
        <f t="shared" ca="1" si="17"/>
        <v>3.3</v>
      </c>
    </row>
    <row r="87" spans="1:5" ht="15.75" x14ac:dyDescent="0.25">
      <c r="A87" s="14">
        <f t="shared" ca="1" si="18"/>
        <v>95.221808563775355</v>
      </c>
      <c r="B87" s="10">
        <f t="shared" ca="1" si="14"/>
        <v>-24.78</v>
      </c>
      <c r="C87" s="10">
        <f t="shared" ca="1" si="15"/>
        <v>3</v>
      </c>
      <c r="D87" s="10" t="str">
        <f t="shared" ca="1" si="16"/>
        <v>A</v>
      </c>
      <c r="E87" s="10">
        <f t="shared" ca="1" si="17"/>
        <v>4</v>
      </c>
    </row>
    <row r="88" spans="1:5" ht="15.75" x14ac:dyDescent="0.25">
      <c r="A88" s="14">
        <f t="shared" ca="1" si="18"/>
        <v>74.966163517452472</v>
      </c>
      <c r="B88" s="10">
        <f t="shared" ca="1" si="14"/>
        <v>-1.03</v>
      </c>
      <c r="C88" s="10">
        <f t="shared" ca="1" si="15"/>
        <v>108</v>
      </c>
      <c r="D88" s="10" t="str">
        <f t="shared" ca="1" si="16"/>
        <v>C</v>
      </c>
      <c r="E88" s="10">
        <f t="shared" ca="1" si="17"/>
        <v>2</v>
      </c>
    </row>
    <row r="89" spans="1:5" ht="15.75" x14ac:dyDescent="0.25">
      <c r="A89" s="14">
        <f t="shared" ca="1" si="18"/>
        <v>72.990905822642858</v>
      </c>
      <c r="B89" s="10">
        <f t="shared" ca="1" si="14"/>
        <v>-0.01</v>
      </c>
      <c r="C89" s="10">
        <f t="shared" ca="1" si="15"/>
        <v>125</v>
      </c>
      <c r="D89" s="10" t="str">
        <f t="shared" ca="1" si="16"/>
        <v>C-</v>
      </c>
      <c r="E89" s="10">
        <f t="shared" ca="1" si="17"/>
        <v>1.7</v>
      </c>
    </row>
    <row r="90" spans="1:5" ht="15.75" x14ac:dyDescent="0.25">
      <c r="A90" s="14">
        <f t="shared" ca="1" si="18"/>
        <v>55.650465516099459</v>
      </c>
      <c r="B90" s="10">
        <f t="shared" ca="1" si="14"/>
        <v>-4.3499999999999996</v>
      </c>
      <c r="C90" s="10">
        <f t="shared" ca="1" si="15"/>
        <v>198</v>
      </c>
      <c r="D90" s="10" t="str">
        <f t="shared" ca="1" si="16"/>
        <v>F</v>
      </c>
      <c r="E90" s="10">
        <f t="shared" ca="1" si="17"/>
        <v>0</v>
      </c>
    </row>
    <row r="91" spans="1:5" ht="15.75" x14ac:dyDescent="0.25">
      <c r="A91" s="14">
        <f t="shared" ca="1" si="18"/>
        <v>73.292509256248422</v>
      </c>
      <c r="B91" s="10">
        <f t="shared" ca="1" si="14"/>
        <v>-2.71</v>
      </c>
      <c r="C91" s="10">
        <f t="shared" ca="1" si="15"/>
        <v>120</v>
      </c>
      <c r="D91" s="10" t="str">
        <f t="shared" ca="1" si="16"/>
        <v>C</v>
      </c>
      <c r="E91" s="10">
        <f t="shared" ca="1" si="17"/>
        <v>2</v>
      </c>
    </row>
    <row r="92" spans="1:5" ht="15.75" x14ac:dyDescent="0.25">
      <c r="A92" s="14">
        <f t="shared" ca="1" si="18"/>
        <v>72.443208509996779</v>
      </c>
      <c r="B92" s="10">
        <f t="shared" ca="1" si="14"/>
        <v>-0.56000000000000005</v>
      </c>
      <c r="C92" s="10">
        <f t="shared" ca="1" si="15"/>
        <v>129</v>
      </c>
      <c r="D92" s="10" t="str">
        <f t="shared" ca="1" si="16"/>
        <v>C-</v>
      </c>
      <c r="E92" s="10">
        <f t="shared" ca="1" si="17"/>
        <v>1.7</v>
      </c>
    </row>
    <row r="93" spans="1:5" ht="15.75" x14ac:dyDescent="0.25">
      <c r="A93" s="14">
        <f t="shared" ca="1" si="18"/>
        <v>81.717224506911052</v>
      </c>
      <c r="B93" s="10">
        <f t="shared" ca="1" si="14"/>
        <v>-0.28000000000000003</v>
      </c>
      <c r="C93" s="10">
        <f t="shared" ca="1" si="15"/>
        <v>62</v>
      </c>
      <c r="D93" s="10" t="str">
        <f t="shared" ca="1" si="16"/>
        <v>B-</v>
      </c>
      <c r="E93" s="10">
        <f t="shared" ca="1" si="17"/>
        <v>2.7</v>
      </c>
    </row>
    <row r="94" spans="1:5" ht="15.75" x14ac:dyDescent="0.25">
      <c r="A94" s="14">
        <f t="shared" ca="1" si="18"/>
        <v>63.704040985894558</v>
      </c>
      <c r="B94" s="10">
        <f t="shared" ca="1" si="14"/>
        <v>-3.3</v>
      </c>
      <c r="C94" s="10">
        <f t="shared" ca="1" si="15"/>
        <v>171</v>
      </c>
      <c r="D94" s="10" t="str">
        <f t="shared" ca="1" si="16"/>
        <v>D</v>
      </c>
      <c r="E94" s="10">
        <f t="shared" ca="1" si="17"/>
        <v>1</v>
      </c>
    </row>
    <row r="95" spans="1:5" ht="15.75" x14ac:dyDescent="0.25">
      <c r="A95" s="14">
        <f t="shared" ca="1" si="18"/>
        <v>76.440331341148521</v>
      </c>
      <c r="B95" s="10">
        <f t="shared" ca="1" si="14"/>
        <v>-3.56</v>
      </c>
      <c r="C95" s="10">
        <f t="shared" ca="1" si="15"/>
        <v>97</v>
      </c>
      <c r="D95" s="10" t="str">
        <f t="shared" ca="1" si="16"/>
        <v>C+</v>
      </c>
      <c r="E95" s="10">
        <f t="shared" ca="1" si="17"/>
        <v>2.2999999999999998</v>
      </c>
    </row>
    <row r="96" spans="1:5" ht="15.75" x14ac:dyDescent="0.25">
      <c r="A96" s="14">
        <f t="shared" ca="1" si="18"/>
        <v>90.800733781506381</v>
      </c>
      <c r="B96" s="10">
        <f t="shared" ca="1" si="14"/>
        <v>-2.2000000000000002</v>
      </c>
      <c r="C96" s="10">
        <f t="shared" ca="1" si="15"/>
        <v>10</v>
      </c>
      <c r="D96" s="10" t="str">
        <f t="shared" ca="1" si="16"/>
        <v>A-</v>
      </c>
      <c r="E96" s="10">
        <f t="shared" ca="1" si="17"/>
        <v>3.7</v>
      </c>
    </row>
    <row r="97" spans="1:5" ht="15.75" x14ac:dyDescent="0.25">
      <c r="A97" s="14">
        <f t="shared" ca="1" si="18"/>
        <v>75.220286874651165</v>
      </c>
      <c r="B97" s="10">
        <f t="shared" ca="1" si="14"/>
        <v>-0.78</v>
      </c>
      <c r="C97" s="10">
        <f t="shared" ca="1" si="15"/>
        <v>106</v>
      </c>
      <c r="D97" s="10" t="str">
        <f t="shared" ca="1" si="16"/>
        <v>C</v>
      </c>
      <c r="E97" s="10">
        <f t="shared" ca="1" si="17"/>
        <v>2</v>
      </c>
    </row>
    <row r="98" spans="1:5" ht="15.75" x14ac:dyDescent="0.25">
      <c r="A98" s="14">
        <f t="shared" ca="1" si="18"/>
        <v>56.787073725226932</v>
      </c>
      <c r="B98" s="10">
        <f t="shared" ca="1" si="14"/>
        <v>-3.21</v>
      </c>
      <c r="C98" s="10">
        <f t="shared" ca="1" si="15"/>
        <v>192</v>
      </c>
      <c r="D98" s="10" t="str">
        <f t="shared" ca="1" si="16"/>
        <v>F</v>
      </c>
      <c r="E98" s="10">
        <f t="shared" ca="1" si="17"/>
        <v>0</v>
      </c>
    </row>
    <row r="99" spans="1:5" ht="15.75" x14ac:dyDescent="0.25">
      <c r="A99" s="14">
        <f t="shared" ca="1" si="18"/>
        <v>75.533255772016375</v>
      </c>
      <c r="B99" s="10">
        <f t="shared" ca="1" si="14"/>
        <v>-0.47</v>
      </c>
      <c r="C99" s="10">
        <f t="shared" ca="1" si="15"/>
        <v>104</v>
      </c>
      <c r="D99" s="10" t="str">
        <f t="shared" ca="1" si="16"/>
        <v>C</v>
      </c>
      <c r="E99" s="10">
        <f t="shared" ca="1" si="17"/>
        <v>2</v>
      </c>
    </row>
    <row r="100" spans="1:5" ht="15.75" x14ac:dyDescent="0.25">
      <c r="A100" s="14">
        <f t="shared" ca="1" si="18"/>
        <v>62.734960278783831</v>
      </c>
      <c r="B100" s="10">
        <f t="shared" ca="1" si="14"/>
        <v>-0.27</v>
      </c>
      <c r="C100" s="10">
        <f t="shared" ca="1" si="15"/>
        <v>175</v>
      </c>
      <c r="D100" s="10" t="str">
        <f t="shared" ca="1" si="16"/>
        <v>D-</v>
      </c>
      <c r="E100" s="10">
        <f t="shared" ca="1" si="17"/>
        <v>0.7</v>
      </c>
    </row>
    <row r="101" spans="1:5" ht="15.75" x14ac:dyDescent="0.25">
      <c r="A101" s="14">
        <f t="shared" ca="1" si="18"/>
        <v>68.453849036769682</v>
      </c>
      <c r="B101" s="10">
        <f t="shared" ca="1" si="14"/>
        <v>-1.55</v>
      </c>
      <c r="C101" s="10">
        <f t="shared" ca="1" si="15"/>
        <v>155</v>
      </c>
      <c r="D101" s="10" t="str">
        <f t="shared" ca="1" si="16"/>
        <v>D+</v>
      </c>
      <c r="E101" s="10">
        <f t="shared" ca="1" si="17"/>
        <v>1.3</v>
      </c>
    </row>
    <row r="102" spans="1:5" ht="15.75" x14ac:dyDescent="0.25">
      <c r="A102" s="14">
        <f t="shared" ca="1" si="18"/>
        <v>56.527601293332722</v>
      </c>
      <c r="B102" s="10">
        <f t="shared" ca="1" si="14"/>
        <v>-3.47</v>
      </c>
      <c r="C102" s="10">
        <f t="shared" ca="1" si="15"/>
        <v>194</v>
      </c>
      <c r="D102" s="10" t="str">
        <f t="shared" ca="1" si="16"/>
        <v>F</v>
      </c>
      <c r="E102" s="10">
        <f t="shared" ca="1" si="17"/>
        <v>0</v>
      </c>
    </row>
    <row r="103" spans="1:5" ht="15.75" x14ac:dyDescent="0.25">
      <c r="A103" s="14">
        <f t="shared" ca="1" si="18"/>
        <v>67.078069547337023</v>
      </c>
      <c r="B103" s="10">
        <f t="shared" ca="1" si="14"/>
        <v>-2.92</v>
      </c>
      <c r="C103" s="10">
        <f t="shared" ca="1" si="15"/>
        <v>161</v>
      </c>
      <c r="D103" s="10" t="str">
        <f t="shared" ca="1" si="16"/>
        <v>D+</v>
      </c>
      <c r="E103" s="10">
        <f t="shared" ca="1" si="17"/>
        <v>1.3</v>
      </c>
    </row>
    <row r="104" spans="1:5" ht="15.75" x14ac:dyDescent="0.25">
      <c r="A104" s="14">
        <f t="shared" ca="1" si="18"/>
        <v>89.299617833745558</v>
      </c>
      <c r="B104" s="10">
        <f t="shared" ca="1" si="14"/>
        <v>-3.7</v>
      </c>
      <c r="C104" s="10">
        <f t="shared" ca="1" si="15"/>
        <v>21</v>
      </c>
      <c r="D104" s="10" t="str">
        <f t="shared" ca="1" si="16"/>
        <v>A-</v>
      </c>
      <c r="E104" s="10">
        <f t="shared" ca="1" si="17"/>
        <v>3.7</v>
      </c>
    </row>
    <row r="105" spans="1:5" ht="15.75" x14ac:dyDescent="0.25">
      <c r="A105" s="14">
        <f t="shared" ca="1" si="18"/>
        <v>77.199960019982939</v>
      </c>
      <c r="B105" s="10">
        <f t="shared" ca="1" si="14"/>
        <v>-2.8</v>
      </c>
      <c r="C105" s="10">
        <f t="shared" ca="1" si="15"/>
        <v>91</v>
      </c>
      <c r="D105" s="10" t="str">
        <f t="shared" ca="1" si="16"/>
        <v>C+</v>
      </c>
      <c r="E105" s="10">
        <f t="shared" ca="1" si="17"/>
        <v>2.2999999999999998</v>
      </c>
    </row>
    <row r="106" spans="1:5" ht="15.75" x14ac:dyDescent="0.25">
      <c r="A106" s="14">
        <f t="shared" ca="1" si="18"/>
        <v>68.751286543963118</v>
      </c>
      <c r="B106" s="10">
        <f t="shared" ca="1" si="14"/>
        <v>-1.25</v>
      </c>
      <c r="C106" s="10">
        <f t="shared" ca="1" si="15"/>
        <v>153</v>
      </c>
      <c r="D106" s="10" t="str">
        <f t="shared" ca="1" si="16"/>
        <v>D+</v>
      </c>
      <c r="E106" s="10">
        <f t="shared" ca="1" si="17"/>
        <v>1.3</v>
      </c>
    </row>
    <row r="107" spans="1:5" ht="15.75" x14ac:dyDescent="0.25">
      <c r="A107" s="14">
        <f t="shared" ca="1" si="18"/>
        <v>94.534693483519064</v>
      </c>
      <c r="B107" s="10">
        <f t="shared" ca="1" si="14"/>
        <v>-25.47</v>
      </c>
      <c r="C107" s="10">
        <f t="shared" ca="1" si="15"/>
        <v>5</v>
      </c>
      <c r="D107" s="10" t="str">
        <f t="shared" ca="1" si="16"/>
        <v>A</v>
      </c>
      <c r="E107" s="10">
        <f t="shared" ca="1" si="17"/>
        <v>4</v>
      </c>
    </row>
    <row r="108" spans="1:5" ht="15.75" x14ac:dyDescent="0.25">
      <c r="A108" s="14">
        <f t="shared" ca="1" si="18"/>
        <v>88.066276319684746</v>
      </c>
      <c r="B108" s="10">
        <f t="shared" ca="1" si="14"/>
        <v>-4.93</v>
      </c>
      <c r="C108" s="10">
        <f t="shared" ca="1" si="15"/>
        <v>26</v>
      </c>
      <c r="D108" s="10" t="str">
        <f t="shared" ca="1" si="16"/>
        <v>A-</v>
      </c>
      <c r="E108" s="10">
        <f t="shared" ca="1" si="17"/>
        <v>3.7</v>
      </c>
    </row>
    <row r="109" spans="1:5" ht="15.75" x14ac:dyDescent="0.25">
      <c r="A109" s="14">
        <f t="shared" ca="1" si="18"/>
        <v>74.795140487590302</v>
      </c>
      <c r="B109" s="10">
        <f t="shared" ca="1" si="14"/>
        <v>-1.2</v>
      </c>
      <c r="C109" s="10">
        <f t="shared" ca="1" si="15"/>
        <v>112</v>
      </c>
      <c r="D109" s="10" t="str">
        <f t="shared" ca="1" si="16"/>
        <v>C</v>
      </c>
      <c r="E109" s="10">
        <f t="shared" ca="1" si="17"/>
        <v>2</v>
      </c>
    </row>
    <row r="110" spans="1:5" ht="15.75" x14ac:dyDescent="0.25">
      <c r="A110" s="14">
        <f t="shared" ca="1" si="18"/>
        <v>64.975868966441297</v>
      </c>
      <c r="B110" s="10">
        <f t="shared" ca="1" si="14"/>
        <v>-2.02</v>
      </c>
      <c r="C110" s="10">
        <f t="shared" ca="1" si="15"/>
        <v>168</v>
      </c>
      <c r="D110" s="10" t="str">
        <f t="shared" ca="1" si="16"/>
        <v>D</v>
      </c>
      <c r="E110" s="10">
        <f t="shared" ca="1" si="17"/>
        <v>1</v>
      </c>
    </row>
    <row r="111" spans="1:5" ht="15.75" x14ac:dyDescent="0.25">
      <c r="A111" s="14">
        <f t="shared" ca="1" si="18"/>
        <v>70.036278654658091</v>
      </c>
      <c r="B111" s="10">
        <f t="shared" ca="1" si="14"/>
        <v>-2.96</v>
      </c>
      <c r="C111" s="10">
        <f t="shared" ca="1" si="15"/>
        <v>143</v>
      </c>
      <c r="D111" s="10" t="str">
        <f t="shared" ca="1" si="16"/>
        <v>C-</v>
      </c>
      <c r="E111" s="10">
        <f t="shared" ca="1" si="17"/>
        <v>1.7</v>
      </c>
    </row>
    <row r="112" spans="1:5" ht="15.75" x14ac:dyDescent="0.25">
      <c r="A112" s="14">
        <f t="shared" ca="1" si="18"/>
        <v>79.063554638902332</v>
      </c>
      <c r="B112" s="10">
        <f t="shared" ca="1" si="14"/>
        <v>-0.94</v>
      </c>
      <c r="C112" s="10">
        <f t="shared" ca="1" si="15"/>
        <v>78</v>
      </c>
      <c r="D112" s="10" t="str">
        <f t="shared" ca="1" si="16"/>
        <v>C+</v>
      </c>
      <c r="E112" s="10">
        <f t="shared" ca="1" si="17"/>
        <v>2.2999999999999998</v>
      </c>
    </row>
    <row r="113" spans="1:5" ht="15.75" x14ac:dyDescent="0.25">
      <c r="A113" s="14">
        <f t="shared" ca="1" si="18"/>
        <v>88.440650924373443</v>
      </c>
      <c r="B113" s="10">
        <f t="shared" ca="1" si="14"/>
        <v>-4.5599999999999996</v>
      </c>
      <c r="C113" s="10">
        <f t="shared" ca="1" si="15"/>
        <v>24</v>
      </c>
      <c r="D113" s="10" t="str">
        <f t="shared" ca="1" si="16"/>
        <v>A-</v>
      </c>
      <c r="E113" s="10">
        <f t="shared" ca="1" si="17"/>
        <v>3.7</v>
      </c>
    </row>
    <row r="114" spans="1:5" ht="15.75" x14ac:dyDescent="0.25">
      <c r="A114" s="14">
        <f t="shared" ca="1" si="18"/>
        <v>65.020125811651923</v>
      </c>
      <c r="B114" s="10">
        <f t="shared" ca="1" si="14"/>
        <v>-1.98</v>
      </c>
      <c r="C114" s="10">
        <f t="shared" ca="1" si="15"/>
        <v>167</v>
      </c>
      <c r="D114" s="10" t="str">
        <f t="shared" ca="1" si="16"/>
        <v>D</v>
      </c>
      <c r="E114" s="10">
        <f t="shared" ca="1" si="17"/>
        <v>1</v>
      </c>
    </row>
    <row r="115" spans="1:5" ht="15.75" x14ac:dyDescent="0.25">
      <c r="A115" s="14">
        <f t="shared" ca="1" si="18"/>
        <v>66.459013353753107</v>
      </c>
      <c r="B115" s="10">
        <f t="shared" ca="1" si="14"/>
        <v>-0.54</v>
      </c>
      <c r="C115" s="10">
        <f t="shared" ca="1" si="15"/>
        <v>164</v>
      </c>
      <c r="D115" s="10" t="str">
        <f t="shared" ca="1" si="16"/>
        <v>D</v>
      </c>
      <c r="E115" s="10">
        <f t="shared" ca="1" si="17"/>
        <v>1</v>
      </c>
    </row>
    <row r="116" spans="1:5" ht="15.75" x14ac:dyDescent="0.25">
      <c r="A116" s="14">
        <f t="shared" ca="1" si="18"/>
        <v>87.665221058103128</v>
      </c>
      <c r="B116" s="10">
        <f t="shared" ca="1" si="14"/>
        <v>-0.33</v>
      </c>
      <c r="C116" s="10">
        <f t="shared" ca="1" si="15"/>
        <v>29</v>
      </c>
      <c r="D116" s="10" t="str">
        <f t="shared" ca="1" si="16"/>
        <v>B+</v>
      </c>
      <c r="E116" s="10">
        <f t="shared" ca="1" si="17"/>
        <v>3.3</v>
      </c>
    </row>
    <row r="117" spans="1:5" ht="15.75" x14ac:dyDescent="0.25">
      <c r="A117" s="14">
        <f t="shared" ca="1" si="18"/>
        <v>77.475725291414818</v>
      </c>
      <c r="B117" s="10">
        <f t="shared" ca="1" si="14"/>
        <v>-2.52</v>
      </c>
      <c r="C117" s="10">
        <f t="shared" ca="1" si="15"/>
        <v>87</v>
      </c>
      <c r="D117" s="10" t="str">
        <f t="shared" ca="1" si="16"/>
        <v>C+</v>
      </c>
      <c r="E117" s="10">
        <f t="shared" ca="1" si="17"/>
        <v>2.2999999999999998</v>
      </c>
    </row>
    <row r="118" spans="1:5" ht="15.75" x14ac:dyDescent="0.25">
      <c r="A118" s="14">
        <f t="shared" ca="1" si="18"/>
        <v>82.519642921465049</v>
      </c>
      <c r="B118" s="10">
        <f t="shared" ca="1" si="14"/>
        <v>-3.48</v>
      </c>
      <c r="C118" s="10">
        <f t="shared" ca="1" si="15"/>
        <v>58</v>
      </c>
      <c r="D118" s="10" t="str">
        <f t="shared" ca="1" si="16"/>
        <v>B</v>
      </c>
      <c r="E118" s="10">
        <f t="shared" ca="1" si="17"/>
        <v>3</v>
      </c>
    </row>
    <row r="119" spans="1:5" ht="15.75" x14ac:dyDescent="0.25">
      <c r="A119" s="14">
        <f t="shared" ca="1" si="18"/>
        <v>76.292023509801282</v>
      </c>
      <c r="B119" s="10">
        <f t="shared" ca="1" si="14"/>
        <v>-3.71</v>
      </c>
      <c r="C119" s="10">
        <f t="shared" ca="1" si="15"/>
        <v>98</v>
      </c>
      <c r="D119" s="10" t="str">
        <f t="shared" ca="1" si="16"/>
        <v>C+</v>
      </c>
      <c r="E119" s="10">
        <f t="shared" ca="1" si="17"/>
        <v>2.2999999999999998</v>
      </c>
    </row>
    <row r="120" spans="1:5" ht="15.75" x14ac:dyDescent="0.25">
      <c r="A120" s="14">
        <f t="shared" ca="1" si="18"/>
        <v>82.240843149206725</v>
      </c>
      <c r="B120" s="10">
        <f t="shared" ca="1" si="14"/>
        <v>-3.76</v>
      </c>
      <c r="C120" s="10">
        <f t="shared" ca="1" si="15"/>
        <v>59</v>
      </c>
      <c r="D120" s="10" t="str">
        <f t="shared" ca="1" si="16"/>
        <v>B</v>
      </c>
      <c r="E120" s="10">
        <f t="shared" ca="1" si="17"/>
        <v>3</v>
      </c>
    </row>
    <row r="121" spans="1:5" ht="15.75" x14ac:dyDescent="0.25">
      <c r="A121" s="14">
        <f t="shared" ca="1" si="18"/>
        <v>80.395729860397026</v>
      </c>
      <c r="B121" s="10">
        <f t="shared" ca="1" si="14"/>
        <v>-1.6</v>
      </c>
      <c r="C121" s="10">
        <f t="shared" ca="1" si="15"/>
        <v>67</v>
      </c>
      <c r="D121" s="10" t="str">
        <f t="shared" ca="1" si="16"/>
        <v>B-</v>
      </c>
      <c r="E121" s="10">
        <f t="shared" ca="1" si="17"/>
        <v>2.7</v>
      </c>
    </row>
    <row r="122" spans="1:5" ht="15.75" x14ac:dyDescent="0.25">
      <c r="A122" s="14">
        <f t="shared" ca="1" si="18"/>
        <v>67.312283300858084</v>
      </c>
      <c r="B122" s="10">
        <f t="shared" ca="1" si="14"/>
        <v>-2.69</v>
      </c>
      <c r="C122" s="10">
        <f t="shared" ca="1" si="15"/>
        <v>160</v>
      </c>
      <c r="D122" s="10" t="str">
        <f t="shared" ca="1" si="16"/>
        <v>D+</v>
      </c>
      <c r="E122" s="10">
        <f t="shared" ca="1" si="17"/>
        <v>1.3</v>
      </c>
    </row>
    <row r="123" spans="1:5" ht="15.75" x14ac:dyDescent="0.25">
      <c r="A123" s="14">
        <f t="shared" ca="1" si="18"/>
        <v>77.827154708764169</v>
      </c>
      <c r="B123" s="10">
        <f t="shared" ca="1" si="14"/>
        <v>-2.17</v>
      </c>
      <c r="C123" s="10">
        <f t="shared" ca="1" si="15"/>
        <v>85</v>
      </c>
      <c r="D123" s="10" t="str">
        <f t="shared" ca="1" si="16"/>
        <v>C+</v>
      </c>
      <c r="E123" s="10">
        <f t="shared" ca="1" si="17"/>
        <v>2.2999999999999998</v>
      </c>
    </row>
    <row r="124" spans="1:5" ht="15.75" x14ac:dyDescent="0.25">
      <c r="A124" s="14">
        <f t="shared" ca="1" si="18"/>
        <v>59.851206986805202</v>
      </c>
      <c r="B124" s="10">
        <f t="shared" ca="1" si="14"/>
        <v>-0.15</v>
      </c>
      <c r="C124" s="10">
        <f t="shared" ca="1" si="15"/>
        <v>185</v>
      </c>
      <c r="D124" s="10" t="str">
        <f t="shared" ca="1" si="16"/>
        <v>F</v>
      </c>
      <c r="E124" s="10">
        <f t="shared" ca="1" si="17"/>
        <v>0</v>
      </c>
    </row>
    <row r="125" spans="1:5" ht="15.75" x14ac:dyDescent="0.25">
      <c r="A125" s="14">
        <f t="shared" ca="1" si="18"/>
        <v>62.644070585025219</v>
      </c>
      <c r="B125" s="10">
        <f t="shared" ca="1" si="14"/>
        <v>-0.36</v>
      </c>
      <c r="C125" s="10">
        <f t="shared" ca="1" si="15"/>
        <v>176</v>
      </c>
      <c r="D125" s="10" t="str">
        <f t="shared" ca="1" si="16"/>
        <v>D-</v>
      </c>
      <c r="E125" s="10">
        <f t="shared" ca="1" si="17"/>
        <v>0.7</v>
      </c>
    </row>
    <row r="126" spans="1:5" ht="15.75" x14ac:dyDescent="0.25">
      <c r="A126" s="14">
        <f t="shared" ca="1" si="18"/>
        <v>72.422996493029416</v>
      </c>
      <c r="B126" s="10">
        <f t="shared" ca="1" si="14"/>
        <v>-0.57999999999999996</v>
      </c>
      <c r="C126" s="10">
        <f t="shared" ca="1" si="15"/>
        <v>130</v>
      </c>
      <c r="D126" s="10" t="str">
        <f t="shared" ca="1" si="16"/>
        <v>C-</v>
      </c>
      <c r="E126" s="10">
        <f t="shared" ca="1" si="17"/>
        <v>1.7</v>
      </c>
    </row>
    <row r="127" spans="1:5" ht="15.75" x14ac:dyDescent="0.25">
      <c r="A127" s="14">
        <f t="shared" ca="1" si="18"/>
        <v>64.402613073752889</v>
      </c>
      <c r="B127" s="10">
        <f t="shared" ca="1" si="14"/>
        <v>-2.6</v>
      </c>
      <c r="C127" s="10">
        <f t="shared" ca="1" si="15"/>
        <v>170</v>
      </c>
      <c r="D127" s="10" t="str">
        <f t="shared" ca="1" si="16"/>
        <v>D</v>
      </c>
      <c r="E127" s="10">
        <f t="shared" ca="1" si="17"/>
        <v>1</v>
      </c>
    </row>
    <row r="128" spans="1:5" ht="15.75" x14ac:dyDescent="0.25">
      <c r="A128" s="14">
        <f t="shared" ca="1" si="18"/>
        <v>81.687008693418846</v>
      </c>
      <c r="B128" s="10">
        <f t="shared" ca="1" si="14"/>
        <v>-0.31</v>
      </c>
      <c r="C128" s="10">
        <f t="shared" ca="1" si="15"/>
        <v>63</v>
      </c>
      <c r="D128" s="10" t="str">
        <f t="shared" ca="1" si="16"/>
        <v>B-</v>
      </c>
      <c r="E128" s="10">
        <f t="shared" ca="1" si="17"/>
        <v>2.7</v>
      </c>
    </row>
    <row r="129" spans="1:5" ht="15.75" x14ac:dyDescent="0.25">
      <c r="A129" s="14">
        <f t="shared" ca="1" si="18"/>
        <v>73.087040812692109</v>
      </c>
      <c r="B129" s="10">
        <f t="shared" ca="1" si="14"/>
        <v>-2.91</v>
      </c>
      <c r="C129" s="10">
        <f t="shared" ca="1" si="15"/>
        <v>124</v>
      </c>
      <c r="D129" s="10" t="str">
        <f t="shared" ca="1" si="16"/>
        <v>C</v>
      </c>
      <c r="E129" s="10">
        <f t="shared" ca="1" si="17"/>
        <v>2</v>
      </c>
    </row>
    <row r="130" spans="1:5" ht="15.75" x14ac:dyDescent="0.25">
      <c r="A130" s="14">
        <f t="shared" ca="1" si="18"/>
        <v>78.233942113509173</v>
      </c>
      <c r="B130" s="10">
        <f t="shared" ca="1" si="14"/>
        <v>-1.77</v>
      </c>
      <c r="C130" s="10">
        <f t="shared" ca="1" si="15"/>
        <v>83</v>
      </c>
      <c r="D130" s="10" t="str">
        <f t="shared" ca="1" si="16"/>
        <v>C+</v>
      </c>
      <c r="E130" s="10">
        <f t="shared" ca="1" si="17"/>
        <v>2.2999999999999998</v>
      </c>
    </row>
    <row r="131" spans="1:5" ht="15.75" x14ac:dyDescent="0.25">
      <c r="A131" s="14">
        <f t="shared" ca="1" si="18"/>
        <v>72.249767047565868</v>
      </c>
      <c r="B131" s="10">
        <f t="shared" ref="B131:B194" ca="1" si="19">ROUND(A131-INDEX($M$3:$M$15,1+(MATCH(A131,$M$3:$M$15,1))),2)</f>
        <v>-0.75</v>
      </c>
      <c r="C131" s="10">
        <f t="shared" ref="C131:C194" ca="1" si="20">_xlfn.RANK.EQ(A131,$A$3:$A$202,0)</f>
        <v>132</v>
      </c>
      <c r="D131" s="10" t="str">
        <f t="shared" ref="D131:D194" ca="1" si="21">VLOOKUP(A131,$F$3:$G$14,2)</f>
        <v>C-</v>
      </c>
      <c r="E131" s="10">
        <f t="shared" ref="E131:E194" ca="1" si="22">VLOOKUP(A131,$F$3:$H$14,3)</f>
        <v>1.7</v>
      </c>
    </row>
    <row r="132" spans="1:5" ht="15.75" x14ac:dyDescent="0.25">
      <c r="A132" s="14">
        <f t="shared" ref="A132:A195" ca="1" si="23">CHOOSE(RANDBETWEEN(1,3),_xlfn.NORM.INV(RAND(),85,5),_xlfn.NORM.INV(RAND(),75,5),_xlfn.NORM.INV(RAND(),65,7))</f>
        <v>68.487537429038412</v>
      </c>
      <c r="B132" s="10">
        <f t="shared" ca="1" si="19"/>
        <v>-1.51</v>
      </c>
      <c r="C132" s="10">
        <f t="shared" ca="1" si="20"/>
        <v>154</v>
      </c>
      <c r="D132" s="10" t="str">
        <f t="shared" ca="1" si="21"/>
        <v>D+</v>
      </c>
      <c r="E132" s="10">
        <f t="shared" ca="1" si="22"/>
        <v>1.3</v>
      </c>
    </row>
    <row r="133" spans="1:5" ht="15.75" x14ac:dyDescent="0.25">
      <c r="A133" s="14">
        <f t="shared" ca="1" si="23"/>
        <v>58.596584594031405</v>
      </c>
      <c r="B133" s="10">
        <f t="shared" ca="1" si="19"/>
        <v>-1.4</v>
      </c>
      <c r="C133" s="10">
        <f t="shared" ca="1" si="20"/>
        <v>188</v>
      </c>
      <c r="D133" s="10" t="str">
        <f t="shared" ca="1" si="21"/>
        <v>F</v>
      </c>
      <c r="E133" s="10">
        <f t="shared" ca="1" si="22"/>
        <v>0</v>
      </c>
    </row>
    <row r="134" spans="1:5" ht="15.75" x14ac:dyDescent="0.25">
      <c r="A134" s="14">
        <f t="shared" ca="1" si="23"/>
        <v>87.416832010756096</v>
      </c>
      <c r="B134" s="10">
        <f t="shared" ca="1" si="19"/>
        <v>-0.57999999999999996</v>
      </c>
      <c r="C134" s="10">
        <f t="shared" ca="1" si="20"/>
        <v>30</v>
      </c>
      <c r="D134" s="10" t="str">
        <f t="shared" ca="1" si="21"/>
        <v>B+</v>
      </c>
      <c r="E134" s="10">
        <f t="shared" ca="1" si="22"/>
        <v>3.3</v>
      </c>
    </row>
    <row r="135" spans="1:5" ht="15.75" x14ac:dyDescent="0.25">
      <c r="A135" s="14">
        <f t="shared" ca="1" si="23"/>
        <v>73.23825101277987</v>
      </c>
      <c r="B135" s="10">
        <f t="shared" ca="1" si="19"/>
        <v>-2.76</v>
      </c>
      <c r="C135" s="10">
        <f t="shared" ca="1" si="20"/>
        <v>122</v>
      </c>
      <c r="D135" s="10" t="str">
        <f t="shared" ca="1" si="21"/>
        <v>C</v>
      </c>
      <c r="E135" s="10">
        <f t="shared" ca="1" si="22"/>
        <v>2</v>
      </c>
    </row>
    <row r="136" spans="1:5" ht="15.75" x14ac:dyDescent="0.25">
      <c r="A136" s="14">
        <f t="shared" ca="1" si="23"/>
        <v>76.446335182988221</v>
      </c>
      <c r="B136" s="10">
        <f t="shared" ca="1" si="19"/>
        <v>-3.55</v>
      </c>
      <c r="C136" s="10">
        <f t="shared" ca="1" si="20"/>
        <v>96</v>
      </c>
      <c r="D136" s="10" t="str">
        <f t="shared" ca="1" si="21"/>
        <v>C+</v>
      </c>
      <c r="E136" s="10">
        <f t="shared" ca="1" si="22"/>
        <v>2.2999999999999998</v>
      </c>
    </row>
    <row r="137" spans="1:5" ht="15.75" x14ac:dyDescent="0.25">
      <c r="A137" s="14">
        <f t="shared" ca="1" si="23"/>
        <v>56.054465126447909</v>
      </c>
      <c r="B137" s="10">
        <f t="shared" ca="1" si="19"/>
        <v>-3.95</v>
      </c>
      <c r="C137" s="10">
        <f t="shared" ca="1" si="20"/>
        <v>196</v>
      </c>
      <c r="D137" s="10" t="str">
        <f t="shared" ca="1" si="21"/>
        <v>F</v>
      </c>
      <c r="E137" s="10">
        <f t="shared" ca="1" si="22"/>
        <v>0</v>
      </c>
    </row>
    <row r="138" spans="1:5" ht="15.75" x14ac:dyDescent="0.25">
      <c r="A138" s="14">
        <f t="shared" ca="1" si="23"/>
        <v>69.163630634208261</v>
      </c>
      <c r="B138" s="10">
        <f t="shared" ca="1" si="19"/>
        <v>-0.84</v>
      </c>
      <c r="C138" s="10">
        <f t="shared" ca="1" si="20"/>
        <v>150</v>
      </c>
      <c r="D138" s="10" t="str">
        <f t="shared" ca="1" si="21"/>
        <v>D+</v>
      </c>
      <c r="E138" s="10">
        <f t="shared" ca="1" si="22"/>
        <v>1.3</v>
      </c>
    </row>
    <row r="139" spans="1:5" ht="15.75" x14ac:dyDescent="0.25">
      <c r="A139" s="14">
        <f t="shared" ca="1" si="23"/>
        <v>69.730806865192591</v>
      </c>
      <c r="B139" s="10">
        <f t="shared" ca="1" si="19"/>
        <v>-0.27</v>
      </c>
      <c r="C139" s="10">
        <f t="shared" ca="1" si="20"/>
        <v>147</v>
      </c>
      <c r="D139" s="10" t="str">
        <f t="shared" ca="1" si="21"/>
        <v>D+</v>
      </c>
      <c r="E139" s="10">
        <f t="shared" ca="1" si="22"/>
        <v>1.3</v>
      </c>
    </row>
    <row r="140" spans="1:5" ht="15.75" x14ac:dyDescent="0.25">
      <c r="A140" s="14">
        <f t="shared" ca="1" si="23"/>
        <v>79.320717616488267</v>
      </c>
      <c r="B140" s="10">
        <f t="shared" ca="1" si="19"/>
        <v>-0.68</v>
      </c>
      <c r="C140" s="10">
        <f t="shared" ca="1" si="20"/>
        <v>73</v>
      </c>
      <c r="D140" s="10" t="str">
        <f t="shared" ca="1" si="21"/>
        <v>C+</v>
      </c>
      <c r="E140" s="10">
        <f t="shared" ca="1" si="22"/>
        <v>2.2999999999999998</v>
      </c>
    </row>
    <row r="141" spans="1:5" ht="15.75" x14ac:dyDescent="0.25">
      <c r="A141" s="14">
        <f t="shared" ca="1" si="23"/>
        <v>89.732382269212394</v>
      </c>
      <c r="B141" s="10">
        <f t="shared" ca="1" si="19"/>
        <v>-3.27</v>
      </c>
      <c r="C141" s="10">
        <f t="shared" ca="1" si="20"/>
        <v>17</v>
      </c>
      <c r="D141" s="10" t="str">
        <f t="shared" ca="1" si="21"/>
        <v>A-</v>
      </c>
      <c r="E141" s="10">
        <f t="shared" ca="1" si="22"/>
        <v>3.7</v>
      </c>
    </row>
    <row r="142" spans="1:5" ht="15.75" x14ac:dyDescent="0.25">
      <c r="A142" s="14">
        <f t="shared" ca="1" si="23"/>
        <v>81.28793483416429</v>
      </c>
      <c r="B142" s="10">
        <f t="shared" ca="1" si="19"/>
        <v>-0.71</v>
      </c>
      <c r="C142" s="10">
        <f t="shared" ca="1" si="20"/>
        <v>64</v>
      </c>
      <c r="D142" s="10" t="str">
        <f t="shared" ca="1" si="21"/>
        <v>B-</v>
      </c>
      <c r="E142" s="10">
        <f t="shared" ca="1" si="22"/>
        <v>2.7</v>
      </c>
    </row>
    <row r="143" spans="1:5" ht="15.75" x14ac:dyDescent="0.25">
      <c r="A143" s="14">
        <f t="shared" ca="1" si="23"/>
        <v>74.960688110074273</v>
      </c>
      <c r="B143" s="10">
        <f t="shared" ca="1" si="19"/>
        <v>-1.04</v>
      </c>
      <c r="C143" s="10">
        <f t="shared" ca="1" si="20"/>
        <v>109</v>
      </c>
      <c r="D143" s="10" t="str">
        <f t="shared" ca="1" si="21"/>
        <v>C</v>
      </c>
      <c r="E143" s="10">
        <f t="shared" ca="1" si="22"/>
        <v>2</v>
      </c>
    </row>
    <row r="144" spans="1:5" ht="15.75" x14ac:dyDescent="0.25">
      <c r="A144" s="14">
        <f t="shared" ca="1" si="23"/>
        <v>84.423712994147849</v>
      </c>
      <c r="B144" s="10">
        <f t="shared" ca="1" si="19"/>
        <v>-1.58</v>
      </c>
      <c r="C144" s="10">
        <f t="shared" ca="1" si="20"/>
        <v>44</v>
      </c>
      <c r="D144" s="10" t="str">
        <f t="shared" ca="1" si="21"/>
        <v>B</v>
      </c>
      <c r="E144" s="10">
        <f t="shared" ca="1" si="22"/>
        <v>3</v>
      </c>
    </row>
    <row r="145" spans="1:5" ht="15.75" x14ac:dyDescent="0.25">
      <c r="A145" s="14">
        <f t="shared" ca="1" si="23"/>
        <v>65.804106758467867</v>
      </c>
      <c r="B145" s="10">
        <f t="shared" ca="1" si="19"/>
        <v>-1.2</v>
      </c>
      <c r="C145" s="10">
        <f t="shared" ca="1" si="20"/>
        <v>165</v>
      </c>
      <c r="D145" s="10" t="str">
        <f t="shared" ca="1" si="21"/>
        <v>D</v>
      </c>
      <c r="E145" s="10">
        <f t="shared" ca="1" si="22"/>
        <v>1</v>
      </c>
    </row>
    <row r="146" spans="1:5" ht="15.75" x14ac:dyDescent="0.25">
      <c r="A146" s="14">
        <f t="shared" ca="1" si="23"/>
        <v>82.045687367093791</v>
      </c>
      <c r="B146" s="10">
        <f t="shared" ca="1" si="19"/>
        <v>-3.95</v>
      </c>
      <c r="C146" s="10">
        <f t="shared" ca="1" si="20"/>
        <v>60</v>
      </c>
      <c r="D146" s="10" t="str">
        <f t="shared" ca="1" si="21"/>
        <v>B</v>
      </c>
      <c r="E146" s="10">
        <f t="shared" ca="1" si="22"/>
        <v>3</v>
      </c>
    </row>
    <row r="147" spans="1:5" ht="15.75" x14ac:dyDescent="0.25">
      <c r="A147" s="14">
        <f t="shared" ca="1" si="23"/>
        <v>73.262415211830515</v>
      </c>
      <c r="B147" s="10">
        <f t="shared" ca="1" si="19"/>
        <v>-2.74</v>
      </c>
      <c r="C147" s="10">
        <f t="shared" ca="1" si="20"/>
        <v>121</v>
      </c>
      <c r="D147" s="10" t="str">
        <f t="shared" ca="1" si="21"/>
        <v>C</v>
      </c>
      <c r="E147" s="10">
        <f t="shared" ca="1" si="22"/>
        <v>2</v>
      </c>
    </row>
    <row r="148" spans="1:5" ht="15.75" x14ac:dyDescent="0.25">
      <c r="A148" s="14">
        <f t="shared" ca="1" si="23"/>
        <v>67.011970362641733</v>
      </c>
      <c r="B148" s="10">
        <f t="shared" ca="1" si="19"/>
        <v>-2.99</v>
      </c>
      <c r="C148" s="10">
        <f t="shared" ca="1" si="20"/>
        <v>162</v>
      </c>
      <c r="D148" s="10" t="str">
        <f t="shared" ca="1" si="21"/>
        <v>D+</v>
      </c>
      <c r="E148" s="10">
        <f t="shared" ca="1" si="22"/>
        <v>1.3</v>
      </c>
    </row>
    <row r="149" spans="1:5" ht="15.75" x14ac:dyDescent="0.25">
      <c r="A149" s="14">
        <f t="shared" ca="1" si="23"/>
        <v>73.408275611386017</v>
      </c>
      <c r="B149" s="10">
        <f t="shared" ca="1" si="19"/>
        <v>-2.59</v>
      </c>
      <c r="C149" s="10">
        <f t="shared" ca="1" si="20"/>
        <v>118</v>
      </c>
      <c r="D149" s="10" t="str">
        <f t="shared" ca="1" si="21"/>
        <v>C</v>
      </c>
      <c r="E149" s="10">
        <f t="shared" ca="1" si="22"/>
        <v>2</v>
      </c>
    </row>
    <row r="150" spans="1:5" ht="15.75" x14ac:dyDescent="0.25">
      <c r="A150" s="14">
        <f t="shared" ca="1" si="23"/>
        <v>83.481941356989594</v>
      </c>
      <c r="B150" s="10">
        <f t="shared" ca="1" si="19"/>
        <v>-2.52</v>
      </c>
      <c r="C150" s="10">
        <f t="shared" ca="1" si="20"/>
        <v>49</v>
      </c>
      <c r="D150" s="10" t="str">
        <f t="shared" ca="1" si="21"/>
        <v>B</v>
      </c>
      <c r="E150" s="10">
        <f t="shared" ca="1" si="22"/>
        <v>3</v>
      </c>
    </row>
    <row r="151" spans="1:5" ht="15.75" x14ac:dyDescent="0.25">
      <c r="A151" s="14">
        <f t="shared" ca="1" si="23"/>
        <v>90.192760369817108</v>
      </c>
      <c r="B151" s="10">
        <f t="shared" ca="1" si="19"/>
        <v>-2.81</v>
      </c>
      <c r="C151" s="10">
        <f t="shared" ca="1" si="20"/>
        <v>14</v>
      </c>
      <c r="D151" s="10" t="str">
        <f t="shared" ca="1" si="21"/>
        <v>A-</v>
      </c>
      <c r="E151" s="10">
        <f t="shared" ca="1" si="22"/>
        <v>3.7</v>
      </c>
    </row>
    <row r="152" spans="1:5" ht="15.75" x14ac:dyDescent="0.25">
      <c r="A152" s="14">
        <f t="shared" ca="1" si="23"/>
        <v>89.461808788683825</v>
      </c>
      <c r="B152" s="10">
        <f t="shared" ca="1" si="19"/>
        <v>-3.54</v>
      </c>
      <c r="C152" s="10">
        <f t="shared" ca="1" si="20"/>
        <v>20</v>
      </c>
      <c r="D152" s="10" t="str">
        <f t="shared" ca="1" si="21"/>
        <v>A-</v>
      </c>
      <c r="E152" s="10">
        <f t="shared" ca="1" si="22"/>
        <v>3.7</v>
      </c>
    </row>
    <row r="153" spans="1:5" ht="15.75" x14ac:dyDescent="0.25">
      <c r="A153" s="14">
        <f t="shared" ca="1" si="23"/>
        <v>64.696871291986383</v>
      </c>
      <c r="B153" s="10">
        <f t="shared" ca="1" si="19"/>
        <v>-2.2999999999999998</v>
      </c>
      <c r="C153" s="10">
        <f t="shared" ca="1" si="20"/>
        <v>169</v>
      </c>
      <c r="D153" s="10" t="str">
        <f t="shared" ca="1" si="21"/>
        <v>D</v>
      </c>
      <c r="E153" s="10">
        <f t="shared" ca="1" si="22"/>
        <v>1</v>
      </c>
    </row>
    <row r="154" spans="1:5" ht="15.75" x14ac:dyDescent="0.25">
      <c r="A154" s="14">
        <f t="shared" ca="1" si="23"/>
        <v>79.966767965482205</v>
      </c>
      <c r="B154" s="10">
        <f t="shared" ca="1" si="19"/>
        <v>-0.03</v>
      </c>
      <c r="C154" s="10">
        <f t="shared" ca="1" si="20"/>
        <v>69</v>
      </c>
      <c r="D154" s="10" t="str">
        <f t="shared" ca="1" si="21"/>
        <v>C+</v>
      </c>
      <c r="E154" s="10">
        <f t="shared" ca="1" si="22"/>
        <v>2.2999999999999998</v>
      </c>
    </row>
    <row r="155" spans="1:5" ht="15.75" x14ac:dyDescent="0.25">
      <c r="A155" s="14">
        <f t="shared" ca="1" si="23"/>
        <v>78.408743590835513</v>
      </c>
      <c r="B155" s="10">
        <f t="shared" ca="1" si="19"/>
        <v>-1.59</v>
      </c>
      <c r="C155" s="10">
        <f t="shared" ca="1" si="20"/>
        <v>82</v>
      </c>
      <c r="D155" s="10" t="str">
        <f t="shared" ca="1" si="21"/>
        <v>C+</v>
      </c>
      <c r="E155" s="10">
        <f t="shared" ca="1" si="22"/>
        <v>2.2999999999999998</v>
      </c>
    </row>
    <row r="156" spans="1:5" ht="15.75" x14ac:dyDescent="0.25">
      <c r="A156" s="14">
        <f t="shared" ca="1" si="23"/>
        <v>72.415759790713508</v>
      </c>
      <c r="B156" s="10">
        <f t="shared" ca="1" si="19"/>
        <v>-0.57999999999999996</v>
      </c>
      <c r="C156" s="10">
        <f t="shared" ca="1" si="20"/>
        <v>131</v>
      </c>
      <c r="D156" s="10" t="str">
        <f t="shared" ca="1" si="21"/>
        <v>C-</v>
      </c>
      <c r="E156" s="10">
        <f t="shared" ca="1" si="22"/>
        <v>1.7</v>
      </c>
    </row>
    <row r="157" spans="1:5" ht="15.75" x14ac:dyDescent="0.25">
      <c r="A157" s="14">
        <f t="shared" ca="1" si="23"/>
        <v>62.600900252987323</v>
      </c>
      <c r="B157" s="10">
        <f t="shared" ca="1" si="19"/>
        <v>-0.4</v>
      </c>
      <c r="C157" s="10">
        <f t="shared" ca="1" si="20"/>
        <v>178</v>
      </c>
      <c r="D157" s="10" t="str">
        <f t="shared" ca="1" si="21"/>
        <v>D-</v>
      </c>
      <c r="E157" s="10">
        <f t="shared" ca="1" si="22"/>
        <v>0.7</v>
      </c>
    </row>
    <row r="158" spans="1:5" ht="15.75" x14ac:dyDescent="0.25">
      <c r="A158" s="14">
        <f t="shared" ca="1" si="23"/>
        <v>63.316009700895762</v>
      </c>
      <c r="B158" s="10">
        <f t="shared" ca="1" si="19"/>
        <v>-3.68</v>
      </c>
      <c r="C158" s="10">
        <f t="shared" ca="1" si="20"/>
        <v>172</v>
      </c>
      <c r="D158" s="10" t="str">
        <f t="shared" ca="1" si="21"/>
        <v>D</v>
      </c>
      <c r="E158" s="10">
        <f t="shared" ca="1" si="22"/>
        <v>1</v>
      </c>
    </row>
    <row r="159" spans="1:5" ht="15.75" x14ac:dyDescent="0.25">
      <c r="A159" s="14">
        <f t="shared" ca="1" si="23"/>
        <v>82.966776844121156</v>
      </c>
      <c r="B159" s="10">
        <f t="shared" ca="1" si="19"/>
        <v>-3.03</v>
      </c>
      <c r="C159" s="10">
        <f t="shared" ca="1" si="20"/>
        <v>55</v>
      </c>
      <c r="D159" s="10" t="str">
        <f t="shared" ca="1" si="21"/>
        <v>B</v>
      </c>
      <c r="E159" s="10">
        <f t="shared" ca="1" si="22"/>
        <v>3</v>
      </c>
    </row>
    <row r="160" spans="1:5" ht="15.75" x14ac:dyDescent="0.25">
      <c r="A160" s="14">
        <f t="shared" ca="1" si="23"/>
        <v>67.5385310089179</v>
      </c>
      <c r="B160" s="10">
        <f t="shared" ca="1" si="19"/>
        <v>-2.46</v>
      </c>
      <c r="C160" s="10">
        <f t="shared" ca="1" si="20"/>
        <v>158</v>
      </c>
      <c r="D160" s="10" t="str">
        <f t="shared" ca="1" si="21"/>
        <v>D+</v>
      </c>
      <c r="E160" s="10">
        <f t="shared" ca="1" si="22"/>
        <v>1.3</v>
      </c>
    </row>
    <row r="161" spans="1:5" ht="15.75" x14ac:dyDescent="0.25">
      <c r="A161" s="14">
        <f t="shared" ca="1" si="23"/>
        <v>76.117327483320437</v>
      </c>
      <c r="B161" s="10">
        <f t="shared" ca="1" si="19"/>
        <v>-3.88</v>
      </c>
      <c r="C161" s="10">
        <f t="shared" ca="1" si="20"/>
        <v>100</v>
      </c>
      <c r="D161" s="10" t="str">
        <f t="shared" ca="1" si="21"/>
        <v>C+</v>
      </c>
      <c r="E161" s="10">
        <f t="shared" ca="1" si="22"/>
        <v>2.2999999999999998</v>
      </c>
    </row>
    <row r="162" spans="1:5" ht="15.75" x14ac:dyDescent="0.25">
      <c r="A162" s="14">
        <f t="shared" ca="1" si="23"/>
        <v>76.663107279253353</v>
      </c>
      <c r="B162" s="10">
        <f t="shared" ca="1" si="19"/>
        <v>-3.34</v>
      </c>
      <c r="C162" s="10">
        <f t="shared" ca="1" si="20"/>
        <v>94</v>
      </c>
      <c r="D162" s="10" t="str">
        <f t="shared" ca="1" si="21"/>
        <v>C+</v>
      </c>
      <c r="E162" s="10">
        <f t="shared" ca="1" si="22"/>
        <v>2.2999999999999998</v>
      </c>
    </row>
    <row r="163" spans="1:5" ht="15.75" x14ac:dyDescent="0.25">
      <c r="A163" s="14">
        <f t="shared" ca="1" si="23"/>
        <v>96.503623000300081</v>
      </c>
      <c r="B163" s="10">
        <f t="shared" ca="1" si="19"/>
        <v>-23.5</v>
      </c>
      <c r="C163" s="10">
        <f t="shared" ca="1" si="20"/>
        <v>2</v>
      </c>
      <c r="D163" s="10" t="str">
        <f t="shared" ca="1" si="21"/>
        <v>A</v>
      </c>
      <c r="E163" s="10">
        <f t="shared" ca="1" si="22"/>
        <v>4</v>
      </c>
    </row>
    <row r="164" spans="1:5" ht="15.75" x14ac:dyDescent="0.25">
      <c r="A164" s="14">
        <f t="shared" ca="1" si="23"/>
        <v>70.366250270266875</v>
      </c>
      <c r="B164" s="10">
        <f t="shared" ca="1" si="19"/>
        <v>-2.63</v>
      </c>
      <c r="C164" s="10">
        <f t="shared" ca="1" si="20"/>
        <v>140</v>
      </c>
      <c r="D164" s="10" t="str">
        <f t="shared" ca="1" si="21"/>
        <v>C-</v>
      </c>
      <c r="E164" s="10">
        <f t="shared" ca="1" si="22"/>
        <v>1.7</v>
      </c>
    </row>
    <row r="165" spans="1:5" ht="15.75" x14ac:dyDescent="0.25">
      <c r="A165" s="14">
        <f t="shared" ca="1" si="23"/>
        <v>70.650648330727364</v>
      </c>
      <c r="B165" s="10">
        <f t="shared" ca="1" si="19"/>
        <v>-2.35</v>
      </c>
      <c r="C165" s="10">
        <f t="shared" ca="1" si="20"/>
        <v>137</v>
      </c>
      <c r="D165" s="10" t="str">
        <f t="shared" ca="1" si="21"/>
        <v>C-</v>
      </c>
      <c r="E165" s="10">
        <f t="shared" ca="1" si="22"/>
        <v>1.7</v>
      </c>
    </row>
    <row r="166" spans="1:5" ht="15.75" x14ac:dyDescent="0.25">
      <c r="A166" s="14">
        <f t="shared" ca="1" si="23"/>
        <v>84.940004724726947</v>
      </c>
      <c r="B166" s="10">
        <f t="shared" ca="1" si="19"/>
        <v>-1.06</v>
      </c>
      <c r="C166" s="10">
        <f t="shared" ca="1" si="20"/>
        <v>41</v>
      </c>
      <c r="D166" s="10" t="str">
        <f t="shared" ca="1" si="21"/>
        <v>B</v>
      </c>
      <c r="E166" s="10">
        <f t="shared" ca="1" si="22"/>
        <v>3</v>
      </c>
    </row>
    <row r="167" spans="1:5" ht="15.75" x14ac:dyDescent="0.25">
      <c r="A167" s="14">
        <f t="shared" ca="1" si="23"/>
        <v>62.639676487819891</v>
      </c>
      <c r="B167" s="10">
        <f t="shared" ca="1" si="19"/>
        <v>-0.36</v>
      </c>
      <c r="C167" s="10">
        <f t="shared" ca="1" si="20"/>
        <v>177</v>
      </c>
      <c r="D167" s="10" t="str">
        <f t="shared" ca="1" si="21"/>
        <v>D-</v>
      </c>
      <c r="E167" s="10">
        <f t="shared" ca="1" si="22"/>
        <v>0.7</v>
      </c>
    </row>
    <row r="168" spans="1:5" ht="15.75" x14ac:dyDescent="0.25">
      <c r="A168" s="14">
        <f t="shared" ca="1" si="23"/>
        <v>68.19897324835398</v>
      </c>
      <c r="B168" s="10">
        <f t="shared" ca="1" si="19"/>
        <v>-1.8</v>
      </c>
      <c r="C168" s="10">
        <f t="shared" ca="1" si="20"/>
        <v>156</v>
      </c>
      <c r="D168" s="10" t="str">
        <f t="shared" ca="1" si="21"/>
        <v>D+</v>
      </c>
      <c r="E168" s="10">
        <f t="shared" ca="1" si="22"/>
        <v>1.3</v>
      </c>
    </row>
    <row r="169" spans="1:5" ht="15.75" x14ac:dyDescent="0.25">
      <c r="A169" s="14">
        <f t="shared" ca="1" si="23"/>
        <v>74.83262425378696</v>
      </c>
      <c r="B169" s="10">
        <f t="shared" ca="1" si="19"/>
        <v>-1.17</v>
      </c>
      <c r="C169" s="10">
        <f t="shared" ca="1" si="20"/>
        <v>111</v>
      </c>
      <c r="D169" s="10" t="str">
        <f t="shared" ca="1" si="21"/>
        <v>C</v>
      </c>
      <c r="E169" s="10">
        <f t="shared" ca="1" si="22"/>
        <v>2</v>
      </c>
    </row>
    <row r="170" spans="1:5" ht="15.75" x14ac:dyDescent="0.25">
      <c r="A170" s="14">
        <f t="shared" ca="1" si="23"/>
        <v>68.837753157947546</v>
      </c>
      <c r="B170" s="10">
        <f t="shared" ca="1" si="19"/>
        <v>-1.1599999999999999</v>
      </c>
      <c r="C170" s="10">
        <f t="shared" ca="1" si="20"/>
        <v>151</v>
      </c>
      <c r="D170" s="10" t="str">
        <f t="shared" ca="1" si="21"/>
        <v>D+</v>
      </c>
      <c r="E170" s="10">
        <f t="shared" ca="1" si="22"/>
        <v>1.3</v>
      </c>
    </row>
    <row r="171" spans="1:5" ht="15.75" x14ac:dyDescent="0.25">
      <c r="A171" s="14">
        <f t="shared" ca="1" si="23"/>
        <v>94.818806238319084</v>
      </c>
      <c r="B171" s="10">
        <f t="shared" ca="1" si="19"/>
        <v>-25.18</v>
      </c>
      <c r="C171" s="10">
        <f t="shared" ca="1" si="20"/>
        <v>4</v>
      </c>
      <c r="D171" s="10" t="str">
        <f t="shared" ca="1" si="21"/>
        <v>A</v>
      </c>
      <c r="E171" s="10">
        <f t="shared" ca="1" si="22"/>
        <v>4</v>
      </c>
    </row>
    <row r="172" spans="1:5" ht="15.75" x14ac:dyDescent="0.25">
      <c r="A172" s="14">
        <f t="shared" ca="1" si="23"/>
        <v>90.40004107141128</v>
      </c>
      <c r="B172" s="10">
        <f t="shared" ca="1" si="19"/>
        <v>-2.6</v>
      </c>
      <c r="C172" s="10">
        <f t="shared" ca="1" si="20"/>
        <v>12</v>
      </c>
      <c r="D172" s="10" t="str">
        <f t="shared" ca="1" si="21"/>
        <v>A-</v>
      </c>
      <c r="E172" s="10">
        <f t="shared" ca="1" si="22"/>
        <v>3.7</v>
      </c>
    </row>
    <row r="173" spans="1:5" ht="15.75" x14ac:dyDescent="0.25">
      <c r="A173" s="14">
        <f t="shared" ca="1" si="23"/>
        <v>75.867262905138787</v>
      </c>
      <c r="B173" s="10">
        <f t="shared" ca="1" si="19"/>
        <v>-0.13</v>
      </c>
      <c r="C173" s="10">
        <f t="shared" ca="1" si="20"/>
        <v>103</v>
      </c>
      <c r="D173" s="10" t="str">
        <f t="shared" ca="1" si="21"/>
        <v>C</v>
      </c>
      <c r="E173" s="10">
        <f t="shared" ca="1" si="22"/>
        <v>2</v>
      </c>
    </row>
    <row r="174" spans="1:5" ht="15.75" x14ac:dyDescent="0.25">
      <c r="A174" s="14">
        <f t="shared" ca="1" si="23"/>
        <v>85.584839168166184</v>
      </c>
      <c r="B174" s="10">
        <f t="shared" ca="1" si="19"/>
        <v>-0.42</v>
      </c>
      <c r="C174" s="10">
        <f t="shared" ca="1" si="20"/>
        <v>35</v>
      </c>
      <c r="D174" s="10" t="str">
        <f t="shared" ca="1" si="21"/>
        <v>B</v>
      </c>
      <c r="E174" s="10">
        <f t="shared" ca="1" si="22"/>
        <v>3</v>
      </c>
    </row>
    <row r="175" spans="1:5" ht="15.75" x14ac:dyDescent="0.25">
      <c r="A175" s="14">
        <f t="shared" ca="1" si="23"/>
        <v>60.274328055006663</v>
      </c>
      <c r="B175" s="10">
        <f t="shared" ca="1" si="19"/>
        <v>-2.73</v>
      </c>
      <c r="C175" s="10">
        <f t="shared" ca="1" si="20"/>
        <v>184</v>
      </c>
      <c r="D175" s="10" t="str">
        <f t="shared" ca="1" si="21"/>
        <v>D-</v>
      </c>
      <c r="E175" s="10">
        <f t="shared" ca="1" si="22"/>
        <v>0.7</v>
      </c>
    </row>
    <row r="176" spans="1:5" ht="15.75" x14ac:dyDescent="0.25">
      <c r="A176" s="14">
        <f t="shared" ca="1" si="23"/>
        <v>84.779307380877</v>
      </c>
      <c r="B176" s="10">
        <f t="shared" ca="1" si="19"/>
        <v>-1.22</v>
      </c>
      <c r="C176" s="10">
        <f t="shared" ca="1" si="20"/>
        <v>43</v>
      </c>
      <c r="D176" s="10" t="str">
        <f t="shared" ca="1" si="21"/>
        <v>B</v>
      </c>
      <c r="E176" s="10">
        <f t="shared" ca="1" si="22"/>
        <v>3</v>
      </c>
    </row>
    <row r="177" spans="1:5" ht="15.75" x14ac:dyDescent="0.25">
      <c r="A177" s="14">
        <f t="shared" ca="1" si="23"/>
        <v>83.603683171451962</v>
      </c>
      <c r="B177" s="10">
        <f t="shared" ca="1" si="19"/>
        <v>-2.4</v>
      </c>
      <c r="C177" s="10">
        <f t="shared" ca="1" si="20"/>
        <v>48</v>
      </c>
      <c r="D177" s="10" t="str">
        <f t="shared" ca="1" si="21"/>
        <v>B</v>
      </c>
      <c r="E177" s="10">
        <f t="shared" ca="1" si="22"/>
        <v>3</v>
      </c>
    </row>
    <row r="178" spans="1:5" ht="15.75" x14ac:dyDescent="0.25">
      <c r="A178" s="14">
        <f t="shared" ca="1" si="23"/>
        <v>76.219752570996675</v>
      </c>
      <c r="B178" s="10">
        <f t="shared" ca="1" si="19"/>
        <v>-3.78</v>
      </c>
      <c r="C178" s="10">
        <f t="shared" ca="1" si="20"/>
        <v>99</v>
      </c>
      <c r="D178" s="10" t="str">
        <f t="shared" ca="1" si="21"/>
        <v>C+</v>
      </c>
      <c r="E178" s="10">
        <f t="shared" ca="1" si="22"/>
        <v>2.2999999999999998</v>
      </c>
    </row>
    <row r="179" spans="1:5" ht="15.75" x14ac:dyDescent="0.25">
      <c r="A179" s="14">
        <f t="shared" ca="1" si="23"/>
        <v>69.459829581503541</v>
      </c>
      <c r="B179" s="10">
        <f t="shared" ca="1" si="19"/>
        <v>-0.54</v>
      </c>
      <c r="C179" s="10">
        <f t="shared" ca="1" si="20"/>
        <v>148</v>
      </c>
      <c r="D179" s="10" t="str">
        <f t="shared" ca="1" si="21"/>
        <v>D+</v>
      </c>
      <c r="E179" s="10">
        <f t="shared" ca="1" si="22"/>
        <v>1.3</v>
      </c>
    </row>
    <row r="180" spans="1:5" ht="15.75" x14ac:dyDescent="0.25">
      <c r="A180" s="14">
        <f t="shared" ca="1" si="23"/>
        <v>72.617322472241028</v>
      </c>
      <c r="B180" s="10">
        <f t="shared" ca="1" si="19"/>
        <v>-0.38</v>
      </c>
      <c r="C180" s="10">
        <f t="shared" ca="1" si="20"/>
        <v>128</v>
      </c>
      <c r="D180" s="10" t="str">
        <f t="shared" ca="1" si="21"/>
        <v>C-</v>
      </c>
      <c r="E180" s="10">
        <f t="shared" ca="1" si="22"/>
        <v>1.7</v>
      </c>
    </row>
    <row r="181" spans="1:5" ht="15.75" x14ac:dyDescent="0.25">
      <c r="A181" s="14">
        <f t="shared" ca="1" si="23"/>
        <v>74.327836532373013</v>
      </c>
      <c r="B181" s="10">
        <f t="shared" ca="1" si="19"/>
        <v>-1.67</v>
      </c>
      <c r="C181" s="10">
        <f t="shared" ca="1" si="20"/>
        <v>113</v>
      </c>
      <c r="D181" s="10" t="str">
        <f t="shared" ca="1" si="21"/>
        <v>C</v>
      </c>
      <c r="E181" s="10">
        <f t="shared" ca="1" si="22"/>
        <v>2</v>
      </c>
    </row>
    <row r="182" spans="1:5" ht="15.75" x14ac:dyDescent="0.25">
      <c r="A182" s="14">
        <f t="shared" ca="1" si="23"/>
        <v>66.492059332963024</v>
      </c>
      <c r="B182" s="10">
        <f t="shared" ca="1" si="19"/>
        <v>-0.51</v>
      </c>
      <c r="C182" s="10">
        <f t="shared" ca="1" si="20"/>
        <v>163</v>
      </c>
      <c r="D182" s="10" t="str">
        <f t="shared" ca="1" si="21"/>
        <v>D</v>
      </c>
      <c r="E182" s="10">
        <f t="shared" ca="1" si="22"/>
        <v>1</v>
      </c>
    </row>
    <row r="183" spans="1:5" ht="15.75" x14ac:dyDescent="0.25">
      <c r="A183" s="14">
        <f t="shared" ca="1" si="23"/>
        <v>56.231133554045293</v>
      </c>
      <c r="B183" s="10">
        <f t="shared" ca="1" si="19"/>
        <v>-3.77</v>
      </c>
      <c r="C183" s="10">
        <f t="shared" ca="1" si="20"/>
        <v>195</v>
      </c>
      <c r="D183" s="10" t="str">
        <f t="shared" ca="1" si="21"/>
        <v>F</v>
      </c>
      <c r="E183" s="10">
        <f t="shared" ca="1" si="22"/>
        <v>0</v>
      </c>
    </row>
    <row r="184" spans="1:5" ht="15.75" x14ac:dyDescent="0.25">
      <c r="A184" s="14">
        <f t="shared" ca="1" si="23"/>
        <v>79.86080384900616</v>
      </c>
      <c r="B184" s="10">
        <f t="shared" ca="1" si="19"/>
        <v>-0.14000000000000001</v>
      </c>
      <c r="C184" s="10">
        <f t="shared" ca="1" si="20"/>
        <v>70</v>
      </c>
      <c r="D184" s="10" t="str">
        <f t="shared" ca="1" si="21"/>
        <v>C+</v>
      </c>
      <c r="E184" s="10">
        <f t="shared" ca="1" si="22"/>
        <v>2.2999999999999998</v>
      </c>
    </row>
    <row r="185" spans="1:5" ht="15.75" x14ac:dyDescent="0.25">
      <c r="A185" s="14">
        <f t="shared" ca="1" si="23"/>
        <v>84.783339363143341</v>
      </c>
      <c r="B185" s="10">
        <f t="shared" ca="1" si="19"/>
        <v>-1.22</v>
      </c>
      <c r="C185" s="10">
        <f t="shared" ca="1" si="20"/>
        <v>42</v>
      </c>
      <c r="D185" s="10" t="str">
        <f t="shared" ca="1" si="21"/>
        <v>B</v>
      </c>
      <c r="E185" s="10">
        <f t="shared" ca="1" si="22"/>
        <v>3</v>
      </c>
    </row>
    <row r="186" spans="1:5" ht="15.75" x14ac:dyDescent="0.25">
      <c r="A186" s="14">
        <f t="shared" ca="1" si="23"/>
        <v>70.642743768593391</v>
      </c>
      <c r="B186" s="10">
        <f t="shared" ca="1" si="19"/>
        <v>-2.36</v>
      </c>
      <c r="C186" s="10">
        <f t="shared" ca="1" si="20"/>
        <v>138</v>
      </c>
      <c r="D186" s="10" t="str">
        <f t="shared" ca="1" si="21"/>
        <v>C-</v>
      </c>
      <c r="E186" s="10">
        <f t="shared" ca="1" si="22"/>
        <v>1.7</v>
      </c>
    </row>
    <row r="187" spans="1:5" ht="15.75" x14ac:dyDescent="0.25">
      <c r="A187" s="14">
        <f t="shared" ca="1" si="23"/>
        <v>90.263082622072318</v>
      </c>
      <c r="B187" s="10">
        <f t="shared" ca="1" si="19"/>
        <v>-2.74</v>
      </c>
      <c r="C187" s="10">
        <f t="shared" ca="1" si="20"/>
        <v>13</v>
      </c>
      <c r="D187" s="10" t="str">
        <f t="shared" ca="1" si="21"/>
        <v>A-</v>
      </c>
      <c r="E187" s="10">
        <f t="shared" ca="1" si="22"/>
        <v>3.7</v>
      </c>
    </row>
    <row r="188" spans="1:5" ht="15.75" x14ac:dyDescent="0.25">
      <c r="A188" s="14">
        <f t="shared" ca="1" si="23"/>
        <v>70.117914066042857</v>
      </c>
      <c r="B188" s="10">
        <f t="shared" ca="1" si="19"/>
        <v>-2.88</v>
      </c>
      <c r="C188" s="10">
        <f t="shared" ca="1" si="20"/>
        <v>142</v>
      </c>
      <c r="D188" s="10" t="str">
        <f t="shared" ca="1" si="21"/>
        <v>C-</v>
      </c>
      <c r="E188" s="10">
        <f t="shared" ca="1" si="22"/>
        <v>1.7</v>
      </c>
    </row>
    <row r="189" spans="1:5" ht="15.75" x14ac:dyDescent="0.25">
      <c r="A189" s="14">
        <f t="shared" ca="1" si="23"/>
        <v>85.548412424528919</v>
      </c>
      <c r="B189" s="10">
        <f t="shared" ca="1" si="19"/>
        <v>-0.45</v>
      </c>
      <c r="C189" s="10">
        <f t="shared" ca="1" si="20"/>
        <v>36</v>
      </c>
      <c r="D189" s="10" t="str">
        <f t="shared" ca="1" si="21"/>
        <v>B</v>
      </c>
      <c r="E189" s="10">
        <f t="shared" ca="1" si="22"/>
        <v>3</v>
      </c>
    </row>
    <row r="190" spans="1:5" ht="15.75" x14ac:dyDescent="0.25">
      <c r="A190" s="14">
        <f t="shared" ca="1" si="23"/>
        <v>79.295163423461645</v>
      </c>
      <c r="B190" s="10">
        <f t="shared" ca="1" si="19"/>
        <v>-0.7</v>
      </c>
      <c r="C190" s="10">
        <f t="shared" ca="1" si="20"/>
        <v>75</v>
      </c>
      <c r="D190" s="10" t="str">
        <f t="shared" ca="1" si="21"/>
        <v>C+</v>
      </c>
      <c r="E190" s="10">
        <f t="shared" ca="1" si="22"/>
        <v>2.2999999999999998</v>
      </c>
    </row>
    <row r="191" spans="1:5" ht="15.75" x14ac:dyDescent="0.25">
      <c r="A191" s="14">
        <f t="shared" ca="1" si="23"/>
        <v>59.07723066836374</v>
      </c>
      <c r="B191" s="10">
        <f t="shared" ca="1" si="19"/>
        <v>-0.92</v>
      </c>
      <c r="C191" s="10">
        <f t="shared" ca="1" si="20"/>
        <v>186</v>
      </c>
      <c r="D191" s="10" t="str">
        <f t="shared" ca="1" si="21"/>
        <v>F</v>
      </c>
      <c r="E191" s="10">
        <f t="shared" ca="1" si="22"/>
        <v>0</v>
      </c>
    </row>
    <row r="192" spans="1:5" ht="15.75" x14ac:dyDescent="0.25">
      <c r="A192" s="14">
        <f t="shared" ca="1" si="23"/>
        <v>88.590847219895466</v>
      </c>
      <c r="B192" s="10">
        <f t="shared" ca="1" si="19"/>
        <v>-4.41</v>
      </c>
      <c r="C192" s="10">
        <f t="shared" ca="1" si="20"/>
        <v>23</v>
      </c>
      <c r="D192" s="10" t="str">
        <f t="shared" ca="1" si="21"/>
        <v>A-</v>
      </c>
      <c r="E192" s="10">
        <f t="shared" ca="1" si="22"/>
        <v>3.7</v>
      </c>
    </row>
    <row r="193" spans="1:5" ht="15.75" x14ac:dyDescent="0.25">
      <c r="A193" s="14">
        <f t="shared" ca="1" si="23"/>
        <v>89.465673130921658</v>
      </c>
      <c r="B193" s="10">
        <f t="shared" ca="1" si="19"/>
        <v>-3.53</v>
      </c>
      <c r="C193" s="10">
        <f t="shared" ca="1" si="20"/>
        <v>19</v>
      </c>
      <c r="D193" s="10" t="str">
        <f t="shared" ca="1" si="21"/>
        <v>A-</v>
      </c>
      <c r="E193" s="10">
        <f t="shared" ca="1" si="22"/>
        <v>3.7</v>
      </c>
    </row>
    <row r="194" spans="1:5" ht="15.75" x14ac:dyDescent="0.25">
      <c r="A194" s="14">
        <f t="shared" ca="1" si="23"/>
        <v>84.942651242510181</v>
      </c>
      <c r="B194" s="10">
        <f t="shared" ca="1" si="19"/>
        <v>-1.06</v>
      </c>
      <c r="C194" s="10">
        <f t="shared" ca="1" si="20"/>
        <v>40</v>
      </c>
      <c r="D194" s="10" t="str">
        <f t="shared" ca="1" si="21"/>
        <v>B</v>
      </c>
      <c r="E194" s="10">
        <f t="shared" ca="1" si="22"/>
        <v>3</v>
      </c>
    </row>
    <row r="195" spans="1:5" ht="15.75" x14ac:dyDescent="0.25">
      <c r="A195" s="14">
        <f t="shared" ca="1" si="23"/>
        <v>88.087151252252411</v>
      </c>
      <c r="B195" s="10">
        <f t="shared" ref="B195:B202" ca="1" si="24">ROUND(A195-INDEX($M$3:$M$15,1+(MATCH(A195,$M$3:$M$15,1))),2)</f>
        <v>-4.91</v>
      </c>
      <c r="C195" s="10">
        <f t="shared" ref="C195:C202" ca="1" si="25">_xlfn.RANK.EQ(A195,$A$3:$A$202,0)</f>
        <v>25</v>
      </c>
      <c r="D195" s="10" t="str">
        <f t="shared" ref="D195:D202" ca="1" si="26">VLOOKUP(A195,$F$3:$G$14,2)</f>
        <v>A-</v>
      </c>
      <c r="E195" s="10">
        <f t="shared" ref="E195:E202" ca="1" si="27">VLOOKUP(A195,$F$3:$H$14,3)</f>
        <v>3.7</v>
      </c>
    </row>
    <row r="196" spans="1:5" ht="15.75" x14ac:dyDescent="0.25">
      <c r="A196" s="14">
        <f t="shared" ref="A196:A202" ca="1" si="28">CHOOSE(RANDBETWEEN(1,3),_xlfn.NORM.INV(RAND(),85,5),_xlfn.NORM.INV(RAND(),75,5),_xlfn.NORM.INV(RAND(),65,7))</f>
        <v>82.561082801328752</v>
      </c>
      <c r="B196" s="10">
        <f t="shared" ca="1" si="24"/>
        <v>-3.44</v>
      </c>
      <c r="C196" s="10">
        <f t="shared" ca="1" si="25"/>
        <v>57</v>
      </c>
      <c r="D196" s="10" t="str">
        <f t="shared" ca="1" si="26"/>
        <v>B</v>
      </c>
      <c r="E196" s="10">
        <f t="shared" ca="1" si="27"/>
        <v>3</v>
      </c>
    </row>
    <row r="197" spans="1:5" ht="15.75" x14ac:dyDescent="0.25">
      <c r="A197" s="14">
        <f t="shared" ca="1" si="28"/>
        <v>78.040865860802271</v>
      </c>
      <c r="B197" s="10">
        <f t="shared" ca="1" si="24"/>
        <v>-1.96</v>
      </c>
      <c r="C197" s="10">
        <f t="shared" ca="1" si="25"/>
        <v>84</v>
      </c>
      <c r="D197" s="10" t="str">
        <f t="shared" ca="1" si="26"/>
        <v>C+</v>
      </c>
      <c r="E197" s="10">
        <f t="shared" ca="1" si="27"/>
        <v>2.2999999999999998</v>
      </c>
    </row>
    <row r="198" spans="1:5" ht="15.75" x14ac:dyDescent="0.25">
      <c r="A198" s="14">
        <f t="shared" ca="1" si="28"/>
        <v>78.439666656573138</v>
      </c>
      <c r="B198" s="10">
        <f t="shared" ca="1" si="24"/>
        <v>-1.56</v>
      </c>
      <c r="C198" s="10">
        <f t="shared" ca="1" si="25"/>
        <v>81</v>
      </c>
      <c r="D198" s="10" t="str">
        <f t="shared" ca="1" si="26"/>
        <v>C+</v>
      </c>
      <c r="E198" s="10">
        <f t="shared" ca="1" si="27"/>
        <v>2.2999999999999998</v>
      </c>
    </row>
    <row r="199" spans="1:5" ht="15.75" x14ac:dyDescent="0.25">
      <c r="A199" s="14">
        <f t="shared" ca="1" si="28"/>
        <v>74.899817067107989</v>
      </c>
      <c r="B199" s="10">
        <f t="shared" ca="1" si="24"/>
        <v>-1.1000000000000001</v>
      </c>
      <c r="C199" s="10">
        <f t="shared" ca="1" si="25"/>
        <v>110</v>
      </c>
      <c r="D199" s="10" t="str">
        <f t="shared" ca="1" si="26"/>
        <v>C</v>
      </c>
      <c r="E199" s="10">
        <f t="shared" ca="1" si="27"/>
        <v>2</v>
      </c>
    </row>
    <row r="200" spans="1:5" ht="15.75" x14ac:dyDescent="0.25">
      <c r="A200" s="14">
        <f t="shared" ca="1" si="28"/>
        <v>91.454588065823145</v>
      </c>
      <c r="B200" s="10">
        <f t="shared" ca="1" si="24"/>
        <v>-1.55</v>
      </c>
      <c r="C200" s="10">
        <f t="shared" ca="1" si="25"/>
        <v>9</v>
      </c>
      <c r="D200" s="10" t="str">
        <f t="shared" ca="1" si="26"/>
        <v>A-</v>
      </c>
      <c r="E200" s="10">
        <f t="shared" ca="1" si="27"/>
        <v>3.7</v>
      </c>
    </row>
    <row r="201" spans="1:5" ht="15.75" x14ac:dyDescent="0.25">
      <c r="A201" s="14">
        <f t="shared" ca="1" si="28"/>
        <v>86.882900313380901</v>
      </c>
      <c r="B201" s="10">
        <f t="shared" ca="1" si="24"/>
        <v>-1.1200000000000001</v>
      </c>
      <c r="C201" s="10">
        <f t="shared" ca="1" si="25"/>
        <v>32</v>
      </c>
      <c r="D201" s="10" t="str">
        <f t="shared" ca="1" si="26"/>
        <v>B+</v>
      </c>
      <c r="E201" s="10">
        <f t="shared" ca="1" si="27"/>
        <v>3.3</v>
      </c>
    </row>
    <row r="202" spans="1:5" ht="15.75" x14ac:dyDescent="0.25">
      <c r="A202" s="14">
        <f t="shared" ca="1" si="28"/>
        <v>74.148637222548672</v>
      </c>
      <c r="B202" s="10">
        <f t="shared" ca="1" si="24"/>
        <v>-1.85</v>
      </c>
      <c r="C202" s="10">
        <f t="shared" ca="1" si="25"/>
        <v>114</v>
      </c>
      <c r="D202" s="10" t="str">
        <f t="shared" ca="1" si="26"/>
        <v>C</v>
      </c>
      <c r="E202" s="10">
        <f t="shared" ca="1" si="27"/>
        <v>2</v>
      </c>
    </row>
  </sheetData>
  <conditionalFormatting sqref="K3:K14">
    <cfRule type="dataBar" priority="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{D3092B87-F7EC-4C11-8C07-C744CDC3E5F7}</x14:id>
        </ext>
      </extLst>
    </cfRule>
  </conditionalFormatting>
  <conditionalFormatting sqref="P3:P14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{CF13F536-C6EB-48AA-A14F-9A21551DBFFF}</x14:id>
        </ext>
      </extLst>
    </cfRule>
  </conditionalFormatting>
  <conditionalFormatting sqref="S3:S14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{F48A9E03-29AC-45D4-94D4-BC3147AD6129}</x14:id>
        </ext>
      </extLst>
    </cfRule>
  </conditionalFormatting>
  <conditionalFormatting sqref="V3:V1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{66E20A1D-F7F7-4985-80C9-4F63B97E8DEF}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3092B87-F7EC-4C11-8C07-C744CDC3E5F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K3:K14</xm:sqref>
        </x14:conditionalFormatting>
        <x14:conditionalFormatting xmlns:xm="http://schemas.microsoft.com/office/excel/2006/main">
          <x14:cfRule type="dataBar" id="{CF13F536-C6EB-48AA-A14F-9A21551DBFF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P3:P14</xm:sqref>
        </x14:conditionalFormatting>
        <x14:conditionalFormatting xmlns:xm="http://schemas.microsoft.com/office/excel/2006/main">
          <x14:cfRule type="dataBar" id="{F48A9E03-29AC-45D4-94D4-BC3147AD612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S3:S14</xm:sqref>
        </x14:conditionalFormatting>
        <x14:conditionalFormatting xmlns:xm="http://schemas.microsoft.com/office/excel/2006/main">
          <x14:cfRule type="dataBar" id="{66E20A1D-F7F7-4985-80C9-4F63B97E8DE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V3:V14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00000000-0003-0000-0800-0000000000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'3.Grades'!K3:K14</xm:f>
              <xm:sqref>K1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3.Grades</vt:lpstr>
    </vt:vector>
  </TitlesOfParts>
  <Company>CSU, Northridge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2014-09-21T18:42:23Z</dcterms:created>
  <dcterms:modified xsi:type="dcterms:W3CDTF">2022-06-18T19:01:21Z</dcterms:modified>
</cp:coreProperties>
</file>