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Location\"/>
    </mc:Choice>
  </mc:AlternateContent>
  <xr:revisionPtr revIDLastSave="0" documentId="8_{BE5CBBFD-F0CA-4907-987A-26B072D813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ingleFacilityStraightLine" sheetId="15" r:id="rId1"/>
    <sheet name="SingleFacilityRectilinear" sheetId="19" r:id="rId2"/>
  </sheets>
  <definedNames>
    <definedName name="solver_adj" localSheetId="1" hidden="1">SingleFacilityRectilinear!$G$13:$G$14</definedName>
    <definedName name="solver_adj" localSheetId="0" hidden="1">SingleFacilityStraightLine!$G$13:$G$14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SingleFacilityRectilinear!$G$13:$G$14</definedName>
    <definedName name="solver_lhs1" localSheetId="0" hidden="1">SingleFacilityStraightLine!$G$13:$G$14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1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1</definedName>
    <definedName name="solver_num" localSheetId="0" hidden="1">1</definedName>
    <definedName name="solver_nwt" localSheetId="1" hidden="1">1</definedName>
    <definedName name="solver_nwt" localSheetId="0" hidden="1">1</definedName>
    <definedName name="solver_opt" localSheetId="1" hidden="1">SingleFacilityRectilinear!$E$10</definedName>
    <definedName name="solver_opt" localSheetId="0" hidden="1">SingleFacilityStraightLine!$E$10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1</definedName>
    <definedName name="solver_rel1" localSheetId="0" hidden="1">1</definedName>
    <definedName name="solver_rhs1" localSheetId="1" hidden="1">SingleFacilityRectilinear!$B$11:$C$11</definedName>
    <definedName name="solver_rhs1" localSheetId="0" hidden="1">SingleFacilityStraightLine!$B$11:$C$11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9" l="1"/>
  <c r="E2" i="19"/>
  <c r="G3" i="15"/>
  <c r="G4" i="15"/>
  <c r="G5" i="15"/>
  <c r="G6" i="15"/>
  <c r="G7" i="15"/>
  <c r="G8" i="15"/>
  <c r="G9" i="15"/>
  <c r="G2" i="15"/>
  <c r="E6" i="15"/>
  <c r="E2" i="15"/>
  <c r="E9" i="15"/>
  <c r="E3" i="15"/>
  <c r="E4" i="15"/>
  <c r="E5" i="15"/>
  <c r="E7" i="15"/>
  <c r="E8" i="15"/>
  <c r="G16" i="15"/>
  <c r="G15" i="15"/>
  <c r="G12" i="19"/>
  <c r="D10" i="19"/>
  <c r="D10" i="15"/>
  <c r="E3" i="19"/>
  <c r="E4" i="19"/>
  <c r="E6" i="19"/>
  <c r="E7" i="19"/>
  <c r="E8" i="19"/>
  <c r="E9" i="19"/>
  <c r="C11" i="19"/>
  <c r="B11" i="19"/>
  <c r="F2" i="15"/>
  <c r="F9" i="19"/>
  <c r="H9" i="15"/>
  <c r="H7" i="15"/>
  <c r="F5" i="19"/>
  <c r="H3" i="15"/>
  <c r="F7" i="19"/>
  <c r="F2" i="19"/>
  <c r="F6" i="19"/>
  <c r="H8" i="15"/>
  <c r="H6" i="15"/>
  <c r="H10" i="15"/>
  <c r="F10" i="19"/>
  <c r="H4" i="15"/>
  <c r="F8" i="19"/>
  <c r="F3" i="19"/>
  <c r="F10" i="15"/>
  <c r="F4" i="19"/>
  <c r="H5" i="15"/>
  <c r="H2" i="15"/>
  <c r="E10" i="15" l="1"/>
  <c r="E10" i="19"/>
  <c r="G10" i="15"/>
  <c r="F9" i="15"/>
  <c r="F4" i="15"/>
  <c r="F3" i="15"/>
  <c r="F7" i="15"/>
  <c r="F5" i="15"/>
  <c r="H15" i="15"/>
  <c r="F6" i="15"/>
  <c r="F8" i="15"/>
  <c r="H16" i="15"/>
  <c r="B11" i="15" l="1"/>
  <c r="C11" i="15" l="1"/>
</calcChain>
</file>

<file path=xl/sharedStrings.xml><?xml version="1.0" encoding="utf-8"?>
<sst xmlns="http://schemas.openxmlformats.org/spreadsheetml/2006/main" count="47" uniqueCount="26">
  <si>
    <t>X</t>
  </si>
  <si>
    <t>Y</t>
  </si>
  <si>
    <t>Volume</t>
  </si>
  <si>
    <t>Buffalo</t>
  </si>
  <si>
    <t>Memphis</t>
  </si>
  <si>
    <t>St. Louis</t>
  </si>
  <si>
    <t>Atlanta</t>
  </si>
  <si>
    <t>Boston</t>
  </si>
  <si>
    <t>Jacksonville</t>
  </si>
  <si>
    <t>Philadelphia</t>
  </si>
  <si>
    <t>New York</t>
  </si>
  <si>
    <t>Rectilinear Distance</t>
  </si>
  <si>
    <t>Straight Line Distance</t>
  </si>
  <si>
    <t>Max</t>
  </si>
  <si>
    <t>Xopt</t>
  </si>
  <si>
    <t>Yopt</t>
  </si>
  <si>
    <t>XcenterOfGravity</t>
  </si>
  <si>
    <t>YcenterOfGravity</t>
  </si>
  <si>
    <t>SOLVER</t>
  </si>
  <si>
    <t>W/2</t>
  </si>
  <si>
    <t>W</t>
  </si>
  <si>
    <t>Stop When &gt;=w/2</t>
  </si>
  <si>
    <t>Single Facility Location- RL-Model</t>
  </si>
  <si>
    <t>Single Facility Location- SL-Model</t>
  </si>
  <si>
    <t>https://youtu.be/4IrGcyqMUBE</t>
  </si>
  <si>
    <t>https://youtu.be/bLMI5W557I0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</si>
</sst>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2"/>
      <name val="Book Antiqua"/>
      <family val="1"/>
    </font>
    <font>
      <sz val="12"/>
      <color indexed="12"/>
      <name val="Book Antiqua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SingleFacilityStraightLine!$F$1</c:f>
          <c:strCache>
            <c:ptCount val="1"/>
            <c:pt idx="0">
              <c:v>Single Facility Location- SL-Model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sq">
                <a:solidFill>
                  <a:schemeClr val="accent1"/>
                </a:solidFill>
              </a:ln>
              <a:effectLst/>
            </c:spPr>
          </c:marker>
          <c:xVal>
            <c:numRef>
              <c:f>SingleFacilityStraightLine!$B$2:$B$9</c:f>
              <c:numCache>
                <c:formatCode>General</c:formatCode>
                <c:ptCount val="8"/>
                <c:pt idx="0">
                  <c:v>700</c:v>
                </c:pt>
                <c:pt idx="1">
                  <c:v>250</c:v>
                </c:pt>
                <c:pt idx="2">
                  <c:v>225</c:v>
                </c:pt>
                <c:pt idx="3">
                  <c:v>600</c:v>
                </c:pt>
                <c:pt idx="4">
                  <c:v>1050</c:v>
                </c:pt>
                <c:pt idx="5">
                  <c:v>800</c:v>
                </c:pt>
                <c:pt idx="6">
                  <c:v>925</c:v>
                </c:pt>
                <c:pt idx="7">
                  <c:v>1000</c:v>
                </c:pt>
              </c:numCache>
            </c:numRef>
          </c:xVal>
          <c:yVal>
            <c:numRef>
              <c:f>SingleFacilityStraightLine!$C$2:$C$9</c:f>
              <c:numCache>
                <c:formatCode>General</c:formatCode>
                <c:ptCount val="8"/>
                <c:pt idx="0">
                  <c:v>1200</c:v>
                </c:pt>
                <c:pt idx="1">
                  <c:v>600</c:v>
                </c:pt>
                <c:pt idx="2">
                  <c:v>825</c:v>
                </c:pt>
                <c:pt idx="3">
                  <c:v>500</c:v>
                </c:pt>
                <c:pt idx="4">
                  <c:v>1200</c:v>
                </c:pt>
                <c:pt idx="5">
                  <c:v>300</c:v>
                </c:pt>
                <c:pt idx="6">
                  <c:v>975</c:v>
                </c:pt>
                <c:pt idx="7">
                  <c:v>1080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2E-4CC5-9408-BEAF0951DE35}"/>
            </c:ext>
          </c:extLst>
        </c:ser>
        <c:ser>
          <c:idx val="1"/>
          <c:order val="1"/>
          <c:tx>
            <c:v>DC</c:v>
          </c:tx>
          <c:spPr>
            <a:ln w="25400" cap="sq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2225" cap="sq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SingleFacilityStraightLine!$G$13</c:f>
              <c:numCache>
                <c:formatCode>0</c:formatCode>
                <c:ptCount val="1"/>
                <c:pt idx="0">
                  <c:v>537.92045462967133</c:v>
                </c:pt>
              </c:numCache>
            </c:numRef>
          </c:xVal>
          <c:yVal>
            <c:numRef>
              <c:f>SingleFacilityStraightLine!$G$14</c:f>
              <c:numCache>
                <c:formatCode>0</c:formatCode>
                <c:ptCount val="1"/>
                <c:pt idx="0">
                  <c:v>856.52467434528273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2E-4CC5-9408-BEAF0951D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572048"/>
        <c:axId val="742577040"/>
      </c:scatterChart>
      <c:valAx>
        <c:axId val="74257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77040"/>
        <c:crosses val="autoZero"/>
        <c:crossBetween val="midCat"/>
      </c:valAx>
      <c:valAx>
        <c:axId val="74257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72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v>DC</c:v>
          </c:tx>
          <c:spPr>
            <a:solidFill>
              <a:schemeClr val="accent1"/>
            </a:solidFill>
            <a:ln w="28575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44444444444445E-2"/>
                  <c:y val="-6.94444444444444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3-4B11-AE45-859A01C21DA2}"/>
                </c:ext>
              </c:extLst>
            </c:dLbl>
            <c:dLbl>
              <c:idx val="6"/>
              <c:layout>
                <c:manualLayout>
                  <c:x val="-8.3333333333334356E-3"/>
                  <c:y val="4.1666666666666581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3-4B11-AE45-859A01C21DA2}"/>
                </c:ext>
              </c:extLst>
            </c:dLbl>
            <c:dLbl>
              <c:idx val="7"/>
              <c:layout>
                <c:manualLayout>
                  <c:x val="-2.7777777777778798E-3"/>
                  <c:y val="1.8518518518518476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3-4B11-AE45-859A01C21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SingleFacilityRectilinear!$B$2:$B$9</c:f>
              <c:numCache>
                <c:formatCode>General</c:formatCode>
                <c:ptCount val="8"/>
                <c:pt idx="0">
                  <c:v>700</c:v>
                </c:pt>
                <c:pt idx="1">
                  <c:v>250</c:v>
                </c:pt>
                <c:pt idx="2">
                  <c:v>225</c:v>
                </c:pt>
                <c:pt idx="3">
                  <c:v>600</c:v>
                </c:pt>
                <c:pt idx="4">
                  <c:v>1050</c:v>
                </c:pt>
                <c:pt idx="5">
                  <c:v>800</c:v>
                </c:pt>
                <c:pt idx="6">
                  <c:v>925</c:v>
                </c:pt>
                <c:pt idx="7">
                  <c:v>1000</c:v>
                </c:pt>
              </c:numCache>
            </c:numRef>
          </c:xVal>
          <c:yVal>
            <c:numRef>
              <c:f>SingleFacilityRectilinear!$C$2:$C$9</c:f>
              <c:numCache>
                <c:formatCode>General</c:formatCode>
                <c:ptCount val="8"/>
                <c:pt idx="0">
                  <c:v>1200</c:v>
                </c:pt>
                <c:pt idx="1">
                  <c:v>600</c:v>
                </c:pt>
                <c:pt idx="2">
                  <c:v>825</c:v>
                </c:pt>
                <c:pt idx="3">
                  <c:v>500</c:v>
                </c:pt>
                <c:pt idx="4">
                  <c:v>1200</c:v>
                </c:pt>
                <c:pt idx="5">
                  <c:v>300</c:v>
                </c:pt>
                <c:pt idx="6">
                  <c:v>975</c:v>
                </c:pt>
                <c:pt idx="7">
                  <c:v>1080</c:v>
                </c:pt>
              </c:numCache>
            </c:numRef>
          </c:yVal>
          <c:bubbleSize>
            <c:numRef>
              <c:f>SingleFacilityRectilinear!$D$2:$D$9</c:f>
              <c:numCache>
                <c:formatCode>General</c:formatCode>
                <c:ptCount val="8"/>
                <c:pt idx="0">
                  <c:v>500</c:v>
                </c:pt>
                <c:pt idx="1">
                  <c:v>300</c:v>
                </c:pt>
                <c:pt idx="2">
                  <c:v>700</c:v>
                </c:pt>
                <c:pt idx="3">
                  <c:v>225</c:v>
                </c:pt>
                <c:pt idx="4">
                  <c:v>150</c:v>
                </c:pt>
                <c:pt idx="5">
                  <c:v>250</c:v>
                </c:pt>
                <c:pt idx="6">
                  <c:v>175</c:v>
                </c:pt>
                <c:pt idx="7">
                  <c:v>300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1953-4B11-AE45-859A01C21DA2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09956623"/>
        <c:axId val="509957455"/>
      </c:bubbleChart>
      <c:valAx>
        <c:axId val="509956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957455"/>
        <c:crosses val="autoZero"/>
        <c:crossBetween val="midCat"/>
      </c:valAx>
      <c:valAx>
        <c:axId val="50995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956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446689</xdr:colOff>
      <xdr:row>9</xdr:row>
      <xdr:rowOff>17735</xdr:rowOff>
    </xdr:from>
    <xdr:to>
      <xdr:col>5</xdr:col>
      <xdr:colOff>919655</xdr:colOff>
      <xdr:row>25</xdr:row>
      <xdr:rowOff>28246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1B5F7A-DB93-4CF9-A22B-DA32FCCA0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244581</xdr:colOff>
      <xdr:row>12</xdr:row>
      <xdr:rowOff>36970</xdr:rowOff>
    </xdr:from>
    <xdr:to>
      <xdr:col>5</xdr:col>
      <xdr:colOff>748276</xdr:colOff>
      <xdr:row>28</xdr:row>
      <xdr:rowOff>67967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69A251-C0F5-43AA-8D13-B58627683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4IrGcyqMUB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outu.be/bLMI5W557I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BD41-909B-4122-9965-E5BBD10B40E3}">
  <dimension ref="A1:K53"/>
  <sheetViews>
    <sheetView zoomScale="145" zoomScaleNormal="145" workbookViewId="0">
      <selection activeCell="F19" sqref="F19"/>
    </sheetView>
  </sheetViews>
  <sheetFormatPr defaultColWidth="9.140625" defaultRowHeight="13.5" x14ac:dyDescent="0.25"/>
  <cols>
    <col min="1" max="1" width="14.28515625" style="1" bestFit="1" customWidth="1"/>
    <col min="2" max="4" width="9.140625" style="1"/>
    <col min="5" max="5" width="19.7109375" style="1" bestFit="1" customWidth="1"/>
    <col min="6" max="6" width="33" style="1" bestFit="1" customWidth="1"/>
    <col min="7" max="7" width="12" style="1" bestFit="1" customWidth="1"/>
    <col min="8" max="8" width="39.7109375" style="1" bestFit="1" customWidth="1"/>
    <col min="9" max="9" width="9.140625" style="1"/>
    <col min="10" max="10" width="12.140625" style="1" bestFit="1" customWidth="1"/>
    <col min="11" max="11" width="10.42578125" style="1" bestFit="1" customWidth="1"/>
    <col min="12" max="16384" width="9.140625" style="1"/>
  </cols>
  <sheetData>
    <row r="1" spans="1:11" ht="14.25" thickBot="1" x14ac:dyDescent="0.3">
      <c r="B1" s="2" t="s">
        <v>0</v>
      </c>
      <c r="C1" s="2" t="s">
        <v>1</v>
      </c>
      <c r="D1" s="2" t="s">
        <v>2</v>
      </c>
      <c r="E1" s="1" t="s">
        <v>12</v>
      </c>
      <c r="F1" s="1" t="s">
        <v>23</v>
      </c>
      <c r="H1" s="23" t="s">
        <v>24</v>
      </c>
    </row>
    <row r="2" spans="1:11" ht="15.75" x14ac:dyDescent="0.25">
      <c r="A2" s="6" t="s">
        <v>3</v>
      </c>
      <c r="B2" s="12">
        <v>700</v>
      </c>
      <c r="C2" s="12">
        <v>1200</v>
      </c>
      <c r="D2" s="12">
        <v>500</v>
      </c>
      <c r="E2" s="4">
        <f>SQRT((B2-$G$13)^2+(C2-$G$14)^2)</f>
        <v>379.79610103457685</v>
      </c>
      <c r="F2" s="4" t="str">
        <f ca="1">_xlfn.FORMULATEXT(E2)</f>
        <v>=SQRT((B2-$G$13)^2+(C2-$G$14)^2)</v>
      </c>
      <c r="G2" s="20">
        <f>C2*D2/$D$10</f>
        <v>230.76923076923077</v>
      </c>
      <c r="H2" s="21" t="str">
        <f t="shared" ref="H2:H10" ca="1" si="0">_xlfn.FORMULATEXT(G2)</f>
        <v>=C2*D2/$D$10</v>
      </c>
    </row>
    <row r="3" spans="1:11" ht="15.75" x14ac:dyDescent="0.25">
      <c r="A3" s="7" t="s">
        <v>4</v>
      </c>
      <c r="B3" s="13">
        <v>250</v>
      </c>
      <c r="C3" s="13">
        <v>600</v>
      </c>
      <c r="D3" s="13">
        <v>300</v>
      </c>
      <c r="E3" s="4">
        <f t="shared" ref="E3:E8" si="1">SQRT((B3-$G$13)^2+(C3-$G$14)^2)</f>
        <v>385.6204049867045</v>
      </c>
      <c r="F3" s="4" t="str">
        <f t="shared" ref="F3:F9" ca="1" si="2">_xlfn.FORMULATEXT(E3)</f>
        <v>=SQRT((B3-$G$13)^2+(C3-$G$14)^2)</v>
      </c>
      <c r="G3" s="20">
        <f t="shared" ref="G3:G9" si="3">C3*D3/$D$10</f>
        <v>69.230769230769226</v>
      </c>
      <c r="H3" s="21" t="str">
        <f t="shared" ca="1" si="0"/>
        <v>=C3*D3/$D$10</v>
      </c>
    </row>
    <row r="4" spans="1:11" ht="16.5" thickBot="1" x14ac:dyDescent="0.3">
      <c r="A4" s="8" t="s">
        <v>5</v>
      </c>
      <c r="B4" s="14">
        <v>225</v>
      </c>
      <c r="C4" s="14">
        <v>825</v>
      </c>
      <c r="D4" s="14">
        <v>700</v>
      </c>
      <c r="E4" s="4">
        <f t="shared" si="1"/>
        <v>314.50439745449717</v>
      </c>
      <c r="F4" s="4" t="str">
        <f t="shared" ca="1" si="2"/>
        <v>=SQRT((B4-$G$13)^2+(C4-$G$14)^2)</v>
      </c>
      <c r="G4" s="20">
        <f t="shared" si="3"/>
        <v>222.11538461538461</v>
      </c>
      <c r="H4" s="21" t="str">
        <f t="shared" ca="1" si="0"/>
        <v>=C4*D4/$D$10</v>
      </c>
    </row>
    <row r="5" spans="1:11" ht="15.75" x14ac:dyDescent="0.25">
      <c r="A5" s="9" t="s">
        <v>6</v>
      </c>
      <c r="B5" s="15">
        <v>600</v>
      </c>
      <c r="C5" s="15">
        <v>500</v>
      </c>
      <c r="D5" s="15">
        <v>225</v>
      </c>
      <c r="E5" s="4">
        <f t="shared" si="1"/>
        <v>361.88908987477998</v>
      </c>
      <c r="F5" s="4" t="str">
        <f t="shared" ca="1" si="2"/>
        <v>=SQRT((B5-$G$13)^2+(C5-$G$14)^2)</v>
      </c>
      <c r="G5" s="20">
        <f t="shared" si="3"/>
        <v>43.269230769230766</v>
      </c>
      <c r="H5" s="21" t="str">
        <f t="shared" ca="1" si="0"/>
        <v>=C5*D5/$D$10</v>
      </c>
      <c r="I5"/>
    </row>
    <row r="6" spans="1:11" ht="15.75" x14ac:dyDescent="0.25">
      <c r="A6" s="10" t="s">
        <v>7</v>
      </c>
      <c r="B6" s="13">
        <v>1050</v>
      </c>
      <c r="C6" s="13">
        <v>1200</v>
      </c>
      <c r="D6" s="13">
        <v>150</v>
      </c>
      <c r="E6" s="4">
        <f>SQRT((B6-$G$13)^2+(C6-$G$14)^2)</f>
        <v>616.6042167552024</v>
      </c>
      <c r="F6" s="4" t="str">
        <f t="shared" ca="1" si="2"/>
        <v>=SQRT((B6-$G$13)^2+(C6-$G$14)^2)</v>
      </c>
      <c r="G6" s="20">
        <f t="shared" si="3"/>
        <v>69.230769230769226</v>
      </c>
      <c r="H6" s="21" t="str">
        <f t="shared" ca="1" si="0"/>
        <v>=C6*D6/$D$10</v>
      </c>
      <c r="I6"/>
    </row>
    <row r="7" spans="1:11" ht="15.75" x14ac:dyDescent="0.25">
      <c r="A7" s="10" t="s">
        <v>8</v>
      </c>
      <c r="B7" s="13">
        <v>800</v>
      </c>
      <c r="C7" s="13">
        <v>300</v>
      </c>
      <c r="D7" s="13">
        <v>250</v>
      </c>
      <c r="E7" s="4">
        <f t="shared" si="1"/>
        <v>615.1466502035438</v>
      </c>
      <c r="F7" s="4" t="str">
        <f t="shared" ca="1" si="2"/>
        <v>=SQRT((B7-$G$13)^2+(C7-$G$14)^2)</v>
      </c>
      <c r="G7" s="20">
        <f t="shared" si="3"/>
        <v>28.846153846153847</v>
      </c>
      <c r="H7" s="21" t="str">
        <f t="shared" ca="1" si="0"/>
        <v>=C7*D7/$D$10</v>
      </c>
      <c r="I7"/>
    </row>
    <row r="8" spans="1:11" ht="15.75" x14ac:dyDescent="0.25">
      <c r="A8" s="10" t="s">
        <v>9</v>
      </c>
      <c r="B8" s="13">
        <v>925</v>
      </c>
      <c r="C8" s="13">
        <v>975</v>
      </c>
      <c r="D8" s="13">
        <v>175</v>
      </c>
      <c r="E8" s="4">
        <f t="shared" si="1"/>
        <v>404.80486315395427</v>
      </c>
      <c r="F8" s="4" t="str">
        <f t="shared" ca="1" si="2"/>
        <v>=SQRT((B8-$G$13)^2+(C8-$G$14)^2)</v>
      </c>
      <c r="G8" s="20">
        <f t="shared" si="3"/>
        <v>65.625</v>
      </c>
      <c r="H8" s="21" t="str">
        <f t="shared" ca="1" si="0"/>
        <v>=C8*D8/$D$10</v>
      </c>
      <c r="I8"/>
    </row>
    <row r="9" spans="1:11" ht="16.5" thickBot="1" x14ac:dyDescent="0.3">
      <c r="A9" s="11" t="s">
        <v>10</v>
      </c>
      <c r="B9" s="16">
        <v>1000</v>
      </c>
      <c r="C9" s="16">
        <v>1080</v>
      </c>
      <c r="D9" s="16">
        <v>300</v>
      </c>
      <c r="E9" s="4">
        <f>SQRT((B9-$G$13)^2+(C9-$G$14)^2)</f>
        <v>513.28230772756194</v>
      </c>
      <c r="F9" s="4" t="str">
        <f t="shared" ca="1" si="2"/>
        <v>=SQRT((B9-$G$13)^2+(C9-$G$14)^2)</v>
      </c>
      <c r="G9" s="20">
        <f t="shared" si="3"/>
        <v>124.61538461538461</v>
      </c>
      <c r="H9" s="21" t="str">
        <f t="shared" ca="1" si="0"/>
        <v>=C9*D9/$D$10</v>
      </c>
      <c r="I9"/>
    </row>
    <row r="10" spans="1:11" x14ac:dyDescent="0.25">
      <c r="A10" s="1" t="s">
        <v>20</v>
      </c>
      <c r="D10" s="2">
        <f>SUM(D2:D9)</f>
        <v>2600</v>
      </c>
      <c r="E10" s="4">
        <f>SUMPRODUCT(E2:E9,D2:D9)</f>
        <v>1078265.13388765</v>
      </c>
      <c r="F10" s="4" t="str">
        <f ca="1">_xlfn.FORMULATEXT(E10)</f>
        <v>=SUMPRODUCT(E2:E9,D2:D9)</v>
      </c>
      <c r="G10" s="5">
        <f>SUM(G2:G9)</f>
        <v>853.70192307692298</v>
      </c>
      <c r="H10" s="21" t="str">
        <f t="shared" ca="1" si="0"/>
        <v>=SUM(G2:G9)</v>
      </c>
      <c r="I10"/>
      <c r="J10" s="3"/>
      <c r="K10" s="3"/>
    </row>
    <row r="11" spans="1:11" x14ac:dyDescent="0.25">
      <c r="A11" s="1" t="s">
        <v>13</v>
      </c>
      <c r="B11" s="1">
        <f>MAX(B2:B9)</f>
        <v>1050</v>
      </c>
      <c r="C11" s="1">
        <f>MAX(C2:C9)</f>
        <v>1200</v>
      </c>
      <c r="G11"/>
      <c r="H11"/>
      <c r="I11"/>
      <c r="J11" s="5"/>
      <c r="K11" s="5"/>
    </row>
    <row r="12" spans="1:11" x14ac:dyDescent="0.25">
      <c r="G12"/>
      <c r="H12"/>
      <c r="I12"/>
      <c r="J12"/>
      <c r="K12"/>
    </row>
    <row r="13" spans="1:11" x14ac:dyDescent="0.25">
      <c r="F13" s="18" t="s">
        <v>14</v>
      </c>
      <c r="G13" s="3">
        <v>537.92045462967133</v>
      </c>
      <c r="H13" s="17" t="s">
        <v>18</v>
      </c>
      <c r="I13"/>
      <c r="J13"/>
      <c r="K13"/>
    </row>
    <row r="14" spans="1:11" x14ac:dyDescent="0.25">
      <c r="F14" s="18" t="s">
        <v>15</v>
      </c>
      <c r="G14" s="3">
        <v>856.52467434528273</v>
      </c>
      <c r="H14" s="17" t="s">
        <v>18</v>
      </c>
      <c r="I14"/>
      <c r="J14"/>
      <c r="K14"/>
    </row>
    <row r="15" spans="1:11" x14ac:dyDescent="0.25">
      <c r="F15" s="19" t="s">
        <v>16</v>
      </c>
      <c r="G15" s="5">
        <f>SUMPRODUCT(B2:B9,D2:D9)/D10</f>
        <v>591.10576923076928</v>
      </c>
      <c r="H15" s="4" t="str">
        <f t="shared" ref="H15:H16" ca="1" si="4">_xlfn.FORMULATEXT(G15)</f>
        <v>=SUMPRODUCT(B2:B9,D2:D9)/D10</v>
      </c>
      <c r="I15"/>
      <c r="J15"/>
      <c r="K15"/>
    </row>
    <row r="16" spans="1:11" x14ac:dyDescent="0.25">
      <c r="F16" s="19" t="s">
        <v>17</v>
      </c>
      <c r="G16" s="5">
        <f>SUMPRODUCT(C2:C9,D2:D9)/D10</f>
        <v>853.70192307692309</v>
      </c>
      <c r="H16" s="4" t="str">
        <f t="shared" ca="1" si="4"/>
        <v>=SUMPRODUCT(C2:C9,D2:D9)/D10</v>
      </c>
      <c r="I16"/>
      <c r="J16"/>
      <c r="K16"/>
    </row>
    <row r="17" spans="7:11" x14ac:dyDescent="0.25">
      <c r="G17" s="3"/>
      <c r="H17"/>
      <c r="I17"/>
      <c r="J17"/>
      <c r="K17"/>
    </row>
    <row r="18" spans="7:11" x14ac:dyDescent="0.25">
      <c r="G18" s="3"/>
      <c r="H18"/>
      <c r="I18"/>
      <c r="J18"/>
      <c r="K18"/>
    </row>
    <row r="19" spans="7:11" x14ac:dyDescent="0.25">
      <c r="G19"/>
      <c r="H19"/>
      <c r="I19"/>
      <c r="J19"/>
      <c r="K19"/>
    </row>
    <row r="20" spans="7:11" x14ac:dyDescent="0.25">
      <c r="G20"/>
      <c r="H20"/>
      <c r="I20"/>
      <c r="J20"/>
      <c r="K20"/>
    </row>
    <row r="21" spans="7:11" x14ac:dyDescent="0.25">
      <c r="G21"/>
      <c r="H21"/>
      <c r="I21"/>
      <c r="J21"/>
      <c r="K21"/>
    </row>
    <row r="22" spans="7:11" x14ac:dyDescent="0.25">
      <c r="G22"/>
      <c r="H22"/>
      <c r="I22"/>
      <c r="J22"/>
      <c r="K22"/>
    </row>
    <row r="23" spans="7:11" x14ac:dyDescent="0.25">
      <c r="G23"/>
      <c r="H23"/>
      <c r="I23"/>
      <c r="J23"/>
      <c r="K23"/>
    </row>
    <row r="24" spans="7:11" x14ac:dyDescent="0.25">
      <c r="G24"/>
      <c r="H24"/>
      <c r="I24"/>
      <c r="J24"/>
      <c r="K24"/>
    </row>
    <row r="25" spans="7:11" x14ac:dyDescent="0.25">
      <c r="G25"/>
      <c r="H25"/>
      <c r="I25"/>
      <c r="J25"/>
      <c r="K25"/>
    </row>
    <row r="26" spans="7:11" x14ac:dyDescent="0.25">
      <c r="G26"/>
      <c r="H26"/>
      <c r="I26"/>
      <c r="J26"/>
      <c r="K26"/>
    </row>
    <row r="27" spans="7:11" x14ac:dyDescent="0.25">
      <c r="G27"/>
      <c r="H27"/>
      <c r="I27"/>
      <c r="J27"/>
      <c r="K27"/>
    </row>
    <row r="28" spans="7:11" x14ac:dyDescent="0.25">
      <c r="G28"/>
      <c r="H28"/>
      <c r="I28"/>
      <c r="J28"/>
      <c r="K28"/>
    </row>
    <row r="29" spans="7:11" x14ac:dyDescent="0.25">
      <c r="G29"/>
      <c r="H29"/>
      <c r="I29"/>
      <c r="J29"/>
      <c r="K29"/>
    </row>
    <row r="30" spans="7:11" x14ac:dyDescent="0.25">
      <c r="G30"/>
      <c r="H30"/>
      <c r="I30"/>
      <c r="J30"/>
      <c r="K30"/>
    </row>
    <row r="31" spans="7:11" x14ac:dyDescent="0.25">
      <c r="G31"/>
      <c r="H31"/>
      <c r="I31"/>
      <c r="J31"/>
      <c r="K31"/>
    </row>
    <row r="32" spans="7:11" x14ac:dyDescent="0.25">
      <c r="G32"/>
      <c r="H32"/>
      <c r="I32"/>
      <c r="J32"/>
      <c r="K32"/>
    </row>
    <row r="33" spans="7:11" x14ac:dyDescent="0.25">
      <c r="G33"/>
      <c r="H33"/>
      <c r="I33"/>
      <c r="J33"/>
      <c r="K33"/>
    </row>
    <row r="34" spans="7:11" x14ac:dyDescent="0.25">
      <c r="G34"/>
      <c r="H34"/>
      <c r="I34"/>
      <c r="J34"/>
      <c r="K34"/>
    </row>
    <row r="35" spans="7:11" x14ac:dyDescent="0.25">
      <c r="G35"/>
      <c r="H35"/>
      <c r="I35"/>
      <c r="J35"/>
      <c r="K35"/>
    </row>
    <row r="36" spans="7:11" x14ac:dyDescent="0.25">
      <c r="G36"/>
      <c r="H36"/>
      <c r="I36"/>
      <c r="J36"/>
      <c r="K36"/>
    </row>
    <row r="37" spans="7:11" x14ac:dyDescent="0.25">
      <c r="G37"/>
      <c r="H37"/>
      <c r="I37"/>
      <c r="J37"/>
      <c r="K37"/>
    </row>
    <row r="38" spans="7:11" x14ac:dyDescent="0.25">
      <c r="G38"/>
      <c r="H38"/>
      <c r="I38"/>
      <c r="J38"/>
      <c r="K38"/>
    </row>
    <row r="39" spans="7:11" x14ac:dyDescent="0.25">
      <c r="G39"/>
      <c r="H39"/>
      <c r="I39"/>
      <c r="J39"/>
      <c r="K39"/>
    </row>
    <row r="40" spans="7:11" x14ac:dyDescent="0.25">
      <c r="G40"/>
      <c r="H40"/>
      <c r="I40"/>
      <c r="J40"/>
      <c r="K40"/>
    </row>
    <row r="41" spans="7:11" x14ac:dyDescent="0.25">
      <c r="G41"/>
      <c r="H41"/>
      <c r="I41"/>
      <c r="J41"/>
      <c r="K41"/>
    </row>
    <row r="42" spans="7:11" x14ac:dyDescent="0.25">
      <c r="G42"/>
      <c r="H42"/>
      <c r="I42"/>
      <c r="J42"/>
      <c r="K42"/>
    </row>
    <row r="43" spans="7:11" x14ac:dyDescent="0.25">
      <c r="G43"/>
      <c r="H43"/>
      <c r="I43"/>
      <c r="J43"/>
      <c r="K43"/>
    </row>
    <row r="44" spans="7:11" x14ac:dyDescent="0.25">
      <c r="G44"/>
      <c r="H44"/>
      <c r="I44"/>
      <c r="J44"/>
      <c r="K44"/>
    </row>
    <row r="45" spans="7:11" x14ac:dyDescent="0.25">
      <c r="G45"/>
      <c r="H45"/>
      <c r="I45"/>
      <c r="J45"/>
      <c r="K45"/>
    </row>
    <row r="46" spans="7:11" x14ac:dyDescent="0.25">
      <c r="G46"/>
      <c r="H46"/>
      <c r="I46"/>
      <c r="J46"/>
      <c r="K46"/>
    </row>
    <row r="47" spans="7:11" x14ac:dyDescent="0.25">
      <c r="G47"/>
      <c r="H47"/>
      <c r="I47"/>
      <c r="J47"/>
      <c r="K47"/>
    </row>
    <row r="48" spans="7:11" x14ac:dyDescent="0.25">
      <c r="G48"/>
      <c r="H48"/>
      <c r="I48"/>
      <c r="J48"/>
      <c r="K48"/>
    </row>
    <row r="49" spans="7:11" x14ac:dyDescent="0.25">
      <c r="G49"/>
      <c r="H49"/>
      <c r="I49"/>
      <c r="J49"/>
      <c r="K49"/>
    </row>
    <row r="50" spans="7:11" x14ac:dyDescent="0.25">
      <c r="G50"/>
      <c r="H50"/>
      <c r="I50"/>
      <c r="J50"/>
      <c r="K50"/>
    </row>
    <row r="51" spans="7:11" x14ac:dyDescent="0.25">
      <c r="G51"/>
      <c r="H51"/>
      <c r="I51"/>
      <c r="J51"/>
      <c r="K51"/>
    </row>
    <row r="52" spans="7:11" x14ac:dyDescent="0.25">
      <c r="G52"/>
      <c r="H52"/>
      <c r="I52"/>
      <c r="J52"/>
      <c r="K52"/>
    </row>
    <row r="53" spans="7:11" x14ac:dyDescent="0.25">
      <c r="G53"/>
      <c r="H53"/>
      <c r="I53"/>
      <c r="J53"/>
      <c r="K53"/>
    </row>
  </sheetData>
  <hyperlinks>
    <hyperlink ref="H1" r:id="rId1" xr:uid="{B2B7439E-D0BF-409F-A087-0342EBD4AC7B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E0E4-F0FA-4D90-8030-E1D5185BAFCE}">
  <dimension ref="A1:K16"/>
  <sheetViews>
    <sheetView tabSelected="1" zoomScale="118" zoomScaleNormal="118" workbookViewId="0">
      <selection activeCell="G3" sqref="G3"/>
    </sheetView>
  </sheetViews>
  <sheetFormatPr defaultColWidth="9.140625" defaultRowHeight="13.5" x14ac:dyDescent="0.25"/>
  <cols>
    <col min="1" max="1" width="14.28515625" style="1" bestFit="1" customWidth="1"/>
    <col min="2" max="4" width="9.140625" style="1"/>
    <col min="5" max="5" width="19.140625" style="1" bestFit="1" customWidth="1"/>
    <col min="6" max="6" width="33" style="1" bestFit="1" customWidth="1"/>
    <col min="7" max="7" width="12" style="1" bestFit="1" customWidth="1"/>
    <col min="8" max="8" width="16.7109375" style="1" bestFit="1" customWidth="1"/>
    <col min="9" max="9" width="9.140625" style="1"/>
    <col min="10" max="10" width="12.140625" style="1" bestFit="1" customWidth="1"/>
    <col min="11" max="11" width="10.42578125" style="1" bestFit="1" customWidth="1"/>
    <col min="12" max="16384" width="9.140625" style="1"/>
  </cols>
  <sheetData>
    <row r="1" spans="1:11" ht="14.25" thickBot="1" x14ac:dyDescent="0.3">
      <c r="B1" s="2" t="s">
        <v>0</v>
      </c>
      <c r="C1" s="2" t="s">
        <v>1</v>
      </c>
      <c r="D1" s="2" t="s">
        <v>2</v>
      </c>
      <c r="E1" s="1" t="s">
        <v>11</v>
      </c>
      <c r="F1" s="1" t="s">
        <v>22</v>
      </c>
    </row>
    <row r="2" spans="1:11" ht="15.75" x14ac:dyDescent="0.25">
      <c r="A2" s="6" t="s">
        <v>3</v>
      </c>
      <c r="B2" s="12">
        <v>700</v>
      </c>
      <c r="C2" s="12">
        <v>1200</v>
      </c>
      <c r="D2" s="12">
        <v>500</v>
      </c>
      <c r="E2" s="4">
        <f>ABS(B2-$G$13)+ABS(C2-$G$14)</f>
        <v>375.00373738254746</v>
      </c>
      <c r="F2" s="4" t="str">
        <f ca="1">_xlfn.FORMULATEXT(E2)</f>
        <v>=ABS(B2-$G$13)+ABS(C2-$G$14)</v>
      </c>
      <c r="G2" s="23" t="s">
        <v>25</v>
      </c>
    </row>
    <row r="3" spans="1:11" ht="15.75" x14ac:dyDescent="0.25">
      <c r="A3" s="7" t="s">
        <v>4</v>
      </c>
      <c r="B3" s="13">
        <v>250</v>
      </c>
      <c r="C3" s="13">
        <v>600</v>
      </c>
      <c r="D3" s="13">
        <v>300</v>
      </c>
      <c r="E3" s="4">
        <f t="shared" ref="E3:E9" si="0">ABS(B3-$G$13)+ABS(C3-$G$14)</f>
        <v>674.99626261745254</v>
      </c>
      <c r="F3" s="4" t="str">
        <f t="shared" ref="F3:F9" ca="1" si="1">_xlfn.FORMULATEXT(E3)</f>
        <v>=ABS(B3-$G$13)+ABS(C3-$G$14)</v>
      </c>
    </row>
    <row r="4" spans="1:11" ht="16.5" thickBot="1" x14ac:dyDescent="0.3">
      <c r="A4" s="8" t="s">
        <v>5</v>
      </c>
      <c r="B4" s="14">
        <v>225</v>
      </c>
      <c r="C4" s="14">
        <v>825</v>
      </c>
      <c r="D4" s="14">
        <v>700</v>
      </c>
      <c r="E4" s="4">
        <f t="shared" si="0"/>
        <v>474.99626261745254</v>
      </c>
      <c r="F4" s="4" t="str">
        <f t="shared" ca="1" si="1"/>
        <v>=ABS(B4-$G$13)+ABS(C4-$G$14)</v>
      </c>
    </row>
    <row r="5" spans="1:11" ht="15.75" x14ac:dyDescent="0.25">
      <c r="A5" s="9" t="s">
        <v>6</v>
      </c>
      <c r="B5" s="15">
        <v>600</v>
      </c>
      <c r="C5" s="15">
        <v>500</v>
      </c>
      <c r="D5" s="15">
        <v>225</v>
      </c>
      <c r="E5" s="4">
        <f>ABS(B5-$G$13)+ABS(C5-$G$14)</f>
        <v>424.99626261745254</v>
      </c>
      <c r="F5" s="4" t="str">
        <f t="shared" ca="1" si="1"/>
        <v>=ABS(B5-$G$13)+ABS(C5-$G$14)</v>
      </c>
    </row>
    <row r="6" spans="1:11" ht="15.75" x14ac:dyDescent="0.25">
      <c r="A6" s="10" t="s">
        <v>7</v>
      </c>
      <c r="B6" s="13">
        <v>1050</v>
      </c>
      <c r="C6" s="13">
        <v>1200</v>
      </c>
      <c r="D6" s="13">
        <v>150</v>
      </c>
      <c r="E6" s="4">
        <f t="shared" si="0"/>
        <v>725.00373738254746</v>
      </c>
      <c r="F6" s="4" t="str">
        <f t="shared" ca="1" si="1"/>
        <v>=ABS(B6-$G$13)+ABS(C6-$G$14)</v>
      </c>
    </row>
    <row r="7" spans="1:11" ht="15.75" x14ac:dyDescent="0.25">
      <c r="A7" s="10" t="s">
        <v>8</v>
      </c>
      <c r="B7" s="13">
        <v>800</v>
      </c>
      <c r="C7" s="13">
        <v>300</v>
      </c>
      <c r="D7" s="13">
        <v>250</v>
      </c>
      <c r="E7" s="4">
        <f t="shared" si="0"/>
        <v>625.00373740576208</v>
      </c>
      <c r="F7" s="4" t="str">
        <f t="shared" ca="1" si="1"/>
        <v>=ABS(B7-$G$13)+ABS(C7-$G$14)</v>
      </c>
    </row>
    <row r="8" spans="1:11" ht="15.75" x14ac:dyDescent="0.25">
      <c r="A8" s="10" t="s">
        <v>9</v>
      </c>
      <c r="B8" s="13">
        <v>925</v>
      </c>
      <c r="C8" s="13">
        <v>975</v>
      </c>
      <c r="D8" s="13">
        <v>175</v>
      </c>
      <c r="E8" s="4">
        <f t="shared" si="0"/>
        <v>375.00373738254746</v>
      </c>
      <c r="F8" s="4" t="str">
        <f t="shared" ca="1" si="1"/>
        <v>=ABS(B8-$G$13)+ABS(C8-$G$14)</v>
      </c>
    </row>
    <row r="9" spans="1:11" ht="16.5" thickBot="1" x14ac:dyDescent="0.3">
      <c r="A9" s="11" t="s">
        <v>10</v>
      </c>
      <c r="B9" s="16">
        <v>1000</v>
      </c>
      <c r="C9" s="16">
        <v>1080</v>
      </c>
      <c r="D9" s="16">
        <v>300</v>
      </c>
      <c r="E9" s="4">
        <f t="shared" si="0"/>
        <v>555.00373738254746</v>
      </c>
      <c r="F9" s="4" t="str">
        <f t="shared" ca="1" si="1"/>
        <v>=ABS(B9-$G$13)+ABS(C9-$G$14)</v>
      </c>
    </row>
    <row r="10" spans="1:11" x14ac:dyDescent="0.25">
      <c r="A10" s="22" t="s">
        <v>20</v>
      </c>
      <c r="D10" s="2">
        <f>SUM(D2:D9)</f>
        <v>2600</v>
      </c>
      <c r="E10" s="4">
        <f>SUMPRODUCT(D2:D9,E2:E9)</f>
        <v>1315250.5606131856</v>
      </c>
      <c r="F10" s="4" t="str">
        <f ca="1">_xlfn.FORMULATEXT(E10)</f>
        <v>=SUMPRODUCT(D2:D9,E2:E9)</v>
      </c>
      <c r="J10" s="5"/>
      <c r="K10" s="5"/>
    </row>
    <row r="11" spans="1:11" x14ac:dyDescent="0.25">
      <c r="A11" s="1" t="s">
        <v>13</v>
      </c>
      <c r="B11" s="1">
        <f>MAX(B2:B9)</f>
        <v>1050</v>
      </c>
      <c r="C11" s="1">
        <f>MAX(C2:C9)</f>
        <v>1200</v>
      </c>
      <c r="J11" s="5"/>
      <c r="K11" s="5"/>
    </row>
    <row r="12" spans="1:11" x14ac:dyDescent="0.25">
      <c r="F12" s="18" t="s">
        <v>19</v>
      </c>
      <c r="G12" s="1">
        <f>D10/2</f>
        <v>1300</v>
      </c>
    </row>
    <row r="13" spans="1:11" x14ac:dyDescent="0.25">
      <c r="F13" s="18" t="s">
        <v>14</v>
      </c>
      <c r="G13" s="5">
        <v>699.99626260584523</v>
      </c>
      <c r="H13" s="1" t="s">
        <v>18</v>
      </c>
    </row>
    <row r="14" spans="1:11" x14ac:dyDescent="0.25">
      <c r="F14" s="18" t="s">
        <v>15</v>
      </c>
      <c r="G14" s="5">
        <v>825.00000001160731</v>
      </c>
      <c r="H14" s="1" t="s">
        <v>18</v>
      </c>
    </row>
    <row r="15" spans="1:11" x14ac:dyDescent="0.25">
      <c r="F15" s="18" t="s">
        <v>16</v>
      </c>
      <c r="G15" s="5">
        <v>700</v>
      </c>
      <c r="H15" s="21" t="s">
        <v>21</v>
      </c>
    </row>
    <row r="16" spans="1:11" x14ac:dyDescent="0.25">
      <c r="F16" s="18" t="s">
        <v>17</v>
      </c>
      <c r="G16" s="5">
        <v>825</v>
      </c>
      <c r="H16" s="21" t="s">
        <v>21</v>
      </c>
    </row>
  </sheetData>
  <phoneticPr fontId="3" type="noConversion"/>
  <hyperlinks>
    <hyperlink ref="G2" r:id="rId1" xr:uid="{93DFE487-7145-48DF-BA20-92813F01DB7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SingleFacilityStraightLine</vt:lpstr>
      <vt:lpstr>SingleFacilityRectilinear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Chopra</dc:creator>
  <cp:lastModifiedBy>Asef-Vaziri, Ardavan</cp:lastModifiedBy>
  <dcterms:created xsi:type="dcterms:W3CDTF">2002-04-12T14:17:13Z</dcterms:created>
  <dcterms:modified xsi:type="dcterms:W3CDTF">2022-07-09T19:03:52Z</dcterms:modified>
</cp:coreProperties>
</file>