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ebdrive\aa2035\public_html\CourseBase\Games\"/>
    </mc:Choice>
  </mc:AlternateContent>
  <xr:revisionPtr revIDLastSave="0" documentId="13_ncr:1_{552BFAAC-9696-462E-ABCA-FEB3DF248518}" xr6:coauthVersionLast="47" xr6:coauthVersionMax="47" xr10:uidLastSave="{00000000-0000-0000-0000-000000000000}"/>
  <bookViews>
    <workbookView xWindow="408" yWindow="1536" windowWidth="22632" windowHeight="11040" xr2:uid="{00000000-000D-0000-FFFF-FFFF00000000}"/>
  </bookViews>
  <sheets>
    <sheet name="DemandCurves" sheetId="1" r:id="rId1"/>
  </sheets>
  <definedNames>
    <definedName name="solver_adj" localSheetId="0" hidden="1">DemandCurves!$B$10:$B$11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DemandCurves!$E$4</definedName>
    <definedName name="solver_lhs2" localSheetId="0" hidden="1">DemandCurves!$E$4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DemandCurves!$D$5</definedName>
    <definedName name="solver_pre" localSheetId="0" hidden="1">0.000001</definedName>
    <definedName name="solver_rbv" localSheetId="0" hidden="1">2</definedName>
    <definedName name="solver_rel1" localSheetId="0" hidden="1">2</definedName>
    <definedName name="solver_rel2" localSheetId="0" hidden="1">2</definedName>
    <definedName name="solver_rhs1" localSheetId="0" hidden="1">2.5</definedName>
    <definedName name="solver_rhs2" localSheetId="0" hidden="1">1.25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175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1" l="1"/>
  <c r="N2" i="1"/>
  <c r="O4" i="1"/>
  <c r="M2" i="1"/>
  <c r="O2" i="1"/>
  <c r="O3" i="1"/>
  <c r="M4" i="1"/>
  <c r="N4" i="1"/>
  <c r="N3" i="1"/>
  <c r="M3" i="1"/>
  <c r="D5" i="1" l="1"/>
  <c r="A2" i="1" l="1"/>
  <c r="D8" i="1"/>
  <c r="D9" i="1" s="1"/>
  <c r="AE3" i="1" l="1"/>
  <c r="AE11" i="1"/>
  <c r="AE19" i="1"/>
  <c r="AE27" i="1"/>
  <c r="AE35" i="1"/>
  <c r="AE43" i="1"/>
  <c r="AE51" i="1"/>
  <c r="AE59" i="1"/>
  <c r="AE67" i="1"/>
  <c r="AE4" i="1"/>
  <c r="AE12" i="1"/>
  <c r="AE20" i="1"/>
  <c r="AE60" i="1"/>
  <c r="AE13" i="1"/>
  <c r="AE61" i="1"/>
  <c r="AE6" i="1"/>
  <c r="AE14" i="1"/>
  <c r="AE22" i="1"/>
  <c r="AE30" i="1"/>
  <c r="AE38" i="1"/>
  <c r="AE46" i="1"/>
  <c r="AE54" i="1"/>
  <c r="AE62" i="1"/>
  <c r="AE70" i="1"/>
  <c r="AE10" i="1"/>
  <c r="AE50" i="1"/>
  <c r="AE44" i="1"/>
  <c r="AE21" i="1"/>
  <c r="AE53" i="1"/>
  <c r="AE7" i="1"/>
  <c r="AE15" i="1"/>
  <c r="AE23" i="1"/>
  <c r="AE31" i="1"/>
  <c r="AE39" i="1"/>
  <c r="AE47" i="1"/>
  <c r="AE55" i="1"/>
  <c r="AE63" i="1"/>
  <c r="AE71" i="1"/>
  <c r="AE26" i="1"/>
  <c r="AE66" i="1"/>
  <c r="AE52" i="1"/>
  <c r="AE5" i="1"/>
  <c r="AE8" i="1"/>
  <c r="AE16" i="1"/>
  <c r="AE24" i="1"/>
  <c r="AE32" i="1"/>
  <c r="AE40" i="1"/>
  <c r="AE48" i="1"/>
  <c r="AE56" i="1"/>
  <c r="AE64" i="1"/>
  <c r="AE72" i="1"/>
  <c r="AE65" i="1"/>
  <c r="AE18" i="1"/>
  <c r="AE42" i="1"/>
  <c r="AE36" i="1"/>
  <c r="AE68" i="1"/>
  <c r="AE37" i="1"/>
  <c r="AE45" i="1"/>
  <c r="AE9" i="1"/>
  <c r="AE17" i="1"/>
  <c r="AE25" i="1"/>
  <c r="AE33" i="1"/>
  <c r="AE41" i="1"/>
  <c r="AE49" i="1"/>
  <c r="AE57" i="1"/>
  <c r="AE2" i="1"/>
  <c r="AE34" i="1"/>
  <c r="AE58" i="1"/>
  <c r="AE28" i="1"/>
  <c r="AE29" i="1"/>
  <c r="AE69" i="1"/>
  <c r="S6" i="1"/>
  <c r="R6" i="1"/>
  <c r="E4" i="1" l="1"/>
  <c r="E6" i="1" l="1"/>
  <c r="J2" i="1"/>
  <c r="G4" i="1"/>
  <c r="D2" i="1"/>
  <c r="E8" i="1"/>
  <c r="F8" i="1" s="1"/>
  <c r="G5" i="1"/>
  <c r="G2" i="1"/>
  <c r="E9" i="1"/>
  <c r="F9" i="1" s="1"/>
  <c r="F10" i="1" s="1"/>
  <c r="J6" i="1"/>
  <c r="K6" i="1" s="1"/>
  <c r="J10" i="1"/>
  <c r="K10" i="1" s="1"/>
  <c r="J14" i="1"/>
  <c r="K14" i="1" s="1"/>
  <c r="J18" i="1"/>
  <c r="K18" i="1" s="1"/>
  <c r="J22" i="1"/>
  <c r="K22" i="1" s="1"/>
  <c r="J26" i="1"/>
  <c r="K26" i="1" s="1"/>
  <c r="J30" i="1"/>
  <c r="K30" i="1" s="1"/>
  <c r="J34" i="1"/>
  <c r="K34" i="1" s="1"/>
  <c r="J38" i="1"/>
  <c r="K38" i="1" s="1"/>
  <c r="J42" i="1"/>
  <c r="K42" i="1" s="1"/>
  <c r="J46" i="1"/>
  <c r="K46" i="1" s="1"/>
  <c r="J50" i="1"/>
  <c r="K50" i="1" s="1"/>
  <c r="J54" i="1"/>
  <c r="K54" i="1" s="1"/>
  <c r="J58" i="1"/>
  <c r="K58" i="1" s="1"/>
  <c r="J62" i="1"/>
  <c r="K62" i="1" s="1"/>
  <c r="J66" i="1"/>
  <c r="K66" i="1" s="1"/>
  <c r="J70" i="1"/>
  <c r="K70" i="1" s="1"/>
  <c r="J15" i="1"/>
  <c r="K15" i="1" s="1"/>
  <c r="J31" i="1"/>
  <c r="K31" i="1" s="1"/>
  <c r="J47" i="1"/>
  <c r="K47" i="1" s="1"/>
  <c r="J63" i="1"/>
  <c r="K63" i="1" s="1"/>
  <c r="J3" i="1"/>
  <c r="K3" i="1" s="1"/>
  <c r="J19" i="1"/>
  <c r="K19" i="1" s="1"/>
  <c r="J35" i="1"/>
  <c r="K35" i="1" s="1"/>
  <c r="L35" i="1" s="1"/>
  <c r="J51" i="1"/>
  <c r="K51" i="1" s="1"/>
  <c r="J67" i="1"/>
  <c r="K67" i="1" s="1"/>
  <c r="J7" i="1"/>
  <c r="K7" i="1" s="1"/>
  <c r="J23" i="1"/>
  <c r="K23" i="1" s="1"/>
  <c r="J39" i="1"/>
  <c r="K39" i="1" s="1"/>
  <c r="L39" i="1" s="1"/>
  <c r="J55" i="1"/>
  <c r="K55" i="1" s="1"/>
  <c r="J71" i="1"/>
  <c r="K71" i="1" s="1"/>
  <c r="J11" i="1"/>
  <c r="K11" i="1" s="1"/>
  <c r="J27" i="1"/>
  <c r="K27" i="1" s="1"/>
  <c r="J43" i="1"/>
  <c r="K43" i="1" s="1"/>
  <c r="L43" i="1" s="1"/>
  <c r="J59" i="1"/>
  <c r="K59" i="1" s="1"/>
  <c r="J8" i="1"/>
  <c r="K8" i="1" s="1"/>
  <c r="J24" i="1"/>
  <c r="K24" i="1" s="1"/>
  <c r="J40" i="1"/>
  <c r="K40" i="1" s="1"/>
  <c r="J56" i="1"/>
  <c r="K56" i="1" s="1"/>
  <c r="J72" i="1"/>
  <c r="K72" i="1" s="1"/>
  <c r="J17" i="1"/>
  <c r="K17" i="1" s="1"/>
  <c r="J33" i="1"/>
  <c r="K33" i="1" s="1"/>
  <c r="J49" i="1"/>
  <c r="K49" i="1" s="1"/>
  <c r="J65" i="1"/>
  <c r="K65" i="1" s="1"/>
  <c r="J12" i="1"/>
  <c r="K12" i="1" s="1"/>
  <c r="J28" i="1"/>
  <c r="K28" i="1" s="1"/>
  <c r="J44" i="1"/>
  <c r="K44" i="1" s="1"/>
  <c r="J60" i="1"/>
  <c r="K60" i="1" s="1"/>
  <c r="J5" i="1"/>
  <c r="K5" i="1" s="1"/>
  <c r="J21" i="1"/>
  <c r="K21" i="1" s="1"/>
  <c r="J37" i="1"/>
  <c r="K37" i="1" s="1"/>
  <c r="J53" i="1"/>
  <c r="K53" i="1" s="1"/>
  <c r="J69" i="1"/>
  <c r="K69" i="1" s="1"/>
  <c r="J16" i="1"/>
  <c r="K16" i="1" s="1"/>
  <c r="L16" i="1" s="1"/>
  <c r="J32" i="1"/>
  <c r="K32" i="1" s="1"/>
  <c r="L32" i="1" s="1"/>
  <c r="J48" i="1"/>
  <c r="K48" i="1" s="1"/>
  <c r="L48" i="1" s="1"/>
  <c r="J64" i="1"/>
  <c r="K64" i="1" s="1"/>
  <c r="J9" i="1"/>
  <c r="K9" i="1" s="1"/>
  <c r="J25" i="1"/>
  <c r="K25" i="1" s="1"/>
  <c r="J41" i="1"/>
  <c r="K41" i="1" s="1"/>
  <c r="J57" i="1"/>
  <c r="K57" i="1" s="1"/>
  <c r="J20" i="1"/>
  <c r="K20" i="1" s="1"/>
  <c r="L20" i="1" s="1"/>
  <c r="J36" i="1"/>
  <c r="K36" i="1" s="1"/>
  <c r="J52" i="1"/>
  <c r="K52" i="1" s="1"/>
  <c r="L52" i="1" s="1"/>
  <c r="J68" i="1"/>
  <c r="K68" i="1" s="1"/>
  <c r="J13" i="1"/>
  <c r="K13" i="1" s="1"/>
  <c r="J29" i="1"/>
  <c r="K29" i="1" s="1"/>
  <c r="J45" i="1"/>
  <c r="K45" i="1" s="1"/>
  <c r="J61" i="1"/>
  <c r="K61" i="1" s="1"/>
  <c r="J4" i="1"/>
  <c r="K4" i="1" s="1"/>
  <c r="L31" i="1" l="1"/>
  <c r="L64" i="1"/>
  <c r="L36" i="1"/>
  <c r="L2" i="1"/>
  <c r="K2" i="1"/>
  <c r="L3" i="1" s="1"/>
  <c r="L68" i="1"/>
  <c r="L60" i="1"/>
  <c r="L72" i="1"/>
  <c r="L8" i="1"/>
  <c r="L47" i="1"/>
  <c r="L11" i="1"/>
  <c r="L50" i="1"/>
  <c r="L34" i="1"/>
  <c r="L29" i="1"/>
  <c r="L41" i="1"/>
  <c r="L4" i="1"/>
  <c r="L44" i="1"/>
  <c r="L56" i="1"/>
  <c r="L59" i="1"/>
  <c r="L62" i="1"/>
  <c r="L53" i="1"/>
  <c r="L65" i="1"/>
  <c r="L23" i="1"/>
  <c r="L18" i="1"/>
  <c r="L13" i="1"/>
  <c r="L25" i="1"/>
  <c r="L71" i="1"/>
  <c r="L7" i="1"/>
  <c r="L46" i="1"/>
  <c r="L28" i="1"/>
  <c r="L40" i="1"/>
  <c r="L55" i="1"/>
  <c r="L58" i="1"/>
  <c r="L66" i="1"/>
  <c r="L37" i="1"/>
  <c r="L49" i="1"/>
  <c r="L19" i="1"/>
  <c r="L30" i="1"/>
  <c r="L14" i="1"/>
  <c r="L61" i="1"/>
  <c r="L9" i="1"/>
  <c r="L21" i="1"/>
  <c r="L33" i="1"/>
  <c r="L67" i="1"/>
  <c r="L15" i="1"/>
  <c r="L42" i="1"/>
  <c r="L26" i="1"/>
  <c r="L10" i="1"/>
  <c r="L45" i="1"/>
  <c r="L57" i="1"/>
  <c r="L69" i="1"/>
  <c r="L5" i="1"/>
  <c r="L12" i="1"/>
  <c r="L17" i="1"/>
  <c r="L24" i="1"/>
  <c r="L27" i="1"/>
  <c r="L51" i="1"/>
  <c r="L63" i="1"/>
  <c r="L70" i="1"/>
  <c r="L54" i="1"/>
  <c r="L38" i="1"/>
  <c r="L22" i="1"/>
  <c r="L6" i="1"/>
  <c r="R3" i="1" l="1"/>
  <c r="R4" i="1" s="1"/>
  <c r="R5" i="1" s="1"/>
</calcChain>
</file>

<file path=xl/sharedStrings.xml><?xml version="1.0" encoding="utf-8"?>
<sst xmlns="http://schemas.openxmlformats.org/spreadsheetml/2006/main" count="17" uniqueCount="10">
  <si>
    <t>Price</t>
  </si>
  <si>
    <t>Sales</t>
  </si>
  <si>
    <t>MR</t>
  </si>
  <si>
    <t>R</t>
  </si>
  <si>
    <t>P</t>
  </si>
  <si>
    <t>Q</t>
  </si>
  <si>
    <t>Intercept</t>
  </si>
  <si>
    <t>Slope</t>
  </si>
  <si>
    <t>Total Cost</t>
  </si>
  <si>
    <t>Watch the lecture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</si>
</sst>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Book Antiqua"/>
      <family val="1"/>
    </font>
    <font>
      <u/>
      <sz val="18"/>
      <color rgb="FFFF0000"/>
      <name val="Book Antiqua"/>
      <family val="1"/>
    </font>
    <font>
      <b/>
      <sz val="11"/>
      <color theme="1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3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DemandCurves!$A$2</c:f>
          <c:strCache>
            <c:ptCount val="1"/>
            <c:pt idx="0">
              <c:v>P vs. Q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00206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DemandCurves!$A$5:$A$12</c:f>
              <c:numCache>
                <c:formatCode>General</c:formatCode>
                <c:ptCount val="8"/>
                <c:pt idx="0">
                  <c:v>15</c:v>
                </c:pt>
                <c:pt idx="1">
                  <c:v>20</c:v>
                </c:pt>
                <c:pt idx="2">
                  <c:v>32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</c:numCache>
            </c:numRef>
          </c:xVal>
          <c:yVal>
            <c:numRef>
              <c:f>DemandCurves!$B$5:$B$12</c:f>
              <c:numCache>
                <c:formatCode>General</c:formatCode>
                <c:ptCount val="8"/>
                <c:pt idx="0">
                  <c:v>135</c:v>
                </c:pt>
                <c:pt idx="1">
                  <c:v>130</c:v>
                </c:pt>
                <c:pt idx="2">
                  <c:v>89</c:v>
                </c:pt>
                <c:pt idx="3">
                  <c:v>62</c:v>
                </c:pt>
                <c:pt idx="4">
                  <c:v>60</c:v>
                </c:pt>
                <c:pt idx="5">
                  <c:v>31.6</c:v>
                </c:pt>
                <c:pt idx="6">
                  <c:v>28.4</c:v>
                </c:pt>
                <c:pt idx="7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B5-4433-BBDC-03724B809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9792552"/>
        <c:axId val="619792944"/>
      </c:scatterChart>
      <c:valAx>
        <c:axId val="619792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619792944"/>
        <c:crosses val="autoZero"/>
        <c:crossBetween val="midCat"/>
      </c:valAx>
      <c:valAx>
        <c:axId val="61979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619792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Book Antiqua" panose="020406020503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DemandCurves!$R$6</c:f>
          <c:strCache>
            <c:ptCount val="1"/>
            <c:pt idx="0">
              <c:v>P vs. Q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539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DemandCurves!$I$2:$I$72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DemandCurves!$J$2:$J$72</c:f>
              <c:numCache>
                <c:formatCode>General</c:formatCode>
                <c:ptCount val="71"/>
                <c:pt idx="0">
                  <c:v>175</c:v>
                </c:pt>
                <c:pt idx="1">
                  <c:v>172.5</c:v>
                </c:pt>
                <c:pt idx="2">
                  <c:v>170</c:v>
                </c:pt>
                <c:pt idx="3">
                  <c:v>167.5</c:v>
                </c:pt>
                <c:pt idx="4">
                  <c:v>165</c:v>
                </c:pt>
                <c:pt idx="5">
                  <c:v>162.5</c:v>
                </c:pt>
                <c:pt idx="6">
                  <c:v>160</c:v>
                </c:pt>
                <c:pt idx="7">
                  <c:v>157.5</c:v>
                </c:pt>
                <c:pt idx="8">
                  <c:v>155</c:v>
                </c:pt>
                <c:pt idx="9">
                  <c:v>152.5</c:v>
                </c:pt>
                <c:pt idx="10">
                  <c:v>150</c:v>
                </c:pt>
                <c:pt idx="11">
                  <c:v>147.5</c:v>
                </c:pt>
                <c:pt idx="12">
                  <c:v>145</c:v>
                </c:pt>
                <c:pt idx="13">
                  <c:v>142.5</c:v>
                </c:pt>
                <c:pt idx="14">
                  <c:v>140</c:v>
                </c:pt>
                <c:pt idx="15">
                  <c:v>137.5</c:v>
                </c:pt>
                <c:pt idx="16">
                  <c:v>135</c:v>
                </c:pt>
                <c:pt idx="17">
                  <c:v>132.5</c:v>
                </c:pt>
                <c:pt idx="18">
                  <c:v>130</c:v>
                </c:pt>
                <c:pt idx="19">
                  <c:v>127.5</c:v>
                </c:pt>
                <c:pt idx="20">
                  <c:v>125</c:v>
                </c:pt>
                <c:pt idx="21">
                  <c:v>122.5</c:v>
                </c:pt>
                <c:pt idx="22">
                  <c:v>120</c:v>
                </c:pt>
                <c:pt idx="23">
                  <c:v>117.5</c:v>
                </c:pt>
                <c:pt idx="24">
                  <c:v>115</c:v>
                </c:pt>
                <c:pt idx="25">
                  <c:v>112.5</c:v>
                </c:pt>
                <c:pt idx="26">
                  <c:v>110</c:v>
                </c:pt>
                <c:pt idx="27">
                  <c:v>107.5</c:v>
                </c:pt>
                <c:pt idx="28">
                  <c:v>105</c:v>
                </c:pt>
                <c:pt idx="29">
                  <c:v>102.5</c:v>
                </c:pt>
                <c:pt idx="30">
                  <c:v>100</c:v>
                </c:pt>
                <c:pt idx="31">
                  <c:v>97.5</c:v>
                </c:pt>
                <c:pt idx="32">
                  <c:v>95</c:v>
                </c:pt>
                <c:pt idx="33">
                  <c:v>92.5</c:v>
                </c:pt>
                <c:pt idx="34">
                  <c:v>90</c:v>
                </c:pt>
                <c:pt idx="35">
                  <c:v>87.5</c:v>
                </c:pt>
                <c:pt idx="36">
                  <c:v>85</c:v>
                </c:pt>
                <c:pt idx="37">
                  <c:v>82.5</c:v>
                </c:pt>
                <c:pt idx="38">
                  <c:v>80</c:v>
                </c:pt>
                <c:pt idx="39">
                  <c:v>77.5</c:v>
                </c:pt>
                <c:pt idx="40">
                  <c:v>75</c:v>
                </c:pt>
                <c:pt idx="41">
                  <c:v>72.5</c:v>
                </c:pt>
                <c:pt idx="42">
                  <c:v>70</c:v>
                </c:pt>
                <c:pt idx="43">
                  <c:v>67.5</c:v>
                </c:pt>
                <c:pt idx="44">
                  <c:v>65</c:v>
                </c:pt>
                <c:pt idx="45">
                  <c:v>62.5</c:v>
                </c:pt>
                <c:pt idx="46">
                  <c:v>60</c:v>
                </c:pt>
                <c:pt idx="47">
                  <c:v>57.5</c:v>
                </c:pt>
                <c:pt idx="48">
                  <c:v>55</c:v>
                </c:pt>
                <c:pt idx="49">
                  <c:v>52.5</c:v>
                </c:pt>
                <c:pt idx="50">
                  <c:v>50</c:v>
                </c:pt>
                <c:pt idx="51">
                  <c:v>47.5</c:v>
                </c:pt>
                <c:pt idx="52">
                  <c:v>45</c:v>
                </c:pt>
                <c:pt idx="53">
                  <c:v>42.5</c:v>
                </c:pt>
                <c:pt idx="54">
                  <c:v>40</c:v>
                </c:pt>
                <c:pt idx="55">
                  <c:v>37.5</c:v>
                </c:pt>
                <c:pt idx="56">
                  <c:v>35</c:v>
                </c:pt>
                <c:pt idx="57">
                  <c:v>32.5</c:v>
                </c:pt>
                <c:pt idx="58">
                  <c:v>30</c:v>
                </c:pt>
                <c:pt idx="59">
                  <c:v>27.5</c:v>
                </c:pt>
                <c:pt idx="60">
                  <c:v>25</c:v>
                </c:pt>
                <c:pt idx="61">
                  <c:v>22.5</c:v>
                </c:pt>
                <c:pt idx="62">
                  <c:v>20</c:v>
                </c:pt>
                <c:pt idx="63">
                  <c:v>17.5</c:v>
                </c:pt>
                <c:pt idx="64">
                  <c:v>15</c:v>
                </c:pt>
                <c:pt idx="65">
                  <c:v>12.5</c:v>
                </c:pt>
                <c:pt idx="66">
                  <c:v>10</c:v>
                </c:pt>
                <c:pt idx="67">
                  <c:v>7.5</c:v>
                </c:pt>
                <c:pt idx="68">
                  <c:v>5</c:v>
                </c:pt>
                <c:pt idx="69">
                  <c:v>2.5</c:v>
                </c:pt>
                <c:pt idx="7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A7-425C-A3BE-04579F0EA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9794120"/>
        <c:axId val="619794512"/>
      </c:scatterChart>
      <c:valAx>
        <c:axId val="619794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619794512"/>
        <c:crosses val="autoZero"/>
        <c:crossBetween val="midCat"/>
      </c:valAx>
      <c:valAx>
        <c:axId val="61979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619794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Book Antiqua" panose="020406020503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DemandCurves!$S$6</c:f>
          <c:strCache>
            <c:ptCount val="1"/>
            <c:pt idx="0">
              <c:v>R vs. Q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DemandCurves!$I$2:$I$72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DemandCurves!$K$2:$K$72</c:f>
              <c:numCache>
                <c:formatCode>General</c:formatCode>
                <c:ptCount val="71"/>
                <c:pt idx="0">
                  <c:v>0</c:v>
                </c:pt>
                <c:pt idx="1">
                  <c:v>172.5</c:v>
                </c:pt>
                <c:pt idx="2">
                  <c:v>340</c:v>
                </c:pt>
                <c:pt idx="3">
                  <c:v>502.5</c:v>
                </c:pt>
                <c:pt idx="4">
                  <c:v>660</c:v>
                </c:pt>
                <c:pt idx="5">
                  <c:v>812.5</c:v>
                </c:pt>
                <c:pt idx="6">
                  <c:v>960</c:v>
                </c:pt>
                <c:pt idx="7">
                  <c:v>1102.5</c:v>
                </c:pt>
                <c:pt idx="8">
                  <c:v>1240</c:v>
                </c:pt>
                <c:pt idx="9">
                  <c:v>1372.5</c:v>
                </c:pt>
                <c:pt idx="10">
                  <c:v>1500</c:v>
                </c:pt>
                <c:pt idx="11">
                  <c:v>1622.5</c:v>
                </c:pt>
                <c:pt idx="12">
                  <c:v>1740</c:v>
                </c:pt>
                <c:pt idx="13">
                  <c:v>1852.5</c:v>
                </c:pt>
                <c:pt idx="14">
                  <c:v>1960</c:v>
                </c:pt>
                <c:pt idx="15">
                  <c:v>2062.5</c:v>
                </c:pt>
                <c:pt idx="16">
                  <c:v>2160</c:v>
                </c:pt>
                <c:pt idx="17">
                  <c:v>2252.5</c:v>
                </c:pt>
                <c:pt idx="18">
                  <c:v>2340</c:v>
                </c:pt>
                <c:pt idx="19">
                  <c:v>2422.5</c:v>
                </c:pt>
                <c:pt idx="20">
                  <c:v>2500</c:v>
                </c:pt>
                <c:pt idx="21">
                  <c:v>2572.5</c:v>
                </c:pt>
                <c:pt idx="22">
                  <c:v>2640</c:v>
                </c:pt>
                <c:pt idx="23">
                  <c:v>2702.5</c:v>
                </c:pt>
                <c:pt idx="24">
                  <c:v>2760</c:v>
                </c:pt>
                <c:pt idx="25">
                  <c:v>2812.5</c:v>
                </c:pt>
                <c:pt idx="26">
                  <c:v>2860</c:v>
                </c:pt>
                <c:pt idx="27">
                  <c:v>2902.5</c:v>
                </c:pt>
                <c:pt idx="28">
                  <c:v>2940</c:v>
                </c:pt>
                <c:pt idx="29">
                  <c:v>2972.5</c:v>
                </c:pt>
                <c:pt idx="30">
                  <c:v>3000</c:v>
                </c:pt>
                <c:pt idx="31">
                  <c:v>3022.5</c:v>
                </c:pt>
                <c:pt idx="32">
                  <c:v>3040</c:v>
                </c:pt>
                <c:pt idx="33">
                  <c:v>3052.5</c:v>
                </c:pt>
                <c:pt idx="34">
                  <c:v>3060</c:v>
                </c:pt>
                <c:pt idx="35">
                  <c:v>3062.5</c:v>
                </c:pt>
                <c:pt idx="36">
                  <c:v>3060</c:v>
                </c:pt>
                <c:pt idx="37">
                  <c:v>3052.5</c:v>
                </c:pt>
                <c:pt idx="38">
                  <c:v>3040</c:v>
                </c:pt>
                <c:pt idx="39">
                  <c:v>3022.5</c:v>
                </c:pt>
                <c:pt idx="40">
                  <c:v>3000</c:v>
                </c:pt>
                <c:pt idx="41">
                  <c:v>2972.5</c:v>
                </c:pt>
                <c:pt idx="42">
                  <c:v>2940</c:v>
                </c:pt>
                <c:pt idx="43">
                  <c:v>2902.5</c:v>
                </c:pt>
                <c:pt idx="44">
                  <c:v>2860</c:v>
                </c:pt>
                <c:pt idx="45">
                  <c:v>2812.5</c:v>
                </c:pt>
                <c:pt idx="46">
                  <c:v>2760</c:v>
                </c:pt>
                <c:pt idx="47">
                  <c:v>2702.5</c:v>
                </c:pt>
                <c:pt idx="48">
                  <c:v>2640</c:v>
                </c:pt>
                <c:pt idx="49">
                  <c:v>2572.5</c:v>
                </c:pt>
                <c:pt idx="50">
                  <c:v>2500</c:v>
                </c:pt>
                <c:pt idx="51">
                  <c:v>2422.5</c:v>
                </c:pt>
                <c:pt idx="52">
                  <c:v>2340</c:v>
                </c:pt>
                <c:pt idx="53">
                  <c:v>2252.5</c:v>
                </c:pt>
                <c:pt idx="54">
                  <c:v>2160</c:v>
                </c:pt>
                <c:pt idx="55">
                  <c:v>2062.5</c:v>
                </c:pt>
                <c:pt idx="56">
                  <c:v>1960</c:v>
                </c:pt>
                <c:pt idx="57">
                  <c:v>1852.5</c:v>
                </c:pt>
                <c:pt idx="58">
                  <c:v>1740</c:v>
                </c:pt>
                <c:pt idx="59">
                  <c:v>1622.5</c:v>
                </c:pt>
                <c:pt idx="60">
                  <c:v>1500</c:v>
                </c:pt>
                <c:pt idx="61">
                  <c:v>1372.5</c:v>
                </c:pt>
                <c:pt idx="62">
                  <c:v>1240</c:v>
                </c:pt>
                <c:pt idx="63">
                  <c:v>1102.5</c:v>
                </c:pt>
                <c:pt idx="64">
                  <c:v>960</c:v>
                </c:pt>
                <c:pt idx="65">
                  <c:v>812.5</c:v>
                </c:pt>
                <c:pt idx="66">
                  <c:v>660</c:v>
                </c:pt>
                <c:pt idx="67">
                  <c:v>502.5</c:v>
                </c:pt>
                <c:pt idx="68">
                  <c:v>340</c:v>
                </c:pt>
                <c:pt idx="69">
                  <c:v>172.5</c:v>
                </c:pt>
                <c:pt idx="7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825-4551-A983-2939DD2EA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915040"/>
        <c:axId val="619795296"/>
      </c:scatterChart>
      <c:valAx>
        <c:axId val="231915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619795296"/>
        <c:crosses val="autoZero"/>
        <c:crossBetween val="midCat"/>
      </c:valAx>
      <c:valAx>
        <c:axId val="61979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231915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Book Antiqua" panose="020406020503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DemandCurves!$T$6</c:f>
          <c:strCache>
            <c:ptCount val="1"/>
            <c:pt idx="0">
              <c:v>P and MR vs. Q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DemandCurves!$I$2:$I$72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DemandCurves!$J$2:$J$72</c:f>
              <c:numCache>
                <c:formatCode>General</c:formatCode>
                <c:ptCount val="71"/>
                <c:pt idx="0">
                  <c:v>175</c:v>
                </c:pt>
                <c:pt idx="1">
                  <c:v>172.5</c:v>
                </c:pt>
                <c:pt idx="2">
                  <c:v>170</c:v>
                </c:pt>
                <c:pt idx="3">
                  <c:v>167.5</c:v>
                </c:pt>
                <c:pt idx="4">
                  <c:v>165</c:v>
                </c:pt>
                <c:pt idx="5">
                  <c:v>162.5</c:v>
                </c:pt>
                <c:pt idx="6">
                  <c:v>160</c:v>
                </c:pt>
                <c:pt idx="7">
                  <c:v>157.5</c:v>
                </c:pt>
                <c:pt idx="8">
                  <c:v>155</c:v>
                </c:pt>
                <c:pt idx="9">
                  <c:v>152.5</c:v>
                </c:pt>
                <c:pt idx="10">
                  <c:v>150</c:v>
                </c:pt>
                <c:pt idx="11">
                  <c:v>147.5</c:v>
                </c:pt>
                <c:pt idx="12">
                  <c:v>145</c:v>
                </c:pt>
                <c:pt idx="13">
                  <c:v>142.5</c:v>
                </c:pt>
                <c:pt idx="14">
                  <c:v>140</c:v>
                </c:pt>
                <c:pt idx="15">
                  <c:v>137.5</c:v>
                </c:pt>
                <c:pt idx="16">
                  <c:v>135</c:v>
                </c:pt>
                <c:pt idx="17">
                  <c:v>132.5</c:v>
                </c:pt>
                <c:pt idx="18">
                  <c:v>130</c:v>
                </c:pt>
                <c:pt idx="19">
                  <c:v>127.5</c:v>
                </c:pt>
                <c:pt idx="20">
                  <c:v>125</c:v>
                </c:pt>
                <c:pt idx="21">
                  <c:v>122.5</c:v>
                </c:pt>
                <c:pt idx="22">
                  <c:v>120</c:v>
                </c:pt>
                <c:pt idx="23">
                  <c:v>117.5</c:v>
                </c:pt>
                <c:pt idx="24">
                  <c:v>115</c:v>
                </c:pt>
                <c:pt idx="25">
                  <c:v>112.5</c:v>
                </c:pt>
                <c:pt idx="26">
                  <c:v>110</c:v>
                </c:pt>
                <c:pt idx="27">
                  <c:v>107.5</c:v>
                </c:pt>
                <c:pt idx="28">
                  <c:v>105</c:v>
                </c:pt>
                <c:pt idx="29">
                  <c:v>102.5</c:v>
                </c:pt>
                <c:pt idx="30">
                  <c:v>100</c:v>
                </c:pt>
                <c:pt idx="31">
                  <c:v>97.5</c:v>
                </c:pt>
                <c:pt idx="32">
                  <c:v>95</c:v>
                </c:pt>
                <c:pt idx="33">
                  <c:v>92.5</c:v>
                </c:pt>
                <c:pt idx="34">
                  <c:v>90</c:v>
                </c:pt>
                <c:pt idx="35">
                  <c:v>87.5</c:v>
                </c:pt>
                <c:pt idx="36">
                  <c:v>85</c:v>
                </c:pt>
                <c:pt idx="37">
                  <c:v>82.5</c:v>
                </c:pt>
                <c:pt idx="38">
                  <c:v>80</c:v>
                </c:pt>
                <c:pt idx="39">
                  <c:v>77.5</c:v>
                </c:pt>
                <c:pt idx="40">
                  <c:v>75</c:v>
                </c:pt>
                <c:pt idx="41">
                  <c:v>72.5</c:v>
                </c:pt>
                <c:pt idx="42">
                  <c:v>70</c:v>
                </c:pt>
                <c:pt idx="43">
                  <c:v>67.5</c:v>
                </c:pt>
                <c:pt idx="44">
                  <c:v>65</c:v>
                </c:pt>
                <c:pt idx="45">
                  <c:v>62.5</c:v>
                </c:pt>
                <c:pt idx="46">
                  <c:v>60</c:v>
                </c:pt>
                <c:pt idx="47">
                  <c:v>57.5</c:v>
                </c:pt>
                <c:pt idx="48">
                  <c:v>55</c:v>
                </c:pt>
                <c:pt idx="49">
                  <c:v>52.5</c:v>
                </c:pt>
                <c:pt idx="50">
                  <c:v>50</c:v>
                </c:pt>
                <c:pt idx="51">
                  <c:v>47.5</c:v>
                </c:pt>
                <c:pt idx="52">
                  <c:v>45</c:v>
                </c:pt>
                <c:pt idx="53">
                  <c:v>42.5</c:v>
                </c:pt>
                <c:pt idx="54">
                  <c:v>40</c:v>
                </c:pt>
                <c:pt idx="55">
                  <c:v>37.5</c:v>
                </c:pt>
                <c:pt idx="56">
                  <c:v>35</c:v>
                </c:pt>
                <c:pt idx="57">
                  <c:v>32.5</c:v>
                </c:pt>
                <c:pt idx="58">
                  <c:v>30</c:v>
                </c:pt>
                <c:pt idx="59">
                  <c:v>27.5</c:v>
                </c:pt>
                <c:pt idx="60">
                  <c:v>25</c:v>
                </c:pt>
                <c:pt idx="61">
                  <c:v>22.5</c:v>
                </c:pt>
                <c:pt idx="62">
                  <c:v>20</c:v>
                </c:pt>
                <c:pt idx="63">
                  <c:v>17.5</c:v>
                </c:pt>
                <c:pt idx="64">
                  <c:v>15</c:v>
                </c:pt>
                <c:pt idx="65">
                  <c:v>12.5</c:v>
                </c:pt>
                <c:pt idx="66">
                  <c:v>10</c:v>
                </c:pt>
                <c:pt idx="67">
                  <c:v>7.5</c:v>
                </c:pt>
                <c:pt idx="68">
                  <c:v>5</c:v>
                </c:pt>
                <c:pt idx="69">
                  <c:v>2.5</c:v>
                </c:pt>
                <c:pt idx="7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EE-4D3D-862D-235E02291EDE}"/>
            </c:ext>
          </c:extLst>
        </c:ser>
        <c:ser>
          <c:idx val="1"/>
          <c:order val="1"/>
          <c:tx>
            <c:v>MR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DemandCurves!$I$2:$I$72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DemandCurves!$L$2:$L$72</c:f>
              <c:numCache>
                <c:formatCode>General</c:formatCode>
                <c:ptCount val="71"/>
                <c:pt idx="0">
                  <c:v>175</c:v>
                </c:pt>
                <c:pt idx="1">
                  <c:v>172.5</c:v>
                </c:pt>
                <c:pt idx="2">
                  <c:v>167.5</c:v>
                </c:pt>
                <c:pt idx="3">
                  <c:v>162.5</c:v>
                </c:pt>
                <c:pt idx="4">
                  <c:v>157.5</c:v>
                </c:pt>
                <c:pt idx="5">
                  <c:v>152.5</c:v>
                </c:pt>
                <c:pt idx="6">
                  <c:v>147.5</c:v>
                </c:pt>
                <c:pt idx="7">
                  <c:v>142.5</c:v>
                </c:pt>
                <c:pt idx="8">
                  <c:v>137.5</c:v>
                </c:pt>
                <c:pt idx="9">
                  <c:v>132.5</c:v>
                </c:pt>
                <c:pt idx="10">
                  <c:v>127.5</c:v>
                </c:pt>
                <c:pt idx="11">
                  <c:v>122.5</c:v>
                </c:pt>
                <c:pt idx="12">
                  <c:v>117.5</c:v>
                </c:pt>
                <c:pt idx="13">
                  <c:v>112.5</c:v>
                </c:pt>
                <c:pt idx="14">
                  <c:v>107.5</c:v>
                </c:pt>
                <c:pt idx="15">
                  <c:v>102.5</c:v>
                </c:pt>
                <c:pt idx="16">
                  <c:v>97.5</c:v>
                </c:pt>
                <c:pt idx="17">
                  <c:v>92.5</c:v>
                </c:pt>
                <c:pt idx="18">
                  <c:v>87.5</c:v>
                </c:pt>
                <c:pt idx="19">
                  <c:v>82.5</c:v>
                </c:pt>
                <c:pt idx="20">
                  <c:v>77.5</c:v>
                </c:pt>
                <c:pt idx="21">
                  <c:v>72.5</c:v>
                </c:pt>
                <c:pt idx="22">
                  <c:v>67.5</c:v>
                </c:pt>
                <c:pt idx="23">
                  <c:v>62.5</c:v>
                </c:pt>
                <c:pt idx="24">
                  <c:v>57.5</c:v>
                </c:pt>
                <c:pt idx="25">
                  <c:v>52.5</c:v>
                </c:pt>
                <c:pt idx="26">
                  <c:v>47.5</c:v>
                </c:pt>
                <c:pt idx="27">
                  <c:v>42.5</c:v>
                </c:pt>
                <c:pt idx="28">
                  <c:v>37.5</c:v>
                </c:pt>
                <c:pt idx="29">
                  <c:v>32.5</c:v>
                </c:pt>
                <c:pt idx="30">
                  <c:v>27.5</c:v>
                </c:pt>
                <c:pt idx="31">
                  <c:v>22.5</c:v>
                </c:pt>
                <c:pt idx="32">
                  <c:v>17.5</c:v>
                </c:pt>
                <c:pt idx="33">
                  <c:v>12.5</c:v>
                </c:pt>
                <c:pt idx="34">
                  <c:v>7.5</c:v>
                </c:pt>
                <c:pt idx="35">
                  <c:v>2.5</c:v>
                </c:pt>
                <c:pt idx="36">
                  <c:v>-2.5</c:v>
                </c:pt>
                <c:pt idx="37">
                  <c:v>-7.5</c:v>
                </c:pt>
                <c:pt idx="38">
                  <c:v>-12.5</c:v>
                </c:pt>
                <c:pt idx="39">
                  <c:v>-17.5</c:v>
                </c:pt>
                <c:pt idx="40">
                  <c:v>-22.5</c:v>
                </c:pt>
                <c:pt idx="41">
                  <c:v>-27.5</c:v>
                </c:pt>
                <c:pt idx="42">
                  <c:v>-32.5</c:v>
                </c:pt>
                <c:pt idx="43">
                  <c:v>-37.5</c:v>
                </c:pt>
                <c:pt idx="44">
                  <c:v>-42.5</c:v>
                </c:pt>
                <c:pt idx="45">
                  <c:v>-47.5</c:v>
                </c:pt>
                <c:pt idx="46">
                  <c:v>-52.5</c:v>
                </c:pt>
                <c:pt idx="47">
                  <c:v>-57.5</c:v>
                </c:pt>
                <c:pt idx="48">
                  <c:v>-62.5</c:v>
                </c:pt>
                <c:pt idx="49">
                  <c:v>-67.5</c:v>
                </c:pt>
                <c:pt idx="50">
                  <c:v>-72.5</c:v>
                </c:pt>
                <c:pt idx="51">
                  <c:v>-77.5</c:v>
                </c:pt>
                <c:pt idx="52">
                  <c:v>-82.5</c:v>
                </c:pt>
                <c:pt idx="53">
                  <c:v>-87.5</c:v>
                </c:pt>
                <c:pt idx="54">
                  <c:v>-92.5</c:v>
                </c:pt>
                <c:pt idx="55">
                  <c:v>-97.5</c:v>
                </c:pt>
                <c:pt idx="56">
                  <c:v>-102.5</c:v>
                </c:pt>
                <c:pt idx="57">
                  <c:v>-107.5</c:v>
                </c:pt>
                <c:pt idx="58">
                  <c:v>-112.5</c:v>
                </c:pt>
                <c:pt idx="59">
                  <c:v>-117.5</c:v>
                </c:pt>
                <c:pt idx="60">
                  <c:v>-122.5</c:v>
                </c:pt>
                <c:pt idx="61">
                  <c:v>-127.5</c:v>
                </c:pt>
                <c:pt idx="62">
                  <c:v>-132.5</c:v>
                </c:pt>
                <c:pt idx="63">
                  <c:v>-137.5</c:v>
                </c:pt>
                <c:pt idx="64">
                  <c:v>-142.5</c:v>
                </c:pt>
                <c:pt idx="65">
                  <c:v>-147.5</c:v>
                </c:pt>
                <c:pt idx="66">
                  <c:v>-152.5</c:v>
                </c:pt>
                <c:pt idx="67">
                  <c:v>-157.5</c:v>
                </c:pt>
                <c:pt idx="68">
                  <c:v>-162.5</c:v>
                </c:pt>
                <c:pt idx="69">
                  <c:v>-167.5</c:v>
                </c:pt>
                <c:pt idx="70">
                  <c:v>-172.5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5EE-4D3D-862D-235E02291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9796080"/>
        <c:axId val="619796472"/>
      </c:scatterChart>
      <c:valAx>
        <c:axId val="619796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619796472"/>
        <c:crosses val="autoZero"/>
        <c:crossBetween val="midCat"/>
      </c:valAx>
      <c:valAx>
        <c:axId val="619796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619796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Book Antiqua" panose="020406020503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/>
              <a:t>Exponential 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DemandCurves!$B$4</c:f>
              <c:strCache>
                <c:ptCount val="1"/>
                <c:pt idx="0">
                  <c:v>Price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1.9118547681539807E-3"/>
                  <c:y val="-0.718323126275882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Book Antiqua" panose="02040602050305030304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DemandCurves!$A$5:$A$12</c:f>
              <c:numCache>
                <c:formatCode>General</c:formatCode>
                <c:ptCount val="8"/>
                <c:pt idx="0">
                  <c:v>15</c:v>
                </c:pt>
                <c:pt idx="1">
                  <c:v>20</c:v>
                </c:pt>
                <c:pt idx="2">
                  <c:v>32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</c:numCache>
            </c:numRef>
          </c:xVal>
          <c:yVal>
            <c:numRef>
              <c:f>DemandCurves!$B$5:$B$12</c:f>
              <c:numCache>
                <c:formatCode>General</c:formatCode>
                <c:ptCount val="8"/>
                <c:pt idx="0">
                  <c:v>135</c:v>
                </c:pt>
                <c:pt idx="1">
                  <c:v>130</c:v>
                </c:pt>
                <c:pt idx="2">
                  <c:v>89</c:v>
                </c:pt>
                <c:pt idx="3">
                  <c:v>62</c:v>
                </c:pt>
                <c:pt idx="4">
                  <c:v>60</c:v>
                </c:pt>
                <c:pt idx="5">
                  <c:v>31.6</c:v>
                </c:pt>
                <c:pt idx="6">
                  <c:v>28.4</c:v>
                </c:pt>
                <c:pt idx="7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6D-4383-93CD-893155822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9793728"/>
        <c:axId val="619797256"/>
      </c:scatterChart>
      <c:valAx>
        <c:axId val="619793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619797256"/>
        <c:crosses val="autoZero"/>
        <c:crossBetween val="midCat"/>
      </c:valAx>
      <c:valAx>
        <c:axId val="619797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619793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Book Antiqua" panose="020406020503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/>
              <a:t>TR&amp;TC vs Q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539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numRef>
              <c:f>DemandCurves!$I$2:$I$72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DemandCurves!$K$2:$K$72</c:f>
              <c:numCache>
                <c:formatCode>General</c:formatCode>
                <c:ptCount val="71"/>
                <c:pt idx="0">
                  <c:v>0</c:v>
                </c:pt>
                <c:pt idx="1">
                  <c:v>172.5</c:v>
                </c:pt>
                <c:pt idx="2">
                  <c:v>340</c:v>
                </c:pt>
                <c:pt idx="3">
                  <c:v>502.5</c:v>
                </c:pt>
                <c:pt idx="4">
                  <c:v>660</c:v>
                </c:pt>
                <c:pt idx="5">
                  <c:v>812.5</c:v>
                </c:pt>
                <c:pt idx="6">
                  <c:v>960</c:v>
                </c:pt>
                <c:pt idx="7">
                  <c:v>1102.5</c:v>
                </c:pt>
                <c:pt idx="8">
                  <c:v>1240</c:v>
                </c:pt>
                <c:pt idx="9">
                  <c:v>1372.5</c:v>
                </c:pt>
                <c:pt idx="10">
                  <c:v>1500</c:v>
                </c:pt>
                <c:pt idx="11">
                  <c:v>1622.5</c:v>
                </c:pt>
                <c:pt idx="12">
                  <c:v>1740</c:v>
                </c:pt>
                <c:pt idx="13">
                  <c:v>1852.5</c:v>
                </c:pt>
                <c:pt idx="14">
                  <c:v>1960</c:v>
                </c:pt>
                <c:pt idx="15">
                  <c:v>2062.5</c:v>
                </c:pt>
                <c:pt idx="16">
                  <c:v>2160</c:v>
                </c:pt>
                <c:pt idx="17">
                  <c:v>2252.5</c:v>
                </c:pt>
                <c:pt idx="18">
                  <c:v>2340</c:v>
                </c:pt>
                <c:pt idx="19">
                  <c:v>2422.5</c:v>
                </c:pt>
                <c:pt idx="20">
                  <c:v>2500</c:v>
                </c:pt>
                <c:pt idx="21">
                  <c:v>2572.5</c:v>
                </c:pt>
                <c:pt idx="22">
                  <c:v>2640</c:v>
                </c:pt>
                <c:pt idx="23">
                  <c:v>2702.5</c:v>
                </c:pt>
                <c:pt idx="24">
                  <c:v>2760</c:v>
                </c:pt>
                <c:pt idx="25">
                  <c:v>2812.5</c:v>
                </c:pt>
                <c:pt idx="26">
                  <c:v>2860</c:v>
                </c:pt>
                <c:pt idx="27">
                  <c:v>2902.5</c:v>
                </c:pt>
                <c:pt idx="28">
                  <c:v>2940</c:v>
                </c:pt>
                <c:pt idx="29">
                  <c:v>2972.5</c:v>
                </c:pt>
                <c:pt idx="30">
                  <c:v>3000</c:v>
                </c:pt>
                <c:pt idx="31">
                  <c:v>3022.5</c:v>
                </c:pt>
                <c:pt idx="32">
                  <c:v>3040</c:v>
                </c:pt>
                <c:pt idx="33">
                  <c:v>3052.5</c:v>
                </c:pt>
                <c:pt idx="34">
                  <c:v>3060</c:v>
                </c:pt>
                <c:pt idx="35">
                  <c:v>3062.5</c:v>
                </c:pt>
                <c:pt idx="36">
                  <c:v>3060</c:v>
                </c:pt>
                <c:pt idx="37">
                  <c:v>3052.5</c:v>
                </c:pt>
                <c:pt idx="38">
                  <c:v>3040</c:v>
                </c:pt>
                <c:pt idx="39">
                  <c:v>3022.5</c:v>
                </c:pt>
                <c:pt idx="40">
                  <c:v>3000</c:v>
                </c:pt>
                <c:pt idx="41">
                  <c:v>2972.5</c:v>
                </c:pt>
                <c:pt idx="42">
                  <c:v>2940</c:v>
                </c:pt>
                <c:pt idx="43">
                  <c:v>2902.5</c:v>
                </c:pt>
                <c:pt idx="44">
                  <c:v>2860</c:v>
                </c:pt>
                <c:pt idx="45">
                  <c:v>2812.5</c:v>
                </c:pt>
                <c:pt idx="46">
                  <c:v>2760</c:v>
                </c:pt>
                <c:pt idx="47">
                  <c:v>2702.5</c:v>
                </c:pt>
                <c:pt idx="48">
                  <c:v>2640</c:v>
                </c:pt>
                <c:pt idx="49">
                  <c:v>2572.5</c:v>
                </c:pt>
                <c:pt idx="50">
                  <c:v>2500</c:v>
                </c:pt>
                <c:pt idx="51">
                  <c:v>2422.5</c:v>
                </c:pt>
                <c:pt idx="52">
                  <c:v>2340</c:v>
                </c:pt>
                <c:pt idx="53">
                  <c:v>2252.5</c:v>
                </c:pt>
                <c:pt idx="54">
                  <c:v>2160</c:v>
                </c:pt>
                <c:pt idx="55">
                  <c:v>2062.5</c:v>
                </c:pt>
                <c:pt idx="56">
                  <c:v>1960</c:v>
                </c:pt>
                <c:pt idx="57">
                  <c:v>1852.5</c:v>
                </c:pt>
                <c:pt idx="58">
                  <c:v>1740</c:v>
                </c:pt>
                <c:pt idx="59">
                  <c:v>1622.5</c:v>
                </c:pt>
                <c:pt idx="60">
                  <c:v>1500</c:v>
                </c:pt>
                <c:pt idx="61">
                  <c:v>1372.5</c:v>
                </c:pt>
                <c:pt idx="62">
                  <c:v>1240</c:v>
                </c:pt>
                <c:pt idx="63">
                  <c:v>1102.5</c:v>
                </c:pt>
                <c:pt idx="64">
                  <c:v>960</c:v>
                </c:pt>
                <c:pt idx="65">
                  <c:v>812.5</c:v>
                </c:pt>
                <c:pt idx="66">
                  <c:v>660</c:v>
                </c:pt>
                <c:pt idx="67">
                  <c:v>502.5</c:v>
                </c:pt>
                <c:pt idx="68">
                  <c:v>340</c:v>
                </c:pt>
                <c:pt idx="69">
                  <c:v>172.5</c:v>
                </c:pt>
                <c:pt idx="7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B8-458B-9035-9C61BD7DF391}"/>
            </c:ext>
          </c:extLst>
        </c:ser>
        <c:ser>
          <c:idx val="1"/>
          <c:order val="1"/>
          <c:spPr>
            <a:ln w="539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DemandCurves!$I$2:$I$72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DemandCurves!$AE$2:$AE$72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8B8-458B-9035-9C61BD7DF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915040"/>
        <c:axId val="619795296"/>
      </c:scatterChart>
      <c:valAx>
        <c:axId val="231915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619795296"/>
        <c:crosses val="autoZero"/>
        <c:crossBetween val="midCat"/>
      </c:valAx>
      <c:valAx>
        <c:axId val="61979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231915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Book Antiqua" panose="020406020503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23468</xdr:colOff>
      <xdr:row>10</xdr:row>
      <xdr:rowOff>29078</xdr:rowOff>
    </xdr:from>
    <xdr:to>
      <xdr:col>20</xdr:col>
      <xdr:colOff>378880</xdr:colOff>
      <xdr:row>24</xdr:row>
      <xdr:rowOff>134584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12365</xdr:colOff>
      <xdr:row>27</xdr:row>
      <xdr:rowOff>9859</xdr:rowOff>
    </xdr:from>
    <xdr:to>
      <xdr:col>20</xdr:col>
      <xdr:colOff>357147</xdr:colOff>
      <xdr:row>41</xdr:row>
      <xdr:rowOff>86058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15994</xdr:colOff>
      <xdr:row>9</xdr:row>
      <xdr:rowOff>211807</xdr:rowOff>
    </xdr:from>
    <xdr:to>
      <xdr:col>28</xdr:col>
      <xdr:colOff>320794</xdr:colOff>
      <xdr:row>24</xdr:row>
      <xdr:rowOff>93509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600497</xdr:colOff>
      <xdr:row>27</xdr:row>
      <xdr:rowOff>3016</xdr:rowOff>
    </xdr:from>
    <xdr:to>
      <xdr:col>28</xdr:col>
      <xdr:colOff>111547</xdr:colOff>
      <xdr:row>41</xdr:row>
      <xdr:rowOff>105195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</xdr:row>
      <xdr:rowOff>68139</xdr:rowOff>
    </xdr:from>
    <xdr:to>
      <xdr:col>7</xdr:col>
      <xdr:colOff>65942</xdr:colOff>
      <xdr:row>27</xdr:row>
      <xdr:rowOff>49089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46</xdr:row>
      <xdr:rowOff>0</xdr:rowOff>
    </xdr:from>
    <xdr:to>
      <xdr:col>21</xdr:col>
      <xdr:colOff>281708</xdr:colOff>
      <xdr:row>62</xdr:row>
      <xdr:rowOff>50958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2_qlQiYTL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72"/>
  <sheetViews>
    <sheetView tabSelected="1" topLeftCell="I6" zoomScale="66" zoomScaleNormal="66" workbookViewId="0">
      <selection activeCell="V26" sqref="V26"/>
    </sheetView>
  </sheetViews>
  <sheetFormatPr defaultColWidth="9.109375" defaultRowHeight="14.4" x14ac:dyDescent="0.3"/>
  <cols>
    <col min="1" max="3" width="9.109375" style="2"/>
    <col min="4" max="4" width="12.44140625" style="2" bestFit="1" customWidth="1"/>
    <col min="5" max="5" width="9.5546875" style="2" customWidth="1"/>
    <col min="6" max="8" width="9.109375" style="2"/>
    <col min="9" max="12" width="5.6640625" style="2" customWidth="1"/>
    <col min="13" max="13" width="17.44140625" style="2" bestFit="1" customWidth="1"/>
    <col min="14" max="14" width="7.6640625" style="2" bestFit="1" customWidth="1"/>
    <col min="15" max="15" width="9.44140625" style="2" bestFit="1" customWidth="1"/>
    <col min="16" max="16384" width="9.109375" style="2"/>
  </cols>
  <sheetData>
    <row r="1" spans="1:31" ht="23.25" x14ac:dyDescent="0.35">
      <c r="I1" s="1" t="s">
        <v>5</v>
      </c>
      <c r="J1" s="1" t="s">
        <v>4</v>
      </c>
      <c r="K1" s="1" t="s">
        <v>3</v>
      </c>
      <c r="L1" s="1" t="s">
        <v>2</v>
      </c>
      <c r="S1" s="4" t="s">
        <v>9</v>
      </c>
      <c r="AE1" s="2" t="s">
        <v>8</v>
      </c>
    </row>
    <row r="2" spans="1:31" ht="17.25" thickBot="1" x14ac:dyDescent="0.35">
      <c r="A2" s="2" t="str">
        <f>C5&amp;" vs. "&amp;C6</f>
        <v>P vs. Q</v>
      </c>
      <c r="D2" s="5" t="str">
        <f>"P="&amp;D5&amp;E4&amp;"Q"</f>
        <v>P=175-2.5Q</v>
      </c>
      <c r="G2" s="2" t="str">
        <f>"Q="&amp;D5/(-E4)&amp;"-"&amp;1/(E4)&amp;"P"</f>
        <v>Q=70--0.4P</v>
      </c>
      <c r="I2" s="1">
        <v>0</v>
      </c>
      <c r="J2" s="1">
        <f>$D$5+$E$4*I2</f>
        <v>175</v>
      </c>
      <c r="K2" s="1">
        <f>I2*J2</f>
        <v>0</v>
      </c>
      <c r="L2" s="1">
        <f>J2</f>
        <v>175</v>
      </c>
      <c r="M2" s="2" t="str">
        <f t="shared" ref="M2:O4" ca="1" si="0">_xlfn.FORMULATEXT(J2)</f>
        <v>=$D$5+$E$4*I2</v>
      </c>
      <c r="N2" s="2" t="str">
        <f t="shared" ca="1" si="0"/>
        <v>=I2*J2</v>
      </c>
      <c r="O2" s="2" t="str">
        <f t="shared" ca="1" si="0"/>
        <v>=J2</v>
      </c>
      <c r="AE2" s="2" t="e">
        <f>I2*#REF!+#REF!</f>
        <v>#REF!</v>
      </c>
    </row>
    <row r="3" spans="1:31" ht="17.25" thickBot="1" x14ac:dyDescent="0.35">
      <c r="A3" s="1" t="s">
        <v>5</v>
      </c>
      <c r="B3" s="1" t="s">
        <v>4</v>
      </c>
      <c r="E3" s="3" t="s">
        <v>7</v>
      </c>
      <c r="I3" s="1">
        <v>1</v>
      </c>
      <c r="J3" s="1">
        <f t="shared" ref="J3:J66" si="1">$D$5+$E$4*I3</f>
        <v>172.5</v>
      </c>
      <c r="K3" s="1">
        <f t="shared" ref="K3:K66" si="2">I3*J3</f>
        <v>172.5</v>
      </c>
      <c r="L3" s="1">
        <f>K3-K2</f>
        <v>172.5</v>
      </c>
      <c r="M3" s="2" t="str">
        <f t="shared" ca="1" si="0"/>
        <v>=$D$5+$E$4*I3</v>
      </c>
      <c r="N3" s="2" t="str">
        <f t="shared" ca="1" si="0"/>
        <v>=I3*J3</v>
      </c>
      <c r="O3" s="2" t="str">
        <f t="shared" ca="1" si="0"/>
        <v>=K3-K2</v>
      </c>
      <c r="R3" s="2">
        <f>MAX($K$2:$K$72)</f>
        <v>3062.5</v>
      </c>
      <c r="AE3" s="2" t="e">
        <f>I3*#REF!+#REF!</f>
        <v>#REF!</v>
      </c>
    </row>
    <row r="4" spans="1:31" ht="17.25" thickBot="1" x14ac:dyDescent="0.35">
      <c r="A4" s="1" t="s">
        <v>1</v>
      </c>
      <c r="B4" s="1" t="s">
        <v>0</v>
      </c>
      <c r="D4" s="13" t="s">
        <v>6</v>
      </c>
      <c r="E4" s="12">
        <f>SLOPE(B5:B12,A5:A12)</f>
        <v>-2.5</v>
      </c>
      <c r="G4" s="2">
        <f>-D5/E4</f>
        <v>70</v>
      </c>
      <c r="I4" s="1">
        <v>2</v>
      </c>
      <c r="J4" s="1">
        <f t="shared" si="1"/>
        <v>170</v>
      </c>
      <c r="K4" s="1">
        <f t="shared" si="2"/>
        <v>340</v>
      </c>
      <c r="L4" s="1">
        <f t="shared" ref="L4:L67" si="3">K4-K3</f>
        <v>167.5</v>
      </c>
      <c r="M4" s="2" t="str">
        <f t="shared" ca="1" si="0"/>
        <v>=$D$5+$E$4*I4</v>
      </c>
      <c r="N4" s="2" t="str">
        <f t="shared" ca="1" si="0"/>
        <v>=I4*J4</v>
      </c>
      <c r="O4" s="2" t="str">
        <f t="shared" ca="1" si="0"/>
        <v>=K4-K3</v>
      </c>
      <c r="R4" s="2">
        <f>MATCH($R$3,$K$2:$K$72)</f>
        <v>36</v>
      </c>
      <c r="AE4" s="2" t="e">
        <f>I4*#REF!+#REF!</f>
        <v>#REF!</v>
      </c>
    </row>
    <row r="5" spans="1:31" ht="17.25" thickBot="1" x14ac:dyDescent="0.35">
      <c r="A5" s="1">
        <v>15</v>
      </c>
      <c r="B5" s="1">
        <v>135</v>
      </c>
      <c r="C5" s="6" t="s">
        <v>4</v>
      </c>
      <c r="D5" s="7">
        <f>INTERCEPT(B5:B12,A5:A12)</f>
        <v>175</v>
      </c>
      <c r="E5" s="11">
        <v>0</v>
      </c>
      <c r="F5" s="2" t="s">
        <v>4</v>
      </c>
      <c r="G5" s="2">
        <f>1/E4</f>
        <v>-0.4</v>
      </c>
      <c r="I5" s="1">
        <v>3</v>
      </c>
      <c r="J5" s="1">
        <f t="shared" si="1"/>
        <v>167.5</v>
      </c>
      <c r="K5" s="1">
        <f t="shared" si="2"/>
        <v>502.5</v>
      </c>
      <c r="L5" s="1">
        <f t="shared" si="3"/>
        <v>162.5</v>
      </c>
      <c r="R5" s="2">
        <f>INDEX($J$2:$J$72,R4,0)</f>
        <v>87.5</v>
      </c>
      <c r="AE5" s="2" t="e">
        <f>I5*#REF!+#REF!</f>
        <v>#REF!</v>
      </c>
    </row>
    <row r="6" spans="1:31" ht="17.25" thickBot="1" x14ac:dyDescent="0.35">
      <c r="A6" s="1">
        <v>20</v>
      </c>
      <c r="B6" s="1">
        <v>130</v>
      </c>
      <c r="C6" s="6" t="s">
        <v>5</v>
      </c>
      <c r="D6" s="11">
        <v>0</v>
      </c>
      <c r="E6" s="8">
        <f>D5/(-E4)</f>
        <v>70</v>
      </c>
      <c r="F6" s="2" t="s">
        <v>5</v>
      </c>
      <c r="I6" s="1">
        <v>4</v>
      </c>
      <c r="J6" s="1">
        <f t="shared" si="1"/>
        <v>165</v>
      </c>
      <c r="K6" s="1">
        <f t="shared" si="2"/>
        <v>660</v>
      </c>
      <c r="L6" s="1">
        <f t="shared" si="3"/>
        <v>157.5</v>
      </c>
      <c r="R6" s="2" t="str">
        <f>J1&amp;" vs. "&amp;$I$1</f>
        <v>P vs. Q</v>
      </c>
      <c r="S6" s="2" t="str">
        <f>K1&amp;" vs. "&amp;$I$1</f>
        <v>R vs. Q</v>
      </c>
      <c r="T6" s="2" t="str">
        <f>J1&amp;" and "&amp;L1&amp;" vs. "&amp;$I$1</f>
        <v>P and MR vs. Q</v>
      </c>
      <c r="AE6" s="2" t="e">
        <f>I6*#REF!+#REF!</f>
        <v>#REF!</v>
      </c>
    </row>
    <row r="7" spans="1:31" ht="16.5" x14ac:dyDescent="0.3">
      <c r="A7" s="1">
        <v>32</v>
      </c>
      <c r="B7" s="1">
        <v>89</v>
      </c>
      <c r="I7" s="1">
        <v>5</v>
      </c>
      <c r="J7" s="1">
        <f t="shared" si="1"/>
        <v>162.5</v>
      </c>
      <c r="K7" s="1">
        <f t="shared" si="2"/>
        <v>812.5</v>
      </c>
      <c r="L7" s="1">
        <f t="shared" si="3"/>
        <v>152.5</v>
      </c>
      <c r="AE7" s="2" t="e">
        <f>I7*#REF!+#REF!</f>
        <v>#REF!</v>
      </c>
    </row>
    <row r="8" spans="1:31" ht="16.5" x14ac:dyDescent="0.3">
      <c r="A8" s="1">
        <v>45</v>
      </c>
      <c r="B8" s="1">
        <v>62</v>
      </c>
      <c r="D8" s="9">
        <f>A7</f>
        <v>32</v>
      </c>
      <c r="E8" s="9">
        <f>$D$5+$E$4*D8</f>
        <v>95</v>
      </c>
      <c r="F8" s="9">
        <f>D8*E8</f>
        <v>3040</v>
      </c>
      <c r="I8" s="1">
        <v>6</v>
      </c>
      <c r="J8" s="1">
        <f t="shared" si="1"/>
        <v>160</v>
      </c>
      <c r="K8" s="1">
        <f t="shared" si="2"/>
        <v>960</v>
      </c>
      <c r="L8" s="1">
        <f t="shared" si="3"/>
        <v>147.5</v>
      </c>
      <c r="AE8" s="2" t="e">
        <f>I8*#REF!+#REF!</f>
        <v>#REF!</v>
      </c>
    </row>
    <row r="9" spans="1:31" ht="16.5" x14ac:dyDescent="0.3">
      <c r="A9" s="1">
        <v>50</v>
      </c>
      <c r="B9" s="1">
        <v>60</v>
      </c>
      <c r="D9" s="10">
        <f>D8+1</f>
        <v>33</v>
      </c>
      <c r="E9" s="10">
        <f>$D$5+$E$4*D9</f>
        <v>92.5</v>
      </c>
      <c r="F9" s="10">
        <f>D9*E9</f>
        <v>3052.5</v>
      </c>
      <c r="I9" s="1">
        <v>7</v>
      </c>
      <c r="J9" s="1">
        <f t="shared" si="1"/>
        <v>157.5</v>
      </c>
      <c r="K9" s="1">
        <f t="shared" si="2"/>
        <v>1102.5</v>
      </c>
      <c r="L9" s="1">
        <f t="shared" si="3"/>
        <v>142.5</v>
      </c>
      <c r="AE9" s="2" t="e">
        <f>I9*#REF!+#REF!</f>
        <v>#REF!</v>
      </c>
    </row>
    <row r="10" spans="1:31" ht="16.5" x14ac:dyDescent="0.3">
      <c r="A10" s="1">
        <v>55</v>
      </c>
      <c r="B10" s="1">
        <v>31.6</v>
      </c>
      <c r="D10" s="1"/>
      <c r="E10" s="1"/>
      <c r="F10" s="1">
        <f>F9-F8</f>
        <v>12.5</v>
      </c>
      <c r="I10" s="1">
        <v>8</v>
      </c>
      <c r="J10" s="1">
        <f t="shared" si="1"/>
        <v>155</v>
      </c>
      <c r="K10" s="1">
        <f t="shared" si="2"/>
        <v>1240</v>
      </c>
      <c r="L10" s="1">
        <f t="shared" si="3"/>
        <v>137.5</v>
      </c>
      <c r="AE10" s="2" t="e">
        <f>I10*#REF!+#REF!</f>
        <v>#REF!</v>
      </c>
    </row>
    <row r="11" spans="1:31" ht="16.5" x14ac:dyDescent="0.3">
      <c r="A11" s="1">
        <v>60</v>
      </c>
      <c r="B11" s="1">
        <v>28.4</v>
      </c>
      <c r="I11" s="1">
        <v>9</v>
      </c>
      <c r="J11" s="1">
        <f t="shared" si="1"/>
        <v>152.5</v>
      </c>
      <c r="K11" s="1">
        <f t="shared" si="2"/>
        <v>1372.5</v>
      </c>
      <c r="L11" s="1">
        <f t="shared" si="3"/>
        <v>132.5</v>
      </c>
      <c r="AE11" s="2" t="e">
        <f>I11*#REF!+#REF!</f>
        <v>#REF!</v>
      </c>
    </row>
    <row r="12" spans="1:31" ht="16.5" x14ac:dyDescent="0.3">
      <c r="A12" s="1">
        <v>65</v>
      </c>
      <c r="B12" s="1">
        <v>9</v>
      </c>
      <c r="I12" s="1">
        <v>10</v>
      </c>
      <c r="J12" s="1">
        <f t="shared" si="1"/>
        <v>150</v>
      </c>
      <c r="K12" s="1">
        <f t="shared" si="2"/>
        <v>1500</v>
      </c>
      <c r="L12" s="1">
        <f t="shared" si="3"/>
        <v>127.5</v>
      </c>
      <c r="AE12" s="2" t="e">
        <f>I12*#REF!+#REF!</f>
        <v>#REF!</v>
      </c>
    </row>
    <row r="13" spans="1:31" ht="16.5" x14ac:dyDescent="0.3">
      <c r="D13" s="2" t="s">
        <v>3</v>
      </c>
      <c r="I13" s="1">
        <v>11</v>
      </c>
      <c r="J13" s="1">
        <f t="shared" si="1"/>
        <v>147.5</v>
      </c>
      <c r="K13" s="1">
        <f t="shared" si="2"/>
        <v>1622.5</v>
      </c>
      <c r="L13" s="1">
        <f t="shared" si="3"/>
        <v>122.5</v>
      </c>
      <c r="AE13" s="2" t="e">
        <f>I13*#REF!+#REF!</f>
        <v>#REF!</v>
      </c>
    </row>
    <row r="14" spans="1:31" ht="16.5" x14ac:dyDescent="0.3">
      <c r="I14" s="1">
        <v>12</v>
      </c>
      <c r="J14" s="1">
        <f t="shared" si="1"/>
        <v>145</v>
      </c>
      <c r="K14" s="1">
        <f t="shared" si="2"/>
        <v>1740</v>
      </c>
      <c r="L14" s="1">
        <f t="shared" si="3"/>
        <v>117.5</v>
      </c>
      <c r="AE14" s="2" t="e">
        <f>I14*#REF!+#REF!</f>
        <v>#REF!</v>
      </c>
    </row>
    <row r="15" spans="1:31" ht="16.5" x14ac:dyDescent="0.3">
      <c r="I15" s="1">
        <v>13</v>
      </c>
      <c r="J15" s="1">
        <f t="shared" si="1"/>
        <v>142.5</v>
      </c>
      <c r="K15" s="1">
        <f t="shared" si="2"/>
        <v>1852.5</v>
      </c>
      <c r="L15" s="1">
        <f t="shared" si="3"/>
        <v>112.5</v>
      </c>
      <c r="AE15" s="2" t="e">
        <f>I15*#REF!+#REF!</f>
        <v>#REF!</v>
      </c>
    </row>
    <row r="16" spans="1:31" ht="16.5" x14ac:dyDescent="0.3">
      <c r="I16" s="1">
        <v>14</v>
      </c>
      <c r="J16" s="1">
        <f t="shared" si="1"/>
        <v>140</v>
      </c>
      <c r="K16" s="1">
        <f t="shared" si="2"/>
        <v>1960</v>
      </c>
      <c r="L16" s="1">
        <f t="shared" si="3"/>
        <v>107.5</v>
      </c>
      <c r="AE16" s="2" t="e">
        <f>I16*#REF!+#REF!</f>
        <v>#REF!</v>
      </c>
    </row>
    <row r="17" spans="9:31" ht="16.5" x14ac:dyDescent="0.3">
      <c r="I17" s="1">
        <v>15</v>
      </c>
      <c r="J17" s="1">
        <f t="shared" si="1"/>
        <v>137.5</v>
      </c>
      <c r="K17" s="1">
        <f t="shared" si="2"/>
        <v>2062.5</v>
      </c>
      <c r="L17" s="1">
        <f t="shared" si="3"/>
        <v>102.5</v>
      </c>
      <c r="AE17" s="2" t="e">
        <f>I17*#REF!+#REF!</f>
        <v>#REF!</v>
      </c>
    </row>
    <row r="18" spans="9:31" ht="16.5" x14ac:dyDescent="0.3">
      <c r="I18" s="1">
        <v>16</v>
      </c>
      <c r="J18" s="1">
        <f t="shared" si="1"/>
        <v>135</v>
      </c>
      <c r="K18" s="1">
        <f t="shared" si="2"/>
        <v>2160</v>
      </c>
      <c r="L18" s="1">
        <f t="shared" si="3"/>
        <v>97.5</v>
      </c>
      <c r="AE18" s="2" t="e">
        <f>I18*#REF!+#REF!</f>
        <v>#REF!</v>
      </c>
    </row>
    <row r="19" spans="9:31" ht="16.5" x14ac:dyDescent="0.3">
      <c r="I19" s="1">
        <v>17</v>
      </c>
      <c r="J19" s="1">
        <f t="shared" si="1"/>
        <v>132.5</v>
      </c>
      <c r="K19" s="1">
        <f t="shared" si="2"/>
        <v>2252.5</v>
      </c>
      <c r="L19" s="1">
        <f t="shared" si="3"/>
        <v>92.5</v>
      </c>
      <c r="AE19" s="2" t="e">
        <f>I19*#REF!+#REF!</f>
        <v>#REF!</v>
      </c>
    </row>
    <row r="20" spans="9:31" ht="16.5" x14ac:dyDescent="0.3">
      <c r="I20" s="1">
        <v>18</v>
      </c>
      <c r="J20" s="1">
        <f t="shared" si="1"/>
        <v>130</v>
      </c>
      <c r="K20" s="1">
        <f t="shared" si="2"/>
        <v>2340</v>
      </c>
      <c r="L20" s="1">
        <f t="shared" si="3"/>
        <v>87.5</v>
      </c>
      <c r="AE20" s="2" t="e">
        <f>I20*#REF!+#REF!</f>
        <v>#REF!</v>
      </c>
    </row>
    <row r="21" spans="9:31" ht="16.5" x14ac:dyDescent="0.3">
      <c r="I21" s="1">
        <v>19</v>
      </c>
      <c r="J21" s="1">
        <f t="shared" si="1"/>
        <v>127.5</v>
      </c>
      <c r="K21" s="1">
        <f t="shared" si="2"/>
        <v>2422.5</v>
      </c>
      <c r="L21" s="1">
        <f t="shared" si="3"/>
        <v>82.5</v>
      </c>
      <c r="AE21" s="2" t="e">
        <f>I21*#REF!+#REF!</f>
        <v>#REF!</v>
      </c>
    </row>
    <row r="22" spans="9:31" ht="16.5" x14ac:dyDescent="0.3">
      <c r="I22" s="1">
        <v>20</v>
      </c>
      <c r="J22" s="1">
        <f t="shared" si="1"/>
        <v>125</v>
      </c>
      <c r="K22" s="1">
        <f t="shared" si="2"/>
        <v>2500</v>
      </c>
      <c r="L22" s="1">
        <f t="shared" si="3"/>
        <v>77.5</v>
      </c>
      <c r="AE22" s="2" t="e">
        <f>I22*#REF!+#REF!</f>
        <v>#REF!</v>
      </c>
    </row>
    <row r="23" spans="9:31" ht="16.5" x14ac:dyDescent="0.3">
      <c r="I23" s="1">
        <v>21</v>
      </c>
      <c r="J23" s="1">
        <f t="shared" si="1"/>
        <v>122.5</v>
      </c>
      <c r="K23" s="1">
        <f t="shared" si="2"/>
        <v>2572.5</v>
      </c>
      <c r="L23" s="1">
        <f t="shared" si="3"/>
        <v>72.5</v>
      </c>
      <c r="AE23" s="2" t="e">
        <f>I23*#REF!+#REF!</f>
        <v>#REF!</v>
      </c>
    </row>
    <row r="24" spans="9:31" ht="16.5" x14ac:dyDescent="0.3">
      <c r="I24" s="1">
        <v>22</v>
      </c>
      <c r="J24" s="1">
        <f t="shared" si="1"/>
        <v>120</v>
      </c>
      <c r="K24" s="1">
        <f t="shared" si="2"/>
        <v>2640</v>
      </c>
      <c r="L24" s="1">
        <f t="shared" si="3"/>
        <v>67.5</v>
      </c>
      <c r="AE24" s="2" t="e">
        <f>I24*#REF!+#REF!</f>
        <v>#REF!</v>
      </c>
    </row>
    <row r="25" spans="9:31" ht="16.5" x14ac:dyDescent="0.3">
      <c r="I25" s="1">
        <v>23</v>
      </c>
      <c r="J25" s="1">
        <f t="shared" si="1"/>
        <v>117.5</v>
      </c>
      <c r="K25" s="1">
        <f t="shared" si="2"/>
        <v>2702.5</v>
      </c>
      <c r="L25" s="1">
        <f t="shared" si="3"/>
        <v>62.5</v>
      </c>
      <c r="AE25" s="2" t="e">
        <f>I25*#REF!+#REF!</f>
        <v>#REF!</v>
      </c>
    </row>
    <row r="26" spans="9:31" ht="16.5" x14ac:dyDescent="0.3">
      <c r="I26" s="1">
        <v>24</v>
      </c>
      <c r="J26" s="1">
        <f t="shared" si="1"/>
        <v>115</v>
      </c>
      <c r="K26" s="1">
        <f t="shared" si="2"/>
        <v>2760</v>
      </c>
      <c r="L26" s="1">
        <f t="shared" si="3"/>
        <v>57.5</v>
      </c>
      <c r="AE26" s="2" t="e">
        <f>I26*#REF!+#REF!</f>
        <v>#REF!</v>
      </c>
    </row>
    <row r="27" spans="9:31" ht="16.5" x14ac:dyDescent="0.3">
      <c r="I27" s="1">
        <v>25</v>
      </c>
      <c r="J27" s="1">
        <f t="shared" si="1"/>
        <v>112.5</v>
      </c>
      <c r="K27" s="1">
        <f t="shared" si="2"/>
        <v>2812.5</v>
      </c>
      <c r="L27" s="1">
        <f t="shared" si="3"/>
        <v>52.5</v>
      </c>
      <c r="AE27" s="2" t="e">
        <f>I27*#REF!+#REF!</f>
        <v>#REF!</v>
      </c>
    </row>
    <row r="28" spans="9:31" ht="16.5" x14ac:dyDescent="0.3">
      <c r="I28" s="1">
        <v>26</v>
      </c>
      <c r="J28" s="1">
        <f t="shared" si="1"/>
        <v>110</v>
      </c>
      <c r="K28" s="1">
        <f t="shared" si="2"/>
        <v>2860</v>
      </c>
      <c r="L28" s="1">
        <f t="shared" si="3"/>
        <v>47.5</v>
      </c>
      <c r="AE28" s="2" t="e">
        <f>I28*#REF!+#REF!</f>
        <v>#REF!</v>
      </c>
    </row>
    <row r="29" spans="9:31" ht="16.5" x14ac:dyDescent="0.3">
      <c r="I29" s="1">
        <v>27</v>
      </c>
      <c r="J29" s="1">
        <f t="shared" si="1"/>
        <v>107.5</v>
      </c>
      <c r="K29" s="1">
        <f t="shared" si="2"/>
        <v>2902.5</v>
      </c>
      <c r="L29" s="1">
        <f t="shared" si="3"/>
        <v>42.5</v>
      </c>
      <c r="AE29" s="2" t="e">
        <f>I29*#REF!+#REF!</f>
        <v>#REF!</v>
      </c>
    </row>
    <row r="30" spans="9:31" ht="16.5" x14ac:dyDescent="0.3">
      <c r="I30" s="1">
        <v>28</v>
      </c>
      <c r="J30" s="1">
        <f t="shared" si="1"/>
        <v>105</v>
      </c>
      <c r="K30" s="1">
        <f t="shared" si="2"/>
        <v>2940</v>
      </c>
      <c r="L30" s="1">
        <f t="shared" si="3"/>
        <v>37.5</v>
      </c>
      <c r="AE30" s="2" t="e">
        <f>I30*#REF!+#REF!</f>
        <v>#REF!</v>
      </c>
    </row>
    <row r="31" spans="9:31" ht="16.5" x14ac:dyDescent="0.3">
      <c r="I31" s="1">
        <v>29</v>
      </c>
      <c r="J31" s="1">
        <f t="shared" si="1"/>
        <v>102.5</v>
      </c>
      <c r="K31" s="1">
        <f t="shared" si="2"/>
        <v>2972.5</v>
      </c>
      <c r="L31" s="1">
        <f t="shared" si="3"/>
        <v>32.5</v>
      </c>
      <c r="AE31" s="2" t="e">
        <f>I31*#REF!+#REF!</f>
        <v>#REF!</v>
      </c>
    </row>
    <row r="32" spans="9:31" ht="16.5" x14ac:dyDescent="0.3">
      <c r="I32" s="1">
        <v>30</v>
      </c>
      <c r="J32" s="1">
        <f t="shared" si="1"/>
        <v>100</v>
      </c>
      <c r="K32" s="1">
        <f t="shared" si="2"/>
        <v>3000</v>
      </c>
      <c r="L32" s="1">
        <f t="shared" si="3"/>
        <v>27.5</v>
      </c>
      <c r="AE32" s="2" t="e">
        <f>I32*#REF!+#REF!</f>
        <v>#REF!</v>
      </c>
    </row>
    <row r="33" spans="9:31" ht="16.5" x14ac:dyDescent="0.3">
      <c r="I33" s="1">
        <v>31</v>
      </c>
      <c r="J33" s="1">
        <f t="shared" si="1"/>
        <v>97.5</v>
      </c>
      <c r="K33" s="1">
        <f t="shared" si="2"/>
        <v>3022.5</v>
      </c>
      <c r="L33" s="1">
        <f t="shared" si="3"/>
        <v>22.5</v>
      </c>
      <c r="AE33" s="2" t="e">
        <f>I33*#REF!+#REF!</f>
        <v>#REF!</v>
      </c>
    </row>
    <row r="34" spans="9:31" ht="16.5" x14ac:dyDescent="0.3">
      <c r="I34" s="1">
        <v>32</v>
      </c>
      <c r="J34" s="1">
        <f t="shared" si="1"/>
        <v>95</v>
      </c>
      <c r="K34" s="1">
        <f t="shared" si="2"/>
        <v>3040</v>
      </c>
      <c r="L34" s="1">
        <f t="shared" si="3"/>
        <v>17.5</v>
      </c>
      <c r="AE34" s="2" t="e">
        <f>I34*#REF!+#REF!</f>
        <v>#REF!</v>
      </c>
    </row>
    <row r="35" spans="9:31" ht="16.5" x14ac:dyDescent="0.3">
      <c r="I35" s="1">
        <v>33</v>
      </c>
      <c r="J35" s="1">
        <f t="shared" si="1"/>
        <v>92.5</v>
      </c>
      <c r="K35" s="1">
        <f t="shared" si="2"/>
        <v>3052.5</v>
      </c>
      <c r="L35" s="1">
        <f t="shared" si="3"/>
        <v>12.5</v>
      </c>
      <c r="AE35" s="2" t="e">
        <f>I35*#REF!+#REF!</f>
        <v>#REF!</v>
      </c>
    </row>
    <row r="36" spans="9:31" ht="16.5" x14ac:dyDescent="0.3">
      <c r="I36" s="1">
        <v>34</v>
      </c>
      <c r="J36" s="1">
        <f t="shared" si="1"/>
        <v>90</v>
      </c>
      <c r="K36" s="1">
        <f t="shared" si="2"/>
        <v>3060</v>
      </c>
      <c r="L36" s="1">
        <f t="shared" si="3"/>
        <v>7.5</v>
      </c>
      <c r="AE36" s="2" t="e">
        <f>I36*#REF!+#REF!</f>
        <v>#REF!</v>
      </c>
    </row>
    <row r="37" spans="9:31" ht="16.5" x14ac:dyDescent="0.3">
      <c r="I37" s="1">
        <v>35</v>
      </c>
      <c r="J37" s="1">
        <f t="shared" si="1"/>
        <v>87.5</v>
      </c>
      <c r="K37" s="1">
        <f t="shared" si="2"/>
        <v>3062.5</v>
      </c>
      <c r="L37" s="1">
        <f t="shared" si="3"/>
        <v>2.5</v>
      </c>
      <c r="AE37" s="2" t="e">
        <f>I37*#REF!+#REF!</f>
        <v>#REF!</v>
      </c>
    </row>
    <row r="38" spans="9:31" x14ac:dyDescent="0.3">
      <c r="I38" s="1">
        <v>36</v>
      </c>
      <c r="J38" s="1">
        <f t="shared" si="1"/>
        <v>85</v>
      </c>
      <c r="K38" s="1">
        <f t="shared" si="2"/>
        <v>3060</v>
      </c>
      <c r="L38" s="1">
        <f t="shared" si="3"/>
        <v>-2.5</v>
      </c>
      <c r="AE38" s="2" t="e">
        <f>I38*#REF!+#REF!</f>
        <v>#REF!</v>
      </c>
    </row>
    <row r="39" spans="9:31" x14ac:dyDescent="0.3">
      <c r="I39" s="1">
        <v>37</v>
      </c>
      <c r="J39" s="1">
        <f t="shared" si="1"/>
        <v>82.5</v>
      </c>
      <c r="K39" s="1">
        <f t="shared" si="2"/>
        <v>3052.5</v>
      </c>
      <c r="L39" s="1">
        <f t="shared" si="3"/>
        <v>-7.5</v>
      </c>
      <c r="AE39" s="2" t="e">
        <f>I39*#REF!+#REF!</f>
        <v>#REF!</v>
      </c>
    </row>
    <row r="40" spans="9:31" x14ac:dyDescent="0.3">
      <c r="I40" s="1">
        <v>38</v>
      </c>
      <c r="J40" s="1">
        <f t="shared" si="1"/>
        <v>80</v>
      </c>
      <c r="K40" s="1">
        <f t="shared" si="2"/>
        <v>3040</v>
      </c>
      <c r="L40" s="1">
        <f t="shared" si="3"/>
        <v>-12.5</v>
      </c>
      <c r="AE40" s="2" t="e">
        <f>I40*#REF!+#REF!</f>
        <v>#REF!</v>
      </c>
    </row>
    <row r="41" spans="9:31" x14ac:dyDescent="0.3">
      <c r="I41" s="1">
        <v>39</v>
      </c>
      <c r="J41" s="1">
        <f t="shared" si="1"/>
        <v>77.5</v>
      </c>
      <c r="K41" s="1">
        <f t="shared" si="2"/>
        <v>3022.5</v>
      </c>
      <c r="L41" s="1">
        <f t="shared" si="3"/>
        <v>-17.5</v>
      </c>
      <c r="AE41" s="2" t="e">
        <f>I41*#REF!+#REF!</f>
        <v>#REF!</v>
      </c>
    </row>
    <row r="42" spans="9:31" x14ac:dyDescent="0.3">
      <c r="I42" s="1">
        <v>40</v>
      </c>
      <c r="J42" s="1">
        <f t="shared" si="1"/>
        <v>75</v>
      </c>
      <c r="K42" s="1">
        <f t="shared" si="2"/>
        <v>3000</v>
      </c>
      <c r="L42" s="1">
        <f t="shared" si="3"/>
        <v>-22.5</v>
      </c>
      <c r="AE42" s="2" t="e">
        <f>I42*#REF!+#REF!</f>
        <v>#REF!</v>
      </c>
    </row>
    <row r="43" spans="9:31" x14ac:dyDescent="0.3">
      <c r="I43" s="1">
        <v>41</v>
      </c>
      <c r="J43" s="1">
        <f t="shared" si="1"/>
        <v>72.5</v>
      </c>
      <c r="K43" s="1">
        <f t="shared" si="2"/>
        <v>2972.5</v>
      </c>
      <c r="L43" s="1">
        <f t="shared" si="3"/>
        <v>-27.5</v>
      </c>
      <c r="AE43" s="2" t="e">
        <f>I43*#REF!+#REF!</f>
        <v>#REF!</v>
      </c>
    </row>
    <row r="44" spans="9:31" x14ac:dyDescent="0.3">
      <c r="I44" s="1">
        <v>42</v>
      </c>
      <c r="J44" s="1">
        <f t="shared" si="1"/>
        <v>70</v>
      </c>
      <c r="K44" s="1">
        <f t="shared" si="2"/>
        <v>2940</v>
      </c>
      <c r="L44" s="1">
        <f t="shared" si="3"/>
        <v>-32.5</v>
      </c>
      <c r="AE44" s="2" t="e">
        <f>I44*#REF!+#REF!</f>
        <v>#REF!</v>
      </c>
    </row>
    <row r="45" spans="9:31" x14ac:dyDescent="0.3">
      <c r="I45" s="1">
        <v>43</v>
      </c>
      <c r="J45" s="1">
        <f t="shared" si="1"/>
        <v>67.5</v>
      </c>
      <c r="K45" s="1">
        <f t="shared" si="2"/>
        <v>2902.5</v>
      </c>
      <c r="L45" s="1">
        <f t="shared" si="3"/>
        <v>-37.5</v>
      </c>
      <c r="AE45" s="2" t="e">
        <f>I45*#REF!+#REF!</f>
        <v>#REF!</v>
      </c>
    </row>
    <row r="46" spans="9:31" x14ac:dyDescent="0.3">
      <c r="I46" s="1">
        <v>44</v>
      </c>
      <c r="J46" s="1">
        <f t="shared" si="1"/>
        <v>65</v>
      </c>
      <c r="K46" s="1">
        <f t="shared" si="2"/>
        <v>2860</v>
      </c>
      <c r="L46" s="1">
        <f t="shared" si="3"/>
        <v>-42.5</v>
      </c>
      <c r="AE46" s="2" t="e">
        <f>I46*#REF!+#REF!</f>
        <v>#REF!</v>
      </c>
    </row>
    <row r="47" spans="9:31" x14ac:dyDescent="0.3">
      <c r="I47" s="1">
        <v>45</v>
      </c>
      <c r="J47" s="1">
        <f t="shared" si="1"/>
        <v>62.5</v>
      </c>
      <c r="K47" s="1">
        <f t="shared" si="2"/>
        <v>2812.5</v>
      </c>
      <c r="L47" s="1">
        <f t="shared" si="3"/>
        <v>-47.5</v>
      </c>
      <c r="AE47" s="2" t="e">
        <f>I47*#REF!+#REF!</f>
        <v>#REF!</v>
      </c>
    </row>
    <row r="48" spans="9:31" x14ac:dyDescent="0.3">
      <c r="I48" s="1">
        <v>46</v>
      </c>
      <c r="J48" s="1">
        <f t="shared" si="1"/>
        <v>60</v>
      </c>
      <c r="K48" s="1">
        <f t="shared" si="2"/>
        <v>2760</v>
      </c>
      <c r="L48" s="1">
        <f t="shared" si="3"/>
        <v>-52.5</v>
      </c>
      <c r="AE48" s="2" t="e">
        <f>I48*#REF!+#REF!</f>
        <v>#REF!</v>
      </c>
    </row>
    <row r="49" spans="9:31" x14ac:dyDescent="0.3">
      <c r="I49" s="1">
        <v>47</v>
      </c>
      <c r="J49" s="1">
        <f t="shared" si="1"/>
        <v>57.5</v>
      </c>
      <c r="K49" s="1">
        <f t="shared" si="2"/>
        <v>2702.5</v>
      </c>
      <c r="L49" s="1">
        <f t="shared" si="3"/>
        <v>-57.5</v>
      </c>
      <c r="AE49" s="2" t="e">
        <f>I49*#REF!+#REF!</f>
        <v>#REF!</v>
      </c>
    </row>
    <row r="50" spans="9:31" x14ac:dyDescent="0.3">
      <c r="I50" s="1">
        <v>48</v>
      </c>
      <c r="J50" s="1">
        <f t="shared" si="1"/>
        <v>55</v>
      </c>
      <c r="K50" s="1">
        <f t="shared" si="2"/>
        <v>2640</v>
      </c>
      <c r="L50" s="1">
        <f t="shared" si="3"/>
        <v>-62.5</v>
      </c>
      <c r="AE50" s="2" t="e">
        <f>I50*#REF!+#REF!</f>
        <v>#REF!</v>
      </c>
    </row>
    <row r="51" spans="9:31" x14ac:dyDescent="0.3">
      <c r="I51" s="1">
        <v>49</v>
      </c>
      <c r="J51" s="1">
        <f t="shared" si="1"/>
        <v>52.5</v>
      </c>
      <c r="K51" s="1">
        <f t="shared" si="2"/>
        <v>2572.5</v>
      </c>
      <c r="L51" s="1">
        <f t="shared" si="3"/>
        <v>-67.5</v>
      </c>
      <c r="AE51" s="2" t="e">
        <f>I51*#REF!+#REF!</f>
        <v>#REF!</v>
      </c>
    </row>
    <row r="52" spans="9:31" x14ac:dyDescent="0.3">
      <c r="I52" s="1">
        <v>50</v>
      </c>
      <c r="J52" s="1">
        <f t="shared" si="1"/>
        <v>50</v>
      </c>
      <c r="K52" s="1">
        <f t="shared" si="2"/>
        <v>2500</v>
      </c>
      <c r="L52" s="1">
        <f t="shared" si="3"/>
        <v>-72.5</v>
      </c>
      <c r="AE52" s="2" t="e">
        <f>I52*#REF!+#REF!</f>
        <v>#REF!</v>
      </c>
    </row>
    <row r="53" spans="9:31" x14ac:dyDescent="0.3">
      <c r="I53" s="1">
        <v>51</v>
      </c>
      <c r="J53" s="1">
        <f t="shared" si="1"/>
        <v>47.5</v>
      </c>
      <c r="K53" s="1">
        <f t="shared" si="2"/>
        <v>2422.5</v>
      </c>
      <c r="L53" s="1">
        <f t="shared" si="3"/>
        <v>-77.5</v>
      </c>
      <c r="AE53" s="2" t="e">
        <f>I53*#REF!+#REF!</f>
        <v>#REF!</v>
      </c>
    </row>
    <row r="54" spans="9:31" x14ac:dyDescent="0.3">
      <c r="I54" s="1">
        <v>52</v>
      </c>
      <c r="J54" s="1">
        <f t="shared" si="1"/>
        <v>45</v>
      </c>
      <c r="K54" s="1">
        <f t="shared" si="2"/>
        <v>2340</v>
      </c>
      <c r="L54" s="1">
        <f t="shared" si="3"/>
        <v>-82.5</v>
      </c>
      <c r="AE54" s="2" t="e">
        <f>I54*#REF!+#REF!</f>
        <v>#REF!</v>
      </c>
    </row>
    <row r="55" spans="9:31" x14ac:dyDescent="0.3">
      <c r="I55" s="1">
        <v>53</v>
      </c>
      <c r="J55" s="1">
        <f t="shared" si="1"/>
        <v>42.5</v>
      </c>
      <c r="K55" s="1">
        <f t="shared" si="2"/>
        <v>2252.5</v>
      </c>
      <c r="L55" s="1">
        <f t="shared" si="3"/>
        <v>-87.5</v>
      </c>
      <c r="AE55" s="2" t="e">
        <f>I55*#REF!+#REF!</f>
        <v>#REF!</v>
      </c>
    </row>
    <row r="56" spans="9:31" x14ac:dyDescent="0.3">
      <c r="I56" s="1">
        <v>54</v>
      </c>
      <c r="J56" s="1">
        <f t="shared" si="1"/>
        <v>40</v>
      </c>
      <c r="K56" s="1">
        <f t="shared" si="2"/>
        <v>2160</v>
      </c>
      <c r="L56" s="1">
        <f t="shared" si="3"/>
        <v>-92.5</v>
      </c>
      <c r="AE56" s="2" t="e">
        <f>I56*#REF!+#REF!</f>
        <v>#REF!</v>
      </c>
    </row>
    <row r="57" spans="9:31" x14ac:dyDescent="0.3">
      <c r="I57" s="1">
        <v>55</v>
      </c>
      <c r="J57" s="1">
        <f t="shared" si="1"/>
        <v>37.5</v>
      </c>
      <c r="K57" s="1">
        <f t="shared" si="2"/>
        <v>2062.5</v>
      </c>
      <c r="L57" s="1">
        <f t="shared" si="3"/>
        <v>-97.5</v>
      </c>
      <c r="AE57" s="2" t="e">
        <f>I57*#REF!+#REF!</f>
        <v>#REF!</v>
      </c>
    </row>
    <row r="58" spans="9:31" x14ac:dyDescent="0.3">
      <c r="I58" s="1">
        <v>56</v>
      </c>
      <c r="J58" s="1">
        <f t="shared" si="1"/>
        <v>35</v>
      </c>
      <c r="K58" s="1">
        <f t="shared" si="2"/>
        <v>1960</v>
      </c>
      <c r="L58" s="1">
        <f t="shared" si="3"/>
        <v>-102.5</v>
      </c>
      <c r="AE58" s="2" t="e">
        <f>I58*#REF!+#REF!</f>
        <v>#REF!</v>
      </c>
    </row>
    <row r="59" spans="9:31" x14ac:dyDescent="0.3">
      <c r="I59" s="1">
        <v>57</v>
      </c>
      <c r="J59" s="1">
        <f t="shared" si="1"/>
        <v>32.5</v>
      </c>
      <c r="K59" s="1">
        <f t="shared" si="2"/>
        <v>1852.5</v>
      </c>
      <c r="L59" s="1">
        <f t="shared" si="3"/>
        <v>-107.5</v>
      </c>
      <c r="AE59" s="2" t="e">
        <f>I59*#REF!+#REF!</f>
        <v>#REF!</v>
      </c>
    </row>
    <row r="60" spans="9:31" x14ac:dyDescent="0.3">
      <c r="I60" s="1">
        <v>58</v>
      </c>
      <c r="J60" s="1">
        <f t="shared" si="1"/>
        <v>30</v>
      </c>
      <c r="K60" s="1">
        <f t="shared" si="2"/>
        <v>1740</v>
      </c>
      <c r="L60" s="1">
        <f t="shared" si="3"/>
        <v>-112.5</v>
      </c>
      <c r="AE60" s="2" t="e">
        <f>I60*#REF!+#REF!</f>
        <v>#REF!</v>
      </c>
    </row>
    <row r="61" spans="9:31" x14ac:dyDescent="0.3">
      <c r="I61" s="1">
        <v>59</v>
      </c>
      <c r="J61" s="1">
        <f t="shared" si="1"/>
        <v>27.5</v>
      </c>
      <c r="K61" s="1">
        <f t="shared" si="2"/>
        <v>1622.5</v>
      </c>
      <c r="L61" s="1">
        <f t="shared" si="3"/>
        <v>-117.5</v>
      </c>
      <c r="AE61" s="2" t="e">
        <f>I61*#REF!+#REF!</f>
        <v>#REF!</v>
      </c>
    </row>
    <row r="62" spans="9:31" x14ac:dyDescent="0.3">
      <c r="I62" s="1">
        <v>60</v>
      </c>
      <c r="J62" s="1">
        <f t="shared" si="1"/>
        <v>25</v>
      </c>
      <c r="K62" s="1">
        <f t="shared" si="2"/>
        <v>1500</v>
      </c>
      <c r="L62" s="1">
        <f t="shared" si="3"/>
        <v>-122.5</v>
      </c>
      <c r="AE62" s="2" t="e">
        <f>I62*#REF!+#REF!</f>
        <v>#REF!</v>
      </c>
    </row>
    <row r="63" spans="9:31" x14ac:dyDescent="0.3">
      <c r="I63" s="1">
        <v>61</v>
      </c>
      <c r="J63" s="1">
        <f t="shared" si="1"/>
        <v>22.5</v>
      </c>
      <c r="K63" s="1">
        <f t="shared" si="2"/>
        <v>1372.5</v>
      </c>
      <c r="L63" s="1">
        <f t="shared" si="3"/>
        <v>-127.5</v>
      </c>
      <c r="AE63" s="2" t="e">
        <f>I63*#REF!+#REF!</f>
        <v>#REF!</v>
      </c>
    </row>
    <row r="64" spans="9:31" x14ac:dyDescent="0.3">
      <c r="I64" s="1">
        <v>62</v>
      </c>
      <c r="J64" s="1">
        <f t="shared" si="1"/>
        <v>20</v>
      </c>
      <c r="K64" s="1">
        <f t="shared" si="2"/>
        <v>1240</v>
      </c>
      <c r="L64" s="1">
        <f t="shared" si="3"/>
        <v>-132.5</v>
      </c>
      <c r="AE64" s="2" t="e">
        <f>I64*#REF!+#REF!</f>
        <v>#REF!</v>
      </c>
    </row>
    <row r="65" spans="9:31" x14ac:dyDescent="0.3">
      <c r="I65" s="1">
        <v>63</v>
      </c>
      <c r="J65" s="1">
        <f t="shared" si="1"/>
        <v>17.5</v>
      </c>
      <c r="K65" s="1">
        <f t="shared" si="2"/>
        <v>1102.5</v>
      </c>
      <c r="L65" s="1">
        <f t="shared" si="3"/>
        <v>-137.5</v>
      </c>
      <c r="AE65" s="2" t="e">
        <f>I65*#REF!+#REF!</f>
        <v>#REF!</v>
      </c>
    </row>
    <row r="66" spans="9:31" x14ac:dyDescent="0.3">
      <c r="I66" s="1">
        <v>64</v>
      </c>
      <c r="J66" s="1">
        <f t="shared" si="1"/>
        <v>15</v>
      </c>
      <c r="K66" s="1">
        <f t="shared" si="2"/>
        <v>960</v>
      </c>
      <c r="L66" s="1">
        <f t="shared" si="3"/>
        <v>-142.5</v>
      </c>
      <c r="AE66" s="2" t="e">
        <f>I66*#REF!+#REF!</f>
        <v>#REF!</v>
      </c>
    </row>
    <row r="67" spans="9:31" x14ac:dyDescent="0.3">
      <c r="I67" s="1">
        <v>65</v>
      </c>
      <c r="J67" s="1">
        <f t="shared" ref="J67:J72" si="4">$D$5+$E$4*I67</f>
        <v>12.5</v>
      </c>
      <c r="K67" s="1">
        <f t="shared" ref="K67:K72" si="5">I67*J67</f>
        <v>812.5</v>
      </c>
      <c r="L67" s="1">
        <f t="shared" si="3"/>
        <v>-147.5</v>
      </c>
      <c r="AE67" s="2" t="e">
        <f>I67*#REF!+#REF!</f>
        <v>#REF!</v>
      </c>
    </row>
    <row r="68" spans="9:31" x14ac:dyDescent="0.3">
      <c r="I68" s="1">
        <v>66</v>
      </c>
      <c r="J68" s="1">
        <f t="shared" si="4"/>
        <v>10</v>
      </c>
      <c r="K68" s="1">
        <f t="shared" si="5"/>
        <v>660</v>
      </c>
      <c r="L68" s="1">
        <f t="shared" ref="L68:L72" si="6">K68-K67</f>
        <v>-152.5</v>
      </c>
      <c r="AE68" s="2" t="e">
        <f>I68*#REF!+#REF!</f>
        <v>#REF!</v>
      </c>
    </row>
    <row r="69" spans="9:31" x14ac:dyDescent="0.3">
      <c r="I69" s="1">
        <v>67</v>
      </c>
      <c r="J69" s="1">
        <f t="shared" si="4"/>
        <v>7.5</v>
      </c>
      <c r="K69" s="1">
        <f t="shared" si="5"/>
        <v>502.5</v>
      </c>
      <c r="L69" s="1">
        <f t="shared" si="6"/>
        <v>-157.5</v>
      </c>
      <c r="AE69" s="2" t="e">
        <f>I69*#REF!+#REF!</f>
        <v>#REF!</v>
      </c>
    </row>
    <row r="70" spans="9:31" x14ac:dyDescent="0.3">
      <c r="I70" s="1">
        <v>68</v>
      </c>
      <c r="J70" s="1">
        <f t="shared" si="4"/>
        <v>5</v>
      </c>
      <c r="K70" s="1">
        <f t="shared" si="5"/>
        <v>340</v>
      </c>
      <c r="L70" s="1">
        <f t="shared" si="6"/>
        <v>-162.5</v>
      </c>
      <c r="AE70" s="2" t="e">
        <f>I70*#REF!+#REF!</f>
        <v>#REF!</v>
      </c>
    </row>
    <row r="71" spans="9:31" x14ac:dyDescent="0.3">
      <c r="I71" s="1">
        <v>69</v>
      </c>
      <c r="J71" s="1">
        <f t="shared" si="4"/>
        <v>2.5</v>
      </c>
      <c r="K71" s="1">
        <f t="shared" si="5"/>
        <v>172.5</v>
      </c>
      <c r="L71" s="1">
        <f t="shared" si="6"/>
        <v>-167.5</v>
      </c>
      <c r="AE71" s="2" t="e">
        <f>I71*#REF!+#REF!</f>
        <v>#REF!</v>
      </c>
    </row>
    <row r="72" spans="9:31" x14ac:dyDescent="0.3">
      <c r="I72" s="1">
        <v>70</v>
      </c>
      <c r="J72" s="1">
        <f t="shared" si="4"/>
        <v>0</v>
      </c>
      <c r="K72" s="1">
        <f t="shared" si="5"/>
        <v>0</v>
      </c>
      <c r="L72" s="1">
        <f t="shared" si="6"/>
        <v>-172.5</v>
      </c>
      <c r="AE72" s="2" t="e">
        <f>I72*#REF!+#REF!</f>
        <v>#REF!</v>
      </c>
    </row>
  </sheetData>
  <hyperlinks>
    <hyperlink ref="S1" r:id="rId1" xr:uid="{00000000-0004-0000-0100-000000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DemandCurves</vt:lpstr>
    </vt:vector>
  </TitlesOfParts>
  <Company>CSU, Northridge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Asef-Vaziri, Ardavan</dc:creator>
  <cp:lastModifiedBy>Asef-Vaziri , Ardavan</cp:lastModifiedBy>
  <dcterms:created xsi:type="dcterms:W3CDTF">2017-08-21T06:25:36Z</dcterms:created>
  <dcterms:modified xsi:type="dcterms:W3CDTF">2023-07-19T18:13:51Z</dcterms:modified>
</cp:coreProperties>
</file>