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2264" windowHeight="4680"/>
  </bookViews>
  <sheets>
    <sheet name="G2.Orders" sheetId="2" r:id="rId1"/>
  </sheets>
  <calcPr calcId="162913"/>
</workbook>
</file>

<file path=xl/calcChain.xml><?xml version="1.0" encoding="utf-8"?>
<calcChain xmlns="http://schemas.openxmlformats.org/spreadsheetml/2006/main">
  <c r="K4" i="2" l="1"/>
  <c r="J4" i="2"/>
  <c r="M1" i="2"/>
  <c r="N21" i="2"/>
  <c r="M9" i="2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4" i="2"/>
  <c r="E4" i="2" s="1"/>
  <c r="H4" i="2" s="1"/>
  <c r="I4" i="2" s="1"/>
  <c r="H2" i="2"/>
  <c r="G2" i="2"/>
  <c r="F2" i="2"/>
  <c r="E2" i="2"/>
  <c r="E41" i="2" l="1"/>
  <c r="E17" i="2"/>
  <c r="F4" i="2"/>
  <c r="G4" i="2" s="1"/>
  <c r="E51" i="2"/>
  <c r="E47" i="2"/>
  <c r="E43" i="2"/>
  <c r="E39" i="2"/>
  <c r="E35" i="2"/>
  <c r="E31" i="2"/>
  <c r="E27" i="2"/>
  <c r="E23" i="2"/>
  <c r="E19" i="2"/>
  <c r="E15" i="2"/>
  <c r="E11" i="2"/>
  <c r="E7" i="2"/>
  <c r="E53" i="2"/>
  <c r="E45" i="2"/>
  <c r="E33" i="2"/>
  <c r="E21" i="2"/>
  <c r="E9" i="2"/>
  <c r="C54" i="2"/>
  <c r="I2" i="2" s="1"/>
  <c r="E50" i="2"/>
  <c r="E46" i="2"/>
  <c r="E42" i="2"/>
  <c r="E38" i="2"/>
  <c r="E34" i="2"/>
  <c r="E30" i="2"/>
  <c r="E26" i="2"/>
  <c r="E22" i="2"/>
  <c r="E18" i="2"/>
  <c r="E14" i="2"/>
  <c r="E10" i="2"/>
  <c r="E6" i="2"/>
  <c r="E49" i="2"/>
  <c r="E37" i="2"/>
  <c r="E29" i="2"/>
  <c r="E25" i="2"/>
  <c r="E13" i="2"/>
  <c r="E5" i="2"/>
  <c r="E52" i="2"/>
  <c r="E48" i="2"/>
  <c r="E44" i="2"/>
  <c r="E40" i="2"/>
  <c r="E36" i="2"/>
  <c r="E32" i="2"/>
  <c r="E28" i="2"/>
  <c r="E24" i="2"/>
  <c r="E20" i="2"/>
  <c r="E16" i="2"/>
  <c r="E12" i="2"/>
  <c r="E8" i="2"/>
  <c r="F48" i="2"/>
  <c r="J48" i="2" s="1"/>
  <c r="F40" i="2"/>
  <c r="J40" i="2" s="1"/>
  <c r="F32" i="2"/>
  <c r="J32" i="2" s="1"/>
  <c r="F24" i="2"/>
  <c r="J24" i="2" s="1"/>
  <c r="F16" i="2"/>
  <c r="J16" i="2" s="1"/>
  <c r="F8" i="2"/>
  <c r="J8" i="2" s="1"/>
  <c r="F51" i="2"/>
  <c r="J51" i="2" s="1"/>
  <c r="F39" i="2"/>
  <c r="J39" i="2" s="1"/>
  <c r="F11" i="2"/>
  <c r="J11" i="2" s="1"/>
  <c r="F47" i="2"/>
  <c r="J47" i="2" s="1"/>
  <c r="F43" i="2"/>
  <c r="J43" i="2" s="1"/>
  <c r="F35" i="2"/>
  <c r="J35" i="2" s="1"/>
  <c r="F31" i="2"/>
  <c r="J31" i="2" s="1"/>
  <c r="F27" i="2"/>
  <c r="J27" i="2" s="1"/>
  <c r="F23" i="2"/>
  <c r="J23" i="2" s="1"/>
  <c r="F19" i="2"/>
  <c r="J19" i="2" s="1"/>
  <c r="F15" i="2"/>
  <c r="J15" i="2" s="1"/>
  <c r="F7" i="2"/>
  <c r="J7" i="2" s="1"/>
  <c r="F50" i="2"/>
  <c r="J50" i="2" s="1"/>
  <c r="F46" i="2"/>
  <c r="J46" i="2" s="1"/>
  <c r="F42" i="2"/>
  <c r="J42" i="2" s="1"/>
  <c r="F38" i="2"/>
  <c r="J38" i="2" s="1"/>
  <c r="F34" i="2"/>
  <c r="J34" i="2" s="1"/>
  <c r="F30" i="2"/>
  <c r="J30" i="2" s="1"/>
  <c r="F26" i="2"/>
  <c r="J26" i="2" s="1"/>
  <c r="F22" i="2"/>
  <c r="J22" i="2" s="1"/>
  <c r="F18" i="2"/>
  <c r="J18" i="2" s="1"/>
  <c r="F14" i="2"/>
  <c r="J14" i="2" s="1"/>
  <c r="F10" i="2"/>
  <c r="J10" i="2" s="1"/>
  <c r="F6" i="2"/>
  <c r="J6" i="2" s="1"/>
  <c r="F52" i="2"/>
  <c r="J52" i="2" s="1"/>
  <c r="F44" i="2"/>
  <c r="J44" i="2" s="1"/>
  <c r="F36" i="2"/>
  <c r="J36" i="2" s="1"/>
  <c r="F28" i="2"/>
  <c r="J28" i="2" s="1"/>
  <c r="F20" i="2"/>
  <c r="J20" i="2" s="1"/>
  <c r="F12" i="2"/>
  <c r="J12" i="2" s="1"/>
  <c r="F53" i="2"/>
  <c r="J53" i="2" s="1"/>
  <c r="F49" i="2"/>
  <c r="J49" i="2" s="1"/>
  <c r="F45" i="2"/>
  <c r="J45" i="2" s="1"/>
  <c r="F41" i="2"/>
  <c r="J41" i="2" s="1"/>
  <c r="F37" i="2"/>
  <c r="J37" i="2" s="1"/>
  <c r="F33" i="2"/>
  <c r="J33" i="2" s="1"/>
  <c r="F29" i="2"/>
  <c r="J29" i="2" s="1"/>
  <c r="F25" i="2"/>
  <c r="J25" i="2" s="1"/>
  <c r="F21" i="2"/>
  <c r="J21" i="2" s="1"/>
  <c r="F17" i="2"/>
  <c r="J17" i="2" s="1"/>
  <c r="F13" i="2"/>
  <c r="J13" i="2" s="1"/>
  <c r="F9" i="2"/>
  <c r="J9" i="2" s="1"/>
  <c r="F5" i="2"/>
  <c r="J5" i="2" s="1"/>
  <c r="C51" i="2"/>
  <c r="C35" i="2"/>
  <c r="C19" i="2"/>
  <c r="C47" i="2"/>
  <c r="C31" i="2"/>
  <c r="C15" i="2"/>
  <c r="C43" i="2"/>
  <c r="C27" i="2"/>
  <c r="C11" i="2"/>
  <c r="C39" i="2"/>
  <c r="C23" i="2"/>
  <c r="C7" i="2"/>
  <c r="C4" i="2"/>
  <c r="C50" i="2"/>
  <c r="C46" i="2"/>
  <c r="C42" i="2"/>
  <c r="C38" i="2"/>
  <c r="C34" i="2"/>
  <c r="C30" i="2"/>
  <c r="C26" i="2"/>
  <c r="C22" i="2"/>
  <c r="C18" i="2"/>
  <c r="C14" i="2"/>
  <c r="C10" i="2"/>
  <c r="C6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2" i="2"/>
  <c r="C48" i="2"/>
  <c r="C44" i="2"/>
  <c r="C40" i="2"/>
  <c r="C36" i="2"/>
  <c r="C32" i="2"/>
  <c r="C28" i="2"/>
  <c r="C24" i="2"/>
  <c r="C20" i="2"/>
  <c r="C16" i="2"/>
  <c r="C12" i="2"/>
  <c r="C8" i="2"/>
  <c r="K7" i="2" l="1"/>
  <c r="K46" i="2"/>
  <c r="K8" i="2"/>
  <c r="K12" i="2"/>
  <c r="K16" i="2"/>
  <c r="K20" i="2"/>
  <c r="K24" i="2"/>
  <c r="K28" i="2"/>
  <c r="K32" i="2"/>
  <c r="K36" i="2"/>
  <c r="K40" i="2"/>
  <c r="K44" i="2"/>
  <c r="K49" i="2"/>
  <c r="K53" i="2"/>
  <c r="K5" i="2"/>
  <c r="K9" i="2"/>
  <c r="K13" i="2"/>
  <c r="K17" i="2"/>
  <c r="K21" i="2"/>
  <c r="K25" i="2"/>
  <c r="K29" i="2"/>
  <c r="K33" i="2"/>
  <c r="K37" i="2"/>
  <c r="K41" i="2"/>
  <c r="K45" i="2"/>
  <c r="K50" i="2"/>
  <c r="K54" i="2"/>
  <c r="N8" i="2" s="1"/>
  <c r="K6" i="2"/>
  <c r="K10" i="2"/>
  <c r="K14" i="2"/>
  <c r="K18" i="2"/>
  <c r="K22" i="2"/>
  <c r="K26" i="2"/>
  <c r="K30" i="2"/>
  <c r="K34" i="2"/>
  <c r="K38" i="2"/>
  <c r="K42" i="2"/>
  <c r="K47" i="2"/>
  <c r="K51" i="2"/>
  <c r="K11" i="2"/>
  <c r="K15" i="2"/>
  <c r="K19" i="2"/>
  <c r="K23" i="2"/>
  <c r="K27" i="2"/>
  <c r="K31" i="2"/>
  <c r="K35" i="2"/>
  <c r="K39" i="2"/>
  <c r="K43" i="2"/>
  <c r="K48" i="2"/>
  <c r="K52" i="2"/>
  <c r="H7" i="2"/>
  <c r="H14" i="2"/>
  <c r="H30" i="2"/>
  <c r="H46" i="2"/>
  <c r="H45" i="2"/>
  <c r="H15" i="2"/>
  <c r="H31" i="2"/>
  <c r="H47" i="2"/>
  <c r="H33" i="2"/>
  <c r="H12" i="2"/>
  <c r="H28" i="2"/>
  <c r="H44" i="2"/>
  <c r="H13" i="2"/>
  <c r="H6" i="2"/>
  <c r="H29" i="2"/>
  <c r="H18" i="2"/>
  <c r="H34" i="2"/>
  <c r="H50" i="2"/>
  <c r="H53" i="2"/>
  <c r="H19" i="2"/>
  <c r="H35" i="2"/>
  <c r="H51" i="2"/>
  <c r="H41" i="2"/>
  <c r="H16" i="2"/>
  <c r="H32" i="2"/>
  <c r="H48" i="2"/>
  <c r="H17" i="2"/>
  <c r="H23" i="2"/>
  <c r="H39" i="2"/>
  <c r="H21" i="2"/>
  <c r="H49" i="2"/>
  <c r="H20" i="2"/>
  <c r="H36" i="2"/>
  <c r="H52" i="2"/>
  <c r="H5" i="2"/>
  <c r="H22" i="2"/>
  <c r="H38" i="2"/>
  <c r="H10" i="2"/>
  <c r="H26" i="2"/>
  <c r="H42" i="2"/>
  <c r="H37" i="2"/>
  <c r="H11" i="2"/>
  <c r="H27" i="2"/>
  <c r="H43" i="2"/>
  <c r="H25" i="2"/>
  <c r="H8" i="2"/>
  <c r="H24" i="2"/>
  <c r="H40" i="2"/>
  <c r="H9" i="2"/>
  <c r="I50" i="2" l="1"/>
  <c r="I46" i="2"/>
  <c r="I42" i="2"/>
  <c r="I38" i="2"/>
  <c r="I34" i="2"/>
  <c r="I30" i="2"/>
  <c r="I26" i="2"/>
  <c r="I22" i="2"/>
  <c r="I18" i="2"/>
  <c r="I14" i="2"/>
  <c r="I10" i="2"/>
  <c r="I6" i="2"/>
  <c r="I33" i="2"/>
  <c r="I25" i="2"/>
  <c r="I17" i="2"/>
  <c r="I9" i="2"/>
  <c r="I53" i="2"/>
  <c r="I54" i="2" s="1"/>
  <c r="I55" i="2" s="1"/>
  <c r="I49" i="2"/>
  <c r="I45" i="2"/>
  <c r="I41" i="2"/>
  <c r="I37" i="2"/>
  <c r="I29" i="2"/>
  <c r="I21" i="2"/>
  <c r="I13" i="2"/>
  <c r="I5" i="2"/>
  <c r="I52" i="2"/>
  <c r="I48" i="2"/>
  <c r="I44" i="2"/>
  <c r="I40" i="2"/>
  <c r="I36" i="2"/>
  <c r="I32" i="2"/>
  <c r="I28" i="2"/>
  <c r="I24" i="2"/>
  <c r="I20" i="2"/>
  <c r="I16" i="2"/>
  <c r="I12" i="2"/>
  <c r="I8" i="2"/>
  <c r="I11" i="2"/>
  <c r="I51" i="2"/>
  <c r="I47" i="2"/>
  <c r="I43" i="2"/>
  <c r="I39" i="2"/>
  <c r="I35" i="2"/>
  <c r="I31" i="2"/>
  <c r="I27" i="2"/>
  <c r="I23" i="2"/>
  <c r="I19" i="2"/>
  <c r="I15" i="2"/>
  <c r="I7" i="2"/>
  <c r="G5" i="2"/>
  <c r="G9" i="2"/>
  <c r="G13" i="2"/>
  <c r="G17" i="2"/>
  <c r="G21" i="2"/>
  <c r="G25" i="2"/>
  <c r="G29" i="2"/>
  <c r="G33" i="2"/>
  <c r="G37" i="2"/>
  <c r="G41" i="2"/>
  <c r="G45" i="2"/>
  <c r="G49" i="2"/>
  <c r="G53" i="2"/>
  <c r="G6" i="2"/>
  <c r="G10" i="2"/>
  <c r="G14" i="2"/>
  <c r="G18" i="2"/>
  <c r="G22" i="2"/>
  <c r="G26" i="2"/>
  <c r="G30" i="2"/>
  <c r="G34" i="2"/>
  <c r="G38" i="2"/>
  <c r="G42" i="2"/>
  <c r="G46" i="2"/>
  <c r="G50" i="2"/>
  <c r="G7" i="2"/>
  <c r="G11" i="2"/>
  <c r="G15" i="2"/>
  <c r="G19" i="2"/>
  <c r="G23" i="2"/>
  <c r="G27" i="2"/>
  <c r="G31" i="2"/>
  <c r="G35" i="2"/>
  <c r="G39" i="2"/>
  <c r="G43" i="2"/>
  <c r="G47" i="2"/>
  <c r="G51" i="2"/>
  <c r="G8" i="2"/>
  <c r="G12" i="2"/>
  <c r="G16" i="2"/>
  <c r="G20" i="2"/>
  <c r="G24" i="2"/>
  <c r="G28" i="2"/>
  <c r="G32" i="2"/>
  <c r="G36" i="2"/>
  <c r="G40" i="2"/>
  <c r="G44" i="2"/>
  <c r="G48" i="2"/>
  <c r="G52" i="2"/>
  <c r="K2" i="2" l="1"/>
  <c r="G54" i="2"/>
  <c r="G55" i="2" s="1"/>
</calcChain>
</file>

<file path=xl/sharedStrings.xml><?xml version="1.0" encoding="utf-8"?>
<sst xmlns="http://schemas.openxmlformats.org/spreadsheetml/2006/main" count="18" uniqueCount="17">
  <si>
    <t>days</t>
  </si>
  <si>
    <t>data</t>
  </si>
  <si>
    <t>b0</t>
  </si>
  <si>
    <t>b1</t>
  </si>
  <si>
    <t>R2</t>
  </si>
  <si>
    <t>StdErr</t>
  </si>
  <si>
    <t>F(t+1)</t>
  </si>
  <si>
    <t>alpha</t>
  </si>
  <si>
    <t>F-Reg</t>
  </si>
  <si>
    <t>F-Exp</t>
  </si>
  <si>
    <t>E</t>
  </si>
  <si>
    <t>|E|</t>
  </si>
  <si>
    <t>MAD</t>
  </si>
  <si>
    <t>E2</t>
  </si>
  <si>
    <t>MSE</t>
  </si>
  <si>
    <t>|E|/a</t>
  </si>
  <si>
    <t>MARD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</si>
</sst>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17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7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71" fontId="0" fillId="0" borderId="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'G2.Orders'!$M$1</c:f>
          <c:strCache>
            <c:ptCount val="1"/>
            <c:pt idx="0">
              <c:v>data vs days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'G2.Orders'!$A$4:$A$53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'G2.Orders'!$B$4:$B$53</c:f>
              <c:numCache>
                <c:formatCode>General</c:formatCode>
                <c:ptCount val="50"/>
                <c:pt idx="0">
                  <c:v>13</c:v>
                </c:pt>
                <c:pt idx="1">
                  <c:v>15</c:v>
                </c:pt>
                <c:pt idx="2">
                  <c:v>8</c:v>
                </c:pt>
                <c:pt idx="3">
                  <c:v>19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6</c:v>
                </c:pt>
                <c:pt idx="10">
                  <c:v>11</c:v>
                </c:pt>
                <c:pt idx="11">
                  <c:v>15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11</c:v>
                </c:pt>
                <c:pt idx="16">
                  <c:v>14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9</c:v>
                </c:pt>
                <c:pt idx="21">
                  <c:v>16</c:v>
                </c:pt>
                <c:pt idx="22">
                  <c:v>14</c:v>
                </c:pt>
                <c:pt idx="23">
                  <c:v>15</c:v>
                </c:pt>
                <c:pt idx="24">
                  <c:v>5</c:v>
                </c:pt>
                <c:pt idx="25">
                  <c:v>10</c:v>
                </c:pt>
                <c:pt idx="26">
                  <c:v>6</c:v>
                </c:pt>
                <c:pt idx="27">
                  <c:v>10</c:v>
                </c:pt>
                <c:pt idx="28">
                  <c:v>7</c:v>
                </c:pt>
                <c:pt idx="29">
                  <c:v>9</c:v>
                </c:pt>
                <c:pt idx="30">
                  <c:v>15</c:v>
                </c:pt>
                <c:pt idx="31">
                  <c:v>13</c:v>
                </c:pt>
                <c:pt idx="32">
                  <c:v>20</c:v>
                </c:pt>
                <c:pt idx="33">
                  <c:v>16</c:v>
                </c:pt>
                <c:pt idx="34">
                  <c:v>15</c:v>
                </c:pt>
                <c:pt idx="35">
                  <c:v>11</c:v>
                </c:pt>
                <c:pt idx="36">
                  <c:v>11</c:v>
                </c:pt>
                <c:pt idx="37">
                  <c:v>13</c:v>
                </c:pt>
                <c:pt idx="38">
                  <c:v>11</c:v>
                </c:pt>
                <c:pt idx="39">
                  <c:v>12</c:v>
                </c:pt>
                <c:pt idx="40">
                  <c:v>14</c:v>
                </c:pt>
                <c:pt idx="41">
                  <c:v>8</c:v>
                </c:pt>
                <c:pt idx="42">
                  <c:v>14</c:v>
                </c:pt>
                <c:pt idx="43">
                  <c:v>12</c:v>
                </c:pt>
                <c:pt idx="44">
                  <c:v>8</c:v>
                </c:pt>
                <c:pt idx="45">
                  <c:v>13</c:v>
                </c:pt>
                <c:pt idx="46">
                  <c:v>8</c:v>
                </c:pt>
                <c:pt idx="47">
                  <c:v>9</c:v>
                </c:pt>
                <c:pt idx="48">
                  <c:v>15</c:v>
                </c:pt>
                <c:pt idx="49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1-4C56-A9F3-F138493511D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'G2.Orders'!$A$4:$A$53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'G2.Orders'!$D$4:$D$53</c:f>
              <c:numCache>
                <c:formatCode>General</c:formatCode>
                <c:ptCount val="50"/>
                <c:pt idx="0">
                  <c:v>13</c:v>
                </c:pt>
                <c:pt idx="1">
                  <c:v>13</c:v>
                </c:pt>
                <c:pt idx="2">
                  <c:v>13.52</c:v>
                </c:pt>
                <c:pt idx="3">
                  <c:v>12.0848</c:v>
                </c:pt>
                <c:pt idx="4">
                  <c:v>13.882752</c:v>
                </c:pt>
                <c:pt idx="5">
                  <c:v>13.91323648</c:v>
                </c:pt>
                <c:pt idx="6">
                  <c:v>14.1957949952</c:v>
                </c:pt>
                <c:pt idx="7">
                  <c:v>13.624888296447999</c:v>
                </c:pt>
                <c:pt idx="8">
                  <c:v>13.722417339371519</c:v>
                </c:pt>
                <c:pt idx="9">
                  <c:v>12.754588831134924</c:v>
                </c:pt>
                <c:pt idx="10">
                  <c:v>10.998395735039844</c:v>
                </c:pt>
                <c:pt idx="11">
                  <c:v>10.998812843929485</c:v>
                </c:pt>
                <c:pt idx="12">
                  <c:v>12.03912150450782</c:v>
                </c:pt>
                <c:pt idx="13">
                  <c:v>11.508949913335787</c:v>
                </c:pt>
                <c:pt idx="14">
                  <c:v>12.156622935868484</c:v>
                </c:pt>
                <c:pt idx="15">
                  <c:v>12.375900972542677</c:v>
                </c:pt>
                <c:pt idx="16">
                  <c:v>12.018166719681581</c:v>
                </c:pt>
                <c:pt idx="17">
                  <c:v>12.533443372564371</c:v>
                </c:pt>
                <c:pt idx="18">
                  <c:v>13.694748095697634</c:v>
                </c:pt>
                <c:pt idx="19">
                  <c:v>13.514113590816248</c:v>
                </c:pt>
                <c:pt idx="20">
                  <c:v>14.680444057204022</c:v>
                </c:pt>
                <c:pt idx="21">
                  <c:v>13.203528602330977</c:v>
                </c:pt>
                <c:pt idx="22">
                  <c:v>13.930611165724923</c:v>
                </c:pt>
                <c:pt idx="23">
                  <c:v>13.948652262636443</c:v>
                </c:pt>
                <c:pt idx="24">
                  <c:v>14.222002674350968</c:v>
                </c:pt>
                <c:pt idx="25">
                  <c:v>11.824281979019716</c:v>
                </c:pt>
                <c:pt idx="26">
                  <c:v>11.34996866447459</c:v>
                </c:pt>
                <c:pt idx="27">
                  <c:v>9.9589768117111959</c:v>
                </c:pt>
                <c:pt idx="28">
                  <c:v>9.9696428406662854</c:v>
                </c:pt>
                <c:pt idx="29">
                  <c:v>9.1975357020930506</c:v>
                </c:pt>
                <c:pt idx="30">
                  <c:v>9.1461764195488584</c:v>
                </c:pt>
                <c:pt idx="31">
                  <c:v>10.668170550466154</c:v>
                </c:pt>
                <c:pt idx="32">
                  <c:v>11.274446207344955</c:v>
                </c:pt>
                <c:pt idx="33">
                  <c:v>13.543090193435265</c:v>
                </c:pt>
                <c:pt idx="34">
                  <c:v>14.181886743142096</c:v>
                </c:pt>
                <c:pt idx="35">
                  <c:v>14.394596189925151</c:v>
                </c:pt>
                <c:pt idx="36">
                  <c:v>13.512001180544612</c:v>
                </c:pt>
                <c:pt idx="37">
                  <c:v>12.858880873603013</c:v>
                </c:pt>
                <c:pt idx="38">
                  <c:v>12.895571846466229</c:v>
                </c:pt>
                <c:pt idx="39">
                  <c:v>12.402723166385009</c:v>
                </c:pt>
                <c:pt idx="40">
                  <c:v>12.298015143124907</c:v>
                </c:pt>
                <c:pt idx="41">
                  <c:v>12.740531205912431</c:v>
                </c:pt>
                <c:pt idx="42">
                  <c:v>11.507993092375198</c:v>
                </c:pt>
                <c:pt idx="43">
                  <c:v>12.155914888357646</c:v>
                </c:pt>
                <c:pt idx="44">
                  <c:v>12.11537701738466</c:v>
                </c:pt>
                <c:pt idx="45">
                  <c:v>11.045378992864649</c:v>
                </c:pt>
                <c:pt idx="46">
                  <c:v>11.553580454719839</c:v>
                </c:pt>
                <c:pt idx="47">
                  <c:v>10.62964953649268</c:v>
                </c:pt>
                <c:pt idx="48">
                  <c:v>10.205940657004582</c:v>
                </c:pt>
                <c:pt idx="49">
                  <c:v>11.452396086183391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D1-4C56-A9F3-F1384935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762432"/>
        <c:axId val="392764072"/>
      </c:scatterChart>
      <c:valAx>
        <c:axId val="39276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764072"/>
        <c:crosses val="autoZero"/>
        <c:crossBetween val="midCat"/>
      </c:valAx>
      <c:valAx>
        <c:axId val="39276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76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205740</xdr:colOff>
      <xdr:row>5</xdr:row>
      <xdr:rowOff>129540</xdr:rowOff>
    </xdr:from>
    <xdr:to>
      <xdr:col>22</xdr:col>
      <xdr:colOff>510540</xdr:colOff>
      <xdr:row>20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0" workbookViewId="0">
      <selection activeCell="R25" sqref="R25"/>
    </sheetView>
  </sheetViews>
  <sheetFormatPr defaultRowHeight="14.4" x14ac:dyDescent="0.3"/>
  <cols>
    <col min="1" max="1" width="4.88671875" style="1" bestFit="1" customWidth="1"/>
    <col min="2" max="2" width="4.77734375" style="1" bestFit="1" customWidth="1"/>
    <col min="3" max="4" width="8.88671875" style="1"/>
    <col min="5" max="5" width="5.44140625" style="1" customWidth="1"/>
    <col min="6" max="6" width="4" style="1" customWidth="1"/>
    <col min="7" max="16384" width="8.88671875" style="1"/>
  </cols>
  <sheetData>
    <row r="1" spans="1:14" x14ac:dyDescent="0.3">
      <c r="E1" s="1" t="s">
        <v>2</v>
      </c>
      <c r="F1" s="1" t="s">
        <v>3</v>
      </c>
      <c r="G1" s="1" t="s">
        <v>4</v>
      </c>
      <c r="H1" s="4" t="s">
        <v>5</v>
      </c>
      <c r="I1" s="4" t="s">
        <v>6</v>
      </c>
      <c r="J1" s="4" t="s">
        <v>7</v>
      </c>
      <c r="K1" s="4" t="s">
        <v>12</v>
      </c>
      <c r="M1" s="1" t="str">
        <f>B3&amp;" vs "&amp;A3</f>
        <v>data vs days</v>
      </c>
    </row>
    <row r="2" spans="1:14" x14ac:dyDescent="0.3">
      <c r="E2" s="1">
        <f>INTERCEPT($B$4:$B$53,$A$4:$A$53)</f>
        <v>13.165714285714285</v>
      </c>
      <c r="F2" s="1">
        <f>SLOPE($B$4:$B$53,$A$4:$A$53)</f>
        <v>-3.6302521008403359E-2</v>
      </c>
      <c r="G2" s="1">
        <f>RSQ($B$4:$B$53,$A$4:$A$53)</f>
        <v>2.454276888892629E-2</v>
      </c>
      <c r="H2" s="1">
        <f>STEYX($B$4:$B$53,$A$4:$A$53)</f>
        <v>3.3708234869823959</v>
      </c>
      <c r="I2" s="1">
        <f>C54</f>
        <v>11.314285714285715</v>
      </c>
      <c r="J2" s="1">
        <v>0.26</v>
      </c>
      <c r="K2" s="5">
        <f>G53</f>
        <v>2.6878571925127561</v>
      </c>
    </row>
    <row r="3" spans="1:14" x14ac:dyDescent="0.3">
      <c r="A3" s="2" t="s">
        <v>0</v>
      </c>
      <c r="B3" s="3" t="s">
        <v>1</v>
      </c>
      <c r="C3" s="6" t="s">
        <v>8</v>
      </c>
      <c r="D3" s="6" t="s">
        <v>9</v>
      </c>
      <c r="E3" s="6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</row>
    <row r="4" spans="1:14" x14ac:dyDescent="0.3">
      <c r="A4" s="8">
        <v>1</v>
      </c>
      <c r="B4" s="8">
        <v>13</v>
      </c>
      <c r="C4" s="6">
        <f>$E$2+$F$2*A4</f>
        <v>13.129411764705882</v>
      </c>
      <c r="D4" s="6">
        <f>B4</f>
        <v>13</v>
      </c>
      <c r="E4" s="9">
        <f>B4-D4</f>
        <v>0</v>
      </c>
      <c r="F4" s="9">
        <f>ABS(B4-D4)</f>
        <v>0</v>
      </c>
      <c r="G4" s="9">
        <f>AVERAGE(F$4:F4)</f>
        <v>0</v>
      </c>
      <c r="H4" s="5">
        <f>E4^2</f>
        <v>0</v>
      </c>
      <c r="I4" s="9">
        <f>AVERAGE(H$4:H4)</f>
        <v>0</v>
      </c>
      <c r="J4" s="1">
        <f>F4/B4</f>
        <v>0</v>
      </c>
      <c r="K4" s="9">
        <f>AVERAGE(J$4:J4)</f>
        <v>0</v>
      </c>
    </row>
    <row r="5" spans="1:14" x14ac:dyDescent="0.3">
      <c r="A5" s="8">
        <v>2</v>
      </c>
      <c r="B5" s="8">
        <v>15</v>
      </c>
      <c r="C5" s="6">
        <f>$E$2+$F$2*A5</f>
        <v>13.093109243697478</v>
      </c>
      <c r="D5" s="6">
        <f>(1-$J$2)*D4+$J$2*B4</f>
        <v>13</v>
      </c>
      <c r="E5" s="9">
        <f t="shared" ref="E5:E54" si="0">B5-D5</f>
        <v>2</v>
      </c>
      <c r="F5" s="9">
        <f>ABS(B5-D5)</f>
        <v>2</v>
      </c>
      <c r="G5" s="9">
        <f>AVERAGE(F$4:F5)</f>
        <v>1</v>
      </c>
      <c r="H5" s="5">
        <f>E5^2</f>
        <v>4</v>
      </c>
      <c r="I5" s="9">
        <f>AVERAGE(H$4:H5)</f>
        <v>2</v>
      </c>
      <c r="J5" s="1">
        <f t="shared" ref="J5:J54" si="1">F5/B5</f>
        <v>0.13333333333333333</v>
      </c>
      <c r="K5" s="9">
        <f>AVERAGE(J$4:J5)</f>
        <v>6.6666666666666666E-2</v>
      </c>
      <c r="M5" s="1">
        <v>0.25</v>
      </c>
    </row>
    <row r="6" spans="1:14" x14ac:dyDescent="0.3">
      <c r="A6" s="8">
        <v>3</v>
      </c>
      <c r="B6" s="8">
        <v>8</v>
      </c>
      <c r="C6" s="6">
        <f>$E$2+$F$2*A6</f>
        <v>13.056806722689075</v>
      </c>
      <c r="D6" s="6">
        <f>(1-$J$2)*D5+$J$2*B5</f>
        <v>13.52</v>
      </c>
      <c r="E6" s="9">
        <f t="shared" si="0"/>
        <v>-5.52</v>
      </c>
      <c r="F6" s="9">
        <f>ABS(B6-D6)</f>
        <v>5.52</v>
      </c>
      <c r="G6" s="9">
        <f>AVERAGE(F$4:F6)</f>
        <v>2.5066666666666664</v>
      </c>
      <c r="H6" s="5">
        <f>E6^2</f>
        <v>30.470399999999994</v>
      </c>
      <c r="I6" s="9">
        <f>AVERAGE(H$4:H6)</f>
        <v>11.490133333333333</v>
      </c>
      <c r="J6" s="1">
        <f t="shared" si="1"/>
        <v>0.69</v>
      </c>
      <c r="K6" s="9">
        <f>AVERAGE(J$4:J6)</f>
        <v>0.27444444444444444</v>
      </c>
      <c r="M6" s="1">
        <v>0.01</v>
      </c>
    </row>
    <row r="7" spans="1:14" x14ac:dyDescent="0.3">
      <c r="A7" s="8">
        <v>4</v>
      </c>
      <c r="B7" s="8">
        <v>19</v>
      </c>
      <c r="C7" s="6">
        <f>$E$2+$F$2*A7</f>
        <v>13.020504201680673</v>
      </c>
      <c r="D7" s="6">
        <f>(1-$J$2)*D6+$J$2*B6</f>
        <v>12.0848</v>
      </c>
      <c r="E7" s="9">
        <f t="shared" si="0"/>
        <v>6.9152000000000005</v>
      </c>
      <c r="F7" s="9">
        <f>ABS(B7-D7)</f>
        <v>6.9152000000000005</v>
      </c>
      <c r="G7" s="9">
        <f>AVERAGE(F$4:F7)</f>
        <v>3.6088</v>
      </c>
      <c r="H7" s="5">
        <f>E7^2</f>
        <v>47.819991040000005</v>
      </c>
      <c r="I7" s="9">
        <f>AVERAGE(H$4:H7)</f>
        <v>20.572597760000001</v>
      </c>
      <c r="J7" s="1">
        <f t="shared" si="1"/>
        <v>0.36395789473684215</v>
      </c>
      <c r="K7" s="9">
        <f>AVERAGE(J$4:J7)</f>
        <v>0.29682280701754382</v>
      </c>
    </row>
    <row r="8" spans="1:14" x14ac:dyDescent="0.3">
      <c r="A8" s="8">
        <v>5</v>
      </c>
      <c r="B8" s="8">
        <v>14</v>
      </c>
      <c r="C8" s="6">
        <f>$E$2+$F$2*A8</f>
        <v>12.984201680672269</v>
      </c>
      <c r="D8" s="6">
        <f>(1-$J$2)*D7+$J$2*B7</f>
        <v>13.882752</v>
      </c>
      <c r="E8" s="9">
        <f t="shared" si="0"/>
        <v>0.11724800000000002</v>
      </c>
      <c r="F8" s="9">
        <f>ABS(B8-D8)</f>
        <v>0.11724800000000002</v>
      </c>
      <c r="G8" s="9">
        <f>AVERAGE(F$4:F8)</f>
        <v>2.9104896</v>
      </c>
      <c r="H8" s="5">
        <f>E8^2</f>
        <v>1.3747093504000005E-2</v>
      </c>
      <c r="I8" s="9">
        <f>AVERAGE(H$4:H8)</f>
        <v>16.460827626700798</v>
      </c>
      <c r="J8" s="1">
        <f t="shared" si="1"/>
        <v>8.374857142857144E-3</v>
      </c>
      <c r="K8" s="9">
        <f>AVERAGE(J$4:J8)</f>
        <v>0.23913321704260651</v>
      </c>
      <c r="N8" s="5">
        <f>K54</f>
        <v>0.26589849889706874</v>
      </c>
    </row>
    <row r="9" spans="1:14" x14ac:dyDescent="0.3">
      <c r="A9" s="8">
        <v>6</v>
      </c>
      <c r="B9" s="8">
        <v>15</v>
      </c>
      <c r="C9" s="6">
        <f>$E$2+$F$2*A9</f>
        <v>12.947899159663866</v>
      </c>
      <c r="D9" s="6">
        <f>(1-$J$2)*D8+$J$2*B8</f>
        <v>13.91323648</v>
      </c>
      <c r="E9" s="9">
        <f t="shared" si="0"/>
        <v>1.0867635199999999</v>
      </c>
      <c r="F9" s="9">
        <f>ABS(B9-D9)</f>
        <v>1.0867635199999999</v>
      </c>
      <c r="G9" s="9">
        <f>AVERAGE(F$4:F9)</f>
        <v>2.6065352533333335</v>
      </c>
      <c r="H9" s="5">
        <f>E9^2</f>
        <v>1.1810549484027901</v>
      </c>
      <c r="I9" s="9">
        <f>AVERAGE(H$4:H9)</f>
        <v>13.914198846984464</v>
      </c>
      <c r="J9" s="1">
        <f t="shared" si="1"/>
        <v>7.2450901333333331E-2</v>
      </c>
      <c r="K9" s="9">
        <f>AVERAGE(J$4:J9)</f>
        <v>0.21135283109106098</v>
      </c>
      <c r="M9" s="1">
        <f>M5</f>
        <v>0.25</v>
      </c>
      <c r="N9" s="1">
        <f t="dataTable" ref="N9:N19" dt2D="0" dtr="0" r1="J2"/>
        <v>0.26657487380185091</v>
      </c>
    </row>
    <row r="10" spans="1:14" x14ac:dyDescent="0.3">
      <c r="A10" s="8">
        <v>7</v>
      </c>
      <c r="B10" s="8">
        <v>12</v>
      </c>
      <c r="C10" s="6">
        <f>$E$2+$F$2*A10</f>
        <v>12.911596638655462</v>
      </c>
      <c r="D10" s="6">
        <f>(1-$J$2)*D9+$J$2*B9</f>
        <v>14.1957949952</v>
      </c>
      <c r="E10" s="9">
        <f t="shared" si="0"/>
        <v>-2.1957949952</v>
      </c>
      <c r="F10" s="9">
        <f>ABS(B10-D10)</f>
        <v>2.1957949952</v>
      </c>
      <c r="G10" s="9">
        <f>AVERAGE(F$4:F10)</f>
        <v>2.5478580736000001</v>
      </c>
      <c r="H10" s="5">
        <f>E10^2</f>
        <v>4.8215156609453675</v>
      </c>
      <c r="I10" s="9">
        <f>AVERAGE(H$4:H10)</f>
        <v>12.615244106121736</v>
      </c>
      <c r="J10" s="1">
        <f t="shared" si="1"/>
        <v>0.18298291626666666</v>
      </c>
      <c r="K10" s="9">
        <f>AVERAGE(J$4:J10)</f>
        <v>0.20729998611614753</v>
      </c>
      <c r="M10" s="1">
        <f>M9+$M$6</f>
        <v>0.26</v>
      </c>
      <c r="N10" s="1">
        <v>0.26589849889706874</v>
      </c>
    </row>
    <row r="11" spans="1:14" x14ac:dyDescent="0.3">
      <c r="A11" s="8">
        <v>8</v>
      </c>
      <c r="B11" s="8">
        <v>14</v>
      </c>
      <c r="C11" s="6">
        <f>$E$2+$F$2*A11</f>
        <v>12.875294117647059</v>
      </c>
      <c r="D11" s="6">
        <f>(1-$J$2)*D10+$J$2*B10</f>
        <v>13.624888296447999</v>
      </c>
      <c r="E11" s="9">
        <f t="shared" si="0"/>
        <v>0.37511170355200107</v>
      </c>
      <c r="F11" s="9">
        <f>ABS(B11-D11)</f>
        <v>0.37511170355200107</v>
      </c>
      <c r="G11" s="9">
        <f>AVERAGE(F$4:F11)</f>
        <v>2.2762647773440001</v>
      </c>
      <c r="H11" s="5">
        <f>E11^2</f>
        <v>0.14070879014168433</v>
      </c>
      <c r="I11" s="9">
        <f>AVERAGE(H$4:H11)</f>
        <v>11.05592719162423</v>
      </c>
      <c r="J11" s="1">
        <f t="shared" si="1"/>
        <v>2.679369311085722E-2</v>
      </c>
      <c r="K11" s="9">
        <f>AVERAGE(J$4:J11)</f>
        <v>0.18473669949048624</v>
      </c>
      <c r="M11" s="1">
        <f>M10+$M$6</f>
        <v>0.27</v>
      </c>
      <c r="N11" s="1">
        <v>0.26580335672650884</v>
      </c>
    </row>
    <row r="12" spans="1:14" x14ac:dyDescent="0.3">
      <c r="A12" s="8">
        <v>9</v>
      </c>
      <c r="B12" s="8">
        <v>10</v>
      </c>
      <c r="C12" s="6">
        <f>$E$2+$F$2*A12</f>
        <v>12.838991596638655</v>
      </c>
      <c r="D12" s="6">
        <f>(1-$J$2)*D11+$J$2*B11</f>
        <v>13.722417339371519</v>
      </c>
      <c r="E12" s="9">
        <f t="shared" si="0"/>
        <v>-3.7224173393715194</v>
      </c>
      <c r="F12" s="9">
        <f>ABS(B12-D12)</f>
        <v>3.7224173393715194</v>
      </c>
      <c r="G12" s="9">
        <f>AVERAGE(F$4:F12)</f>
        <v>2.4369483953470574</v>
      </c>
      <c r="H12" s="5">
        <f>E12^2</f>
        <v>13.856390848453742</v>
      </c>
      <c r="I12" s="9">
        <f>AVERAGE(H$4:H12)</f>
        <v>11.367089820160842</v>
      </c>
      <c r="J12" s="1">
        <f t="shared" si="1"/>
        <v>0.37224173393715193</v>
      </c>
      <c r="K12" s="9">
        <f>AVERAGE(J$4:J12)</f>
        <v>0.20557059220678242</v>
      </c>
      <c r="M12" s="1">
        <f>M11+$M$6</f>
        <v>0.28000000000000003</v>
      </c>
      <c r="N12" s="1">
        <v>0.26569448080280811</v>
      </c>
    </row>
    <row r="13" spans="1:14" x14ac:dyDescent="0.3">
      <c r="A13" s="8">
        <v>10</v>
      </c>
      <c r="B13" s="8">
        <v>6</v>
      </c>
      <c r="C13" s="6">
        <f>$E$2+$F$2*A13</f>
        <v>12.802689075630251</v>
      </c>
      <c r="D13" s="6">
        <f>(1-$J$2)*D12+$J$2*B12</f>
        <v>12.754588831134924</v>
      </c>
      <c r="E13" s="9">
        <f t="shared" si="0"/>
        <v>-6.7545888311349245</v>
      </c>
      <c r="F13" s="9">
        <f>ABS(B13-D13)</f>
        <v>6.7545888311349245</v>
      </c>
      <c r="G13" s="9">
        <f>AVERAGE(F$4:F13)</f>
        <v>2.8687124389258445</v>
      </c>
      <c r="H13" s="5">
        <f>E13^2</f>
        <v>45.624470277692666</v>
      </c>
      <c r="I13" s="9">
        <f>AVERAGE(H$4:H13)</f>
        <v>14.792827865914024</v>
      </c>
      <c r="J13" s="1">
        <f t="shared" si="1"/>
        <v>1.125764805189154</v>
      </c>
      <c r="K13" s="9">
        <f>AVERAGE(J$4:J13)</f>
        <v>0.29759001350501962</v>
      </c>
      <c r="M13" s="1">
        <f>M12+$M$6</f>
        <v>0.29000000000000004</v>
      </c>
      <c r="N13" s="1">
        <v>0.26580275805240722</v>
      </c>
    </row>
    <row r="14" spans="1:14" x14ac:dyDescent="0.3">
      <c r="A14" s="8">
        <v>11</v>
      </c>
      <c r="B14" s="8">
        <v>11</v>
      </c>
      <c r="C14" s="6">
        <f>$E$2+$F$2*A14</f>
        <v>12.766386554621848</v>
      </c>
      <c r="D14" s="6">
        <f>(1-$J$2)*D13+$J$2*B13</f>
        <v>10.998395735039844</v>
      </c>
      <c r="E14" s="9">
        <f t="shared" si="0"/>
        <v>1.6042649601555325E-3</v>
      </c>
      <c r="F14" s="9">
        <f>ABS(B14-D14)</f>
        <v>1.6042649601555325E-3</v>
      </c>
      <c r="G14" s="9">
        <f>AVERAGE(F$4:F14)</f>
        <v>2.6080662412926001</v>
      </c>
      <c r="H14" s="5">
        <f>E14^2</f>
        <v>2.5736660623828326E-6</v>
      </c>
      <c r="I14" s="9">
        <f>AVERAGE(H$4:H14)</f>
        <v>13.448025566618753</v>
      </c>
      <c r="J14" s="1">
        <f t="shared" si="1"/>
        <v>1.4584226910504842E-4</v>
      </c>
      <c r="K14" s="9">
        <f>AVERAGE(J$4:J14)</f>
        <v>0.27054963430175466</v>
      </c>
      <c r="M14" s="1">
        <f>M13+$M$6</f>
        <v>0.30000000000000004</v>
      </c>
      <c r="N14" s="1">
        <v>0.26617015086213164</v>
      </c>
    </row>
    <row r="15" spans="1:14" x14ac:dyDescent="0.3">
      <c r="A15" s="8">
        <v>12</v>
      </c>
      <c r="B15" s="8">
        <v>15</v>
      </c>
      <c r="C15" s="6">
        <f>$E$2+$F$2*A15</f>
        <v>12.730084033613446</v>
      </c>
      <c r="D15" s="6">
        <f>(1-$J$2)*D14+$J$2*B14</f>
        <v>10.998812843929485</v>
      </c>
      <c r="E15" s="9">
        <f t="shared" si="0"/>
        <v>4.0011871560705146</v>
      </c>
      <c r="F15" s="9">
        <f>ABS(B15-D15)</f>
        <v>4.0011871560705146</v>
      </c>
      <c r="G15" s="9">
        <f>AVERAGE(F$4:F15)</f>
        <v>2.7241596508574264</v>
      </c>
      <c r="H15" s="5">
        <f>E15^2</f>
        <v>16.009498657903652</v>
      </c>
      <c r="I15" s="9">
        <f>AVERAGE(H$4:H15)</f>
        <v>13.661481657559163</v>
      </c>
      <c r="J15" s="1">
        <f t="shared" si="1"/>
        <v>0.26674581040470097</v>
      </c>
      <c r="K15" s="9">
        <f>AVERAGE(J$4:J15)</f>
        <v>0.27023264897700017</v>
      </c>
      <c r="M15" s="1">
        <f>M14+$M$6</f>
        <v>0.31000000000000005</v>
      </c>
      <c r="N15" s="1">
        <v>0.26652135809418875</v>
      </c>
    </row>
    <row r="16" spans="1:14" x14ac:dyDescent="0.3">
      <c r="A16" s="8">
        <v>13</v>
      </c>
      <c r="B16" s="8">
        <v>10</v>
      </c>
      <c r="C16" s="6">
        <f>$E$2+$F$2*A16</f>
        <v>12.693781512605042</v>
      </c>
      <c r="D16" s="6">
        <f>(1-$J$2)*D15+$J$2*B15</f>
        <v>12.03912150450782</v>
      </c>
      <c r="E16" s="9">
        <f t="shared" si="0"/>
        <v>-2.0391215045078201</v>
      </c>
      <c r="F16" s="9">
        <f>ABS(B16-D16)</f>
        <v>2.0391215045078201</v>
      </c>
      <c r="G16" s="9">
        <f>AVERAGE(F$4:F16)</f>
        <v>2.6714644088305333</v>
      </c>
      <c r="H16" s="5">
        <f>E16^2</f>
        <v>4.1580165101462363</v>
      </c>
      <c r="I16" s="9">
        <f>AVERAGE(H$4:H16)</f>
        <v>12.930445876988937</v>
      </c>
      <c r="J16" s="1">
        <f t="shared" si="1"/>
        <v>0.20391215045078201</v>
      </c>
      <c r="K16" s="9">
        <f>AVERAGE(J$4:J16)</f>
        <v>0.26513107216729109</v>
      </c>
      <c r="M16" s="1">
        <f>M15+$M$6</f>
        <v>0.32000000000000006</v>
      </c>
      <c r="N16" s="1">
        <v>0.26685119088088338</v>
      </c>
    </row>
    <row r="17" spans="1:14" x14ac:dyDescent="0.3">
      <c r="A17" s="8">
        <v>14</v>
      </c>
      <c r="B17" s="8">
        <v>14</v>
      </c>
      <c r="C17" s="6">
        <f>$E$2+$F$2*A17</f>
        <v>12.657478991596639</v>
      </c>
      <c r="D17" s="6">
        <f>(1-$J$2)*D16+$J$2*B16</f>
        <v>11.508949913335787</v>
      </c>
      <c r="E17" s="9">
        <f t="shared" si="0"/>
        <v>2.4910500866642131</v>
      </c>
      <c r="F17" s="9">
        <f>ABS(B17-D17)</f>
        <v>2.4910500866642131</v>
      </c>
      <c r="G17" s="9">
        <f>AVERAGE(F$4:F17)</f>
        <v>2.6585776715329388</v>
      </c>
      <c r="H17" s="5">
        <f>E17^2</f>
        <v>6.205330534269784</v>
      </c>
      <c r="I17" s="9">
        <f>AVERAGE(H$4:H17)</f>
        <v>12.450080495366141</v>
      </c>
      <c r="J17" s="1">
        <f t="shared" si="1"/>
        <v>0.17793214904744378</v>
      </c>
      <c r="K17" s="9">
        <f>AVERAGE(J$4:J17)</f>
        <v>0.25890257765873054</v>
      </c>
      <c r="M17" s="1">
        <f>M16+$M$6</f>
        <v>0.33000000000000007</v>
      </c>
      <c r="N17" s="1">
        <v>0.26716262850694084</v>
      </c>
    </row>
    <row r="18" spans="1:14" x14ac:dyDescent="0.3">
      <c r="A18" s="8">
        <v>15</v>
      </c>
      <c r="B18" s="8">
        <v>13</v>
      </c>
      <c r="C18" s="6">
        <f>$E$2+$F$2*A18</f>
        <v>12.621176470588235</v>
      </c>
      <c r="D18" s="6">
        <f>(1-$J$2)*D17+$J$2*B17</f>
        <v>12.156622935868484</v>
      </c>
      <c r="E18" s="9">
        <f t="shared" si="0"/>
        <v>0.84337706413151636</v>
      </c>
      <c r="F18" s="9">
        <f>ABS(B18-D18)</f>
        <v>0.84337706413151636</v>
      </c>
      <c r="G18" s="9">
        <f>AVERAGE(F$4:F18)</f>
        <v>2.5375642977061772</v>
      </c>
      <c r="H18" s="5">
        <f>E18^2</f>
        <v>0.71128487230309589</v>
      </c>
      <c r="I18" s="9">
        <f>AVERAGE(H$4:H18)</f>
        <v>11.66749412049527</v>
      </c>
      <c r="J18" s="1">
        <f t="shared" si="1"/>
        <v>6.4875158779347408E-2</v>
      </c>
      <c r="K18" s="9">
        <f>AVERAGE(J$4:J18)</f>
        <v>0.245967416400105</v>
      </c>
      <c r="M18" s="1">
        <f>M17+$M$6</f>
        <v>0.34000000000000008</v>
      </c>
      <c r="N18" s="1">
        <v>0.26745850382062974</v>
      </c>
    </row>
    <row r="19" spans="1:14" x14ac:dyDescent="0.3">
      <c r="A19" s="8">
        <v>16</v>
      </c>
      <c r="B19" s="8">
        <v>11</v>
      </c>
      <c r="C19" s="6">
        <f>$E$2+$F$2*A19</f>
        <v>12.584873949579832</v>
      </c>
      <c r="D19" s="6">
        <f>(1-$J$2)*D18+$J$2*B18</f>
        <v>12.375900972542677</v>
      </c>
      <c r="E19" s="9">
        <f t="shared" si="0"/>
        <v>-1.3759009725426772</v>
      </c>
      <c r="F19" s="9">
        <f>ABS(B19-D19)</f>
        <v>1.3759009725426772</v>
      </c>
      <c r="G19" s="9">
        <f>AVERAGE(F$4:F19)</f>
        <v>2.4649603398834588</v>
      </c>
      <c r="H19" s="5">
        <f>E19^2</f>
        <v>1.8931034862438849</v>
      </c>
      <c r="I19" s="9">
        <f>AVERAGE(H$4:H19)</f>
        <v>11.056594705854559</v>
      </c>
      <c r="J19" s="1">
        <f t="shared" si="1"/>
        <v>0.12508190659478882</v>
      </c>
      <c r="K19" s="9">
        <f>AVERAGE(J$4:J19)</f>
        <v>0.23841207203727274</v>
      </c>
      <c r="M19" s="1">
        <f>M18+$M$6</f>
        <v>0.35000000000000009</v>
      </c>
      <c r="N19" s="1">
        <v>0.26792584730240232</v>
      </c>
    </row>
    <row r="20" spans="1:14" x14ac:dyDescent="0.3">
      <c r="A20" s="8">
        <v>17</v>
      </c>
      <c r="B20" s="8">
        <v>14</v>
      </c>
      <c r="C20" s="6">
        <f>$E$2+$F$2*A20</f>
        <v>12.548571428571428</v>
      </c>
      <c r="D20" s="6">
        <f>(1-$J$2)*D19+$J$2*B19</f>
        <v>12.018166719681581</v>
      </c>
      <c r="E20" s="9">
        <f t="shared" si="0"/>
        <v>1.9818332803184191</v>
      </c>
      <c r="F20" s="9">
        <f>ABS(B20-D20)</f>
        <v>1.9818332803184191</v>
      </c>
      <c r="G20" s="9">
        <f>AVERAGE(F$4:F20)</f>
        <v>2.4365411010855151</v>
      </c>
      <c r="H20" s="5">
        <f>E20^2</f>
        <v>3.9276631509776654</v>
      </c>
      <c r="I20" s="9">
        <f>AVERAGE(H$4:H20)</f>
        <v>10.637245790861801</v>
      </c>
      <c r="J20" s="1">
        <f t="shared" si="1"/>
        <v>0.14155952002274422</v>
      </c>
      <c r="K20" s="9">
        <f>AVERAGE(J$4:J20)</f>
        <v>0.23271486309524167</v>
      </c>
    </row>
    <row r="21" spans="1:14" x14ac:dyDescent="0.3">
      <c r="A21" s="8">
        <v>18</v>
      </c>
      <c r="B21" s="8">
        <v>17</v>
      </c>
      <c r="C21" s="6">
        <f>$E$2+$F$2*A21</f>
        <v>12.512268907563024</v>
      </c>
      <c r="D21" s="6">
        <f>(1-$J$2)*D20+$J$2*B20</f>
        <v>12.533443372564371</v>
      </c>
      <c r="E21" s="9">
        <f t="shared" si="0"/>
        <v>4.4665566274356294</v>
      </c>
      <c r="F21" s="9">
        <f>ABS(B21-D21)</f>
        <v>4.4665566274356294</v>
      </c>
      <c r="G21" s="9">
        <f>AVERAGE(F$4:F21)</f>
        <v>2.5493197414382993</v>
      </c>
      <c r="H21" s="5">
        <f>E21^2</f>
        <v>19.950128106089146</v>
      </c>
      <c r="I21" s="9">
        <f>AVERAGE(H$4:H21)</f>
        <v>11.154628141707766</v>
      </c>
      <c r="J21" s="1">
        <f t="shared" si="1"/>
        <v>0.26273862514327234</v>
      </c>
      <c r="K21" s="9">
        <f>AVERAGE(J$4:J21)</f>
        <v>0.2343828498756878</v>
      </c>
      <c r="N21" s="1">
        <f>MIN(N9:N19)</f>
        <v>0.26569448080280811</v>
      </c>
    </row>
    <row r="22" spans="1:14" x14ac:dyDescent="0.3">
      <c r="A22" s="8">
        <v>19</v>
      </c>
      <c r="B22" s="8">
        <v>13</v>
      </c>
      <c r="C22" s="6">
        <f>$E$2+$F$2*A22</f>
        <v>12.475966386554621</v>
      </c>
      <c r="D22" s="6">
        <f>(1-$J$2)*D21+$J$2*B21</f>
        <v>13.694748095697634</v>
      </c>
      <c r="E22" s="9">
        <f t="shared" si="0"/>
        <v>-0.69474809569763352</v>
      </c>
      <c r="F22" s="9">
        <f>ABS(B22-D22)</f>
        <v>0.69474809569763352</v>
      </c>
      <c r="G22" s="9">
        <f>AVERAGE(F$4:F22)</f>
        <v>2.4517107074519484</v>
      </c>
      <c r="H22" s="5">
        <f>E22^2</f>
        <v>0.48267491647548816</v>
      </c>
      <c r="I22" s="9">
        <f>AVERAGE(H$4:H22)</f>
        <v>10.59294639301133</v>
      </c>
      <c r="J22" s="1">
        <f t="shared" si="1"/>
        <v>5.3442161207510268E-2</v>
      </c>
      <c r="K22" s="9">
        <f>AVERAGE(J$4:J22)</f>
        <v>0.22485965573525737</v>
      </c>
    </row>
    <row r="23" spans="1:14" x14ac:dyDescent="0.3">
      <c r="A23" s="8">
        <v>20</v>
      </c>
      <c r="B23" s="8">
        <v>18</v>
      </c>
      <c r="C23" s="6">
        <f>$E$2+$F$2*A23</f>
        <v>12.439663865546219</v>
      </c>
      <c r="D23" s="6">
        <f>(1-$J$2)*D22+$J$2*B22</f>
        <v>13.514113590816248</v>
      </c>
      <c r="E23" s="9">
        <f t="shared" si="0"/>
        <v>4.4858864091837525</v>
      </c>
      <c r="F23" s="9">
        <f>ABS(B23-D23)</f>
        <v>4.4858864091837525</v>
      </c>
      <c r="G23" s="9">
        <f>AVERAGE(F$4:F23)</f>
        <v>2.5534194925385387</v>
      </c>
      <c r="H23" s="5">
        <f>E23^2</f>
        <v>20.1231768760995</v>
      </c>
      <c r="I23" s="9">
        <f>AVERAGE(H$4:H23)</f>
        <v>11.069457917165739</v>
      </c>
      <c r="J23" s="1">
        <f t="shared" si="1"/>
        <v>0.24921591162131959</v>
      </c>
      <c r="K23" s="9">
        <f>AVERAGE(J$4:J23)</f>
        <v>0.22607746852956048</v>
      </c>
    </row>
    <row r="24" spans="1:14" x14ac:dyDescent="0.3">
      <c r="A24" s="8">
        <v>21</v>
      </c>
      <c r="B24" s="8">
        <v>9</v>
      </c>
      <c r="C24" s="6">
        <f>$E$2+$F$2*A24</f>
        <v>12.403361344537815</v>
      </c>
      <c r="D24" s="6">
        <f>(1-$J$2)*D23+$J$2*B23</f>
        <v>14.680444057204022</v>
      </c>
      <c r="E24" s="9">
        <f t="shared" si="0"/>
        <v>-5.6804440572040225</v>
      </c>
      <c r="F24" s="9">
        <f>ABS(B24-D24)</f>
        <v>5.6804440572040225</v>
      </c>
      <c r="G24" s="9">
        <f>AVERAGE(F$4:F24)</f>
        <v>2.7023254241892758</v>
      </c>
      <c r="H24" s="5">
        <f>E24^2</f>
        <v>32.267444687024494</v>
      </c>
      <c r="I24" s="9">
        <f>AVERAGE(H$4:H24)</f>
        <v>12.078885858587583</v>
      </c>
      <c r="J24" s="1">
        <f t="shared" si="1"/>
        <v>0.63116045080044691</v>
      </c>
      <c r="K24" s="9">
        <f>AVERAGE(J$4:J24)</f>
        <v>0.24536713435198365</v>
      </c>
    </row>
    <row r="25" spans="1:14" x14ac:dyDescent="0.3">
      <c r="A25" s="8">
        <v>22</v>
      </c>
      <c r="B25" s="8">
        <v>16</v>
      </c>
      <c r="C25" s="6">
        <f>$E$2+$F$2*A25</f>
        <v>12.367058823529412</v>
      </c>
      <c r="D25" s="6">
        <f>(1-$J$2)*D24+$J$2*B24</f>
        <v>13.203528602330977</v>
      </c>
      <c r="E25" s="9">
        <f t="shared" si="0"/>
        <v>2.7964713976690234</v>
      </c>
      <c r="F25" s="9">
        <f>ABS(B25-D25)</f>
        <v>2.7964713976690234</v>
      </c>
      <c r="G25" s="9">
        <f>AVERAGE(F$4:F25)</f>
        <v>2.7066047866201735</v>
      </c>
      <c r="H25" s="5">
        <f>E25^2</f>
        <v>7.8202522779809414</v>
      </c>
      <c r="I25" s="9">
        <f>AVERAGE(H$4:H25)</f>
        <v>11.885311604923645</v>
      </c>
      <c r="J25" s="1">
        <f t="shared" si="1"/>
        <v>0.17477946235431396</v>
      </c>
      <c r="K25" s="9">
        <f>AVERAGE(J$4:J25)</f>
        <v>0.24215860380663504</v>
      </c>
    </row>
    <row r="26" spans="1:14" x14ac:dyDescent="0.3">
      <c r="A26" s="8">
        <v>23</v>
      </c>
      <c r="B26" s="8">
        <v>14</v>
      </c>
      <c r="C26" s="6">
        <f>$E$2+$F$2*A26</f>
        <v>12.330756302521008</v>
      </c>
      <c r="D26" s="6">
        <f>(1-$J$2)*D25+$J$2*B25</f>
        <v>13.930611165724923</v>
      </c>
      <c r="E26" s="9">
        <f t="shared" si="0"/>
        <v>6.9388834275077471E-2</v>
      </c>
      <c r="F26" s="9">
        <f>ABS(B26-D26)</f>
        <v>6.9388834275077471E-2</v>
      </c>
      <c r="G26" s="9">
        <f>AVERAGE(F$4:F26)</f>
        <v>2.5919432234747348</v>
      </c>
      <c r="H26" s="5">
        <f>E26^2</f>
        <v>4.8148103220541664E-3</v>
      </c>
      <c r="I26" s="9">
        <f>AVERAGE(H$4:H26)</f>
        <v>11.368768266027923</v>
      </c>
      <c r="J26" s="1">
        <f t="shared" si="1"/>
        <v>4.9563453053626761E-3</v>
      </c>
      <c r="K26" s="9">
        <f>AVERAGE(J$4:J26)</f>
        <v>0.23184546213266669</v>
      </c>
    </row>
    <row r="27" spans="1:14" x14ac:dyDescent="0.3">
      <c r="A27" s="8">
        <v>24</v>
      </c>
      <c r="B27" s="8">
        <v>15</v>
      </c>
      <c r="C27" s="6">
        <f>$E$2+$F$2*A27</f>
        <v>12.294453781512605</v>
      </c>
      <c r="D27" s="6">
        <f>(1-$J$2)*D26+$J$2*B26</f>
        <v>13.948652262636443</v>
      </c>
      <c r="E27" s="9">
        <f t="shared" si="0"/>
        <v>1.0513477373635567</v>
      </c>
      <c r="F27" s="9">
        <f>ABS(B27-D27)</f>
        <v>1.0513477373635567</v>
      </c>
      <c r="G27" s="9">
        <f>AVERAGE(F$4:F27)</f>
        <v>2.527751744886769</v>
      </c>
      <c r="H27" s="5">
        <f>E27^2</f>
        <v>1.1053320648594702</v>
      </c>
      <c r="I27" s="9">
        <f>AVERAGE(H$4:H27)</f>
        <v>10.941125090979236</v>
      </c>
      <c r="J27" s="1">
        <f t="shared" si="1"/>
        <v>7.0089849157570452E-2</v>
      </c>
      <c r="K27" s="9">
        <f>AVERAGE(J$4:J27)</f>
        <v>0.225105644925371</v>
      </c>
    </row>
    <row r="28" spans="1:14" x14ac:dyDescent="0.3">
      <c r="A28" s="8">
        <v>25</v>
      </c>
      <c r="B28" s="8">
        <v>5</v>
      </c>
      <c r="C28" s="6">
        <f>$E$2+$F$2*A28</f>
        <v>12.258151260504201</v>
      </c>
      <c r="D28" s="6">
        <f>(1-$J$2)*D27+$J$2*B27</f>
        <v>14.222002674350968</v>
      </c>
      <c r="E28" s="9">
        <f t="shared" si="0"/>
        <v>-9.2220026743509678</v>
      </c>
      <c r="F28" s="9">
        <f>ABS(B28-D28)</f>
        <v>9.2220026743509678</v>
      </c>
      <c r="G28" s="9">
        <f>AVERAGE(F$4:F28)</f>
        <v>2.7955217820653364</v>
      </c>
      <c r="H28" s="5">
        <f>E28^2</f>
        <v>85.045333325736408</v>
      </c>
      <c r="I28" s="9">
        <f>AVERAGE(H$4:H28)</f>
        <v>13.905293420369524</v>
      </c>
      <c r="J28" s="1">
        <f t="shared" si="1"/>
        <v>1.8444005348701935</v>
      </c>
      <c r="K28" s="9">
        <f>AVERAGE(J$4:J28)</f>
        <v>0.28987744052316389</v>
      </c>
    </row>
    <row r="29" spans="1:14" x14ac:dyDescent="0.3">
      <c r="A29" s="8">
        <v>26</v>
      </c>
      <c r="B29" s="8">
        <v>10</v>
      </c>
      <c r="C29" s="6">
        <f>$E$2+$F$2*A29</f>
        <v>12.221848739495798</v>
      </c>
      <c r="D29" s="6">
        <f>(1-$J$2)*D28+$J$2*B28</f>
        <v>11.824281979019716</v>
      </c>
      <c r="E29" s="9">
        <f t="shared" si="0"/>
        <v>-1.824281979019716</v>
      </c>
      <c r="F29" s="9">
        <f>ABS(B29-D29)</f>
        <v>1.824281979019716</v>
      </c>
      <c r="G29" s="9">
        <f>AVERAGE(F$4:F29)</f>
        <v>2.7581664050251202</v>
      </c>
      <c r="H29" s="5">
        <f>E29^2</f>
        <v>3.3280047389760914</v>
      </c>
      <c r="I29" s="9">
        <f>AVERAGE(H$4:H29)</f>
        <v>13.498474624931315</v>
      </c>
      <c r="J29" s="1">
        <f t="shared" si="1"/>
        <v>0.18242819790197159</v>
      </c>
      <c r="K29" s="9">
        <f>AVERAGE(J$4:J29)</f>
        <v>0.28574477734542575</v>
      </c>
    </row>
    <row r="30" spans="1:14" x14ac:dyDescent="0.3">
      <c r="A30" s="8">
        <v>27</v>
      </c>
      <c r="B30" s="8">
        <v>6</v>
      </c>
      <c r="C30" s="6">
        <f>$E$2+$F$2*A30</f>
        <v>12.185546218487396</v>
      </c>
      <c r="D30" s="6">
        <f>(1-$J$2)*D29+$J$2*B29</f>
        <v>11.34996866447459</v>
      </c>
      <c r="E30" s="9">
        <f t="shared" si="0"/>
        <v>-5.3499686644745896</v>
      </c>
      <c r="F30" s="9">
        <f>ABS(B30-D30)</f>
        <v>5.3499686644745896</v>
      </c>
      <c r="G30" s="9">
        <f>AVERAGE(F$4:F30)</f>
        <v>2.8541590813010265</v>
      </c>
      <c r="H30" s="5">
        <f>E30^2</f>
        <v>28.622164710860023</v>
      </c>
      <c r="I30" s="9">
        <f>AVERAGE(H$4:H30)</f>
        <v>14.058611294780528</v>
      </c>
      <c r="J30" s="1">
        <f t="shared" si="1"/>
        <v>0.89166144407909831</v>
      </c>
      <c r="K30" s="9">
        <f>AVERAGE(J$4:J30)</f>
        <v>0.30818613537259881</v>
      </c>
    </row>
    <row r="31" spans="1:14" x14ac:dyDescent="0.3">
      <c r="A31" s="8">
        <v>28</v>
      </c>
      <c r="B31" s="8">
        <v>10</v>
      </c>
      <c r="C31" s="6">
        <f>$E$2+$F$2*A31</f>
        <v>12.149243697478992</v>
      </c>
      <c r="D31" s="6">
        <f>(1-$J$2)*D30+$J$2*B30</f>
        <v>9.9589768117111959</v>
      </c>
      <c r="E31" s="9">
        <f t="shared" si="0"/>
        <v>4.1023188288804135E-2</v>
      </c>
      <c r="F31" s="9">
        <f>ABS(B31-D31)</f>
        <v>4.1023188288804135E-2</v>
      </c>
      <c r="G31" s="9">
        <f>AVERAGE(F$4:F31)</f>
        <v>2.753689942264876</v>
      </c>
      <c r="H31" s="5">
        <f>E31^2</f>
        <v>1.6829019773786768E-3</v>
      </c>
      <c r="I31" s="9">
        <f>AVERAGE(H$4:H31)</f>
        <v>13.556578137894702</v>
      </c>
      <c r="J31" s="1">
        <f t="shared" si="1"/>
        <v>4.1023188288804137E-3</v>
      </c>
      <c r="K31" s="9">
        <f>AVERAGE(J$4:J31)</f>
        <v>0.29732599906746604</v>
      </c>
    </row>
    <row r="32" spans="1:14" x14ac:dyDescent="0.3">
      <c r="A32" s="8">
        <v>29</v>
      </c>
      <c r="B32" s="8">
        <v>7</v>
      </c>
      <c r="C32" s="6">
        <f>$E$2+$F$2*A32</f>
        <v>12.112941176470589</v>
      </c>
      <c r="D32" s="6">
        <f>(1-$J$2)*D31+$J$2*B31</f>
        <v>9.9696428406662854</v>
      </c>
      <c r="E32" s="9">
        <f t="shared" si="0"/>
        <v>-2.9696428406662854</v>
      </c>
      <c r="F32" s="9">
        <f>ABS(B32-D32)</f>
        <v>2.9696428406662854</v>
      </c>
      <c r="G32" s="9">
        <f>AVERAGE(F$4:F32)</f>
        <v>2.7611365939338897</v>
      </c>
      <c r="H32" s="5">
        <f>E32^2</f>
        <v>8.818778601120524</v>
      </c>
      <c r="I32" s="9">
        <f>AVERAGE(H$4:H32)</f>
        <v>13.393205740074903</v>
      </c>
      <c r="J32" s="1">
        <f t="shared" si="1"/>
        <v>0.42423469152375504</v>
      </c>
      <c r="K32" s="9">
        <f>AVERAGE(J$4:J32)</f>
        <v>0.30170216087630364</v>
      </c>
    </row>
    <row r="33" spans="1:11" x14ac:dyDescent="0.3">
      <c r="A33" s="8">
        <v>30</v>
      </c>
      <c r="B33" s="8">
        <v>9</v>
      </c>
      <c r="C33" s="6">
        <f>$E$2+$F$2*A33</f>
        <v>12.076638655462185</v>
      </c>
      <c r="D33" s="6">
        <f>(1-$J$2)*D32+$J$2*B32</f>
        <v>9.1975357020930506</v>
      </c>
      <c r="E33" s="9">
        <f t="shared" si="0"/>
        <v>-0.1975357020930506</v>
      </c>
      <c r="F33" s="9">
        <f>ABS(B33-D33)</f>
        <v>0.1975357020930506</v>
      </c>
      <c r="G33" s="9">
        <f>AVERAGE(F$4:F33)</f>
        <v>2.6756832308725285</v>
      </c>
      <c r="H33" s="5">
        <f>E33^2</f>
        <v>3.9020353601394435E-2</v>
      </c>
      <c r="I33" s="9">
        <f>AVERAGE(H$4:H33)</f>
        <v>12.948066227192452</v>
      </c>
      <c r="J33" s="1">
        <f t="shared" si="1"/>
        <v>2.194841134367229E-2</v>
      </c>
      <c r="K33" s="9">
        <f>AVERAGE(J$4:J33)</f>
        <v>0.29237703589188258</v>
      </c>
    </row>
    <row r="34" spans="1:11" x14ac:dyDescent="0.3">
      <c r="A34" s="8">
        <v>31</v>
      </c>
      <c r="B34" s="8">
        <v>15</v>
      </c>
      <c r="C34" s="6">
        <f>$E$2+$F$2*A34</f>
        <v>12.040336134453781</v>
      </c>
      <c r="D34" s="6">
        <f>(1-$J$2)*D33+$J$2*B33</f>
        <v>9.1461764195488584</v>
      </c>
      <c r="E34" s="9">
        <f t="shared" si="0"/>
        <v>5.8538235804511416</v>
      </c>
      <c r="F34" s="9">
        <f>ABS(B34-D34)</f>
        <v>5.8538235804511416</v>
      </c>
      <c r="G34" s="9">
        <f>AVERAGE(F$4:F34)</f>
        <v>2.7782038873105481</v>
      </c>
      <c r="H34" s="5">
        <f>E34^2</f>
        <v>34.267250511045823</v>
      </c>
      <c r="I34" s="9">
        <f>AVERAGE(H$4:H34)</f>
        <v>13.635781849252238</v>
      </c>
      <c r="J34" s="1">
        <f t="shared" si="1"/>
        <v>0.39025490536340945</v>
      </c>
      <c r="K34" s="9">
        <f>AVERAGE(J$4:J34)</f>
        <v>0.29553438651999636</v>
      </c>
    </row>
    <row r="35" spans="1:11" x14ac:dyDescent="0.3">
      <c r="A35" s="8">
        <v>32</v>
      </c>
      <c r="B35" s="8">
        <v>13</v>
      </c>
      <c r="C35" s="6">
        <f>$E$2+$F$2*A35</f>
        <v>12.004033613445378</v>
      </c>
      <c r="D35" s="6">
        <f>(1-$J$2)*D34+$J$2*B34</f>
        <v>10.668170550466154</v>
      </c>
      <c r="E35" s="9">
        <f t="shared" si="0"/>
        <v>2.3318294495338456</v>
      </c>
      <c r="F35" s="9">
        <f>ABS(B35-D35)</f>
        <v>2.3318294495338456</v>
      </c>
      <c r="G35" s="9">
        <f>AVERAGE(F$4:F35)</f>
        <v>2.7642546861300259</v>
      </c>
      <c r="H35" s="5">
        <f>E35^2</f>
        <v>5.4374285817133172</v>
      </c>
      <c r="I35" s="9">
        <f>AVERAGE(H$4:H35)</f>
        <v>13.379583309641648</v>
      </c>
      <c r="J35" s="1">
        <f t="shared" si="1"/>
        <v>0.17937149611798814</v>
      </c>
      <c r="K35" s="9">
        <f>AVERAGE(J$4:J35)</f>
        <v>0.29190429619493358</v>
      </c>
    </row>
    <row r="36" spans="1:11" x14ac:dyDescent="0.3">
      <c r="A36" s="8">
        <v>33</v>
      </c>
      <c r="B36" s="8">
        <v>20</v>
      </c>
      <c r="C36" s="6">
        <f>$E$2+$F$2*A36</f>
        <v>11.967731092436974</v>
      </c>
      <c r="D36" s="6">
        <f>(1-$J$2)*D35+$J$2*B35</f>
        <v>11.274446207344955</v>
      </c>
      <c r="E36" s="9">
        <f t="shared" si="0"/>
        <v>8.7255537926550453</v>
      </c>
      <c r="F36" s="9">
        <f>ABS(B36-D36)</f>
        <v>8.7255537926550453</v>
      </c>
      <c r="G36" s="9">
        <f>AVERAGE(F$4:F36)</f>
        <v>2.9449001136004811</v>
      </c>
      <c r="H36" s="5">
        <f>E36^2</f>
        <v>76.135288988516848</v>
      </c>
      <c r="I36" s="9">
        <f>AVERAGE(H$4:H36)</f>
        <v>15.281271360516653</v>
      </c>
      <c r="J36" s="1">
        <f t="shared" si="1"/>
        <v>0.43627768963275226</v>
      </c>
      <c r="K36" s="9">
        <f>AVERAGE(J$4:J36)</f>
        <v>0.29627924751123108</v>
      </c>
    </row>
    <row r="37" spans="1:11" x14ac:dyDescent="0.3">
      <c r="A37" s="8">
        <v>34</v>
      </c>
      <c r="B37" s="8">
        <v>16</v>
      </c>
      <c r="C37" s="6">
        <f>$E$2+$F$2*A37</f>
        <v>11.931428571428571</v>
      </c>
      <c r="D37" s="6">
        <f>(1-$J$2)*D36+$J$2*B36</f>
        <v>13.543090193435265</v>
      </c>
      <c r="E37" s="9">
        <f t="shared" si="0"/>
        <v>2.4569098065647346</v>
      </c>
      <c r="F37" s="9">
        <f>ABS(B37-D37)</f>
        <v>2.4569098065647346</v>
      </c>
      <c r="G37" s="9">
        <f>AVERAGE(F$4:F37)</f>
        <v>2.9305474575111945</v>
      </c>
      <c r="H37" s="5">
        <f>E37^2</f>
        <v>6.0364057975939618</v>
      </c>
      <c r="I37" s="9">
        <f>AVERAGE(H$4:H37)</f>
        <v>15.009363549842456</v>
      </c>
      <c r="J37" s="1">
        <f t="shared" si="1"/>
        <v>0.15355686291029591</v>
      </c>
      <c r="K37" s="9">
        <f>AVERAGE(J$4:J37)</f>
        <v>0.29208153031708595</v>
      </c>
    </row>
    <row r="38" spans="1:11" x14ac:dyDescent="0.3">
      <c r="A38" s="8">
        <v>35</v>
      </c>
      <c r="B38" s="8">
        <v>15</v>
      </c>
      <c r="C38" s="6">
        <f>$E$2+$F$2*A38</f>
        <v>11.895126050420167</v>
      </c>
      <c r="D38" s="6">
        <f>(1-$J$2)*D37+$J$2*B37</f>
        <v>14.181886743142096</v>
      </c>
      <c r="E38" s="9">
        <f t="shared" si="0"/>
        <v>0.81811325685790415</v>
      </c>
      <c r="F38" s="9">
        <f>ABS(B38-D38)</f>
        <v>0.81811325685790415</v>
      </c>
      <c r="G38" s="9">
        <f>AVERAGE(F$4:F38)</f>
        <v>2.8701921946353863</v>
      </c>
      <c r="H38" s="5">
        <f>E38^2</f>
        <v>0.6693093010466471</v>
      </c>
      <c r="I38" s="9">
        <f>AVERAGE(H$4:H38)</f>
        <v>14.599647714162577</v>
      </c>
      <c r="J38" s="1">
        <f t="shared" si="1"/>
        <v>5.4540883790526941E-2</v>
      </c>
      <c r="K38" s="9">
        <f>AVERAGE(J$4:J38)</f>
        <v>0.28529465470204141</v>
      </c>
    </row>
    <row r="39" spans="1:11" x14ac:dyDescent="0.3">
      <c r="A39" s="8">
        <v>36</v>
      </c>
      <c r="B39" s="8">
        <v>11</v>
      </c>
      <c r="C39" s="6">
        <f>$E$2+$F$2*A39</f>
        <v>11.858823529411765</v>
      </c>
      <c r="D39" s="6">
        <f>(1-$J$2)*D38+$J$2*B38</f>
        <v>14.394596189925151</v>
      </c>
      <c r="E39" s="9">
        <f t="shared" si="0"/>
        <v>-3.3945961899251511</v>
      </c>
      <c r="F39" s="9">
        <f>ABS(B39-D39)</f>
        <v>3.3945961899251511</v>
      </c>
      <c r="G39" s="9">
        <f>AVERAGE(F$4:F39)</f>
        <v>2.8847589722823241</v>
      </c>
      <c r="H39" s="5">
        <f>E39^2</f>
        <v>11.523283292654353</v>
      </c>
      <c r="I39" s="9">
        <f>AVERAGE(H$4:H39)</f>
        <v>14.514193146898457</v>
      </c>
      <c r="J39" s="1">
        <f t="shared" si="1"/>
        <v>0.30859965362955921</v>
      </c>
      <c r="K39" s="9">
        <f>AVERAGE(J$4:J39)</f>
        <v>0.28594201578336131</v>
      </c>
    </row>
    <row r="40" spans="1:11" x14ac:dyDescent="0.3">
      <c r="A40" s="8">
        <v>37</v>
      </c>
      <c r="B40" s="8">
        <v>11</v>
      </c>
      <c r="C40" s="6">
        <f>$E$2+$F$2*A40</f>
        <v>11.822521008403362</v>
      </c>
      <c r="D40" s="6">
        <f>(1-$J$2)*D39+$J$2*B39</f>
        <v>13.512001180544612</v>
      </c>
      <c r="E40" s="9">
        <f t="shared" si="0"/>
        <v>-2.5120011805446119</v>
      </c>
      <c r="F40" s="9">
        <f>ABS(B40-D40)</f>
        <v>2.5120011805446119</v>
      </c>
      <c r="G40" s="9">
        <f>AVERAGE(F$4:F40)</f>
        <v>2.8746844373704943</v>
      </c>
      <c r="H40" s="5">
        <f>E40^2</f>
        <v>6.3101499310575235</v>
      </c>
      <c r="I40" s="9">
        <f>AVERAGE(H$4:H40)</f>
        <v>14.292462249173026</v>
      </c>
      <c r="J40" s="1">
        <f t="shared" si="1"/>
        <v>0.22836374368587381</v>
      </c>
      <c r="K40" s="9">
        <f>AVERAGE(J$4:J40)</f>
        <v>0.28438584626721297</v>
      </c>
    </row>
    <row r="41" spans="1:11" x14ac:dyDescent="0.3">
      <c r="A41" s="8">
        <v>38</v>
      </c>
      <c r="B41" s="8">
        <v>13</v>
      </c>
      <c r="C41" s="6">
        <f>$E$2+$F$2*A41</f>
        <v>11.786218487394958</v>
      </c>
      <c r="D41" s="6">
        <f>(1-$J$2)*D40+$J$2*B40</f>
        <v>12.858880873603013</v>
      </c>
      <c r="E41" s="9">
        <f t="shared" si="0"/>
        <v>0.14111912639698687</v>
      </c>
      <c r="F41" s="9">
        <f>ABS(B41-D41)</f>
        <v>0.14111912639698687</v>
      </c>
      <c r="G41" s="9">
        <f>AVERAGE(F$4:F41)</f>
        <v>2.8027485081343491</v>
      </c>
      <c r="H41" s="5">
        <f>E41^2</f>
        <v>1.9914607835048757E-2</v>
      </c>
      <c r="I41" s="9">
        <f>AVERAGE(H$4:H41)</f>
        <v>13.916868890190448</v>
      </c>
      <c r="J41" s="1">
        <f t="shared" si="1"/>
        <v>1.0855317415152835E-2</v>
      </c>
      <c r="K41" s="9">
        <f>AVERAGE(J$4:J41)</f>
        <v>0.27718767445531667</v>
      </c>
    </row>
    <row r="42" spans="1:11" x14ac:dyDescent="0.3">
      <c r="A42" s="8">
        <v>39</v>
      </c>
      <c r="B42" s="8">
        <v>11</v>
      </c>
      <c r="C42" s="6">
        <f>$E$2+$F$2*A42</f>
        <v>11.749915966386554</v>
      </c>
      <c r="D42" s="6">
        <f>(1-$J$2)*D41+$J$2*B41</f>
        <v>12.895571846466229</v>
      </c>
      <c r="E42" s="9">
        <f t="shared" si="0"/>
        <v>-1.895571846466229</v>
      </c>
      <c r="F42" s="9">
        <f>ABS(B42-D42)</f>
        <v>1.895571846466229</v>
      </c>
      <c r="G42" s="9">
        <f>AVERAGE(F$4:F42)</f>
        <v>2.7794875680915769</v>
      </c>
      <c r="H42" s="5">
        <f>E42^2</f>
        <v>3.5931926251153889</v>
      </c>
      <c r="I42" s="9">
        <f>AVERAGE(H$4:H42)</f>
        <v>13.652159242368011</v>
      </c>
      <c r="J42" s="1">
        <f t="shared" si="1"/>
        <v>0.17232471331511173</v>
      </c>
      <c r="K42" s="9">
        <f>AVERAGE(J$4:J42)</f>
        <v>0.27449888057992677</v>
      </c>
    </row>
    <row r="43" spans="1:11" x14ac:dyDescent="0.3">
      <c r="A43" s="8">
        <v>40</v>
      </c>
      <c r="B43" s="8">
        <v>12</v>
      </c>
      <c r="C43" s="6">
        <f>$E$2+$F$2*A43</f>
        <v>11.713613445378151</v>
      </c>
      <c r="D43" s="6">
        <f>(1-$J$2)*D42+$J$2*B42</f>
        <v>12.402723166385009</v>
      </c>
      <c r="E43" s="9">
        <f t="shared" si="0"/>
        <v>-0.40272316638500882</v>
      </c>
      <c r="F43" s="9">
        <f>ABS(B43-D43)</f>
        <v>0.40272316638500882</v>
      </c>
      <c r="G43" s="9">
        <f>AVERAGE(F$4:F43)</f>
        <v>2.7200684580489125</v>
      </c>
      <c r="H43" s="5">
        <f>E43^2</f>
        <v>0.1621859487431675</v>
      </c>
      <c r="I43" s="9">
        <f>AVERAGE(H$4:H43)</f>
        <v>13.31490991002739</v>
      </c>
      <c r="J43" s="1">
        <f t="shared" si="1"/>
        <v>3.3560263865417404E-2</v>
      </c>
      <c r="K43" s="9">
        <f>AVERAGE(J$4:J43)</f>
        <v>0.26847541516206408</v>
      </c>
    </row>
    <row r="44" spans="1:11" x14ac:dyDescent="0.3">
      <c r="A44" s="8">
        <v>41</v>
      </c>
      <c r="B44" s="8">
        <v>14</v>
      </c>
      <c r="C44" s="6">
        <f>$E$2+$F$2*A44</f>
        <v>11.677310924369747</v>
      </c>
      <c r="D44" s="6">
        <f>(1-$J$2)*D43+$J$2*B43</f>
        <v>12.298015143124907</v>
      </c>
      <c r="E44" s="9">
        <f t="shared" si="0"/>
        <v>1.701984856875093</v>
      </c>
      <c r="F44" s="9">
        <f>ABS(B44-D44)</f>
        <v>1.701984856875093</v>
      </c>
      <c r="G44" s="9">
        <f>AVERAGE(F$4:F44)</f>
        <v>2.6952371507032096</v>
      </c>
      <c r="H44" s="5">
        <f>E44^2</f>
        <v>2.8967524530321311</v>
      </c>
      <c r="I44" s="9">
        <f>AVERAGE(H$4:H44)</f>
        <v>13.060808508637262</v>
      </c>
      <c r="J44" s="1">
        <f t="shared" si="1"/>
        <v>0.12157034691964951</v>
      </c>
      <c r="K44" s="9">
        <f>AVERAGE(J$4:J44)</f>
        <v>0.26489236471712713</v>
      </c>
    </row>
    <row r="45" spans="1:11" x14ac:dyDescent="0.3">
      <c r="A45" s="8">
        <v>42</v>
      </c>
      <c r="B45" s="8">
        <v>8</v>
      </c>
      <c r="C45" s="6">
        <f>$E$2+$F$2*A45</f>
        <v>11.641008403361344</v>
      </c>
      <c r="D45" s="6">
        <f>(1-$J$2)*D44+$J$2*B44</f>
        <v>12.740531205912431</v>
      </c>
      <c r="E45" s="9">
        <f t="shared" si="0"/>
        <v>-4.7405312059124309</v>
      </c>
      <c r="F45" s="9">
        <f>ABS(B45-D45)</f>
        <v>4.7405312059124309</v>
      </c>
      <c r="G45" s="9">
        <f>AVERAGE(F$4:F45)</f>
        <v>2.7439346282081911</v>
      </c>
      <c r="H45" s="5">
        <f>E45^2</f>
        <v>22.472636114229566</v>
      </c>
      <c r="I45" s="9">
        <f>AVERAGE(H$4:H45)</f>
        <v>13.284899642103746</v>
      </c>
      <c r="J45" s="1">
        <f t="shared" si="1"/>
        <v>0.59256640073905387</v>
      </c>
      <c r="K45" s="9">
        <f>AVERAGE(J$4:J45)</f>
        <v>0.27269412747955396</v>
      </c>
    </row>
    <row r="46" spans="1:11" x14ac:dyDescent="0.3">
      <c r="A46" s="8">
        <v>43</v>
      </c>
      <c r="B46" s="8">
        <v>14</v>
      </c>
      <c r="C46" s="6">
        <f>$E$2+$F$2*A46</f>
        <v>11.604705882352942</v>
      </c>
      <c r="D46" s="6">
        <f>(1-$J$2)*D45+$J$2*B45</f>
        <v>11.507993092375198</v>
      </c>
      <c r="E46" s="9">
        <f t="shared" si="0"/>
        <v>2.4920069076248019</v>
      </c>
      <c r="F46" s="9">
        <f>ABS(B46-D46)</f>
        <v>2.4920069076248019</v>
      </c>
      <c r="G46" s="9">
        <f>AVERAGE(F$4:F46)</f>
        <v>2.7380758440085775</v>
      </c>
      <c r="H46" s="5">
        <f>E46^2</f>
        <v>6.2100984276497284</v>
      </c>
      <c r="I46" s="9">
        <f>AVERAGE(H$4:H46)</f>
        <v>13.12036938130249</v>
      </c>
      <c r="J46" s="1">
        <f t="shared" si="1"/>
        <v>0.17800049340177157</v>
      </c>
      <c r="K46" s="9">
        <f>AVERAGE(J$4:J46)</f>
        <v>0.27049194994286135</v>
      </c>
    </row>
    <row r="47" spans="1:11" x14ac:dyDescent="0.3">
      <c r="A47" s="8">
        <v>44</v>
      </c>
      <c r="B47" s="8">
        <v>12</v>
      </c>
      <c r="C47" s="6">
        <f>$E$2+$F$2*A47</f>
        <v>11.568403361344538</v>
      </c>
      <c r="D47" s="6">
        <f>(1-$J$2)*D46+$J$2*B46</f>
        <v>12.155914888357646</v>
      </c>
      <c r="E47" s="9">
        <f t="shared" si="0"/>
        <v>-0.15591488835764622</v>
      </c>
      <c r="F47" s="9">
        <f>ABS(B47-D47)</f>
        <v>0.15591488835764622</v>
      </c>
      <c r="G47" s="9">
        <f>AVERAGE(F$4:F47)</f>
        <v>2.6793903677437836</v>
      </c>
      <c r="H47" s="5">
        <f>E47^2</f>
        <v>2.4309452411577285E-2</v>
      </c>
      <c r="I47" s="9">
        <f>AVERAGE(H$4:H47)</f>
        <v>12.822731655645878</v>
      </c>
      <c r="J47" s="1">
        <f t="shared" si="1"/>
        <v>1.2992907363137185E-2</v>
      </c>
      <c r="K47" s="9">
        <f>AVERAGE(J$4:J47)</f>
        <v>0.26463969897514034</v>
      </c>
    </row>
    <row r="48" spans="1:11" x14ac:dyDescent="0.3">
      <c r="A48" s="8">
        <v>45</v>
      </c>
      <c r="B48" s="8">
        <v>8</v>
      </c>
      <c r="C48" s="6">
        <f>$E$2+$F$2*A48</f>
        <v>11.532100840336135</v>
      </c>
      <c r="D48" s="6">
        <f>(1-$J$2)*D47+$J$2*B47</f>
        <v>12.11537701738466</v>
      </c>
      <c r="E48" s="9">
        <f t="shared" si="0"/>
        <v>-4.1153770173846596</v>
      </c>
      <c r="F48" s="9">
        <f>ABS(B48-D48)</f>
        <v>4.1153770173846596</v>
      </c>
      <c r="G48" s="9">
        <f>AVERAGE(F$4:F48)</f>
        <v>2.7113011821802475</v>
      </c>
      <c r="H48" s="5">
        <f>E48^2</f>
        <v>16.936327995217855</v>
      </c>
      <c r="I48" s="9">
        <f>AVERAGE(H$4:H48)</f>
        <v>12.914144907636366</v>
      </c>
      <c r="J48" s="1">
        <f t="shared" si="1"/>
        <v>0.51442212717308244</v>
      </c>
      <c r="K48" s="9">
        <f>AVERAGE(J$4:J48)</f>
        <v>0.27019041960176127</v>
      </c>
    </row>
    <row r="49" spans="1:11" x14ac:dyDescent="0.3">
      <c r="A49" s="8">
        <v>46</v>
      </c>
      <c r="B49" s="8">
        <v>13</v>
      </c>
      <c r="C49" s="6">
        <f>$E$2+$F$2*A49</f>
        <v>11.495798319327731</v>
      </c>
      <c r="D49" s="6">
        <f>(1-$J$2)*D48+$J$2*B48</f>
        <v>11.045378992864649</v>
      </c>
      <c r="E49" s="9">
        <f t="shared" si="0"/>
        <v>1.9546210071353514</v>
      </c>
      <c r="F49" s="9">
        <f>ABS(B49-D49)</f>
        <v>1.9546210071353514</v>
      </c>
      <c r="G49" s="9">
        <f>AVERAGE(F$4:F49)</f>
        <v>2.6948516131575322</v>
      </c>
      <c r="H49" s="5">
        <f>E49^2</f>
        <v>3.8205432815348153</v>
      </c>
      <c r="I49" s="9">
        <f>AVERAGE(H$4:H49)</f>
        <v>12.716457915764593</v>
      </c>
      <c r="J49" s="1">
        <f t="shared" si="1"/>
        <v>0.15035546208733472</v>
      </c>
      <c r="K49" s="9">
        <f>AVERAGE(J$4:J49)</f>
        <v>0.26758531182970852</v>
      </c>
    </row>
    <row r="50" spans="1:11" x14ac:dyDescent="0.3">
      <c r="A50" s="8">
        <v>47</v>
      </c>
      <c r="B50" s="8">
        <v>8</v>
      </c>
      <c r="C50" s="6">
        <f>$E$2+$F$2*A50</f>
        <v>11.459495798319328</v>
      </c>
      <c r="D50" s="6">
        <f>(1-$J$2)*D49+$J$2*B49</f>
        <v>11.553580454719839</v>
      </c>
      <c r="E50" s="9">
        <f t="shared" si="0"/>
        <v>-3.5535804547198389</v>
      </c>
      <c r="F50" s="9">
        <f>ABS(B50-D50)</f>
        <v>3.5535804547198389</v>
      </c>
      <c r="G50" s="9">
        <f>AVERAGE(F$4:F50)</f>
        <v>2.7131224395737514</v>
      </c>
      <c r="H50" s="5">
        <f>E50^2</f>
        <v>12.627934048166857</v>
      </c>
      <c r="I50" s="9">
        <f>AVERAGE(H$4:H50)</f>
        <v>12.71457442921996</v>
      </c>
      <c r="J50" s="1">
        <f t="shared" si="1"/>
        <v>0.44419755683997986</v>
      </c>
      <c r="K50" s="9">
        <f>AVERAGE(J$4:J50)</f>
        <v>0.27134301917035258</v>
      </c>
    </row>
    <row r="51" spans="1:11" x14ac:dyDescent="0.3">
      <c r="A51" s="8">
        <v>48</v>
      </c>
      <c r="B51" s="8">
        <v>9</v>
      </c>
      <c r="C51" s="6">
        <f>$E$2+$F$2*A51</f>
        <v>11.423193277310924</v>
      </c>
      <c r="D51" s="6">
        <f>(1-$J$2)*D50+$J$2*B50</f>
        <v>10.62964953649268</v>
      </c>
      <c r="E51" s="9">
        <f t="shared" si="0"/>
        <v>-1.6296495364926802</v>
      </c>
      <c r="F51" s="9">
        <f>ABS(B51-D51)</f>
        <v>1.6296495364926802</v>
      </c>
      <c r="G51" s="9">
        <f>AVERAGE(F$4:F51)</f>
        <v>2.6905500874262294</v>
      </c>
      <c r="H51" s="5">
        <f>E51^2</f>
        <v>2.6557576117908073</v>
      </c>
      <c r="I51" s="9">
        <f>AVERAGE(H$4:H51)</f>
        <v>12.50501574552352</v>
      </c>
      <c r="J51" s="1">
        <f t="shared" si="1"/>
        <v>0.18107217072140891</v>
      </c>
      <c r="K51" s="9">
        <f>AVERAGE(J$4:J51)</f>
        <v>0.26946237649433291</v>
      </c>
    </row>
    <row r="52" spans="1:11" x14ac:dyDescent="0.3">
      <c r="A52" s="8">
        <v>49</v>
      </c>
      <c r="B52" s="8">
        <v>15</v>
      </c>
      <c r="C52" s="6">
        <f>$E$2+$F$2*A52</f>
        <v>11.38689075630252</v>
      </c>
      <c r="D52" s="6">
        <f>(1-$J$2)*D51+$J$2*B51</f>
        <v>10.205940657004582</v>
      </c>
      <c r="E52" s="9">
        <f t="shared" si="0"/>
        <v>4.7940593429954177</v>
      </c>
      <c r="F52" s="9">
        <f>ABS(B52-D52)</f>
        <v>4.7940593429954177</v>
      </c>
      <c r="G52" s="9">
        <f>AVERAGE(F$4:F52)</f>
        <v>2.7334788477439678</v>
      </c>
      <c r="H52" s="5">
        <f>E52^2</f>
        <v>22.983004984161656</v>
      </c>
      <c r="I52" s="9">
        <f>AVERAGE(H$4:H52)</f>
        <v>12.718852260597767</v>
      </c>
      <c r="J52" s="1">
        <f t="shared" si="1"/>
        <v>0.31960395619969451</v>
      </c>
      <c r="K52" s="9">
        <f>AVERAGE(J$4:J52)</f>
        <v>0.27048567403934026</v>
      </c>
    </row>
    <row r="53" spans="1:11" x14ac:dyDescent="0.3">
      <c r="A53" s="8">
        <v>50</v>
      </c>
      <c r="B53" s="8">
        <v>11</v>
      </c>
      <c r="C53" s="6">
        <f>$E$2+$F$2*A53</f>
        <v>11.350588235294119</v>
      </c>
      <c r="D53" s="6">
        <f>(1-$J$2)*D52+$J$2*B52</f>
        <v>11.452396086183391</v>
      </c>
      <c r="E53" s="9">
        <f t="shared" si="0"/>
        <v>-0.45239608618339133</v>
      </c>
      <c r="F53" s="9">
        <f>ABS(B53-D53)</f>
        <v>0.45239608618339133</v>
      </c>
      <c r="G53" s="9">
        <f>AVERAGE(F$4:F53)</f>
        <v>2.6878571925127561</v>
      </c>
      <c r="H53" s="5">
        <f>E53^2</f>
        <v>0.20466221879405044</v>
      </c>
      <c r="I53" s="9">
        <f>AVERAGE(H$4:H53)</f>
        <v>12.468568459761693</v>
      </c>
      <c r="J53" s="1">
        <f t="shared" si="1"/>
        <v>4.1126916925762848E-2</v>
      </c>
      <c r="K53" s="9">
        <f>AVERAGE(J$4:J53)</f>
        <v>0.26589849889706874</v>
      </c>
    </row>
    <row r="54" spans="1:11" x14ac:dyDescent="0.3">
      <c r="A54" s="10">
        <v>51</v>
      </c>
      <c r="B54" s="6"/>
      <c r="C54" s="7">
        <f>$E$2+$F$2*A54</f>
        <v>11.314285714285715</v>
      </c>
      <c r="D54" s="6">
        <f>(1-$J$2)*D53+$J$2*B53</f>
        <v>11.33477310377571</v>
      </c>
      <c r="E54" s="9"/>
      <c r="F54" s="9"/>
      <c r="G54" s="6">
        <f>1.25*G53</f>
        <v>3.3598214906409449</v>
      </c>
      <c r="H54" s="5"/>
      <c r="I54" s="11">
        <f>SQRT(I53)</f>
        <v>3.5310860170437217</v>
      </c>
      <c r="K54" s="9">
        <f>AVERAGE(J$4:J54)</f>
        <v>0.26589849889706874</v>
      </c>
    </row>
    <row r="55" spans="1:11" x14ac:dyDescent="0.3">
      <c r="G55" s="11">
        <f>G54/$D$54</f>
        <v>0.29641718099515901</v>
      </c>
      <c r="I55" s="11">
        <f>I54/$D$54</f>
        <v>0.31152683734511516</v>
      </c>
    </row>
  </sheetData>
  <conditionalFormatting sqref="N9:N19">
    <cfRule type="cellIs" dxfId="0" priority="1" operator="equal">
      <formula>$N$21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2018-03-21T15:51:04Z</dcterms:created>
  <dcterms:modified xsi:type="dcterms:W3CDTF">2018-03-21T15:57:30Z</dcterms:modified>
</cp:coreProperties>
</file>