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ink/ink1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public_html\CourseBase\Games\"/>
    </mc:Choice>
  </mc:AlternateContent>
  <bookViews>
    <workbookView xWindow="0" yWindow="0" windowWidth="15360" windowHeight="9900" activeTab="3"/>
  </bookViews>
  <sheets>
    <sheet name="1.ForcES-MAD.TS" sheetId="4" r:id="rId1"/>
    <sheet name="1b.ForcES-MSE" sheetId="5" r:id="rId2"/>
    <sheet name="2.ForcReg" sheetId="6" r:id="rId3"/>
    <sheet name="2b.GaDataRegression" sheetId="3" r:id="rId4"/>
  </sheets>
  <externalReferences>
    <externalReference r:id="rId5"/>
  </externalReferences>
  <definedNames>
    <definedName name="Page2" localSheetId="1">'1b.ForcES-MSE'!$I$16</definedName>
    <definedName name="Page2">'1.ForcES-MAD.TS'!$I$18</definedName>
    <definedName name="Page2b">'2.ForcReg'!$I$2</definedName>
    <definedName name="solver_adj" localSheetId="0" hidden="1">'1.ForcES-MAD.TS'!#REF!</definedName>
    <definedName name="solver_adj" localSheetId="1" hidden="1">'1b.ForcES-MSE'!#REF!</definedName>
    <definedName name="solver_adj" localSheetId="2" hidden="1">'2.ForcReg'!#REF!</definedName>
    <definedName name="solver_cvg" localSheetId="0" hidden="1">0.0001</definedName>
    <definedName name="solver_cvg" localSheetId="1" hidden="1">0.0001</definedName>
    <definedName name="solver_cvg" localSheetId="2" hidden="1">0.0001</definedName>
    <definedName name="solver_cvg" localSheetId="3" hidden="1">0.0001</definedName>
    <definedName name="solver_drv" localSheetId="0" hidden="1">2</definedName>
    <definedName name="solver_drv" localSheetId="1" hidden="1">2</definedName>
    <definedName name="solver_drv" localSheetId="2" hidden="1">2</definedName>
    <definedName name="solver_drv" localSheetId="3" hidden="1">2</definedName>
    <definedName name="solver_eng" localSheetId="0" hidden="1">1</definedName>
    <definedName name="solver_eng" localSheetId="1" hidden="1">1</definedName>
    <definedName name="solver_eng" localSheetId="2" hidden="1">1</definedName>
    <definedName name="solver_eng" localSheetId="3" hidden="1">1</definedName>
    <definedName name="solver_est" localSheetId="0" hidden="1">1</definedName>
    <definedName name="solver_est" localSheetId="1" hidden="1">1</definedName>
    <definedName name="solver_est" localSheetId="2" hidden="1">1</definedName>
    <definedName name="solver_est" localSheetId="3" hidden="1">1</definedName>
    <definedName name="solver_itr" localSheetId="0" hidden="1">2147483647</definedName>
    <definedName name="solver_itr" localSheetId="1" hidden="1">2147483647</definedName>
    <definedName name="solver_itr" localSheetId="2" hidden="1">2147483647</definedName>
    <definedName name="solver_itr" localSheetId="3" hidden="1">2147483647</definedName>
    <definedName name="solver_lhs1" localSheetId="0" hidden="1">'1.ForcES-MAD.TS'!#REF!</definedName>
    <definedName name="solver_lhs1" localSheetId="1" hidden="1">'1b.ForcES-MSE'!#REF!</definedName>
    <definedName name="solver_mip" localSheetId="0" hidden="1">2147483647</definedName>
    <definedName name="solver_mip" localSheetId="1" hidden="1">2147483647</definedName>
    <definedName name="solver_mip" localSheetId="2" hidden="1">2147483647</definedName>
    <definedName name="solver_mip" localSheetId="3" hidden="1">2147483647</definedName>
    <definedName name="solver_mni" localSheetId="0" hidden="1">30</definedName>
    <definedName name="solver_mni" localSheetId="1" hidden="1">30</definedName>
    <definedName name="solver_mni" localSheetId="2" hidden="1">30</definedName>
    <definedName name="solver_mni" localSheetId="3" hidden="1">30</definedName>
    <definedName name="solver_mrt" localSheetId="0" hidden="1">0.075</definedName>
    <definedName name="solver_mrt" localSheetId="1" hidden="1">0.075</definedName>
    <definedName name="solver_mrt" localSheetId="2" hidden="1">0.075</definedName>
    <definedName name="solver_mrt" localSheetId="3" hidden="1">0.075</definedName>
    <definedName name="solver_msl" localSheetId="0" hidden="1">2</definedName>
    <definedName name="solver_msl" localSheetId="1" hidden="1">2</definedName>
    <definedName name="solver_msl" localSheetId="2" hidden="1">2</definedName>
    <definedName name="solver_msl" localSheetId="3" hidden="1">2</definedName>
    <definedName name="solver_neg" localSheetId="0" hidden="1">1</definedName>
    <definedName name="solver_neg" localSheetId="1" hidden="1">1</definedName>
    <definedName name="solver_neg" localSheetId="2" hidden="1">1</definedName>
    <definedName name="solver_neg" localSheetId="3" hidden="1">1</definedName>
    <definedName name="solver_nod" localSheetId="0" hidden="1">2147483647</definedName>
    <definedName name="solver_nod" localSheetId="1" hidden="1">2147483647</definedName>
    <definedName name="solver_nod" localSheetId="2" hidden="1">2147483647</definedName>
    <definedName name="solver_nod" localSheetId="3" hidden="1">2147483647</definedName>
    <definedName name="solver_num" localSheetId="0" hidden="1">0</definedName>
    <definedName name="solver_num" localSheetId="1" hidden="1">0</definedName>
    <definedName name="solver_num" localSheetId="2" hidden="1">0</definedName>
    <definedName name="solver_num" localSheetId="3" hidden="1">0</definedName>
    <definedName name="solver_nwt" localSheetId="0" hidden="1">1</definedName>
    <definedName name="solver_nwt" localSheetId="1" hidden="1">1</definedName>
    <definedName name="solver_nwt" localSheetId="2" hidden="1">1</definedName>
    <definedName name="solver_nwt" localSheetId="3" hidden="1">1</definedName>
    <definedName name="solver_opt" localSheetId="0" hidden="1">'1.ForcES-MAD.TS'!#REF!</definedName>
    <definedName name="solver_opt" localSheetId="1" hidden="1">'1b.ForcES-MSE'!#REF!</definedName>
    <definedName name="solver_opt" localSheetId="2" hidden="1">'2.ForcReg'!#REF!</definedName>
    <definedName name="solver_pre" localSheetId="0" hidden="1">0.000001</definedName>
    <definedName name="solver_pre" localSheetId="1" hidden="1">0.000001</definedName>
    <definedName name="solver_pre" localSheetId="2" hidden="1">0.000001</definedName>
    <definedName name="solver_pre" localSheetId="3" hidden="1">0.000001</definedName>
    <definedName name="solver_rbv" localSheetId="0" hidden="1">2</definedName>
    <definedName name="solver_rbv" localSheetId="1" hidden="1">2</definedName>
    <definedName name="solver_rbv" localSheetId="2" hidden="1">2</definedName>
    <definedName name="solver_rbv" localSheetId="3" hidden="1">2</definedName>
    <definedName name="solver_rel1" localSheetId="0" hidden="1">1</definedName>
    <definedName name="solver_rel1" localSheetId="1" hidden="1">1</definedName>
    <definedName name="solver_rhs1" localSheetId="0" hidden="1">1</definedName>
    <definedName name="solver_rhs1" localSheetId="1" hidden="1">1</definedName>
    <definedName name="solver_rlx" localSheetId="0" hidden="1">2</definedName>
    <definedName name="solver_rlx" localSheetId="1" hidden="1">2</definedName>
    <definedName name="solver_rlx" localSheetId="2" hidden="1">2</definedName>
    <definedName name="solver_rlx" localSheetId="3" hidden="1">2</definedName>
    <definedName name="solver_rsd" localSheetId="0" hidden="1">0</definedName>
    <definedName name="solver_rsd" localSheetId="1" hidden="1">0</definedName>
    <definedName name="solver_rsd" localSheetId="2" hidden="1">0</definedName>
    <definedName name="solver_rsd" localSheetId="3" hidden="1">0</definedName>
    <definedName name="solver_scl" localSheetId="0" hidden="1">2</definedName>
    <definedName name="solver_scl" localSheetId="1" hidden="1">2</definedName>
    <definedName name="solver_scl" localSheetId="2" hidden="1">2</definedName>
    <definedName name="solver_scl" localSheetId="3" hidden="1">2</definedName>
    <definedName name="solver_sho" localSheetId="0" hidden="1">2</definedName>
    <definedName name="solver_sho" localSheetId="1" hidden="1">2</definedName>
    <definedName name="solver_sho" localSheetId="2" hidden="1">2</definedName>
    <definedName name="solver_sho" localSheetId="3" hidden="1">2</definedName>
    <definedName name="solver_ssz" localSheetId="0" hidden="1">100</definedName>
    <definedName name="solver_ssz" localSheetId="1" hidden="1">100</definedName>
    <definedName name="solver_ssz" localSheetId="2" hidden="1">100</definedName>
    <definedName name="solver_ssz" localSheetId="3" hidden="1">100</definedName>
    <definedName name="solver_tim" localSheetId="0" hidden="1">2147483647</definedName>
    <definedName name="solver_tim" localSheetId="1" hidden="1">2147483647</definedName>
    <definedName name="solver_tim" localSheetId="2" hidden="1">2147483647</definedName>
    <definedName name="solver_tim" localSheetId="3" hidden="1">2147483647</definedName>
    <definedName name="solver_tol" localSheetId="0" hidden="1">0.01</definedName>
    <definedName name="solver_tol" localSheetId="1" hidden="1">0.01</definedName>
    <definedName name="solver_tol" localSheetId="2" hidden="1">0.01</definedName>
    <definedName name="solver_tol" localSheetId="3" hidden="1">0.01</definedName>
    <definedName name="solver_typ" localSheetId="0" hidden="1">2</definedName>
    <definedName name="solver_typ" localSheetId="1" hidden="1">2</definedName>
    <definedName name="solver_typ" localSheetId="2" hidden="1">2</definedName>
    <definedName name="solver_typ" localSheetId="3" hidden="1">2</definedName>
    <definedName name="solver_val" localSheetId="0" hidden="1">0</definedName>
    <definedName name="solver_val" localSheetId="1" hidden="1">0</definedName>
    <definedName name="solver_val" localSheetId="2" hidden="1">0</definedName>
    <definedName name="solver_val" localSheetId="3" hidden="1">0</definedName>
    <definedName name="solver_ver" localSheetId="0" hidden="1">3</definedName>
    <definedName name="solver_ver" localSheetId="1" hidden="1">3</definedName>
    <definedName name="solver_ver" localSheetId="2" hidden="1">3</definedName>
    <definedName name="solver_ver" localSheetId="3" hidden="1">3</definedName>
  </definedNames>
  <calcPr calcId="162913"/>
</workbook>
</file>

<file path=xl/calcChain.xml><?xml version="1.0" encoding="utf-8"?>
<calcChain xmlns="http://schemas.openxmlformats.org/spreadsheetml/2006/main">
  <c r="F4" i="6" l="1"/>
  <c r="B7" i="6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I5" i="5"/>
  <c r="B11" i="5"/>
  <c r="B12" i="5"/>
  <c r="J12" i="5"/>
  <c r="J13" i="5" s="1"/>
  <c r="J14" i="5" s="1"/>
  <c r="J15" i="5" s="1"/>
  <c r="J16" i="5" s="1"/>
  <c r="J17" i="5" s="1"/>
  <c r="J18" i="5" s="1"/>
  <c r="J19" i="5" s="1"/>
  <c r="J20" i="5" s="1"/>
  <c r="J21" i="5" s="1"/>
  <c r="J22" i="5" s="1"/>
  <c r="B13" i="5"/>
  <c r="B14" i="5"/>
  <c r="B15" i="5"/>
  <c r="B16" i="5"/>
  <c r="B17" i="5"/>
  <c r="B18" i="5"/>
  <c r="B19" i="5"/>
  <c r="B20" i="5"/>
  <c r="B21" i="5"/>
  <c r="B22" i="5"/>
  <c r="B23" i="5"/>
  <c r="B24" i="5"/>
  <c r="K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W48" i="5"/>
  <c r="B49" i="5"/>
  <c r="W49" i="5" s="1"/>
  <c r="B50" i="5"/>
  <c r="W50" i="5" s="1"/>
  <c r="B51" i="5"/>
  <c r="W51" i="5" s="1"/>
  <c r="B52" i="5"/>
  <c r="B13" i="4"/>
  <c r="C13" i="4"/>
  <c r="C14" i="4" s="1"/>
  <c r="C15" i="4" s="1"/>
  <c r="C16" i="4" s="1"/>
  <c r="C17" i="4" s="1"/>
  <c r="C18" i="4" s="1"/>
  <c r="C19" i="4" s="1"/>
  <c r="C20" i="4" s="1"/>
  <c r="C21" i="4" s="1"/>
  <c r="C22" i="4" s="1"/>
  <c r="C23" i="4" s="1"/>
  <c r="C24" i="4" s="1"/>
  <c r="C25" i="4" s="1"/>
  <c r="C26" i="4" s="1"/>
  <c r="B14" i="4"/>
  <c r="J14" i="4"/>
  <c r="B15" i="4"/>
  <c r="J15" i="4"/>
  <c r="B16" i="4"/>
  <c r="J16" i="4"/>
  <c r="B17" i="4"/>
  <c r="J17" i="4"/>
  <c r="B18" i="4"/>
  <c r="J18" i="4"/>
  <c r="B19" i="4"/>
  <c r="J19" i="4"/>
  <c r="B20" i="4"/>
  <c r="J20" i="4"/>
  <c r="B21" i="4"/>
  <c r="J21" i="4"/>
  <c r="B22" i="4"/>
  <c r="J22" i="4"/>
  <c r="B23" i="4"/>
  <c r="J23" i="4"/>
  <c r="B24" i="4"/>
  <c r="J24" i="4"/>
  <c r="B25" i="4"/>
  <c r="B26" i="4"/>
  <c r="K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W49" i="4" s="1"/>
  <c r="B50" i="4"/>
  <c r="B51" i="4"/>
  <c r="W51" i="4" s="1"/>
  <c r="B52" i="4"/>
  <c r="B53" i="4"/>
  <c r="W53" i="4"/>
  <c r="B54" i="4"/>
  <c r="M5" i="6" l="1"/>
  <c r="F2" i="6" s="1"/>
  <c r="J18" i="6"/>
  <c r="D26" i="4"/>
  <c r="E26" i="4" s="1"/>
  <c r="C27" i="4"/>
  <c r="D24" i="4"/>
  <c r="E24" i="4" s="1"/>
  <c r="D20" i="4"/>
  <c r="E20" i="4" s="1"/>
  <c r="D17" i="4"/>
  <c r="E17" i="4" s="1"/>
  <c r="D19" i="4"/>
  <c r="E19" i="4" s="1"/>
  <c r="D14" i="4"/>
  <c r="E14" i="4" s="1"/>
  <c r="D25" i="4"/>
  <c r="E25" i="4" s="1"/>
  <c r="D21" i="4"/>
  <c r="E21" i="4" s="1"/>
  <c r="D15" i="4"/>
  <c r="E15" i="4" s="1"/>
  <c r="W52" i="4"/>
  <c r="D18" i="4"/>
  <c r="E18" i="4" s="1"/>
  <c r="D13" i="4"/>
  <c r="D22" i="4"/>
  <c r="E22" i="4" s="1"/>
  <c r="W50" i="4"/>
  <c r="D16" i="4"/>
  <c r="E16" i="4" s="1"/>
  <c r="W47" i="5"/>
  <c r="C11" i="5"/>
  <c r="C12" i="5" s="1"/>
  <c r="C13" i="5" s="1"/>
  <c r="D23" i="4"/>
  <c r="E23" i="4" s="1"/>
  <c r="J17" i="6"/>
  <c r="M6" i="6" l="1"/>
  <c r="D11" i="5"/>
  <c r="E11" i="5" s="1"/>
  <c r="D12" i="5"/>
  <c r="C8" i="6"/>
  <c r="C12" i="6"/>
  <c r="C16" i="6"/>
  <c r="C19" i="6"/>
  <c r="C23" i="6"/>
  <c r="C27" i="6"/>
  <c r="C31" i="6"/>
  <c r="C35" i="6"/>
  <c r="C39" i="6"/>
  <c r="C43" i="6"/>
  <c r="C47" i="6"/>
  <c r="C49" i="6"/>
  <c r="F3" i="6" s="1"/>
  <c r="C10" i="6"/>
  <c r="C14" i="6"/>
  <c r="C21" i="6"/>
  <c r="C25" i="6"/>
  <c r="C29" i="6"/>
  <c r="C33" i="6"/>
  <c r="C37" i="6"/>
  <c r="C41" i="6"/>
  <c r="C45" i="6"/>
  <c r="C18" i="6"/>
  <c r="C17" i="6"/>
  <c r="C7" i="6"/>
  <c r="C28" i="6"/>
  <c r="C44" i="6"/>
  <c r="C13" i="6"/>
  <c r="C34" i="6"/>
  <c r="C24" i="6"/>
  <c r="C40" i="6"/>
  <c r="C9" i="6"/>
  <c r="C30" i="6"/>
  <c r="C46" i="6"/>
  <c r="C15" i="6"/>
  <c r="C20" i="6"/>
  <c r="C36" i="6"/>
  <c r="C11" i="6"/>
  <c r="C22" i="6"/>
  <c r="C38" i="6"/>
  <c r="C26" i="6"/>
  <c r="C42" i="6"/>
  <c r="C32" i="6"/>
  <c r="C48" i="6"/>
  <c r="E13" i="4"/>
  <c r="G17" i="4"/>
  <c r="G14" i="4"/>
  <c r="G20" i="4"/>
  <c r="G24" i="4"/>
  <c r="G16" i="4"/>
  <c r="G19" i="4"/>
  <c r="G23" i="4"/>
  <c r="G26" i="4"/>
  <c r="G13" i="4"/>
  <c r="G18" i="4"/>
  <c r="G22" i="4"/>
  <c r="G15" i="4"/>
  <c r="G21" i="4"/>
  <c r="G25" i="4"/>
  <c r="C28" i="4"/>
  <c r="D27" i="4"/>
  <c r="E27" i="4" s="1"/>
  <c r="C14" i="5"/>
  <c r="D13" i="5"/>
  <c r="E12" i="5" l="1"/>
  <c r="E13" i="5"/>
  <c r="G27" i="4"/>
  <c r="H27" i="4" s="1"/>
  <c r="C29" i="4"/>
  <c r="D28" i="4"/>
  <c r="G28" i="4"/>
  <c r="F26" i="4"/>
  <c r="H26" i="4" s="1"/>
  <c r="F27" i="4"/>
  <c r="F15" i="4"/>
  <c r="H15" i="4" s="1"/>
  <c r="F17" i="4"/>
  <c r="H17" i="4" s="1"/>
  <c r="F13" i="4"/>
  <c r="H13" i="4" s="1"/>
  <c r="F14" i="4"/>
  <c r="H14" i="4" s="1"/>
  <c r="F16" i="4"/>
  <c r="H16" i="4" s="1"/>
  <c r="F18" i="4"/>
  <c r="H18" i="4" s="1"/>
  <c r="F20" i="4"/>
  <c r="H20" i="4" s="1"/>
  <c r="F19" i="4"/>
  <c r="H19" i="4" s="1"/>
  <c r="F23" i="4"/>
  <c r="H23" i="4" s="1"/>
  <c r="F24" i="4"/>
  <c r="H24" i="4" s="1"/>
  <c r="F22" i="4"/>
  <c r="F21" i="4"/>
  <c r="H21" i="4" s="1"/>
  <c r="F25" i="4"/>
  <c r="H25" i="4" s="1"/>
  <c r="H22" i="4"/>
  <c r="C15" i="5"/>
  <c r="D14" i="5"/>
  <c r="C16" i="5" l="1"/>
  <c r="D15" i="5"/>
  <c r="E14" i="5"/>
  <c r="E28" i="4"/>
  <c r="C30" i="4"/>
  <c r="D29" i="4"/>
  <c r="E29" i="4" l="1"/>
  <c r="E15" i="5"/>
  <c r="D16" i="5"/>
  <c r="E16" i="5" s="1"/>
  <c r="C17" i="5"/>
  <c r="C31" i="4"/>
  <c r="D30" i="4"/>
  <c r="G30" i="4" s="1"/>
  <c r="G29" i="4"/>
  <c r="F28" i="4"/>
  <c r="H28" i="4" s="1"/>
  <c r="F29" i="4"/>
  <c r="C32" i="4" l="1"/>
  <c r="D31" i="4"/>
  <c r="H29" i="4"/>
  <c r="E30" i="4"/>
  <c r="C18" i="5"/>
  <c r="D17" i="5"/>
  <c r="E17" i="5" l="1"/>
  <c r="G31" i="4"/>
  <c r="F30" i="4"/>
  <c r="H30" i="4" s="1"/>
  <c r="C33" i="4"/>
  <c r="D32" i="4"/>
  <c r="D18" i="5"/>
  <c r="E18" i="5" s="1"/>
  <c r="C19" i="5"/>
  <c r="E31" i="4"/>
  <c r="C20" i="5" l="1"/>
  <c r="D19" i="5"/>
  <c r="C34" i="4"/>
  <c r="D33" i="4"/>
  <c r="E32" i="4"/>
  <c r="G32" i="4"/>
  <c r="F31" i="4"/>
  <c r="H31" i="4" s="1"/>
  <c r="F32" i="4" l="1"/>
  <c r="H32" i="4" s="1"/>
  <c r="E33" i="4"/>
  <c r="F33" i="4" s="1"/>
  <c r="G33" i="4"/>
  <c r="C35" i="4"/>
  <c r="D34" i="4"/>
  <c r="C21" i="5"/>
  <c r="D20" i="5"/>
  <c r="E20" i="5" s="1"/>
  <c r="E19" i="5"/>
  <c r="H33" i="4" l="1"/>
  <c r="C22" i="5"/>
  <c r="D21" i="5"/>
  <c r="E21" i="5" s="1"/>
  <c r="E34" i="4"/>
  <c r="G34" i="4"/>
  <c r="C36" i="4"/>
  <c r="D35" i="4"/>
  <c r="E35" i="4" l="1"/>
  <c r="F35" i="4" s="1"/>
  <c r="G35" i="4"/>
  <c r="F34" i="4"/>
  <c r="H34" i="4" s="1"/>
  <c r="C37" i="4"/>
  <c r="D36" i="4"/>
  <c r="C23" i="5"/>
  <c r="D22" i="5"/>
  <c r="E22" i="5" s="1"/>
  <c r="E36" i="4" l="1"/>
  <c r="F36" i="4" s="1"/>
  <c r="G36" i="4"/>
  <c r="C38" i="4"/>
  <c r="D37" i="4"/>
  <c r="C24" i="5"/>
  <c r="D23" i="5"/>
  <c r="E23" i="5" s="1"/>
  <c r="H35" i="4"/>
  <c r="H36" i="4" l="1"/>
  <c r="C25" i="5"/>
  <c r="D24" i="5"/>
  <c r="E24" i="5" s="1"/>
  <c r="E37" i="4"/>
  <c r="F37" i="4" s="1"/>
  <c r="G37" i="4"/>
  <c r="C39" i="4"/>
  <c r="D38" i="4"/>
  <c r="H37" i="4" l="1"/>
  <c r="C40" i="4"/>
  <c r="D39" i="4"/>
  <c r="E38" i="4"/>
  <c r="F38" i="4" s="1"/>
  <c r="G38" i="4"/>
  <c r="C26" i="5"/>
  <c r="D25" i="5"/>
  <c r="E25" i="5" s="1"/>
  <c r="D26" i="5" l="1"/>
  <c r="E26" i="5" s="1"/>
  <c r="C27" i="5"/>
  <c r="H38" i="4"/>
  <c r="E39" i="4"/>
  <c r="F39" i="4" s="1"/>
  <c r="G39" i="4"/>
  <c r="C41" i="4"/>
  <c r="D40" i="4"/>
  <c r="H39" i="4" l="1"/>
  <c r="C42" i="4"/>
  <c r="D41" i="4"/>
  <c r="E40" i="4"/>
  <c r="F40" i="4" s="1"/>
  <c r="G40" i="4"/>
  <c r="C28" i="5"/>
  <c r="D27" i="5"/>
  <c r="E27" i="5" s="1"/>
  <c r="H40" i="4" l="1"/>
  <c r="E41" i="4"/>
  <c r="F41" i="4" s="1"/>
  <c r="G41" i="4"/>
  <c r="H41" i="4" s="1"/>
  <c r="D28" i="5"/>
  <c r="E28" i="5" s="1"/>
  <c r="C29" i="5"/>
  <c r="C43" i="4"/>
  <c r="D42" i="4"/>
  <c r="C44" i="4" l="1"/>
  <c r="D43" i="4"/>
  <c r="C30" i="5"/>
  <c r="D29" i="5"/>
  <c r="E29" i="5" s="1"/>
  <c r="E42" i="4"/>
  <c r="F42" i="4" s="1"/>
  <c r="G42" i="4"/>
  <c r="H42" i="4" l="1"/>
  <c r="E43" i="4"/>
  <c r="F43" i="4" s="1"/>
  <c r="G43" i="4"/>
  <c r="D30" i="5"/>
  <c r="E30" i="5" s="1"/>
  <c r="C31" i="5"/>
  <c r="C45" i="4"/>
  <c r="D44" i="4"/>
  <c r="H43" i="4" l="1"/>
  <c r="C32" i="5"/>
  <c r="D31" i="5"/>
  <c r="E31" i="5" s="1"/>
  <c r="E44" i="4"/>
  <c r="F44" i="4" s="1"/>
  <c r="G44" i="4"/>
  <c r="C46" i="4"/>
  <c r="D45" i="4"/>
  <c r="H44" i="4" l="1"/>
  <c r="D46" i="4"/>
  <c r="C47" i="4"/>
  <c r="E45" i="4"/>
  <c r="F45" i="4" s="1"/>
  <c r="G45" i="4"/>
  <c r="D32" i="5"/>
  <c r="E32" i="5" s="1"/>
  <c r="C33" i="5"/>
  <c r="H45" i="4" l="1"/>
  <c r="C34" i="5"/>
  <c r="D33" i="5"/>
  <c r="E33" i="5" s="1"/>
  <c r="C48" i="4"/>
  <c r="D47" i="4"/>
  <c r="E46" i="4"/>
  <c r="F46" i="4" s="1"/>
  <c r="G46" i="4"/>
  <c r="H46" i="4" l="1"/>
  <c r="E47" i="4"/>
  <c r="F47" i="4" s="1"/>
  <c r="G47" i="4"/>
  <c r="C49" i="4"/>
  <c r="D48" i="4"/>
  <c r="D34" i="5"/>
  <c r="E34" i="5" s="1"/>
  <c r="C35" i="5"/>
  <c r="E48" i="4" l="1"/>
  <c r="F48" i="4" s="1"/>
  <c r="G48" i="4"/>
  <c r="C36" i="5"/>
  <c r="D35" i="5"/>
  <c r="E35" i="5" s="1"/>
  <c r="C50" i="4"/>
  <c r="D49" i="4"/>
  <c r="H47" i="4"/>
  <c r="E49" i="4" l="1"/>
  <c r="F49" i="4" s="1"/>
  <c r="G49" i="4"/>
  <c r="H49" i="4" s="1"/>
  <c r="D36" i="5"/>
  <c r="E36" i="5" s="1"/>
  <c r="C37" i="5"/>
  <c r="H48" i="4"/>
  <c r="C51" i="4"/>
  <c r="D50" i="4"/>
  <c r="E50" i="4" l="1"/>
  <c r="F50" i="4" s="1"/>
  <c r="G50" i="4"/>
  <c r="C52" i="4"/>
  <c r="D51" i="4"/>
  <c r="C38" i="5"/>
  <c r="D37" i="5"/>
  <c r="E37" i="5" s="1"/>
  <c r="H50" i="4" l="1"/>
  <c r="D38" i="5"/>
  <c r="E38" i="5" s="1"/>
  <c r="C39" i="5"/>
  <c r="E51" i="4"/>
  <c r="F51" i="4" s="1"/>
  <c r="G51" i="4"/>
  <c r="C53" i="4"/>
  <c r="D52" i="4"/>
  <c r="C54" i="4" l="1"/>
  <c r="D53" i="4"/>
  <c r="E52" i="4"/>
  <c r="F52" i="4" s="1"/>
  <c r="G52" i="4"/>
  <c r="H51" i="4"/>
  <c r="C40" i="5"/>
  <c r="D39" i="5"/>
  <c r="E39" i="5" s="1"/>
  <c r="H52" i="4" l="1"/>
  <c r="D40" i="5"/>
  <c r="E40" i="5" s="1"/>
  <c r="C41" i="5"/>
  <c r="E53" i="4"/>
  <c r="F53" i="4" s="1"/>
  <c r="G53" i="4"/>
  <c r="C55" i="4"/>
  <c r="I4" i="4" s="1"/>
  <c r="D54" i="4"/>
  <c r="E54" i="4" l="1"/>
  <c r="F54" i="4" s="1"/>
  <c r="G54" i="4"/>
  <c r="H53" i="4"/>
  <c r="C42" i="5"/>
  <c r="D41" i="5"/>
  <c r="E41" i="5" s="1"/>
  <c r="H54" i="4" l="1"/>
  <c r="D42" i="5"/>
  <c r="E42" i="5" s="1"/>
  <c r="C43" i="5"/>
  <c r="I5" i="4"/>
  <c r="K13" i="4"/>
  <c r="F55" i="4"/>
  <c r="C44" i="5" l="1"/>
  <c r="D43" i="5"/>
  <c r="E43" i="5" s="1"/>
  <c r="D44" i="5" l="1"/>
  <c r="E44" i="5" s="1"/>
  <c r="C45" i="5"/>
  <c r="C46" i="5" l="1"/>
  <c r="D45" i="5"/>
  <c r="E45" i="5" s="1"/>
  <c r="C47" i="5" l="1"/>
  <c r="D46" i="5"/>
  <c r="E46" i="5" s="1"/>
  <c r="C48" i="5" l="1"/>
  <c r="D47" i="5"/>
  <c r="E47" i="5" s="1"/>
  <c r="D48" i="5" l="1"/>
  <c r="E48" i="5" s="1"/>
  <c r="C49" i="5"/>
  <c r="C50" i="5" l="1"/>
  <c r="D49" i="5"/>
  <c r="E49" i="5" s="1"/>
  <c r="C51" i="5" l="1"/>
  <c r="D50" i="5"/>
  <c r="E50" i="5" s="1"/>
  <c r="D51" i="5" l="1"/>
  <c r="E51" i="5" s="1"/>
  <c r="C52" i="5"/>
  <c r="C53" i="5" l="1"/>
  <c r="I4" i="5" s="1"/>
  <c r="D52" i="5"/>
  <c r="E52" i="5" s="1"/>
  <c r="E53" i="5" l="1"/>
  <c r="E54" i="5"/>
  <c r="K11" i="5"/>
  <c r="H8" i="3" l="1"/>
  <c r="G20" i="3"/>
  <c r="G19" i="3"/>
  <c r="H4" i="3"/>
  <c r="H5" i="3" s="1"/>
  <c r="C5" i="3" l="1"/>
  <c r="D5" i="3" s="1"/>
  <c r="C9" i="3"/>
  <c r="D9" i="3" s="1"/>
  <c r="C13" i="3"/>
  <c r="D13" i="3" s="1"/>
  <c r="C17" i="3"/>
  <c r="D17" i="3" s="1"/>
  <c r="C21" i="3"/>
  <c r="D21" i="3" s="1"/>
  <c r="C25" i="3"/>
  <c r="D25" i="3" s="1"/>
  <c r="C29" i="3"/>
  <c r="D29" i="3" s="1"/>
  <c r="C33" i="3"/>
  <c r="D33" i="3" s="1"/>
  <c r="C37" i="3"/>
  <c r="D37" i="3" s="1"/>
  <c r="C41" i="3"/>
  <c r="D41" i="3" s="1"/>
  <c r="C45" i="3"/>
  <c r="D45" i="3" s="1"/>
  <c r="C49" i="3"/>
  <c r="D49" i="3" s="1"/>
  <c r="C6" i="3"/>
  <c r="D6" i="3" s="1"/>
  <c r="C10" i="3"/>
  <c r="D10" i="3" s="1"/>
  <c r="C14" i="3"/>
  <c r="D14" i="3" s="1"/>
  <c r="C18" i="3"/>
  <c r="D18" i="3" s="1"/>
  <c r="C22" i="3"/>
  <c r="D22" i="3" s="1"/>
  <c r="C26" i="3"/>
  <c r="D26" i="3" s="1"/>
  <c r="C30" i="3"/>
  <c r="D30" i="3" s="1"/>
  <c r="C34" i="3"/>
  <c r="D34" i="3" s="1"/>
  <c r="C38" i="3"/>
  <c r="D38" i="3" s="1"/>
  <c r="C42" i="3"/>
  <c r="D42" i="3" s="1"/>
  <c r="C46" i="3"/>
  <c r="D46" i="3" s="1"/>
  <c r="C50" i="3"/>
  <c r="D50" i="3" s="1"/>
  <c r="C3" i="3"/>
  <c r="D3" i="3" s="1"/>
  <c r="C7" i="3"/>
  <c r="D7" i="3" s="1"/>
  <c r="C11" i="3"/>
  <c r="D11" i="3" s="1"/>
  <c r="C15" i="3"/>
  <c r="D15" i="3" s="1"/>
  <c r="C19" i="3"/>
  <c r="D19" i="3" s="1"/>
  <c r="C23" i="3"/>
  <c r="D23" i="3" s="1"/>
  <c r="C27" i="3"/>
  <c r="D27" i="3" s="1"/>
  <c r="C31" i="3"/>
  <c r="D31" i="3" s="1"/>
  <c r="C35" i="3"/>
  <c r="D35" i="3" s="1"/>
  <c r="C39" i="3"/>
  <c r="D39" i="3" s="1"/>
  <c r="C43" i="3"/>
  <c r="D43" i="3" s="1"/>
  <c r="C47" i="3"/>
  <c r="D47" i="3" s="1"/>
  <c r="C51" i="3"/>
  <c r="D51" i="3" s="1"/>
  <c r="C4" i="3"/>
  <c r="D4" i="3" s="1"/>
  <c r="C8" i="3"/>
  <c r="D8" i="3" s="1"/>
  <c r="C12" i="3"/>
  <c r="D12" i="3" s="1"/>
  <c r="C16" i="3"/>
  <c r="D16" i="3" s="1"/>
  <c r="C20" i="3"/>
  <c r="D20" i="3" s="1"/>
  <c r="C24" i="3"/>
  <c r="D24" i="3" s="1"/>
  <c r="C28" i="3"/>
  <c r="D28" i="3" s="1"/>
  <c r="C32" i="3"/>
  <c r="D32" i="3" s="1"/>
  <c r="C36" i="3"/>
  <c r="D36" i="3" s="1"/>
  <c r="C40" i="3"/>
  <c r="D40" i="3" s="1"/>
  <c r="C44" i="3"/>
  <c r="D44" i="3" s="1"/>
  <c r="C48" i="3"/>
  <c r="D48" i="3" s="1"/>
  <c r="C2" i="3"/>
  <c r="D2" i="3" s="1"/>
  <c r="H7" i="3" l="1"/>
</calcChain>
</file>

<file path=xl/sharedStrings.xml><?xml version="1.0" encoding="utf-8"?>
<sst xmlns="http://schemas.openxmlformats.org/spreadsheetml/2006/main" count="115" uniqueCount="64">
  <si>
    <t>Day</t>
  </si>
  <si>
    <t>Standard Error</t>
  </si>
  <si>
    <t>SUMMARY OUTPUT</t>
  </si>
  <si>
    <t>Regression Statistics</t>
  </si>
  <si>
    <t>Multiple R</t>
  </si>
  <si>
    <t>R Square</t>
  </si>
  <si>
    <t>Adjusted R Square</t>
  </si>
  <si>
    <t>Observations</t>
  </si>
  <si>
    <t>ANOVA</t>
  </si>
  <si>
    <t>Regression</t>
  </si>
  <si>
    <t>Residual</t>
  </si>
  <si>
    <t>Total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</si>
  <si>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</si>
  <si>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</si>
  <si>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</si>
  <si>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</si>
  <si>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</si>
  <si>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</si>
  <si>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</si>
  <si>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</si>
  <si>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</si>
  <si>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</si>
  <si>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At</t>
  </si>
  <si>
    <t>|E|</t>
  </si>
  <si>
    <t>Yhat (Reg)</t>
  </si>
  <si>
    <t>Ft (ES)</t>
  </si>
  <si>
    <t>Intercept</t>
  </si>
  <si>
    <t>X Variable 1</t>
  </si>
  <si>
    <t>SE</t>
  </si>
  <si>
    <t>b0</t>
  </si>
  <si>
    <t>Correlation</t>
  </si>
  <si>
    <t>Coefficient of Determination</t>
  </si>
  <si>
    <t>b1</t>
  </si>
  <si>
    <t>StdDev=</t>
  </si>
  <si>
    <t>Ave=</t>
  </si>
  <si>
    <t>TS=SFE/MAD</t>
  </si>
  <si>
    <t>SFE</t>
  </si>
  <si>
    <t>MAD=AVE(|E|)</t>
  </si>
  <si>
    <t>E=At-Ft</t>
  </si>
  <si>
    <t>graph.</t>
  </si>
  <si>
    <t xml:space="preserve">Tracking Signal </t>
  </si>
  <si>
    <t xml:space="preserve">Draw the </t>
  </si>
  <si>
    <t>Actual vs. Forecast</t>
  </si>
  <si>
    <t>Draw</t>
  </si>
  <si>
    <t>Use conditional formatting to paint the minimum value automatically</t>
  </si>
  <si>
    <t>Find the best alpha value up to 3 decimal points using data table</t>
  </si>
  <si>
    <t>See Column H</t>
  </si>
  <si>
    <t>Compute traking signal for all periods.</t>
  </si>
  <si>
    <t>Compute the standard deviation of the forecast for the  next period.</t>
  </si>
  <si>
    <t>Compute the average forecast for the  next period.</t>
  </si>
  <si>
    <t>See Column F</t>
  </si>
  <si>
    <t>Compute MAD for all periods.</t>
  </si>
  <si>
    <t>alpha=</t>
  </si>
  <si>
    <t xml:space="preserve">Assume </t>
  </si>
  <si>
    <t xml:space="preserve">Use the following data. Prepare a similar graph for  exponential smoothing. </t>
  </si>
  <si>
    <t>n-1</t>
  </si>
  <si>
    <t>n</t>
  </si>
  <si>
    <t>MSE</t>
  </si>
  <si>
    <r>
      <t>E</t>
    </r>
    <r>
      <rPr>
        <vertAlign val="superscript"/>
        <sz val="12"/>
        <color theme="1"/>
        <rFont val="Book Antiqua"/>
        <family val="1"/>
      </rPr>
      <t>2</t>
    </r>
    <r>
      <rPr>
        <sz val="12"/>
        <color theme="1"/>
        <rFont val="Book Antiqua"/>
        <family val="1"/>
      </rPr>
      <t>=(At-Ft)</t>
    </r>
    <r>
      <rPr>
        <vertAlign val="superscript"/>
        <sz val="12"/>
        <color theme="1"/>
        <rFont val="Book Antiqua"/>
        <family val="1"/>
      </rPr>
      <t>2</t>
    </r>
  </si>
  <si>
    <t>Compute MSE for all periods.</t>
  </si>
  <si>
    <t>What are the standard deviation of forecast?</t>
  </si>
  <si>
    <t>What are your forecasts for period 51?</t>
  </si>
  <si>
    <t>Compute the coefficient of determination.</t>
  </si>
  <si>
    <t>Use excel function to replace as much as of the fixed statistics by dynamic statistics.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</si>
</sst>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0.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theme="1"/>
      <name val="Book Antiqua"/>
      <family val="1"/>
    </font>
    <font>
      <sz val="12"/>
      <color theme="1"/>
      <name val="Book Antiqua"/>
      <family val="1"/>
    </font>
    <font>
      <vertAlign val="superscript"/>
      <sz val="12"/>
      <color theme="1"/>
      <name val="Book Antiqua"/>
      <family val="1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7">
    <xf numFmtId="0" fontId="0" fillId="0" borderId="0" xfId="0"/>
    <xf numFmtId="0" fontId="0" fillId="0" borderId="0" xfId="0" applyFill="1" applyBorder="1" applyAlignment="1"/>
    <xf numFmtId="0" fontId="0" fillId="0" borderId="10" xfId="0" applyFill="1" applyBorder="1" applyAlignment="1"/>
    <xf numFmtId="0" fontId="18" fillId="0" borderId="11" xfId="0" applyFont="1" applyFill="1" applyBorder="1" applyAlignment="1">
      <alignment horizontal="center"/>
    </xf>
    <xf numFmtId="0" fontId="18" fillId="0" borderId="11" xfId="0" applyFont="1" applyFill="1" applyBorder="1" applyAlignment="1">
      <alignment horizontal="centerContinuous"/>
    </xf>
    <xf numFmtId="0" fontId="19" fillId="0" borderId="0" xfId="0" applyFont="1"/>
    <xf numFmtId="0" fontId="20" fillId="34" borderId="0" xfId="0" applyFont="1" applyFill="1" applyAlignment="1">
      <alignment horizontal="center"/>
    </xf>
    <xf numFmtId="0" fontId="0" fillId="0" borderId="0" xfId="0" applyAlignment="1">
      <alignment horizontal="center"/>
    </xf>
    <xf numFmtId="165" fontId="21" fillId="33" borderId="0" xfId="0" applyNumberFormat="1" applyFont="1" applyFill="1" applyAlignment="1">
      <alignment horizontal="center"/>
    </xf>
    <xf numFmtId="0" fontId="0" fillId="0" borderId="0" xfId="0" applyAlignment="1">
      <alignment horizontal="left"/>
    </xf>
    <xf numFmtId="165" fontId="0" fillId="35" borderId="0" xfId="0" applyNumberFormat="1" applyFill="1" applyAlignment="1">
      <alignment horizontal="center"/>
    </xf>
    <xf numFmtId="2" fontId="0" fillId="0" borderId="0" xfId="0" applyNumberFormat="1" applyFill="1" applyBorder="1" applyAlignment="1"/>
    <xf numFmtId="2" fontId="0" fillId="0" borderId="10" xfId="0" applyNumberFormat="1" applyFill="1" applyBorder="1" applyAlignment="1"/>
    <xf numFmtId="0" fontId="22" fillId="0" borderId="0" xfId="0" applyFont="1" applyAlignment="1">
      <alignment horizontal="right"/>
    </xf>
    <xf numFmtId="0" fontId="22" fillId="0" borderId="0" xfId="0" applyFont="1" applyFill="1" applyBorder="1" applyAlignment="1"/>
    <xf numFmtId="2" fontId="22" fillId="0" borderId="0" xfId="0" applyNumberFormat="1" applyFont="1" applyFill="1" applyBorder="1" applyAlignment="1"/>
    <xf numFmtId="0" fontId="22" fillId="0" borderId="10" xfId="0" applyFont="1" applyFill="1" applyBorder="1" applyAlignment="1"/>
    <xf numFmtId="2" fontId="22" fillId="0" borderId="10" xfId="0" applyNumberFormat="1" applyFont="1" applyFill="1" applyBorder="1" applyAlignment="1"/>
    <xf numFmtId="0" fontId="23" fillId="0" borderId="0" xfId="0" applyFont="1"/>
    <xf numFmtId="2" fontId="23" fillId="0" borderId="0" xfId="0" applyNumberFormat="1" applyFont="1" applyAlignment="1">
      <alignment horizontal="center"/>
    </xf>
    <xf numFmtId="165" fontId="24" fillId="36" borderId="13" xfId="0" applyNumberFormat="1" applyFont="1" applyFill="1" applyBorder="1" applyAlignment="1">
      <alignment horizontal="center"/>
    </xf>
    <xf numFmtId="165" fontId="24" fillId="0" borderId="0" xfId="0" applyNumberFormat="1" applyFont="1" applyAlignment="1">
      <alignment horizontal="center"/>
    </xf>
    <xf numFmtId="165" fontId="24" fillId="36" borderId="13" xfId="0" applyNumberFormat="1" applyFont="1" applyFill="1" applyBorder="1" applyAlignment="1">
      <alignment horizontal="left"/>
    </xf>
    <xf numFmtId="0" fontId="0" fillId="0" borderId="0" xfId="0" applyAlignment="1">
      <alignment horizontal="right"/>
    </xf>
    <xf numFmtId="0" fontId="24" fillId="0" borderId="0" xfId="0" applyFont="1" applyFill="1" applyAlignment="1">
      <alignment horizontal="center"/>
    </xf>
    <xf numFmtId="165" fontId="23" fillId="0" borderId="0" xfId="0" applyNumberFormat="1" applyFont="1" applyAlignment="1">
      <alignment horizontal="center"/>
    </xf>
    <xf numFmtId="0" fontId="24" fillId="0" borderId="0" xfId="0" applyFont="1" applyAlignment="1">
      <alignment horizontal="center"/>
    </xf>
    <xf numFmtId="0" fontId="0" fillId="0" borderId="0" xfId="0" applyAlignment="1">
      <alignment wrapText="1"/>
    </xf>
    <xf numFmtId="165" fontId="23" fillId="0" borderId="0" xfId="0" applyNumberFormat="1" applyFont="1"/>
    <xf numFmtId="0" fontId="24" fillId="0" borderId="0" xfId="0" applyFont="1"/>
    <xf numFmtId="0" fontId="24" fillId="0" borderId="0" xfId="0" applyFont="1" applyFill="1"/>
    <xf numFmtId="165" fontId="24" fillId="36" borderId="13" xfId="0" applyNumberFormat="1" applyFont="1" applyFill="1" applyBorder="1"/>
    <xf numFmtId="0" fontId="24" fillId="0" borderId="0" xfId="0" applyFont="1" applyAlignment="1">
      <alignment horizontal="right"/>
    </xf>
    <xf numFmtId="2" fontId="24" fillId="0" borderId="0" xfId="0" applyNumberFormat="1" applyFont="1" applyAlignment="1">
      <alignment horizontal="center"/>
    </xf>
    <xf numFmtId="0" fontId="24" fillId="0" borderId="0" xfId="0" applyFont="1" applyAlignment="1">
      <alignment horizontal="left"/>
    </xf>
    <xf numFmtId="0" fontId="23" fillId="37" borderId="12" xfId="0" applyFont="1" applyFill="1" applyBorder="1" applyAlignment="1">
      <alignment horizontal="center"/>
    </xf>
    <xf numFmtId="2" fontId="0" fillId="36" borderId="13" xfId="0" applyNumberFormat="1" applyFill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'1.ForcES-MAD.TS'!$C$9</c:f>
          <c:strCache>
            <c:ptCount val="1"/>
            <c:pt idx="0">
              <c:v>Actual vs. Forecast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5923553879248772E-2"/>
          <c:y val="0.18045866141732284"/>
          <c:w val="0.91803186343542209"/>
          <c:h val="0.76899059492563426"/>
        </c:manualLayout>
      </c:layout>
      <c:scatterChart>
        <c:scatterStyle val="lineMarker"/>
        <c:varyColors val="0"/>
        <c:ser>
          <c:idx val="0"/>
          <c:order val="0"/>
          <c:tx>
            <c:strRef>
              <c:f>'1.ForcES-MAD.TS'!$B$12</c:f>
              <c:strCache>
                <c:ptCount val="1"/>
                <c:pt idx="0">
                  <c:v>At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'1.ForcES-MAD.TS'!$A$13:$A$53</c:f>
              <c:numCache>
                <c:formatCode>General</c:formatCode>
                <c:ptCount val="4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</c:numCache>
            </c:numRef>
          </c:xVal>
          <c:yVal>
            <c:numRef>
              <c:f>'1.ForcES-MAD.TS'!$B$13:$B$53</c:f>
              <c:numCache>
                <c:formatCode>General</c:formatCode>
                <c:ptCount val="41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3</c:v>
                </c:pt>
                <c:pt idx="9">
                  <c:v>3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2</c:v>
                </c:pt>
                <c:pt idx="14">
                  <c:v>2</c:v>
                </c:pt>
                <c:pt idx="15">
                  <c:v>5</c:v>
                </c:pt>
                <c:pt idx="16">
                  <c:v>2</c:v>
                </c:pt>
                <c:pt idx="17">
                  <c:v>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4</c:v>
                </c:pt>
                <c:pt idx="24">
                  <c:v>7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2</c:v>
                </c:pt>
                <c:pt idx="29">
                  <c:v>5</c:v>
                </c:pt>
                <c:pt idx="30">
                  <c:v>2</c:v>
                </c:pt>
                <c:pt idx="31">
                  <c:v>3</c:v>
                </c:pt>
                <c:pt idx="32">
                  <c:v>1</c:v>
                </c:pt>
                <c:pt idx="33">
                  <c:v>5</c:v>
                </c:pt>
                <c:pt idx="34">
                  <c:v>2</c:v>
                </c:pt>
                <c:pt idx="35">
                  <c:v>0</c:v>
                </c:pt>
                <c:pt idx="36">
                  <c:v>7</c:v>
                </c:pt>
                <c:pt idx="37">
                  <c:v>3</c:v>
                </c:pt>
                <c:pt idx="38">
                  <c:v>5</c:v>
                </c:pt>
                <c:pt idx="39">
                  <c:v>3</c:v>
                </c:pt>
                <c:pt idx="40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415-4F36-BCD9-B675EA97577A}"/>
            </c:ext>
          </c:extLst>
        </c:ser>
        <c:ser>
          <c:idx val="1"/>
          <c:order val="1"/>
          <c:tx>
            <c:strRef>
              <c:f>'1.ForcES-MAD.TS'!$C$12</c:f>
              <c:strCache>
                <c:ptCount val="1"/>
                <c:pt idx="0">
                  <c:v>Ft (ES)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'1.ForcES-MAD.TS'!$A$13:$A$53</c:f>
              <c:numCache>
                <c:formatCode>General</c:formatCode>
                <c:ptCount val="4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</c:numCache>
            </c:numRef>
          </c:xVal>
          <c:yVal>
            <c:numRef>
              <c:f>'1.ForcES-MAD.TS'!$C$13:$C$53</c:f>
              <c:numCache>
                <c:formatCode>0.0</c:formatCode>
                <c:ptCount val="41"/>
                <c:pt idx="0" formatCode="General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1.7</c:v>
                </c:pt>
                <c:pt idx="4">
                  <c:v>1.19</c:v>
                </c:pt>
                <c:pt idx="5">
                  <c:v>1.4329999999999998</c:v>
                </c:pt>
                <c:pt idx="6">
                  <c:v>1.3030999999999999</c:v>
                </c:pt>
                <c:pt idx="7">
                  <c:v>0.91216999999999993</c:v>
                </c:pt>
                <c:pt idx="8">
                  <c:v>0.93851899999999988</c:v>
                </c:pt>
                <c:pt idx="9">
                  <c:v>1.5569632999999998</c:v>
                </c:pt>
                <c:pt idx="10">
                  <c:v>1.9898743099999998</c:v>
                </c:pt>
                <c:pt idx="11">
                  <c:v>1.6929120169999998</c:v>
                </c:pt>
                <c:pt idx="12">
                  <c:v>1.7850384118999996</c:v>
                </c:pt>
                <c:pt idx="13">
                  <c:v>2.1495268883299996</c:v>
                </c:pt>
                <c:pt idx="14">
                  <c:v>2.1046688218309995</c:v>
                </c:pt>
                <c:pt idx="15">
                  <c:v>2.0732681752816995</c:v>
                </c:pt>
                <c:pt idx="16">
                  <c:v>2.9512877226971899</c:v>
                </c:pt>
                <c:pt idx="17">
                  <c:v>2.6659014058880328</c:v>
                </c:pt>
                <c:pt idx="18">
                  <c:v>2.466130984121623</c:v>
                </c:pt>
                <c:pt idx="19">
                  <c:v>2.0262916888851361</c:v>
                </c:pt>
                <c:pt idx="20">
                  <c:v>2.0184041822195953</c:v>
                </c:pt>
                <c:pt idx="21">
                  <c:v>2.3128829275537166</c:v>
                </c:pt>
                <c:pt idx="22">
                  <c:v>2.5190180492876015</c:v>
                </c:pt>
                <c:pt idx="23">
                  <c:v>2.6633126345013212</c:v>
                </c:pt>
                <c:pt idx="24">
                  <c:v>3.0643188441509244</c:v>
                </c:pt>
                <c:pt idx="25">
                  <c:v>4.2450231909056466</c:v>
                </c:pt>
                <c:pt idx="26">
                  <c:v>3.2715162336339523</c:v>
                </c:pt>
                <c:pt idx="27">
                  <c:v>2.8900613635437664</c:v>
                </c:pt>
                <c:pt idx="28">
                  <c:v>2.9230429544806364</c:v>
                </c:pt>
                <c:pt idx="29">
                  <c:v>2.6461300681364457</c:v>
                </c:pt>
                <c:pt idx="30">
                  <c:v>3.3522910476955117</c:v>
                </c:pt>
                <c:pt idx="31">
                  <c:v>2.946603733386858</c:v>
                </c:pt>
                <c:pt idx="32">
                  <c:v>2.9626226133708005</c:v>
                </c:pt>
                <c:pt idx="33">
                  <c:v>2.3738358293595598</c:v>
                </c:pt>
                <c:pt idx="34">
                  <c:v>3.1616850805516918</c:v>
                </c:pt>
                <c:pt idx="35">
                  <c:v>2.8131795563861841</c:v>
                </c:pt>
                <c:pt idx="36">
                  <c:v>1.9692256894703288</c:v>
                </c:pt>
                <c:pt idx="37">
                  <c:v>3.4784579826292301</c:v>
                </c:pt>
                <c:pt idx="38">
                  <c:v>3.3349205878404606</c:v>
                </c:pt>
                <c:pt idx="39">
                  <c:v>3.8344444114883225</c:v>
                </c:pt>
                <c:pt idx="40">
                  <c:v>3.5841110880418254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415-4F36-BCD9-B675EA9757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1314016"/>
        <c:axId val="781307744"/>
      </c:scatterChart>
      <c:valAx>
        <c:axId val="781314016"/>
        <c:scaling>
          <c:orientation val="minMax"/>
          <c:max val="4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1307744"/>
        <c:crosses val="autoZero"/>
        <c:crossBetween val="midCat"/>
      </c:valAx>
      <c:valAx>
        <c:axId val="781307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131401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'1.ForcES-MAD.TS'!$D$10</c:f>
          <c:strCache>
            <c:ptCount val="1"/>
            <c:pt idx="0">
              <c:v>Tracking Signal 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'1.ForcES-MAD.TS'!$A$13:$A$54</c:f>
              <c:numCache>
                <c:formatCode>General</c:formatCode>
                <c:ptCount val="4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</c:numCache>
            </c:numRef>
          </c:xVal>
          <c:yVal>
            <c:numRef>
              <c:f>'1.ForcES-MAD.TS'!$H$13:$H$54</c:f>
              <c:numCache>
                <c:formatCode>0.0</c:formatCode>
                <c:ptCount val="42"/>
                <c:pt idx="0">
                  <c:v>0</c:v>
                </c:pt>
                <c:pt idx="1">
                  <c:v>0</c:v>
                </c:pt>
                <c:pt idx="2">
                  <c:v>-3</c:v>
                </c:pt>
                <c:pt idx="3">
                  <c:v>-4</c:v>
                </c:pt>
                <c:pt idx="4">
                  <c:v>-2.6923076923076921</c:v>
                </c:pt>
                <c:pt idx="5">
                  <c:v>-3.5348719249302558</c:v>
                </c:pt>
                <c:pt idx="6">
                  <c:v>-4.8383942357179617</c:v>
                </c:pt>
                <c:pt idx="7">
                  <c:v>-5.3068113004857578</c:v>
                </c:pt>
                <c:pt idx="8">
                  <c:v>-1.797209242326085</c:v>
                </c:pt>
                <c:pt idx="9">
                  <c:v>-3.8188040644285881E-2</c:v>
                </c:pt>
                <c:pt idx="10">
                  <c:v>-1.1456576919786934</c:v>
                </c:pt>
                <c:pt idx="11">
                  <c:v>-0.8483587274652431</c:v>
                </c:pt>
                <c:pt idx="12">
                  <c:v>0.5708622354786439</c:v>
                </c:pt>
                <c:pt idx="13">
                  <c:v>0.4247467950925421</c:v>
                </c:pt>
                <c:pt idx="14">
                  <c:v>0.3156868043536461</c:v>
                </c:pt>
                <c:pt idx="15">
                  <c:v>3.4914528154420728</c:v>
                </c:pt>
                <c:pt idx="16">
                  <c:v>2.4372162994144451</c:v>
                </c:pt>
                <c:pt idx="17">
                  <c:v>1.7319180980740556</c:v>
                </c:pt>
                <c:pt idx="18">
                  <c:v>9.4531722453978936E-2</c:v>
                </c:pt>
                <c:pt idx="19">
                  <c:v>6.9551140926873076E-2</c:v>
                </c:pt>
                <c:pt idx="20">
                  <c:v>1.1760932746601376</c:v>
                </c:pt>
                <c:pt idx="21">
                  <c:v>1.9711064282388329</c:v>
                </c:pt>
                <c:pt idx="22">
                  <c:v>2.5696014192609091</c:v>
                </c:pt>
                <c:pt idx="23">
                  <c:v>4.0301190991341311</c:v>
                </c:pt>
                <c:pt idx="24">
                  <c:v>7.4646075050699476</c:v>
                </c:pt>
                <c:pt idx="25">
                  <c:v>3.8928247642886391</c:v>
                </c:pt>
                <c:pt idx="26">
                  <c:v>2.7081419768922541</c:v>
                </c:pt>
                <c:pt idx="27">
                  <c:v>2.9017266725725106</c:v>
                </c:pt>
                <c:pt idx="28">
                  <c:v>2.0403184816291517</c:v>
                </c:pt>
                <c:pt idx="29">
                  <c:v>4.1020325970903126</c:v>
                </c:pt>
                <c:pt idx="30">
                  <c:v>2.8502199600454885</c:v>
                </c:pt>
                <c:pt idx="31">
                  <c:v>2.9873032837426745</c:v>
                </c:pt>
                <c:pt idx="32">
                  <c:v>1.1317547509168167</c:v>
                </c:pt>
                <c:pt idx="33">
                  <c:v>3.3792301383069567</c:v>
                </c:pt>
                <c:pt idx="34">
                  <c:v>2.3645308875605826</c:v>
                </c:pt>
                <c:pt idx="35">
                  <c:v>-8.6010404459405054E-2</c:v>
                </c:pt>
                <c:pt idx="36">
                  <c:v>3.8014704801380699</c:v>
                </c:pt>
                <c:pt idx="37">
                  <c:v>3.4903532586826587</c:v>
                </c:pt>
                <c:pt idx="38">
                  <c:v>4.7590839937982086</c:v>
                </c:pt>
                <c:pt idx="39">
                  <c:v>4.1459819460308145</c:v>
                </c:pt>
                <c:pt idx="40">
                  <c:v>6.5589466226615007</c:v>
                </c:pt>
                <c:pt idx="41">
                  <c:v>5.3184586943487027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BF7-479D-9A95-DA98260C1A78}"/>
            </c:ext>
          </c:extLst>
        </c:ser>
        <c:ser>
          <c:idx val="1"/>
          <c:order val="1"/>
          <c:tx>
            <c:v>LCL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'1.ForcES-MAD.TS'!$O$11:$O$12</c:f>
              <c:numCache>
                <c:formatCode>General</c:formatCode>
                <c:ptCount val="2"/>
                <c:pt idx="0">
                  <c:v>0</c:v>
                </c:pt>
                <c:pt idx="1">
                  <c:v>50</c:v>
                </c:pt>
              </c:numCache>
            </c:numRef>
          </c:xVal>
          <c:yVal>
            <c:numRef>
              <c:f>'1.ForcES-MAD.TS'!$P$11:$P$12</c:f>
              <c:numCache>
                <c:formatCode>General</c:formatCode>
                <c:ptCount val="2"/>
                <c:pt idx="0">
                  <c:v>-4</c:v>
                </c:pt>
                <c:pt idx="1">
                  <c:v>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BF7-479D-9A95-DA98260C1A78}"/>
            </c:ext>
          </c:extLst>
        </c:ser>
        <c:ser>
          <c:idx val="2"/>
          <c:order val="2"/>
          <c:tx>
            <c:v>UCL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'1.ForcES-MAD.TS'!$O$11:$O$12</c:f>
              <c:numCache>
                <c:formatCode>General</c:formatCode>
                <c:ptCount val="2"/>
                <c:pt idx="0">
                  <c:v>0</c:v>
                </c:pt>
                <c:pt idx="1">
                  <c:v>50</c:v>
                </c:pt>
              </c:numCache>
            </c:numRef>
          </c:xVal>
          <c:yVal>
            <c:numRef>
              <c:f>'1.ForcES-MAD.TS'!$Q$11:$Q$12</c:f>
              <c:numCache>
                <c:formatCode>General</c:formatCode>
                <c:ptCount val="2"/>
                <c:pt idx="0">
                  <c:v>4</c:v>
                </c:pt>
                <c:pt idx="1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BF7-479D-9A95-DA98260C1A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5022216"/>
        <c:axId val="785030448"/>
      </c:scatterChart>
      <c:valAx>
        <c:axId val="785022216"/>
        <c:scaling>
          <c:orientation val="minMax"/>
          <c:max val="42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785030448"/>
        <c:crosses val="autoZero"/>
        <c:crossBetween val="midCat"/>
      </c:valAx>
      <c:valAx>
        <c:axId val="785030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50222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'1b.ForcES-MSE'!$C$7</c:f>
          <c:strCache>
            <c:ptCount val="1"/>
            <c:pt idx="0">
              <c:v>Actual vs. Forecast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5923553879248772E-2"/>
          <c:y val="0.18045866141732284"/>
          <c:w val="0.91803186343542209"/>
          <c:h val="0.76899059492563426"/>
        </c:manualLayout>
      </c:layout>
      <c:scatterChart>
        <c:scatterStyle val="lineMarker"/>
        <c:varyColors val="0"/>
        <c:ser>
          <c:idx val="0"/>
          <c:order val="0"/>
          <c:tx>
            <c:strRef>
              <c:f>'1b.ForcES-MSE'!$B$10</c:f>
              <c:strCache>
                <c:ptCount val="1"/>
                <c:pt idx="0">
                  <c:v>At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'1b.ForcES-MSE'!$A$11:$A$51</c:f>
              <c:numCache>
                <c:formatCode>General</c:formatCode>
                <c:ptCount val="4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</c:numCache>
            </c:numRef>
          </c:xVal>
          <c:yVal>
            <c:numRef>
              <c:f>'1b.ForcES-MSE'!$B$11:$B$51</c:f>
              <c:numCache>
                <c:formatCode>General</c:formatCode>
                <c:ptCount val="41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3</c:v>
                </c:pt>
                <c:pt idx="9">
                  <c:v>3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2</c:v>
                </c:pt>
                <c:pt idx="14">
                  <c:v>2</c:v>
                </c:pt>
                <c:pt idx="15">
                  <c:v>5</c:v>
                </c:pt>
                <c:pt idx="16">
                  <c:v>2</c:v>
                </c:pt>
                <c:pt idx="17">
                  <c:v>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4</c:v>
                </c:pt>
                <c:pt idx="24">
                  <c:v>7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2</c:v>
                </c:pt>
                <c:pt idx="29">
                  <c:v>5</c:v>
                </c:pt>
                <c:pt idx="30">
                  <c:v>2</c:v>
                </c:pt>
                <c:pt idx="31">
                  <c:v>3</c:v>
                </c:pt>
                <c:pt idx="32">
                  <c:v>1</c:v>
                </c:pt>
                <c:pt idx="33">
                  <c:v>5</c:v>
                </c:pt>
                <c:pt idx="34">
                  <c:v>2</c:v>
                </c:pt>
                <c:pt idx="35">
                  <c:v>0</c:v>
                </c:pt>
                <c:pt idx="36">
                  <c:v>7</c:v>
                </c:pt>
                <c:pt idx="37">
                  <c:v>3</c:v>
                </c:pt>
                <c:pt idx="38">
                  <c:v>5</c:v>
                </c:pt>
                <c:pt idx="39">
                  <c:v>3</c:v>
                </c:pt>
                <c:pt idx="40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363-412A-A038-E394B5025434}"/>
            </c:ext>
          </c:extLst>
        </c:ser>
        <c:ser>
          <c:idx val="1"/>
          <c:order val="1"/>
          <c:tx>
            <c:strRef>
              <c:f>'1b.ForcES-MSE'!$C$10</c:f>
              <c:strCache>
                <c:ptCount val="1"/>
                <c:pt idx="0">
                  <c:v>Ft (ES)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'1b.ForcES-MSE'!$A$11:$A$51</c:f>
              <c:numCache>
                <c:formatCode>General</c:formatCode>
                <c:ptCount val="4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</c:numCache>
            </c:numRef>
          </c:xVal>
          <c:yVal>
            <c:numRef>
              <c:f>'1b.ForcES-MSE'!$C$11:$C$51</c:f>
              <c:numCache>
                <c:formatCode>0.0</c:formatCode>
                <c:ptCount val="41"/>
                <c:pt idx="0" formatCode="General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1.7</c:v>
                </c:pt>
                <c:pt idx="4">
                  <c:v>1.19</c:v>
                </c:pt>
                <c:pt idx="5">
                  <c:v>1.4329999999999998</c:v>
                </c:pt>
                <c:pt idx="6">
                  <c:v>1.3030999999999999</c:v>
                </c:pt>
                <c:pt idx="7">
                  <c:v>0.91216999999999993</c:v>
                </c:pt>
                <c:pt idx="8">
                  <c:v>0.93851899999999988</c:v>
                </c:pt>
                <c:pt idx="9">
                  <c:v>1.5569632999999998</c:v>
                </c:pt>
                <c:pt idx="10">
                  <c:v>1.9898743099999998</c:v>
                </c:pt>
                <c:pt idx="11">
                  <c:v>1.6929120169999998</c:v>
                </c:pt>
                <c:pt idx="12">
                  <c:v>1.7850384118999996</c:v>
                </c:pt>
                <c:pt idx="13">
                  <c:v>2.1495268883299996</c:v>
                </c:pt>
                <c:pt idx="14">
                  <c:v>2.1046688218309995</c:v>
                </c:pt>
                <c:pt idx="15">
                  <c:v>2.0732681752816995</c:v>
                </c:pt>
                <c:pt idx="16">
                  <c:v>2.9512877226971899</c:v>
                </c:pt>
                <c:pt idx="17">
                  <c:v>2.6659014058880328</c:v>
                </c:pt>
                <c:pt idx="18">
                  <c:v>2.466130984121623</c:v>
                </c:pt>
                <c:pt idx="19">
                  <c:v>2.0262916888851361</c:v>
                </c:pt>
                <c:pt idx="20">
                  <c:v>2.0184041822195953</c:v>
                </c:pt>
                <c:pt idx="21">
                  <c:v>2.3128829275537166</c:v>
                </c:pt>
                <c:pt idx="22">
                  <c:v>2.5190180492876015</c:v>
                </c:pt>
                <c:pt idx="23">
                  <c:v>2.6633126345013212</c:v>
                </c:pt>
                <c:pt idx="24">
                  <c:v>3.0643188441509244</c:v>
                </c:pt>
                <c:pt idx="25">
                  <c:v>4.2450231909056466</c:v>
                </c:pt>
                <c:pt idx="26">
                  <c:v>3.2715162336339523</c:v>
                </c:pt>
                <c:pt idx="27">
                  <c:v>2.8900613635437664</c:v>
                </c:pt>
                <c:pt idx="28">
                  <c:v>2.9230429544806364</c:v>
                </c:pt>
                <c:pt idx="29">
                  <c:v>2.6461300681364457</c:v>
                </c:pt>
                <c:pt idx="30">
                  <c:v>3.3522910476955117</c:v>
                </c:pt>
                <c:pt idx="31">
                  <c:v>2.946603733386858</c:v>
                </c:pt>
                <c:pt idx="32">
                  <c:v>2.9626226133708005</c:v>
                </c:pt>
                <c:pt idx="33">
                  <c:v>2.3738358293595598</c:v>
                </c:pt>
                <c:pt idx="34">
                  <c:v>3.1616850805516918</c:v>
                </c:pt>
                <c:pt idx="35">
                  <c:v>2.8131795563861841</c:v>
                </c:pt>
                <c:pt idx="36">
                  <c:v>1.9692256894703288</c:v>
                </c:pt>
                <c:pt idx="37">
                  <c:v>3.4784579826292301</c:v>
                </c:pt>
                <c:pt idx="38">
                  <c:v>3.3349205878404606</c:v>
                </c:pt>
                <c:pt idx="39">
                  <c:v>3.8344444114883225</c:v>
                </c:pt>
                <c:pt idx="40">
                  <c:v>3.5841110880418254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363-412A-A038-E394B50254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5031624"/>
        <c:axId val="785032408"/>
      </c:scatterChart>
      <c:valAx>
        <c:axId val="785031624"/>
        <c:scaling>
          <c:orientation val="minMax"/>
          <c:max val="4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5032408"/>
        <c:crosses val="autoZero"/>
        <c:crossBetween val="midCat"/>
      </c:valAx>
      <c:valAx>
        <c:axId val="785032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503162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'2.ForcReg'!$B$6</c:f>
              <c:strCache>
                <c:ptCount val="1"/>
                <c:pt idx="0">
                  <c:v>At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'2.ForcReg'!$A$7:$A$48</c:f>
              <c:numCache>
                <c:formatCode>General</c:formatCode>
                <c:ptCount val="4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</c:numCache>
            </c:numRef>
          </c:xVal>
          <c:yVal>
            <c:numRef>
              <c:f>'2.ForcReg'!$B$7:$B$48</c:f>
              <c:numCache>
                <c:formatCode>General</c:formatCode>
                <c:ptCount val="42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3</c:v>
                </c:pt>
                <c:pt idx="9">
                  <c:v>3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2</c:v>
                </c:pt>
                <c:pt idx="14">
                  <c:v>2</c:v>
                </c:pt>
                <c:pt idx="15">
                  <c:v>5</c:v>
                </c:pt>
                <c:pt idx="16">
                  <c:v>2</c:v>
                </c:pt>
                <c:pt idx="17">
                  <c:v>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4</c:v>
                </c:pt>
                <c:pt idx="24">
                  <c:v>7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2</c:v>
                </c:pt>
                <c:pt idx="29">
                  <c:v>5</c:v>
                </c:pt>
                <c:pt idx="30">
                  <c:v>2</c:v>
                </c:pt>
                <c:pt idx="31">
                  <c:v>3</c:v>
                </c:pt>
                <c:pt idx="32">
                  <c:v>1</c:v>
                </c:pt>
                <c:pt idx="33">
                  <c:v>5</c:v>
                </c:pt>
                <c:pt idx="34">
                  <c:v>2</c:v>
                </c:pt>
                <c:pt idx="35">
                  <c:v>0</c:v>
                </c:pt>
                <c:pt idx="36">
                  <c:v>7</c:v>
                </c:pt>
                <c:pt idx="37">
                  <c:v>3</c:v>
                </c:pt>
                <c:pt idx="38">
                  <c:v>5</c:v>
                </c:pt>
                <c:pt idx="39">
                  <c:v>3</c:v>
                </c:pt>
                <c:pt idx="40">
                  <c:v>7</c:v>
                </c:pt>
                <c:pt idx="41">
                  <c:v>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CC2-452D-92F7-F255BE010CC6}"/>
            </c:ext>
          </c:extLst>
        </c:ser>
        <c:ser>
          <c:idx val="1"/>
          <c:order val="1"/>
          <c:tx>
            <c:strRef>
              <c:f>'2.ForcReg'!$C$6</c:f>
              <c:strCache>
                <c:ptCount val="1"/>
                <c:pt idx="0">
                  <c:v>Yhat (Reg)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'2.ForcReg'!$A$7:$A$48</c:f>
              <c:numCache>
                <c:formatCode>General</c:formatCode>
                <c:ptCount val="4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</c:numCache>
            </c:numRef>
          </c:xVal>
          <c:yVal>
            <c:numRef>
              <c:f>'2.ForcReg'!$C$7:$C$48</c:f>
              <c:numCache>
                <c:formatCode>0.00</c:formatCode>
                <c:ptCount val="42"/>
                <c:pt idx="0">
                  <c:v>1.2558139534883719</c:v>
                </c:pt>
                <c:pt idx="1">
                  <c:v>1.3234745968722144</c:v>
                </c:pt>
                <c:pt idx="2">
                  <c:v>1.3911352402560568</c:v>
                </c:pt>
                <c:pt idx="3">
                  <c:v>1.4587958836398993</c:v>
                </c:pt>
                <c:pt idx="4">
                  <c:v>1.5264565270237418</c:v>
                </c:pt>
                <c:pt idx="5">
                  <c:v>1.5941171704075843</c:v>
                </c:pt>
                <c:pt idx="6">
                  <c:v>1.6617778137914268</c:v>
                </c:pt>
                <c:pt idx="7">
                  <c:v>1.7294384571752692</c:v>
                </c:pt>
                <c:pt idx="8">
                  <c:v>1.7970991005591117</c:v>
                </c:pt>
                <c:pt idx="9">
                  <c:v>1.8647597439429542</c:v>
                </c:pt>
                <c:pt idx="10">
                  <c:v>1.9324203873267967</c:v>
                </c:pt>
                <c:pt idx="11">
                  <c:v>2.0000810307106391</c:v>
                </c:pt>
                <c:pt idx="12">
                  <c:v>2.0677416740944814</c:v>
                </c:pt>
                <c:pt idx="13">
                  <c:v>2.1354023174783241</c:v>
                </c:pt>
                <c:pt idx="14">
                  <c:v>2.2030629608621668</c:v>
                </c:pt>
                <c:pt idx="15">
                  <c:v>2.2707236042460091</c:v>
                </c:pt>
                <c:pt idx="16">
                  <c:v>2.3383842476298513</c:v>
                </c:pt>
                <c:pt idx="17">
                  <c:v>2.406044891013694</c:v>
                </c:pt>
                <c:pt idx="18">
                  <c:v>2.4737055343975367</c:v>
                </c:pt>
                <c:pt idx="19">
                  <c:v>2.541366177781379</c:v>
                </c:pt>
                <c:pt idx="20">
                  <c:v>2.6090268211652212</c:v>
                </c:pt>
                <c:pt idx="21">
                  <c:v>2.6766874645490639</c:v>
                </c:pt>
                <c:pt idx="22">
                  <c:v>2.7443481079329066</c:v>
                </c:pt>
                <c:pt idx="23">
                  <c:v>2.8120087513167489</c:v>
                </c:pt>
                <c:pt idx="24">
                  <c:v>2.8796693947005911</c:v>
                </c:pt>
                <c:pt idx="25">
                  <c:v>2.9473300380844338</c:v>
                </c:pt>
                <c:pt idx="26">
                  <c:v>3.0149906814682765</c:v>
                </c:pt>
                <c:pt idx="27">
                  <c:v>3.0826513248521188</c:v>
                </c:pt>
                <c:pt idx="28">
                  <c:v>3.150311968235961</c:v>
                </c:pt>
                <c:pt idx="29">
                  <c:v>3.2179726116198037</c:v>
                </c:pt>
                <c:pt idx="30">
                  <c:v>3.2856332550036464</c:v>
                </c:pt>
                <c:pt idx="31">
                  <c:v>3.3532938983874887</c:v>
                </c:pt>
                <c:pt idx="32">
                  <c:v>3.420954541771331</c:v>
                </c:pt>
                <c:pt idx="33">
                  <c:v>3.4886151851551737</c:v>
                </c:pt>
                <c:pt idx="34">
                  <c:v>3.5562758285390164</c:v>
                </c:pt>
                <c:pt idx="35">
                  <c:v>3.6239364719228586</c:v>
                </c:pt>
                <c:pt idx="36">
                  <c:v>3.6915971153067009</c:v>
                </c:pt>
                <c:pt idx="37">
                  <c:v>3.7592577586905436</c:v>
                </c:pt>
                <c:pt idx="38">
                  <c:v>3.8269184020743863</c:v>
                </c:pt>
                <c:pt idx="39">
                  <c:v>3.8945790454582285</c:v>
                </c:pt>
                <c:pt idx="40">
                  <c:v>3.9622396888420708</c:v>
                </c:pt>
                <c:pt idx="41">
                  <c:v>4.0299003322259139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CC2-452D-92F7-F255BE010C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5028880"/>
        <c:axId val="785033584"/>
      </c:scatterChart>
      <c:valAx>
        <c:axId val="7850288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5033584"/>
        <c:crosses val="autoZero"/>
        <c:crossBetween val="midCat"/>
      </c:valAx>
      <c:valAx>
        <c:axId val="785033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502888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1" Type="http://schemas.openxmlformats.org/officeDocument/2006/relationships/customXml" Target="../ink/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695325</xdr:colOff>
      <xdr:row>12</xdr:row>
      <xdr:rowOff>9525</xdr:rowOff>
    </xdr:from>
    <xdr:to>
      <xdr:col>13</xdr:col>
      <xdr:colOff>587358</xdr:colOff>
      <xdr:row>29</xdr:row>
      <xdr:rowOff>106637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95250</xdr:colOff>
      <xdr:row>14</xdr:row>
      <xdr:rowOff>57150</xdr:rowOff>
    </xdr:from>
    <xdr:to>
      <xdr:col>21</xdr:col>
      <xdr:colOff>400050</xdr:colOff>
      <xdr:row>27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542925</xdr:colOff>
      <xdr:row>10</xdr:row>
      <xdr:rowOff>85725</xdr:rowOff>
    </xdr:from>
    <xdr:to>
      <xdr:col>19</xdr:col>
      <xdr:colOff>511158</xdr:colOff>
      <xdr:row>27</xdr:row>
      <xdr:rowOff>182837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280987</xdr:colOff>
      <xdr:row>4</xdr:row>
      <xdr:rowOff>142875</xdr:rowOff>
    </xdr:from>
    <xdr:to>
      <xdr:col>8</xdr:col>
      <xdr:colOff>785812</xdr:colOff>
      <xdr:row>18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383715</xdr:colOff>
      <xdr:row>17</xdr:row>
      <xdr:rowOff>126675</xdr:rowOff>
    </xdr:from>
    <xdr:to>
      <xdr:col>2</xdr:col>
      <xdr:colOff>384075</xdr:colOff>
      <xdr:row>17</xdr:row>
      <xdr:rowOff>133515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1"/>
            <xdr14:cNvContentPartPr/>
          </xdr14:nvContentPartPr>
          <xdr14:nvPr macro=""/>
          <xdr14:xfrm>
            <a:off x="1602915" y="3431850"/>
            <a:ext cx="360" cy="684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1591035" y="3419970"/>
              <a:ext cx="24120" cy="306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csun.edu/~aa2035/CourseBase/Games/Game1D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AveInvFlow"/>
      <sheetName val="2. Capacity"/>
      <sheetName val="2a.UStation1"/>
      <sheetName val="2b.Station3"/>
      <sheetName val="2c.UStation2"/>
      <sheetName val="AveFlowTime"/>
      <sheetName val="Game1Data"/>
      <sheetName val="ColumnToMatrix)"/>
    </sheetNames>
    <sheetDataSet>
      <sheetData sheetId="0">
        <row r="4">
          <cell r="B4">
            <v>2</v>
          </cell>
        </row>
        <row r="5">
          <cell r="B5">
            <v>2</v>
          </cell>
        </row>
        <row r="6">
          <cell r="B6">
            <v>1</v>
          </cell>
        </row>
        <row r="7">
          <cell r="B7">
            <v>0</v>
          </cell>
        </row>
        <row r="8">
          <cell r="B8">
            <v>2</v>
          </cell>
        </row>
        <row r="9">
          <cell r="B9">
            <v>1</v>
          </cell>
        </row>
        <row r="10">
          <cell r="B10">
            <v>0</v>
          </cell>
        </row>
        <row r="11">
          <cell r="B11">
            <v>1</v>
          </cell>
        </row>
        <row r="12">
          <cell r="B12">
            <v>3</v>
          </cell>
        </row>
        <row r="13">
          <cell r="B13">
            <v>3</v>
          </cell>
        </row>
        <row r="14">
          <cell r="B14">
            <v>1</v>
          </cell>
        </row>
        <row r="15">
          <cell r="B15">
            <v>2</v>
          </cell>
        </row>
        <row r="16">
          <cell r="B16">
            <v>3</v>
          </cell>
        </row>
        <row r="17">
          <cell r="B17">
            <v>2</v>
          </cell>
        </row>
        <row r="18">
          <cell r="B18">
            <v>2</v>
          </cell>
        </row>
        <row r="19">
          <cell r="B19">
            <v>5</v>
          </cell>
        </row>
        <row r="20">
          <cell r="B20">
            <v>2</v>
          </cell>
        </row>
        <row r="21">
          <cell r="B21">
            <v>2</v>
          </cell>
        </row>
        <row r="22">
          <cell r="B22">
            <v>1</v>
          </cell>
        </row>
        <row r="23">
          <cell r="B23">
            <v>2</v>
          </cell>
        </row>
        <row r="24">
          <cell r="B24">
            <v>3</v>
          </cell>
        </row>
        <row r="25">
          <cell r="B25">
            <v>3</v>
          </cell>
        </row>
        <row r="26">
          <cell r="B26">
            <v>3</v>
          </cell>
        </row>
        <row r="27">
          <cell r="B27">
            <v>4</v>
          </cell>
        </row>
        <row r="28">
          <cell r="B28">
            <v>7</v>
          </cell>
        </row>
        <row r="29">
          <cell r="B29">
            <v>1</v>
          </cell>
        </row>
        <row r="30">
          <cell r="B30">
            <v>2</v>
          </cell>
        </row>
        <row r="31">
          <cell r="B31">
            <v>3</v>
          </cell>
        </row>
        <row r="32">
          <cell r="B32">
            <v>2</v>
          </cell>
        </row>
        <row r="33">
          <cell r="B33">
            <v>5</v>
          </cell>
        </row>
        <row r="34">
          <cell r="B34">
            <v>2</v>
          </cell>
        </row>
        <row r="35">
          <cell r="B35">
            <v>3</v>
          </cell>
        </row>
        <row r="36">
          <cell r="B36">
            <v>1</v>
          </cell>
        </row>
        <row r="37">
          <cell r="B37">
            <v>5</v>
          </cell>
        </row>
        <row r="38">
          <cell r="B38">
            <v>2</v>
          </cell>
        </row>
        <row r="39">
          <cell r="B39">
            <v>0</v>
          </cell>
        </row>
        <row r="40">
          <cell r="B40">
            <v>7</v>
          </cell>
        </row>
        <row r="41">
          <cell r="B41">
            <v>3</v>
          </cell>
        </row>
        <row r="42">
          <cell r="B42">
            <v>5</v>
          </cell>
        </row>
        <row r="43">
          <cell r="B43">
            <v>3</v>
          </cell>
        </row>
        <row r="44">
          <cell r="B44">
            <v>7</v>
          </cell>
        </row>
        <row r="45">
          <cell r="B45">
            <v>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ax="3968" units="cm"/>
          <inkml:channel name="Y" type="integer" max="2240" units="cm"/>
          <inkml:channel name="T" type="integer" max="2.14748E9" units="dev"/>
        </inkml:traceFormat>
        <inkml:channelProperties>
          <inkml:channelProperty channel="X" name="resolution" value="128" units="1/cm"/>
          <inkml:channelProperty channel="Y" name="resolution" value="128.73564" units="1/cm"/>
          <inkml:channelProperty channel="T" name="resolution" value="1" units="1/dev"/>
        </inkml:channelProperties>
      </inkml:inkSource>
      <inkml:timestamp xml:id="ts0" timeString="2016-09-28T05:37:58.890"/>
    </inkml:context>
    <inkml:brush xml:id="br0">
      <inkml:brushProperty name="width" value="0.06667" units="cm"/>
      <inkml:brushProperty name="height" value="0.06667" units="cm"/>
    </inkml:brush>
  </inkml:definitions>
  <inkml:trace contextRef="#ctx0" brushRef="#br0">-442 1490 0,'0'0'0,"0"0"0,0 0 0,0 0 0,0 0 0,0 0 0,0 9 0,0-9 0,0 0 0,0 0 0,0 9 0,0-9 0,0 0 0,0 0 0,0 0 0,0 0 0,0 0 0,0 0 0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W66"/>
  <sheetViews>
    <sheetView topLeftCell="A4" zoomScale="50" zoomScaleNormal="50" workbookViewId="0">
      <selection activeCell="V36" sqref="V36"/>
    </sheetView>
  </sheetViews>
  <sheetFormatPr defaultColWidth="9.109375" defaultRowHeight="14.4" x14ac:dyDescent="0.3"/>
  <cols>
    <col min="1" max="1" width="4.88671875" style="18" customWidth="1"/>
    <col min="2" max="2" width="5.5546875" style="18" customWidth="1"/>
    <col min="3" max="3" width="7.5546875" style="18" bestFit="1" customWidth="1"/>
    <col min="4" max="4" width="9.5546875" style="18" bestFit="1" customWidth="1"/>
    <col min="5" max="5" width="9.5546875" style="18" customWidth="1"/>
    <col min="6" max="6" width="18.33203125" style="18" customWidth="1"/>
    <col min="7" max="7" width="9.44140625" style="18" bestFit="1" customWidth="1"/>
    <col min="8" max="8" width="17" style="18" customWidth="1"/>
    <col min="9" max="9" width="16.88671875" style="18" customWidth="1"/>
    <col min="10" max="10" width="10.88671875" style="18" customWidth="1"/>
    <col min="11" max="11" width="11.33203125" style="18" customWidth="1"/>
    <col min="12" max="16384" width="9.109375" style="18"/>
  </cols>
  <sheetData>
    <row r="1" spans="1:22" ht="15.6" x14ac:dyDescent="0.3">
      <c r="A1" s="29" t="s">
        <v>54</v>
      </c>
      <c r="B1" s="29"/>
      <c r="C1" s="29"/>
      <c r="D1" s="29"/>
      <c r="E1" s="29"/>
      <c r="F1" s="29"/>
      <c r="G1" s="29"/>
      <c r="H1" s="29"/>
      <c r="I1" s="29"/>
      <c r="J1" s="29"/>
    </row>
    <row r="2" spans="1:22" ht="15.6" x14ac:dyDescent="0.3">
      <c r="A2" s="29" t="s">
        <v>53</v>
      </c>
      <c r="B2" s="29"/>
      <c r="C2" s="29"/>
      <c r="D2" s="32" t="s">
        <v>52</v>
      </c>
      <c r="E2" s="29">
        <v>0.3</v>
      </c>
      <c r="H2" s="29"/>
      <c r="I2" s="29"/>
      <c r="J2" s="29"/>
    </row>
    <row r="3" spans="1:22" ht="16.2" thickBot="1" x14ac:dyDescent="0.35">
      <c r="A3" s="29" t="s">
        <v>51</v>
      </c>
      <c r="B3" s="29"/>
      <c r="C3" s="29"/>
      <c r="D3" s="29"/>
      <c r="G3" s="29"/>
      <c r="H3" s="29"/>
      <c r="I3" s="18" t="s">
        <v>50</v>
      </c>
      <c r="J3" s="29"/>
    </row>
    <row r="4" spans="1:22" ht="16.2" thickBot="1" x14ac:dyDescent="0.35">
      <c r="A4" s="29" t="s">
        <v>49</v>
      </c>
      <c r="B4" s="29"/>
      <c r="C4" s="29"/>
      <c r="D4" s="29"/>
      <c r="G4" s="29"/>
      <c r="H4" s="29"/>
      <c r="I4" s="31">
        <f>C55</f>
        <v>4.1262144331404942</v>
      </c>
      <c r="J4" s="29"/>
    </row>
    <row r="5" spans="1:22" ht="16.2" thickBot="1" x14ac:dyDescent="0.35">
      <c r="A5" s="29" t="s">
        <v>48</v>
      </c>
      <c r="B5" s="29"/>
      <c r="C5" s="29"/>
      <c r="D5" s="29"/>
      <c r="G5" s="29"/>
      <c r="H5" s="29"/>
      <c r="I5" s="31">
        <f>1.25*F54</f>
        <v>1.665750796215778</v>
      </c>
      <c r="J5" s="29"/>
    </row>
    <row r="6" spans="1:22" ht="15.6" x14ac:dyDescent="0.3">
      <c r="A6" s="29" t="s">
        <v>47</v>
      </c>
      <c r="B6" s="29"/>
      <c r="C6" s="29"/>
      <c r="D6" s="29"/>
      <c r="G6" s="29"/>
      <c r="H6" s="29"/>
      <c r="I6" s="29" t="s">
        <v>46</v>
      </c>
      <c r="J6" s="29"/>
    </row>
    <row r="7" spans="1:22" ht="15.6" x14ac:dyDescent="0.3">
      <c r="A7" s="29" t="s">
        <v>45</v>
      </c>
      <c r="B7" s="29"/>
      <c r="C7" s="29"/>
      <c r="D7" s="29"/>
      <c r="G7" s="29"/>
      <c r="H7" s="29"/>
      <c r="I7" s="29"/>
      <c r="J7" s="29"/>
    </row>
    <row r="8" spans="1:22" ht="15.6" x14ac:dyDescent="0.3">
      <c r="A8" s="29" t="s">
        <v>44</v>
      </c>
      <c r="B8" s="29"/>
      <c r="C8" s="29"/>
      <c r="D8" s="29"/>
      <c r="G8" s="29"/>
      <c r="H8" s="29"/>
      <c r="I8" s="29"/>
      <c r="J8" s="29"/>
    </row>
    <row r="9" spans="1:22" ht="15.6" x14ac:dyDescent="0.3">
      <c r="A9" s="30" t="s">
        <v>43</v>
      </c>
      <c r="C9" s="30" t="s">
        <v>42</v>
      </c>
      <c r="F9" s="30" t="s">
        <v>39</v>
      </c>
    </row>
    <row r="10" spans="1:22" ht="15.6" x14ac:dyDescent="0.3">
      <c r="A10" s="30" t="s">
        <v>41</v>
      </c>
      <c r="D10" s="18" t="s">
        <v>40</v>
      </c>
      <c r="F10" s="30" t="s">
        <v>39</v>
      </c>
      <c r="I10" s="30"/>
    </row>
    <row r="11" spans="1:22" ht="15.6" x14ac:dyDescent="0.3">
      <c r="A11" s="29"/>
      <c r="B11" s="29"/>
      <c r="C11" s="29"/>
      <c r="D11" s="29"/>
      <c r="E11" s="29"/>
      <c r="F11" s="29"/>
      <c r="G11" s="30"/>
      <c r="H11" s="29"/>
      <c r="J11" s="18">
        <v>0.05</v>
      </c>
      <c r="O11" s="18">
        <v>0</v>
      </c>
      <c r="P11" s="18">
        <v>-4</v>
      </c>
      <c r="Q11" s="18">
        <v>4</v>
      </c>
    </row>
    <row r="12" spans="1:22" ht="15.6" x14ac:dyDescent="0.3">
      <c r="A12" s="29" t="s">
        <v>0</v>
      </c>
      <c r="B12" s="26" t="s">
        <v>22</v>
      </c>
      <c r="C12" s="26" t="s">
        <v>25</v>
      </c>
      <c r="D12" s="26" t="s">
        <v>38</v>
      </c>
      <c r="E12" s="26" t="s">
        <v>23</v>
      </c>
      <c r="F12" s="26" t="s">
        <v>37</v>
      </c>
      <c r="G12" s="26" t="s">
        <v>36</v>
      </c>
      <c r="H12" s="26" t="s">
        <v>35</v>
      </c>
      <c r="J12" s="18">
        <v>1E-3</v>
      </c>
      <c r="O12" s="18">
        <v>50</v>
      </c>
      <c r="P12" s="18">
        <v>-4</v>
      </c>
      <c r="Q12" s="18">
        <v>4</v>
      </c>
    </row>
    <row r="13" spans="1:22" ht="15.6" x14ac:dyDescent="0.3">
      <c r="A13" s="24">
        <v>1</v>
      </c>
      <c r="B13">
        <f>'[1]1. AveInvFlow'!B4</f>
        <v>2</v>
      </c>
      <c r="C13" s="26">
        <f>B13</f>
        <v>2</v>
      </c>
      <c r="D13" s="19">
        <f t="shared" ref="D13:D54" si="0">B13-C13</f>
        <v>0</v>
      </c>
      <c r="E13" s="21">
        <f t="shared" ref="E13:E54" si="1">ABS(D13)</f>
        <v>0</v>
      </c>
      <c r="F13" s="21">
        <f>AVERAGE($E$13:E13)</f>
        <v>0</v>
      </c>
      <c r="G13" s="19">
        <f>SUM($D$13:D13)</f>
        <v>0</v>
      </c>
      <c r="H13" s="25">
        <f t="shared" ref="H13:H54" si="2">IFERROR(G13/F13,0)</f>
        <v>0</v>
      </c>
      <c r="I13" s="24"/>
      <c r="K13" s="28">
        <f>F54</f>
        <v>1.3326006369726224</v>
      </c>
      <c r="V13" s="27"/>
    </row>
    <row r="14" spans="1:22" ht="15.6" x14ac:dyDescent="0.3">
      <c r="A14" s="26">
        <v>2</v>
      </c>
      <c r="B14">
        <f>'[1]1. AveInvFlow'!B5</f>
        <v>2</v>
      </c>
      <c r="C14" s="21">
        <f t="shared" ref="C14:C55" si="3">(1-$E$2)*C13+$E$2*B13</f>
        <v>2</v>
      </c>
      <c r="D14" s="19">
        <f t="shared" si="0"/>
        <v>0</v>
      </c>
      <c r="E14" s="21">
        <f t="shared" si="1"/>
        <v>0</v>
      </c>
      <c r="F14" s="21">
        <f>AVERAGE($E$13:E14)</f>
        <v>0</v>
      </c>
      <c r="G14" s="19">
        <f>SUM($D$13:D14)</f>
        <v>0</v>
      </c>
      <c r="H14" s="25">
        <f t="shared" si="2"/>
        <v>0</v>
      </c>
      <c r="I14" s="24"/>
      <c r="J14" s="18">
        <f>J11</f>
        <v>0.05</v>
      </c>
      <c r="K14" s="18">
        <f t="dataTable" ref="K14:K24" dt2D="0" dtr="0" r1="E2"/>
        <v>1.2118088846534329</v>
      </c>
      <c r="V14" s="27"/>
    </row>
    <row r="15" spans="1:22" ht="15.6" x14ac:dyDescent="0.3">
      <c r="A15" s="26">
        <v>3</v>
      </c>
      <c r="B15">
        <f>'[1]1. AveInvFlow'!B6</f>
        <v>1</v>
      </c>
      <c r="C15" s="21">
        <f t="shared" si="3"/>
        <v>2</v>
      </c>
      <c r="D15" s="19">
        <f t="shared" si="0"/>
        <v>-1</v>
      </c>
      <c r="E15" s="21">
        <f t="shared" si="1"/>
        <v>1</v>
      </c>
      <c r="F15" s="21">
        <f>AVERAGE($E$13:E15)</f>
        <v>0.33333333333333331</v>
      </c>
      <c r="G15" s="19">
        <f>SUM($D$13:D15)</f>
        <v>-1</v>
      </c>
      <c r="H15" s="25">
        <f t="shared" si="2"/>
        <v>-3</v>
      </c>
      <c r="I15" s="24"/>
      <c r="J15" s="18">
        <f t="shared" ref="J15:J24" si="4">J14+$J$12</f>
        <v>5.1000000000000004E-2</v>
      </c>
      <c r="K15" s="18">
        <v>1.2113555556451772</v>
      </c>
      <c r="V15" s="27"/>
    </row>
    <row r="16" spans="1:22" ht="15.6" x14ac:dyDescent="0.3">
      <c r="A16" s="26">
        <v>4</v>
      </c>
      <c r="B16">
        <f>'[1]1. AveInvFlow'!B7</f>
        <v>0</v>
      </c>
      <c r="C16" s="21">
        <f t="shared" si="3"/>
        <v>1.7</v>
      </c>
      <c r="D16" s="19">
        <f t="shared" si="0"/>
        <v>-1.7</v>
      </c>
      <c r="E16" s="21">
        <f t="shared" si="1"/>
        <v>1.7</v>
      </c>
      <c r="F16" s="21">
        <f>AVERAGE($E$13:E16)</f>
        <v>0.67500000000000004</v>
      </c>
      <c r="G16" s="19">
        <f>SUM($D$13:D16)</f>
        <v>-2.7</v>
      </c>
      <c r="H16" s="25">
        <f t="shared" si="2"/>
        <v>-4</v>
      </c>
      <c r="I16" s="24"/>
      <c r="J16" s="18">
        <f t="shared" si="4"/>
        <v>5.2000000000000005E-2</v>
      </c>
      <c r="K16" s="18">
        <v>1.2113446390345506</v>
      </c>
      <c r="V16" s="27"/>
    </row>
    <row r="17" spans="1:22" ht="15.6" x14ac:dyDescent="0.3">
      <c r="A17" s="26">
        <v>5</v>
      </c>
      <c r="B17">
        <f>'[1]1. AveInvFlow'!B8</f>
        <v>2</v>
      </c>
      <c r="C17" s="21">
        <f t="shared" si="3"/>
        <v>1.19</v>
      </c>
      <c r="D17" s="19">
        <f t="shared" si="0"/>
        <v>0.81</v>
      </c>
      <c r="E17" s="21">
        <f t="shared" si="1"/>
        <v>0.81</v>
      </c>
      <c r="F17" s="21">
        <f>AVERAGE($E$13:E17)</f>
        <v>0.70200000000000007</v>
      </c>
      <c r="G17" s="19">
        <f>SUM($D$13:D17)</f>
        <v>-1.8900000000000001</v>
      </c>
      <c r="H17" s="25">
        <f t="shared" si="2"/>
        <v>-2.6923076923076921</v>
      </c>
      <c r="I17" s="24"/>
      <c r="J17" s="18">
        <f t="shared" si="4"/>
        <v>5.3000000000000005E-2</v>
      </c>
      <c r="K17" s="18">
        <v>1.2113370214520311</v>
      </c>
      <c r="V17" s="27"/>
    </row>
    <row r="18" spans="1:22" ht="15.6" x14ac:dyDescent="0.3">
      <c r="A18" s="26">
        <v>6</v>
      </c>
      <c r="B18">
        <f>'[1]1. AveInvFlow'!B9</f>
        <v>1</v>
      </c>
      <c r="C18" s="21">
        <f t="shared" si="3"/>
        <v>1.4329999999999998</v>
      </c>
      <c r="D18" s="19">
        <f t="shared" si="0"/>
        <v>-0.43299999999999983</v>
      </c>
      <c r="E18" s="21">
        <f t="shared" si="1"/>
        <v>0.43299999999999983</v>
      </c>
      <c r="F18" s="21">
        <f>AVERAGE($E$13:E18)</f>
        <v>0.65716666666666668</v>
      </c>
      <c r="G18" s="19">
        <f>SUM($D$13:D18)</f>
        <v>-2.323</v>
      </c>
      <c r="H18" s="25">
        <f t="shared" si="2"/>
        <v>-3.5348719249302558</v>
      </c>
      <c r="I18" s="24"/>
      <c r="J18" s="18">
        <f t="shared" si="4"/>
        <v>5.4000000000000006E-2</v>
      </c>
      <c r="K18" s="18">
        <v>1.2113327027852627</v>
      </c>
      <c r="V18" s="27"/>
    </row>
    <row r="19" spans="1:22" ht="15.6" x14ac:dyDescent="0.3">
      <c r="A19" s="26">
        <v>7</v>
      </c>
      <c r="B19">
        <f>'[1]1. AveInvFlow'!B10</f>
        <v>0</v>
      </c>
      <c r="C19" s="21">
        <f t="shared" si="3"/>
        <v>1.3030999999999999</v>
      </c>
      <c r="D19" s="19">
        <f t="shared" si="0"/>
        <v>-1.3030999999999999</v>
      </c>
      <c r="E19" s="21">
        <f t="shared" si="1"/>
        <v>1.3030999999999999</v>
      </c>
      <c r="F19" s="21">
        <f>AVERAGE($E$13:E19)</f>
        <v>0.74944285714285719</v>
      </c>
      <c r="G19" s="19">
        <f>SUM($D$13:D19)</f>
        <v>-3.6261000000000001</v>
      </c>
      <c r="H19" s="25">
        <f t="shared" si="2"/>
        <v>-4.8383942357179617</v>
      </c>
      <c r="I19" s="24"/>
      <c r="J19" s="18">
        <f t="shared" si="4"/>
        <v>5.5000000000000007E-2</v>
      </c>
      <c r="K19" s="18">
        <v>1.2113316798542437</v>
      </c>
      <c r="V19" s="27"/>
    </row>
    <row r="20" spans="1:22" ht="15.6" x14ac:dyDescent="0.3">
      <c r="A20" s="26">
        <v>8</v>
      </c>
      <c r="B20">
        <f>'[1]1. AveInvFlow'!B11</f>
        <v>1</v>
      </c>
      <c r="C20" s="21">
        <f t="shared" si="3"/>
        <v>0.91216999999999993</v>
      </c>
      <c r="D20" s="19">
        <f t="shared" si="0"/>
        <v>8.7830000000000075E-2</v>
      </c>
      <c r="E20" s="21">
        <f t="shared" si="1"/>
        <v>8.7830000000000075E-2</v>
      </c>
      <c r="F20" s="21">
        <f>AVERAGE($E$13:E20)</f>
        <v>0.66674125000000006</v>
      </c>
      <c r="G20" s="19">
        <f>SUM($D$13:D20)</f>
        <v>-3.5382699999999998</v>
      </c>
      <c r="H20" s="25">
        <f t="shared" si="2"/>
        <v>-5.3068113004857578</v>
      </c>
      <c r="I20" s="24"/>
      <c r="J20" s="18">
        <f t="shared" si="4"/>
        <v>5.6000000000000008E-2</v>
      </c>
      <c r="K20" s="18">
        <v>1.2113339465979096</v>
      </c>
      <c r="V20" s="27"/>
    </row>
    <row r="21" spans="1:22" ht="15.6" x14ac:dyDescent="0.3">
      <c r="A21" s="26">
        <v>9</v>
      </c>
      <c r="B21">
        <f>'[1]1. AveInvFlow'!B12</f>
        <v>3</v>
      </c>
      <c r="C21" s="21">
        <f t="shared" si="3"/>
        <v>0.93851899999999988</v>
      </c>
      <c r="D21" s="19">
        <f t="shared" si="0"/>
        <v>2.0614810000000001</v>
      </c>
      <c r="E21" s="21">
        <f t="shared" si="1"/>
        <v>2.0614810000000001</v>
      </c>
      <c r="F21" s="21">
        <f>AVERAGE($E$13:E21)</f>
        <v>0.82171233333333349</v>
      </c>
      <c r="G21" s="19">
        <f>SUM($D$13:D21)</f>
        <v>-1.4767889999999997</v>
      </c>
      <c r="H21" s="25">
        <f t="shared" si="2"/>
        <v>-1.797209242326085</v>
      </c>
      <c r="I21" s="24"/>
      <c r="J21" s="18">
        <f t="shared" si="4"/>
        <v>5.7000000000000009E-2</v>
      </c>
      <c r="K21" s="18">
        <v>1.2113394942523681</v>
      </c>
      <c r="V21" s="27"/>
    </row>
    <row r="22" spans="1:22" ht="15.6" x14ac:dyDescent="0.3">
      <c r="A22" s="26">
        <v>10</v>
      </c>
      <c r="B22">
        <f>'[1]1. AveInvFlow'!B13</f>
        <v>3</v>
      </c>
      <c r="C22" s="21">
        <f t="shared" si="3"/>
        <v>1.5569632999999998</v>
      </c>
      <c r="D22" s="19">
        <f t="shared" si="0"/>
        <v>1.4430367000000002</v>
      </c>
      <c r="E22" s="21">
        <f t="shared" si="1"/>
        <v>1.4430367000000002</v>
      </c>
      <c r="F22" s="21">
        <f>AVERAGE($E$13:E22)</f>
        <v>0.88384477000000017</v>
      </c>
      <c r="G22" s="19">
        <f>SUM($D$13:D22)</f>
        <v>-3.3752299999999513E-2</v>
      </c>
      <c r="H22" s="25">
        <f t="shared" si="2"/>
        <v>-3.8188040644285881E-2</v>
      </c>
      <c r="I22" s="24"/>
      <c r="J22" s="18">
        <f t="shared" si="4"/>
        <v>5.800000000000001E-2</v>
      </c>
      <c r="K22" s="18">
        <v>1.2113483115211006</v>
      </c>
      <c r="V22" s="27"/>
    </row>
    <row r="23" spans="1:22" ht="15.6" x14ac:dyDescent="0.3">
      <c r="A23" s="26">
        <v>11</v>
      </c>
      <c r="B23">
        <f>'[1]1. AveInvFlow'!B14</f>
        <v>1</v>
      </c>
      <c r="C23" s="21">
        <f t="shared" si="3"/>
        <v>1.9898743099999998</v>
      </c>
      <c r="D23" s="19">
        <f t="shared" si="0"/>
        <v>-0.98987430999999981</v>
      </c>
      <c r="E23" s="21">
        <f t="shared" si="1"/>
        <v>0.98987430999999981</v>
      </c>
      <c r="F23" s="21">
        <f>AVERAGE($E$13:E23)</f>
        <v>0.89348381909090913</v>
      </c>
      <c r="G23" s="19">
        <f>SUM($D$13:D23)</f>
        <v>-1.0236266099999993</v>
      </c>
      <c r="H23" s="25">
        <f t="shared" si="2"/>
        <v>-1.1456576919786934</v>
      </c>
      <c r="I23" s="24"/>
      <c r="J23" s="18">
        <f t="shared" si="4"/>
        <v>5.9000000000000011E-2</v>
      </c>
      <c r="K23" s="18">
        <v>1.2113603847374435</v>
      </c>
      <c r="V23" s="27"/>
    </row>
    <row r="24" spans="1:22" ht="15.6" x14ac:dyDescent="0.3">
      <c r="A24" s="26">
        <v>12</v>
      </c>
      <c r="B24">
        <f>'[1]1. AveInvFlow'!B15</f>
        <v>2</v>
      </c>
      <c r="C24" s="21">
        <f t="shared" si="3"/>
        <v>1.6929120169999998</v>
      </c>
      <c r="D24" s="19">
        <f t="shared" si="0"/>
        <v>0.30708798300000018</v>
      </c>
      <c r="E24" s="21">
        <f t="shared" si="1"/>
        <v>0.30708798300000018</v>
      </c>
      <c r="F24" s="21">
        <f>AVERAGE($E$13:E24)</f>
        <v>0.84461749941666675</v>
      </c>
      <c r="G24" s="19">
        <f>SUM($D$13:D24)</f>
        <v>-0.71653862699999915</v>
      </c>
      <c r="H24" s="25">
        <f t="shared" si="2"/>
        <v>-0.8483587274652431</v>
      </c>
      <c r="I24" s="24"/>
      <c r="J24" s="18">
        <f t="shared" si="4"/>
        <v>6.0000000000000012E-2</v>
      </c>
      <c r="K24" s="18">
        <v>1.2113756980196524</v>
      </c>
      <c r="V24" s="27"/>
    </row>
    <row r="25" spans="1:22" ht="15.6" x14ac:dyDescent="0.3">
      <c r="A25" s="26">
        <v>13</v>
      </c>
      <c r="B25">
        <f>'[1]1. AveInvFlow'!B16</f>
        <v>3</v>
      </c>
      <c r="C25" s="21">
        <f t="shared" si="3"/>
        <v>1.7850384118999996</v>
      </c>
      <c r="D25" s="19">
        <f t="shared" si="0"/>
        <v>1.2149615881000004</v>
      </c>
      <c r="E25" s="21">
        <f t="shared" si="1"/>
        <v>1.2149615881000004</v>
      </c>
      <c r="F25" s="21">
        <f>AVERAGE($E$13:E25)</f>
        <v>0.87310550623846173</v>
      </c>
      <c r="G25" s="19">
        <f>SUM($D$13:D25)</f>
        <v>0.49842296110000128</v>
      </c>
      <c r="H25" s="25">
        <f t="shared" si="2"/>
        <v>0.5708622354786439</v>
      </c>
      <c r="I25" s="24"/>
      <c r="V25" s="27"/>
    </row>
    <row r="26" spans="1:22" ht="15.6" x14ac:dyDescent="0.3">
      <c r="A26" s="26">
        <v>14</v>
      </c>
      <c r="B26">
        <f>'[1]1. AveInvFlow'!B17</f>
        <v>2</v>
      </c>
      <c r="C26" s="21">
        <f t="shared" si="3"/>
        <v>2.1495268883299996</v>
      </c>
      <c r="D26" s="19">
        <f t="shared" si="0"/>
        <v>-0.14952688832999961</v>
      </c>
      <c r="E26" s="21">
        <f t="shared" si="1"/>
        <v>0.14952688832999961</v>
      </c>
      <c r="F26" s="21">
        <f>AVERAGE($E$13:E26)</f>
        <v>0.82142131924500017</v>
      </c>
      <c r="G26" s="19">
        <f>SUM($D$13:D26)</f>
        <v>0.34889607277000168</v>
      </c>
      <c r="H26" s="25">
        <f t="shared" si="2"/>
        <v>0.4247467950925421</v>
      </c>
      <c r="I26" s="24"/>
      <c r="K26" s="18">
        <f>MIN(K14:K24)</f>
        <v>1.2113316798542437</v>
      </c>
      <c r="V26" s="27"/>
    </row>
    <row r="27" spans="1:22" ht="15.6" x14ac:dyDescent="0.3">
      <c r="A27" s="26">
        <v>15</v>
      </c>
      <c r="B27">
        <f>'[1]1. AveInvFlow'!B18</f>
        <v>2</v>
      </c>
      <c r="C27" s="21">
        <f t="shared" si="3"/>
        <v>2.1046688218309995</v>
      </c>
      <c r="D27" s="19">
        <f t="shared" si="0"/>
        <v>-0.10466882183099946</v>
      </c>
      <c r="E27" s="21">
        <f t="shared" si="1"/>
        <v>0.10466882183099946</v>
      </c>
      <c r="F27" s="21">
        <f>AVERAGE($E$13:E27)</f>
        <v>0.77363781941740017</v>
      </c>
      <c r="G27" s="19">
        <f>SUM($D$13:D27)</f>
        <v>0.24422725093900222</v>
      </c>
      <c r="H27" s="25">
        <f t="shared" si="2"/>
        <v>0.3156868043536461</v>
      </c>
      <c r="I27" s="24"/>
      <c r="V27" s="27"/>
    </row>
    <row r="28" spans="1:22" ht="15.6" x14ac:dyDescent="0.3">
      <c r="A28" s="26">
        <v>16</v>
      </c>
      <c r="B28">
        <f>'[1]1. AveInvFlow'!B19</f>
        <v>5</v>
      </c>
      <c r="C28" s="21">
        <f t="shared" si="3"/>
        <v>2.0732681752816995</v>
      </c>
      <c r="D28" s="19">
        <f t="shared" si="0"/>
        <v>2.9267318247183005</v>
      </c>
      <c r="E28" s="21">
        <f t="shared" si="1"/>
        <v>2.9267318247183005</v>
      </c>
      <c r="F28" s="21">
        <f>AVERAGE($E$13:E28)</f>
        <v>0.90820619474870645</v>
      </c>
      <c r="G28" s="19">
        <f>SUM($D$13:D28)</f>
        <v>3.1709590756573025</v>
      </c>
      <c r="H28" s="25">
        <f t="shared" si="2"/>
        <v>3.4914528154420728</v>
      </c>
      <c r="I28" s="24"/>
      <c r="V28" s="27"/>
    </row>
    <row r="29" spans="1:22" ht="15.6" x14ac:dyDescent="0.3">
      <c r="A29" s="26">
        <v>17</v>
      </c>
      <c r="B29">
        <f>'[1]1. AveInvFlow'!B20</f>
        <v>2</v>
      </c>
      <c r="C29" s="21">
        <f t="shared" si="3"/>
        <v>2.9512877226971899</v>
      </c>
      <c r="D29" s="19">
        <f t="shared" si="0"/>
        <v>-0.95128772269718986</v>
      </c>
      <c r="E29" s="21">
        <f t="shared" si="1"/>
        <v>0.95128772269718986</v>
      </c>
      <c r="F29" s="21">
        <f>AVERAGE($E$13:E29)</f>
        <v>0.91074040227508779</v>
      </c>
      <c r="G29" s="19">
        <f>SUM($D$13:D29)</f>
        <v>2.2196713529601126</v>
      </c>
      <c r="H29" s="25">
        <f t="shared" si="2"/>
        <v>2.4372162994144451</v>
      </c>
      <c r="I29" s="24"/>
      <c r="V29" s="27"/>
    </row>
    <row r="30" spans="1:22" ht="15.6" x14ac:dyDescent="0.3">
      <c r="A30" s="26">
        <v>18</v>
      </c>
      <c r="B30">
        <f>'[1]1. AveInvFlow'!B21</f>
        <v>2</v>
      </c>
      <c r="C30" s="21">
        <f t="shared" si="3"/>
        <v>2.6659014058880328</v>
      </c>
      <c r="D30" s="19">
        <f t="shared" si="0"/>
        <v>-0.66590140588803282</v>
      </c>
      <c r="E30" s="21">
        <f t="shared" si="1"/>
        <v>0.66590140588803282</v>
      </c>
      <c r="F30" s="21">
        <f>AVERAGE($E$13:E30)</f>
        <v>0.89713823580914032</v>
      </c>
      <c r="G30" s="19">
        <f>SUM($D$13:D30)</f>
        <v>1.5537699470720798</v>
      </c>
      <c r="H30" s="25">
        <f t="shared" si="2"/>
        <v>1.7319180980740556</v>
      </c>
      <c r="I30" s="24"/>
      <c r="V30" s="27"/>
    </row>
    <row r="31" spans="1:22" ht="15.6" x14ac:dyDescent="0.3">
      <c r="A31" s="26">
        <v>19</v>
      </c>
      <c r="B31">
        <f>'[1]1. AveInvFlow'!B22</f>
        <v>1</v>
      </c>
      <c r="C31" s="21">
        <f t="shared" si="3"/>
        <v>2.466130984121623</v>
      </c>
      <c r="D31" s="19">
        <f t="shared" si="0"/>
        <v>-1.466130984121623</v>
      </c>
      <c r="E31" s="21">
        <f t="shared" si="1"/>
        <v>1.466130984121623</v>
      </c>
      <c r="F31" s="21">
        <f>AVERAGE($E$13:E31)</f>
        <v>0.92708522256242887</v>
      </c>
      <c r="G31" s="19">
        <f>SUM($D$13:D31)</f>
        <v>8.7638962950456811E-2</v>
      </c>
      <c r="H31" s="25">
        <f t="shared" si="2"/>
        <v>9.4531722453978936E-2</v>
      </c>
      <c r="I31" s="24"/>
      <c r="V31" s="27"/>
    </row>
    <row r="32" spans="1:22" ht="15.6" x14ac:dyDescent="0.3">
      <c r="A32" s="26">
        <v>20</v>
      </c>
      <c r="B32">
        <f>'[1]1. AveInvFlow'!B23</f>
        <v>2</v>
      </c>
      <c r="C32" s="21">
        <f t="shared" si="3"/>
        <v>2.0262916888851361</v>
      </c>
      <c r="D32" s="19">
        <f t="shared" si="0"/>
        <v>-2.6291688885136111E-2</v>
      </c>
      <c r="E32" s="21">
        <f t="shared" si="1"/>
        <v>2.6291688885136111E-2</v>
      </c>
      <c r="F32" s="21">
        <f>AVERAGE($E$13:E32)</f>
        <v>0.8820455458785641</v>
      </c>
      <c r="G32" s="19">
        <f>SUM($D$13:D32)</f>
        <v>6.13472740653207E-2</v>
      </c>
      <c r="H32" s="25">
        <f t="shared" si="2"/>
        <v>6.9551140926873076E-2</v>
      </c>
      <c r="I32" s="24"/>
      <c r="V32" s="27"/>
    </row>
    <row r="33" spans="1:22" ht="15.6" x14ac:dyDescent="0.3">
      <c r="A33" s="26">
        <v>21</v>
      </c>
      <c r="B33">
        <f>'[1]1. AveInvFlow'!B24</f>
        <v>3</v>
      </c>
      <c r="C33" s="21">
        <f t="shared" si="3"/>
        <v>2.0184041822195953</v>
      </c>
      <c r="D33" s="19">
        <f t="shared" si="0"/>
        <v>0.98159581778040472</v>
      </c>
      <c r="E33" s="21">
        <f t="shared" si="1"/>
        <v>0.98159581778040472</v>
      </c>
      <c r="F33" s="21">
        <f>AVERAGE($E$13:E33)</f>
        <v>0.88678603501674702</v>
      </c>
      <c r="G33" s="19">
        <f>SUM($D$13:D33)</f>
        <v>1.0429430918457254</v>
      </c>
      <c r="H33" s="25">
        <f t="shared" si="2"/>
        <v>1.1760932746601376</v>
      </c>
      <c r="I33" s="24"/>
      <c r="V33" s="27"/>
    </row>
    <row r="34" spans="1:22" ht="15.6" x14ac:dyDescent="0.3">
      <c r="A34" s="26">
        <v>22</v>
      </c>
      <c r="B34">
        <f>'[1]1. AveInvFlow'!B25</f>
        <v>3</v>
      </c>
      <c r="C34" s="21">
        <f t="shared" si="3"/>
        <v>2.3128829275537166</v>
      </c>
      <c r="D34" s="19">
        <f t="shared" si="0"/>
        <v>0.68711707244628339</v>
      </c>
      <c r="E34" s="21">
        <f t="shared" si="1"/>
        <v>0.68711707244628339</v>
      </c>
      <c r="F34" s="21">
        <f>AVERAGE($E$13:E34)</f>
        <v>0.87771017308172605</v>
      </c>
      <c r="G34" s="19">
        <f>SUM($D$13:D34)</f>
        <v>1.7300601642920088</v>
      </c>
      <c r="H34" s="25">
        <f t="shared" si="2"/>
        <v>1.9711064282388329</v>
      </c>
      <c r="I34" s="24"/>
      <c r="V34" s="27"/>
    </row>
    <row r="35" spans="1:22" ht="15.6" x14ac:dyDescent="0.3">
      <c r="A35" s="26">
        <v>23</v>
      </c>
      <c r="B35">
        <f>'[1]1. AveInvFlow'!B26</f>
        <v>3</v>
      </c>
      <c r="C35" s="21">
        <f t="shared" si="3"/>
        <v>2.5190180492876015</v>
      </c>
      <c r="D35" s="19">
        <f t="shared" si="0"/>
        <v>0.48098195071239846</v>
      </c>
      <c r="E35" s="21">
        <f t="shared" si="1"/>
        <v>0.48098195071239846</v>
      </c>
      <c r="F35" s="21">
        <f>AVERAGE($E$13:E35)</f>
        <v>0.86046111993523344</v>
      </c>
      <c r="G35" s="19">
        <f>SUM($D$13:D35)</f>
        <v>2.2110421150044073</v>
      </c>
      <c r="H35" s="25">
        <f t="shared" si="2"/>
        <v>2.5696014192609091</v>
      </c>
      <c r="I35" s="24"/>
      <c r="V35" s="27"/>
    </row>
    <row r="36" spans="1:22" ht="15.6" x14ac:dyDescent="0.3">
      <c r="A36" s="26">
        <v>24</v>
      </c>
      <c r="B36">
        <f>'[1]1. AveInvFlow'!B27</f>
        <v>4</v>
      </c>
      <c r="C36" s="21">
        <f t="shared" si="3"/>
        <v>2.6633126345013212</v>
      </c>
      <c r="D36" s="19">
        <f t="shared" si="0"/>
        <v>1.3366873654986788</v>
      </c>
      <c r="E36" s="21">
        <f t="shared" si="1"/>
        <v>1.3366873654986788</v>
      </c>
      <c r="F36" s="21">
        <f>AVERAGE($E$13:E36)</f>
        <v>0.88030388016704375</v>
      </c>
      <c r="G36" s="19">
        <f>SUM($D$13:D36)</f>
        <v>3.5477294805030861</v>
      </c>
      <c r="H36" s="25">
        <f t="shared" si="2"/>
        <v>4.0301190991341311</v>
      </c>
      <c r="I36" s="24"/>
      <c r="V36" s="27"/>
    </row>
    <row r="37" spans="1:22" ht="15.6" x14ac:dyDescent="0.3">
      <c r="A37" s="26">
        <v>25</v>
      </c>
      <c r="B37">
        <f>'[1]1. AveInvFlow'!B28</f>
        <v>7</v>
      </c>
      <c r="C37" s="21">
        <f t="shared" si="3"/>
        <v>3.0643188441509244</v>
      </c>
      <c r="D37" s="19">
        <f t="shared" si="0"/>
        <v>3.9356811558490756</v>
      </c>
      <c r="E37" s="21">
        <f t="shared" si="1"/>
        <v>3.9356811558490756</v>
      </c>
      <c r="F37" s="21">
        <f>AVERAGE($E$13:E37)</f>
        <v>1.002518971194325</v>
      </c>
      <c r="G37" s="19">
        <f>SUM($D$13:D37)</f>
        <v>7.4834106363521613</v>
      </c>
      <c r="H37" s="25">
        <f t="shared" si="2"/>
        <v>7.4646075050699476</v>
      </c>
      <c r="I37" s="24"/>
      <c r="V37" s="27"/>
    </row>
    <row r="38" spans="1:22" ht="15.6" x14ac:dyDescent="0.3">
      <c r="A38" s="26">
        <v>26</v>
      </c>
      <c r="B38">
        <f>'[1]1. AveInvFlow'!B29</f>
        <v>1</v>
      </c>
      <c r="C38" s="21">
        <f t="shared" si="3"/>
        <v>4.2450231909056466</v>
      </c>
      <c r="D38" s="19">
        <f t="shared" si="0"/>
        <v>-3.2450231909056466</v>
      </c>
      <c r="E38" s="21">
        <f t="shared" si="1"/>
        <v>3.2450231909056466</v>
      </c>
      <c r="F38" s="21">
        <f>AVERAGE($E$13:E38)</f>
        <v>1.0887691334909144</v>
      </c>
      <c r="G38" s="19">
        <f>SUM($D$13:D38)</f>
        <v>4.2383874454465147</v>
      </c>
      <c r="H38" s="25">
        <f t="shared" si="2"/>
        <v>3.8928247642886391</v>
      </c>
      <c r="I38" s="24"/>
      <c r="V38" s="27"/>
    </row>
    <row r="39" spans="1:22" ht="15.6" x14ac:dyDescent="0.3">
      <c r="A39" s="26">
        <v>27</v>
      </c>
      <c r="B39">
        <f>'[1]1. AveInvFlow'!B30</f>
        <v>2</v>
      </c>
      <c r="C39" s="21">
        <f t="shared" si="3"/>
        <v>3.2715162336339523</v>
      </c>
      <c r="D39" s="19">
        <f t="shared" si="0"/>
        <v>-1.2715162336339523</v>
      </c>
      <c r="E39" s="21">
        <f t="shared" si="1"/>
        <v>1.2715162336339523</v>
      </c>
      <c r="F39" s="21">
        <f>AVERAGE($E$13:E39)</f>
        <v>1.0955375446073232</v>
      </c>
      <c r="G39" s="19">
        <f>SUM($D$13:D39)</f>
        <v>2.9668712118125624</v>
      </c>
      <c r="H39" s="25">
        <f t="shared" si="2"/>
        <v>2.7081419768922541</v>
      </c>
      <c r="I39" s="24"/>
      <c r="V39" s="27"/>
    </row>
    <row r="40" spans="1:22" ht="15.6" x14ac:dyDescent="0.3">
      <c r="A40" s="26">
        <v>28</v>
      </c>
      <c r="B40">
        <f>'[1]1. AveInvFlow'!B31</f>
        <v>3</v>
      </c>
      <c r="C40" s="21">
        <f t="shared" si="3"/>
        <v>2.8900613635437664</v>
      </c>
      <c r="D40" s="19">
        <f t="shared" si="0"/>
        <v>0.10993863645623358</v>
      </c>
      <c r="E40" s="21">
        <f t="shared" si="1"/>
        <v>0.10993863645623358</v>
      </c>
      <c r="F40" s="21">
        <f>AVERAGE($E$13:E40)</f>
        <v>1.0603375836019271</v>
      </c>
      <c r="G40" s="19">
        <f>SUM($D$13:D40)</f>
        <v>3.076809848268796</v>
      </c>
      <c r="H40" s="25">
        <f t="shared" si="2"/>
        <v>2.9017266725725106</v>
      </c>
      <c r="I40" s="24"/>
      <c r="V40" s="27"/>
    </row>
    <row r="41" spans="1:22" ht="15.6" x14ac:dyDescent="0.3">
      <c r="A41" s="26">
        <v>29</v>
      </c>
      <c r="B41">
        <f>'[1]1. AveInvFlow'!B32</f>
        <v>2</v>
      </c>
      <c r="C41" s="21">
        <f t="shared" si="3"/>
        <v>2.9230429544806364</v>
      </c>
      <c r="D41" s="19">
        <f t="shared" si="0"/>
        <v>-0.92304295448063645</v>
      </c>
      <c r="E41" s="21">
        <f t="shared" si="1"/>
        <v>0.92304295448063645</v>
      </c>
      <c r="F41" s="21">
        <f>AVERAGE($E$13:E41)</f>
        <v>1.0556032860460205</v>
      </c>
      <c r="G41" s="19">
        <f>SUM($D$13:D41)</f>
        <v>2.1537668937881596</v>
      </c>
      <c r="H41" s="25">
        <f t="shared" si="2"/>
        <v>2.0403184816291517</v>
      </c>
      <c r="I41" s="24"/>
      <c r="V41" s="27"/>
    </row>
    <row r="42" spans="1:22" ht="15.6" x14ac:dyDescent="0.3">
      <c r="A42" s="26">
        <v>30</v>
      </c>
      <c r="B42">
        <f>'[1]1. AveInvFlow'!B33</f>
        <v>5</v>
      </c>
      <c r="C42" s="21">
        <f t="shared" si="3"/>
        <v>2.6461300681364457</v>
      </c>
      <c r="D42" s="19">
        <f t="shared" si="0"/>
        <v>2.3538699318635543</v>
      </c>
      <c r="E42" s="21">
        <f t="shared" si="1"/>
        <v>2.3538699318635543</v>
      </c>
      <c r="F42" s="21">
        <f>AVERAGE($E$13:E42)</f>
        <v>1.098878840906605</v>
      </c>
      <c r="G42" s="19">
        <f>SUM($D$13:D42)</f>
        <v>4.5076368256517139</v>
      </c>
      <c r="H42" s="25">
        <f t="shared" si="2"/>
        <v>4.1020325970903126</v>
      </c>
      <c r="I42" s="24"/>
      <c r="V42" s="27"/>
    </row>
    <row r="43" spans="1:22" ht="15.6" x14ac:dyDescent="0.3">
      <c r="A43" s="26">
        <v>31</v>
      </c>
      <c r="B43">
        <f>'[1]1. AveInvFlow'!B34</f>
        <v>2</v>
      </c>
      <c r="C43" s="21">
        <f t="shared" si="3"/>
        <v>3.3522910476955117</v>
      </c>
      <c r="D43" s="19">
        <f t="shared" si="0"/>
        <v>-1.3522910476955117</v>
      </c>
      <c r="E43" s="21">
        <f t="shared" si="1"/>
        <v>1.3522910476955117</v>
      </c>
      <c r="F43" s="21">
        <f>AVERAGE($E$13:E43)</f>
        <v>1.1070534282223763</v>
      </c>
      <c r="G43" s="19">
        <f>SUM($D$13:D43)</f>
        <v>3.1553457779562022</v>
      </c>
      <c r="H43" s="25">
        <f t="shared" si="2"/>
        <v>2.8502199600454885</v>
      </c>
      <c r="I43" s="24"/>
      <c r="V43" s="27"/>
    </row>
    <row r="44" spans="1:22" ht="15.6" x14ac:dyDescent="0.3">
      <c r="A44" s="26">
        <v>32</v>
      </c>
      <c r="B44">
        <f>'[1]1. AveInvFlow'!B35</f>
        <v>3</v>
      </c>
      <c r="C44" s="21">
        <f t="shared" si="3"/>
        <v>2.946603733386858</v>
      </c>
      <c r="D44" s="19">
        <f t="shared" si="0"/>
        <v>5.3396266613142007E-2</v>
      </c>
      <c r="E44" s="21">
        <f t="shared" si="1"/>
        <v>5.3396266613142007E-2</v>
      </c>
      <c r="F44" s="21">
        <f>AVERAGE($E$13:E44)</f>
        <v>1.0741266419220876</v>
      </c>
      <c r="G44" s="19">
        <f>SUM($D$13:D44)</f>
        <v>3.2087420445693442</v>
      </c>
      <c r="H44" s="25">
        <f t="shared" si="2"/>
        <v>2.9873032837426745</v>
      </c>
      <c r="I44" s="24"/>
      <c r="V44" s="27"/>
    </row>
    <row r="45" spans="1:22" ht="15.6" x14ac:dyDescent="0.3">
      <c r="A45" s="26">
        <v>33</v>
      </c>
      <c r="B45">
        <f>'[1]1. AveInvFlow'!B36</f>
        <v>1</v>
      </c>
      <c r="C45" s="21">
        <f t="shared" si="3"/>
        <v>2.9626226133708005</v>
      </c>
      <c r="D45" s="19">
        <f t="shared" si="0"/>
        <v>-1.9626226133708005</v>
      </c>
      <c r="E45" s="21">
        <f t="shared" si="1"/>
        <v>1.9626226133708005</v>
      </c>
      <c r="F45" s="21">
        <f>AVERAGE($E$13:E45)</f>
        <v>1.1010507622690182</v>
      </c>
      <c r="G45" s="19">
        <f>SUM($D$13:D45)</f>
        <v>1.2461194311985437</v>
      </c>
      <c r="H45" s="25">
        <f t="shared" si="2"/>
        <v>1.1317547509168167</v>
      </c>
      <c r="I45" s="24"/>
      <c r="V45" s="27"/>
    </row>
    <row r="46" spans="1:22" ht="15.6" x14ac:dyDescent="0.3">
      <c r="A46" s="26">
        <v>34</v>
      </c>
      <c r="B46">
        <f>'[1]1. AveInvFlow'!B37</f>
        <v>5</v>
      </c>
      <c r="C46" s="21">
        <f t="shared" si="3"/>
        <v>2.3738358293595598</v>
      </c>
      <c r="D46" s="19">
        <f t="shared" si="0"/>
        <v>2.6261641706404402</v>
      </c>
      <c r="E46" s="21">
        <f t="shared" si="1"/>
        <v>2.6261641706404402</v>
      </c>
      <c r="F46" s="21">
        <f>AVERAGE($E$13:E46)</f>
        <v>1.1459070389858248</v>
      </c>
      <c r="G46" s="19">
        <f>SUM($D$13:D46)</f>
        <v>3.8722836018389839</v>
      </c>
      <c r="H46" s="25">
        <f t="shared" si="2"/>
        <v>3.3792301383069567</v>
      </c>
      <c r="I46" s="24"/>
      <c r="V46" s="27"/>
    </row>
    <row r="47" spans="1:22" ht="15.6" x14ac:dyDescent="0.3">
      <c r="A47" s="26">
        <v>35</v>
      </c>
      <c r="B47">
        <f>'[1]1. AveInvFlow'!B38</f>
        <v>2</v>
      </c>
      <c r="C47" s="21">
        <f t="shared" si="3"/>
        <v>3.1616850805516918</v>
      </c>
      <c r="D47" s="19">
        <f t="shared" si="0"/>
        <v>-1.1616850805516918</v>
      </c>
      <c r="E47" s="21">
        <f t="shared" si="1"/>
        <v>1.1616850805516918</v>
      </c>
      <c r="F47" s="21">
        <f>AVERAGE($E$13:E47)</f>
        <v>1.1463578401734211</v>
      </c>
      <c r="G47" s="19">
        <f>SUM($D$13:D47)</f>
        <v>2.7105985212872921</v>
      </c>
      <c r="H47" s="25">
        <f t="shared" si="2"/>
        <v>2.3645308875605826</v>
      </c>
      <c r="I47" s="24"/>
      <c r="V47" s="27"/>
    </row>
    <row r="48" spans="1:22" ht="15.6" x14ac:dyDescent="0.3">
      <c r="A48" s="26">
        <v>36</v>
      </c>
      <c r="B48">
        <f>'[1]1. AveInvFlow'!B39</f>
        <v>0</v>
      </c>
      <c r="C48" s="21">
        <f t="shared" si="3"/>
        <v>2.8131795563861841</v>
      </c>
      <c r="D48" s="19">
        <f t="shared" si="0"/>
        <v>-2.8131795563861841</v>
      </c>
      <c r="E48" s="21">
        <f t="shared" si="1"/>
        <v>2.8131795563861841</v>
      </c>
      <c r="F48" s="21">
        <f>AVERAGE($E$13:E48)</f>
        <v>1.1926584434015532</v>
      </c>
      <c r="G48" s="19">
        <f>SUM($D$13:D48)</f>
        <v>-0.10258103509889205</v>
      </c>
      <c r="H48" s="25">
        <f t="shared" si="2"/>
        <v>-8.6010404459405054E-2</v>
      </c>
      <c r="I48" s="24"/>
      <c r="V48" s="27"/>
    </row>
    <row r="49" spans="1:23" ht="15.6" x14ac:dyDescent="0.3">
      <c r="A49" s="26">
        <v>37</v>
      </c>
      <c r="B49">
        <f>'[1]1. AveInvFlow'!B40</f>
        <v>7</v>
      </c>
      <c r="C49" s="21">
        <f t="shared" si="3"/>
        <v>1.9692256894703288</v>
      </c>
      <c r="D49" s="19">
        <f t="shared" si="0"/>
        <v>5.0307743105296714</v>
      </c>
      <c r="E49" s="21">
        <f t="shared" si="1"/>
        <v>5.0307743105296714</v>
      </c>
      <c r="F49" s="21">
        <f>AVERAGE($E$13:E49)</f>
        <v>1.2963913046752862</v>
      </c>
      <c r="G49" s="19">
        <f>SUM($D$13:D49)</f>
        <v>4.9281932754307789</v>
      </c>
      <c r="H49" s="25">
        <f t="shared" si="2"/>
        <v>3.8014704801380699</v>
      </c>
      <c r="I49" s="24"/>
      <c r="V49" s="27">
        <v>2</v>
      </c>
      <c r="W49" s="18">
        <f>B49-V49</f>
        <v>5</v>
      </c>
    </row>
    <row r="50" spans="1:23" ht="15.6" x14ac:dyDescent="0.3">
      <c r="A50" s="26">
        <v>38</v>
      </c>
      <c r="B50">
        <f>'[1]1. AveInvFlow'!B41</f>
        <v>3</v>
      </c>
      <c r="C50" s="21">
        <f t="shared" si="3"/>
        <v>3.4784579826292301</v>
      </c>
      <c r="D50" s="19">
        <f t="shared" si="0"/>
        <v>-0.47845798262923012</v>
      </c>
      <c r="E50" s="21">
        <f t="shared" si="1"/>
        <v>0.47845798262923012</v>
      </c>
      <c r="F50" s="21">
        <f>AVERAGE($E$13:E50)</f>
        <v>1.274866743568811</v>
      </c>
      <c r="G50" s="19">
        <f>SUM($D$13:D50)</f>
        <v>4.4497352928015488</v>
      </c>
      <c r="H50" s="25">
        <f t="shared" si="2"/>
        <v>3.4903532586826587</v>
      </c>
      <c r="I50" s="24"/>
      <c r="V50" s="27">
        <v>0</v>
      </c>
      <c r="W50" s="18">
        <f>B50-V50</f>
        <v>3</v>
      </c>
    </row>
    <row r="51" spans="1:23" ht="15.6" x14ac:dyDescent="0.3">
      <c r="A51" s="26">
        <v>39</v>
      </c>
      <c r="B51">
        <f>'[1]1. AveInvFlow'!B42</f>
        <v>5</v>
      </c>
      <c r="C51" s="21">
        <f t="shared" si="3"/>
        <v>3.3349205878404606</v>
      </c>
      <c r="D51" s="19">
        <f t="shared" si="0"/>
        <v>1.6650794121595394</v>
      </c>
      <c r="E51" s="21">
        <f t="shared" si="1"/>
        <v>1.6650794121595394</v>
      </c>
      <c r="F51" s="21">
        <f>AVERAGE($E$13:E51)</f>
        <v>1.2848721966095991</v>
      </c>
      <c r="G51" s="19">
        <f>SUM($D$13:D51)</f>
        <v>6.1148147049610877</v>
      </c>
      <c r="H51" s="25">
        <f t="shared" si="2"/>
        <v>4.7590839937982086</v>
      </c>
      <c r="I51" s="24"/>
      <c r="V51" s="27">
        <v>5</v>
      </c>
      <c r="W51" s="18">
        <f>B51-V51</f>
        <v>0</v>
      </c>
    </row>
    <row r="52" spans="1:23" ht="15.6" x14ac:dyDescent="0.3">
      <c r="A52" s="26">
        <v>40</v>
      </c>
      <c r="B52">
        <f>'[1]1. AveInvFlow'!B43</f>
        <v>3</v>
      </c>
      <c r="C52" s="21">
        <f t="shared" si="3"/>
        <v>3.8344444114883225</v>
      </c>
      <c r="D52" s="19">
        <f t="shared" si="0"/>
        <v>-0.83444441148832249</v>
      </c>
      <c r="E52" s="21">
        <f t="shared" si="1"/>
        <v>0.83444441148832249</v>
      </c>
      <c r="F52" s="21">
        <f>AVERAGE($E$13:E52)</f>
        <v>1.273611501981567</v>
      </c>
      <c r="G52" s="19">
        <f>SUM($D$13:D52)</f>
        <v>5.2803702934727657</v>
      </c>
      <c r="H52" s="25">
        <f t="shared" si="2"/>
        <v>4.1459819460308145</v>
      </c>
      <c r="I52" s="24"/>
      <c r="V52" s="27">
        <v>5</v>
      </c>
      <c r="W52" s="18">
        <f>B52-V52</f>
        <v>-2</v>
      </c>
    </row>
    <row r="53" spans="1:23" ht="16.2" thickBot="1" x14ac:dyDescent="0.35">
      <c r="A53" s="26">
        <v>41</v>
      </c>
      <c r="B53">
        <f>'[1]1. AveInvFlow'!B44</f>
        <v>7</v>
      </c>
      <c r="C53" s="21">
        <f t="shared" si="3"/>
        <v>3.5841110880418254</v>
      </c>
      <c r="D53" s="19">
        <f t="shared" si="0"/>
        <v>3.4158889119581746</v>
      </c>
      <c r="E53" s="21">
        <f t="shared" si="1"/>
        <v>3.4158889119581746</v>
      </c>
      <c r="F53" s="21">
        <f>AVERAGE($E$13:E53)</f>
        <v>1.3258621705175819</v>
      </c>
      <c r="G53" s="19">
        <f>SUM($D$13:D53)</f>
        <v>8.6962592054309411</v>
      </c>
      <c r="H53" s="25">
        <f t="shared" si="2"/>
        <v>6.5589466226615007</v>
      </c>
      <c r="I53" s="24"/>
      <c r="V53" s="27">
        <v>0</v>
      </c>
      <c r="W53" s="18">
        <f>B53-V53</f>
        <v>7</v>
      </c>
    </row>
    <row r="54" spans="1:23" ht="16.2" thickBot="1" x14ac:dyDescent="0.35">
      <c r="A54" s="26">
        <v>42</v>
      </c>
      <c r="B54">
        <f>'[1]1. AveInvFlow'!B45</f>
        <v>3</v>
      </c>
      <c r="C54" s="21">
        <f t="shared" si="3"/>
        <v>4.6088777616292775</v>
      </c>
      <c r="D54" s="19">
        <f t="shared" si="0"/>
        <v>-1.6088777616292775</v>
      </c>
      <c r="E54" s="21">
        <f t="shared" si="1"/>
        <v>1.6088777616292775</v>
      </c>
      <c r="F54" s="20">
        <f>AVERAGE($E$13:E54)</f>
        <v>1.3326006369726224</v>
      </c>
      <c r="G54" s="19">
        <f>SUM($D$13:D54)</f>
        <v>7.0873814438016636</v>
      </c>
      <c r="H54" s="25">
        <f t="shared" si="2"/>
        <v>5.3184586943487027</v>
      </c>
      <c r="I54" s="24"/>
    </row>
    <row r="55" spans="1:23" ht="16.2" thickBot="1" x14ac:dyDescent="0.35">
      <c r="B55" s="23" t="s">
        <v>34</v>
      </c>
      <c r="C55" s="22">
        <f t="shared" si="3"/>
        <v>4.1262144331404942</v>
      </c>
      <c r="D55" s="19"/>
      <c r="E55" s="21" t="s">
        <v>33</v>
      </c>
      <c r="F55" s="20">
        <f>1.25*F54</f>
        <v>1.665750796215778</v>
      </c>
      <c r="G55" s="19"/>
      <c r="H55" s="19"/>
    </row>
    <row r="56" spans="1:23" x14ac:dyDescent="0.3">
      <c r="A56"/>
      <c r="B56"/>
    </row>
    <row r="57" spans="1:23" x14ac:dyDescent="0.3">
      <c r="A57"/>
      <c r="B57"/>
    </row>
    <row r="58" spans="1:23" x14ac:dyDescent="0.3">
      <c r="A58"/>
      <c r="B58"/>
    </row>
    <row r="59" spans="1:23" x14ac:dyDescent="0.3">
      <c r="A59"/>
      <c r="B59"/>
    </row>
    <row r="60" spans="1:23" x14ac:dyDescent="0.3">
      <c r="A60"/>
      <c r="B60"/>
    </row>
    <row r="61" spans="1:23" x14ac:dyDescent="0.3">
      <c r="A61"/>
      <c r="B61"/>
    </row>
    <row r="62" spans="1:23" x14ac:dyDescent="0.3">
      <c r="A62"/>
      <c r="B62"/>
    </row>
    <row r="63" spans="1:23" x14ac:dyDescent="0.3">
      <c r="A63"/>
      <c r="B63"/>
    </row>
    <row r="64" spans="1:23" x14ac:dyDescent="0.3">
      <c r="A64"/>
      <c r="B64"/>
    </row>
    <row r="65" spans="1:2" x14ac:dyDescent="0.3">
      <c r="A65"/>
      <c r="B65"/>
    </row>
    <row r="66" spans="1:2" x14ac:dyDescent="0.3">
      <c r="A66"/>
      <c r="B66"/>
    </row>
  </sheetData>
  <conditionalFormatting sqref="K14:K24">
    <cfRule type="cellIs" dxfId="1" priority="1" operator="equal">
      <formula>$K$26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W64"/>
  <sheetViews>
    <sheetView topLeftCell="A20" zoomScaleNormal="100" workbookViewId="0">
      <selection activeCell="L41" sqref="L41"/>
    </sheetView>
  </sheetViews>
  <sheetFormatPr defaultColWidth="9.109375" defaultRowHeight="14.4" x14ac:dyDescent="0.3"/>
  <cols>
    <col min="1" max="1" width="4.88671875" style="18" customWidth="1"/>
    <col min="2" max="2" width="5.5546875" style="18" customWidth="1"/>
    <col min="3" max="3" width="7.5546875" style="18" bestFit="1" customWidth="1"/>
    <col min="4" max="4" width="12.33203125" style="18" customWidth="1"/>
    <col min="5" max="5" width="10" style="18" bestFit="1" customWidth="1"/>
    <col min="6" max="6" width="18.33203125" style="18" customWidth="1"/>
    <col min="7" max="7" width="9.44140625" style="18" bestFit="1" customWidth="1"/>
    <col min="8" max="8" width="17" style="18" customWidth="1"/>
    <col min="9" max="9" width="16.88671875" style="18" customWidth="1"/>
    <col min="10" max="10" width="10.88671875" style="18" customWidth="1"/>
    <col min="11" max="11" width="11.33203125" style="18" customWidth="1"/>
    <col min="12" max="16384" width="9.109375" style="18"/>
  </cols>
  <sheetData>
    <row r="1" spans="1:22" ht="15.6" x14ac:dyDescent="0.3">
      <c r="A1" s="29" t="s">
        <v>54</v>
      </c>
      <c r="B1" s="29"/>
      <c r="C1" s="29"/>
      <c r="D1" s="29"/>
      <c r="E1" s="29"/>
      <c r="F1" s="29"/>
      <c r="G1" s="29"/>
      <c r="H1" s="29"/>
      <c r="I1" s="29"/>
      <c r="J1" s="29"/>
    </row>
    <row r="2" spans="1:22" ht="15.6" x14ac:dyDescent="0.3">
      <c r="A2" s="29" t="s">
        <v>53</v>
      </c>
      <c r="B2" s="29"/>
      <c r="C2" s="29"/>
      <c r="D2" s="32" t="s">
        <v>52</v>
      </c>
      <c r="E2" s="29">
        <v>0.3</v>
      </c>
      <c r="H2" s="29"/>
      <c r="I2" s="29"/>
      <c r="J2" s="29"/>
    </row>
    <row r="3" spans="1:22" ht="16.2" thickBot="1" x14ac:dyDescent="0.35">
      <c r="A3" s="29" t="s">
        <v>59</v>
      </c>
      <c r="B3" s="29"/>
      <c r="C3" s="29"/>
      <c r="D3" s="29"/>
      <c r="G3" s="29"/>
      <c r="H3" s="29"/>
      <c r="I3" s="18" t="s">
        <v>50</v>
      </c>
      <c r="J3" s="29"/>
    </row>
    <row r="4" spans="1:22" ht="16.2" thickBot="1" x14ac:dyDescent="0.35">
      <c r="A4" s="29" t="s">
        <v>49</v>
      </c>
      <c r="B4" s="29"/>
      <c r="C4" s="29"/>
      <c r="D4" s="29"/>
      <c r="G4" s="29"/>
      <c r="H4" s="29"/>
      <c r="I4" s="31">
        <f>C53</f>
        <v>4.1262144331404942</v>
      </c>
      <c r="J4" s="29"/>
    </row>
    <row r="5" spans="1:22" ht="16.2" thickBot="1" x14ac:dyDescent="0.35">
      <c r="A5" s="29" t="s">
        <v>48</v>
      </c>
      <c r="B5" s="29"/>
      <c r="C5" s="29"/>
      <c r="D5" s="29"/>
      <c r="G5" s="29"/>
      <c r="H5" s="29"/>
      <c r="I5" s="31">
        <f>1.25*F52</f>
        <v>0</v>
      </c>
      <c r="J5" s="29"/>
    </row>
    <row r="6" spans="1:22" ht="15.6" x14ac:dyDescent="0.3">
      <c r="A6" s="29" t="s">
        <v>44</v>
      </c>
      <c r="B6" s="29"/>
      <c r="C6" s="29"/>
      <c r="D6" s="29"/>
      <c r="G6" s="29"/>
      <c r="H6" s="29"/>
      <c r="I6" s="29"/>
      <c r="J6" s="29"/>
    </row>
    <row r="7" spans="1:22" ht="15.6" x14ac:dyDescent="0.3">
      <c r="A7" s="30" t="s">
        <v>43</v>
      </c>
      <c r="C7" s="30" t="s">
        <v>42</v>
      </c>
      <c r="F7" s="30" t="s">
        <v>39</v>
      </c>
    </row>
    <row r="8" spans="1:22" ht="15.6" x14ac:dyDescent="0.3">
      <c r="A8" s="30" t="s">
        <v>41</v>
      </c>
      <c r="D8" s="18" t="s">
        <v>40</v>
      </c>
      <c r="F8" s="30" t="s">
        <v>39</v>
      </c>
      <c r="I8" s="30"/>
    </row>
    <row r="9" spans="1:22" ht="15.6" x14ac:dyDescent="0.3">
      <c r="A9" s="29"/>
      <c r="B9" s="29"/>
      <c r="C9" s="29"/>
      <c r="D9" s="29"/>
      <c r="E9" s="29"/>
      <c r="F9" s="29"/>
      <c r="G9" s="30"/>
      <c r="H9" s="29"/>
      <c r="J9" s="18">
        <v>0.1193</v>
      </c>
      <c r="O9" s="18">
        <v>0</v>
      </c>
      <c r="P9" s="18">
        <v>-4</v>
      </c>
      <c r="Q9" s="18">
        <v>4</v>
      </c>
    </row>
    <row r="10" spans="1:22" ht="18" x14ac:dyDescent="0.3">
      <c r="A10" s="29" t="s">
        <v>0</v>
      </c>
      <c r="B10" s="26" t="s">
        <v>22</v>
      </c>
      <c r="C10" s="26" t="s">
        <v>25</v>
      </c>
      <c r="D10" s="26" t="s">
        <v>58</v>
      </c>
      <c r="E10" s="26" t="s">
        <v>57</v>
      </c>
      <c r="F10"/>
      <c r="G10"/>
      <c r="H10"/>
      <c r="J10" s="18">
        <v>1E-4</v>
      </c>
      <c r="O10" s="18">
        <v>50</v>
      </c>
      <c r="P10" s="18">
        <v>-4</v>
      </c>
      <c r="Q10" s="18">
        <v>4</v>
      </c>
    </row>
    <row r="11" spans="1:22" ht="15.6" x14ac:dyDescent="0.3">
      <c r="A11" s="24">
        <v>1</v>
      </c>
      <c r="B11">
        <f>'[1]1. AveInvFlow'!B4</f>
        <v>2</v>
      </c>
      <c r="C11" s="26">
        <f>B11</f>
        <v>2</v>
      </c>
      <c r="D11" s="19">
        <f t="shared" ref="D11:D52" si="0">(B11-C11)^2</f>
        <v>0</v>
      </c>
      <c r="E11" s="21">
        <f>AVERAGE(D$11:D11)</f>
        <v>0</v>
      </c>
      <c r="F11"/>
      <c r="G11"/>
      <c r="H11"/>
      <c r="I11" s="24"/>
      <c r="K11" s="28">
        <f>E52</f>
        <v>3.0957449683156284</v>
      </c>
      <c r="V11" s="27"/>
    </row>
    <row r="12" spans="1:22" ht="15.6" x14ac:dyDescent="0.3">
      <c r="A12" s="26">
        <v>2</v>
      </c>
      <c r="B12">
        <f>'[1]1. AveInvFlow'!B5</f>
        <v>2</v>
      </c>
      <c r="C12" s="21">
        <f t="shared" ref="C12:C53" si="1">(1-$E$2)*C11+$E$2*B11</f>
        <v>2</v>
      </c>
      <c r="D12" s="19">
        <f t="shared" si="0"/>
        <v>0</v>
      </c>
      <c r="E12" s="21">
        <f>AVERAGE(D$11:D12)</f>
        <v>0</v>
      </c>
      <c r="F12"/>
      <c r="G12"/>
      <c r="H12"/>
      <c r="I12" s="24"/>
      <c r="J12" s="18">
        <f>J9</f>
        <v>0.1193</v>
      </c>
      <c r="K12" s="18">
        <f t="dataTable" ref="K12:K22" dt2D="0" dtr="0" r1="E2"/>
        <v>2.8591409518312245</v>
      </c>
      <c r="V12" s="27"/>
    </row>
    <row r="13" spans="1:22" ht="15.6" x14ac:dyDescent="0.3">
      <c r="A13" s="26">
        <v>3</v>
      </c>
      <c r="B13">
        <f>'[1]1. AveInvFlow'!B6</f>
        <v>1</v>
      </c>
      <c r="C13" s="21">
        <f t="shared" si="1"/>
        <v>2</v>
      </c>
      <c r="D13" s="19">
        <f t="shared" si="0"/>
        <v>1</v>
      </c>
      <c r="E13" s="21">
        <f>AVERAGE(D$11:D13)</f>
        <v>0.33333333333333331</v>
      </c>
      <c r="F13"/>
      <c r="G13"/>
      <c r="H13"/>
      <c r="I13" s="24"/>
      <c r="J13" s="18">
        <f t="shared" ref="J13:J22" si="2">J12+$J$10</f>
        <v>0.11940000000000001</v>
      </c>
      <c r="K13" s="18">
        <v>2.8591388415064656</v>
      </c>
      <c r="V13" s="27"/>
    </row>
    <row r="14" spans="1:22" ht="15.6" x14ac:dyDescent="0.3">
      <c r="A14" s="26">
        <v>4</v>
      </c>
      <c r="B14">
        <f>'[1]1. AveInvFlow'!B7</f>
        <v>0</v>
      </c>
      <c r="C14" s="21">
        <f t="shared" si="1"/>
        <v>1.7</v>
      </c>
      <c r="D14" s="19">
        <f t="shared" si="0"/>
        <v>2.8899999999999997</v>
      </c>
      <c r="E14" s="21">
        <f>AVERAGE(D$11:D14)</f>
        <v>0.97249999999999992</v>
      </c>
      <c r="F14"/>
      <c r="G14"/>
      <c r="H14"/>
      <c r="I14" s="24"/>
      <c r="J14" s="18">
        <f t="shared" si="2"/>
        <v>0.11950000000000001</v>
      </c>
      <c r="K14" s="18">
        <v>2.8591370466759756</v>
      </c>
      <c r="V14" s="27"/>
    </row>
    <row r="15" spans="1:22" ht="15.6" x14ac:dyDescent="0.3">
      <c r="A15" s="26">
        <v>5</v>
      </c>
      <c r="B15">
        <f>'[1]1. AveInvFlow'!B8</f>
        <v>2</v>
      </c>
      <c r="C15" s="21">
        <f t="shared" si="1"/>
        <v>1.19</v>
      </c>
      <c r="D15" s="19">
        <f t="shared" si="0"/>
        <v>0.65610000000000013</v>
      </c>
      <c r="E15" s="21">
        <f>AVERAGE(D$11:D15)</f>
        <v>0.90922000000000003</v>
      </c>
      <c r="F15"/>
      <c r="G15"/>
      <c r="H15"/>
      <c r="I15" s="24"/>
      <c r="J15" s="18">
        <f t="shared" si="2"/>
        <v>0.11960000000000001</v>
      </c>
      <c r="K15" s="18">
        <v>2.8591355667164855</v>
      </c>
      <c r="V15" s="27"/>
    </row>
    <row r="16" spans="1:22" ht="15.6" x14ac:dyDescent="0.3">
      <c r="A16" s="26">
        <v>6</v>
      </c>
      <c r="B16">
        <f>'[1]1. AveInvFlow'!B9</f>
        <v>1</v>
      </c>
      <c r="C16" s="21">
        <f t="shared" si="1"/>
        <v>1.4329999999999998</v>
      </c>
      <c r="D16" s="19">
        <f t="shared" si="0"/>
        <v>0.18748899999999985</v>
      </c>
      <c r="E16" s="21">
        <f>AVERAGE(D$11:D16)</f>
        <v>0.78893150000000001</v>
      </c>
      <c r="F16"/>
      <c r="G16"/>
      <c r="H16"/>
      <c r="I16" s="24"/>
      <c r="J16" s="18">
        <f t="shared" si="2"/>
        <v>0.11970000000000001</v>
      </c>
      <c r="K16" s="18">
        <v>2.8591344010062212</v>
      </c>
      <c r="V16" s="27"/>
    </row>
    <row r="17" spans="1:22" ht="15.6" x14ac:dyDescent="0.3">
      <c r="A17" s="26">
        <v>7</v>
      </c>
      <c r="B17">
        <f>'[1]1. AveInvFlow'!B10</f>
        <v>0</v>
      </c>
      <c r="C17" s="21">
        <f t="shared" si="1"/>
        <v>1.3030999999999999</v>
      </c>
      <c r="D17" s="19">
        <f t="shared" si="0"/>
        <v>1.6980696099999999</v>
      </c>
      <c r="E17" s="21">
        <f>AVERAGE(D$11:D17)</f>
        <v>0.9188083728571429</v>
      </c>
      <c r="F17"/>
      <c r="G17"/>
      <c r="H17"/>
      <c r="I17" s="24"/>
      <c r="J17" s="18">
        <f t="shared" si="2"/>
        <v>0.11980000000000002</v>
      </c>
      <c r="K17" s="18">
        <v>2.8591335489248997</v>
      </c>
      <c r="V17" s="27"/>
    </row>
    <row r="18" spans="1:22" ht="15.6" x14ac:dyDescent="0.3">
      <c r="A18" s="26">
        <v>8</v>
      </c>
      <c r="B18">
        <f>'[1]1. AveInvFlow'!B11</f>
        <v>1</v>
      </c>
      <c r="C18" s="21">
        <f t="shared" si="1"/>
        <v>0.91216999999999993</v>
      </c>
      <c r="D18" s="19">
        <f t="shared" si="0"/>
        <v>7.7141089000000128E-3</v>
      </c>
      <c r="E18" s="21">
        <f>AVERAGE(D$11:D18)</f>
        <v>0.80492158986250006</v>
      </c>
      <c r="F18"/>
      <c r="G18"/>
      <c r="H18"/>
      <c r="I18" s="24"/>
      <c r="J18" s="18">
        <f t="shared" si="2"/>
        <v>0.11990000000000002</v>
      </c>
      <c r="K18" s="18">
        <v>2.8591330098537235</v>
      </c>
      <c r="V18" s="27"/>
    </row>
    <row r="19" spans="1:22" ht="15.6" x14ac:dyDescent="0.3">
      <c r="A19" s="26">
        <v>9</v>
      </c>
      <c r="B19">
        <f>'[1]1. AveInvFlow'!B12</f>
        <v>3</v>
      </c>
      <c r="C19" s="21">
        <f t="shared" si="1"/>
        <v>0.93851899999999988</v>
      </c>
      <c r="D19" s="19">
        <f t="shared" si="0"/>
        <v>4.2497039133610004</v>
      </c>
      <c r="E19" s="21">
        <f>AVERAGE(D$11:D19)</f>
        <v>1.1876751813623334</v>
      </c>
      <c r="F19"/>
      <c r="G19"/>
      <c r="H19"/>
      <c r="I19" s="24"/>
      <c r="J19" s="18">
        <f t="shared" si="2"/>
        <v>0.12000000000000002</v>
      </c>
      <c r="K19" s="18">
        <v>2.8591327831753808</v>
      </c>
      <c r="V19" s="27"/>
    </row>
    <row r="20" spans="1:22" ht="15.6" x14ac:dyDescent="0.3">
      <c r="A20" s="26">
        <v>10</v>
      </c>
      <c r="B20">
        <f>'[1]1. AveInvFlow'!B13</f>
        <v>3</v>
      </c>
      <c r="C20" s="21">
        <f t="shared" si="1"/>
        <v>1.5569632999999998</v>
      </c>
      <c r="D20" s="19">
        <f t="shared" si="0"/>
        <v>2.0823549175468905</v>
      </c>
      <c r="E20" s="21">
        <f>AVERAGE(D$11:D20)</f>
        <v>1.2771431549807892</v>
      </c>
      <c r="F20"/>
      <c r="G20"/>
      <c r="H20"/>
      <c r="I20" s="24"/>
      <c r="J20" s="18">
        <f t="shared" si="2"/>
        <v>0.12010000000000003</v>
      </c>
      <c r="K20" s="18">
        <v>2.859132868274036</v>
      </c>
      <c r="V20" s="27"/>
    </row>
    <row r="21" spans="1:22" ht="15.6" x14ac:dyDescent="0.3">
      <c r="A21" s="26">
        <v>11</v>
      </c>
      <c r="B21">
        <f>'[1]1. AveInvFlow'!B14</f>
        <v>1</v>
      </c>
      <c r="C21" s="21">
        <f t="shared" si="1"/>
        <v>1.9898743099999998</v>
      </c>
      <c r="D21" s="19">
        <f t="shared" si="0"/>
        <v>0.9798511495979757</v>
      </c>
      <c r="E21" s="21">
        <f>AVERAGE(D$11:D21)</f>
        <v>1.2501166090368969</v>
      </c>
      <c r="F21"/>
      <c r="G21"/>
      <c r="H21"/>
      <c r="I21" s="24"/>
      <c r="J21" s="18">
        <f t="shared" si="2"/>
        <v>0.12020000000000003</v>
      </c>
      <c r="K21" s="18">
        <v>2.8591332645353367</v>
      </c>
      <c r="V21" s="27"/>
    </row>
    <row r="22" spans="1:22" ht="15.6" x14ac:dyDescent="0.3">
      <c r="A22" s="26">
        <v>12</v>
      </c>
      <c r="B22">
        <f>'[1]1. AveInvFlow'!B15</f>
        <v>2</v>
      </c>
      <c r="C22" s="21">
        <f t="shared" si="1"/>
        <v>1.6929120169999998</v>
      </c>
      <c r="D22" s="19">
        <f t="shared" si="0"/>
        <v>9.4303029303008393E-2</v>
      </c>
      <c r="E22" s="21">
        <f>AVERAGE(D$11:D22)</f>
        <v>1.1537988107257395</v>
      </c>
      <c r="F22"/>
      <c r="G22"/>
      <c r="H22"/>
      <c r="I22" s="24"/>
      <c r="J22" s="18">
        <f t="shared" si="2"/>
        <v>0.12030000000000003</v>
      </c>
      <c r="K22" s="18">
        <v>2.8591339713463926</v>
      </c>
      <c r="V22" s="27"/>
    </row>
    <row r="23" spans="1:22" ht="15.6" x14ac:dyDescent="0.3">
      <c r="A23" s="26">
        <v>13</v>
      </c>
      <c r="B23">
        <f>'[1]1. AveInvFlow'!B16</f>
        <v>3</v>
      </c>
      <c r="C23" s="21">
        <f t="shared" si="1"/>
        <v>1.7850384118999996</v>
      </c>
      <c r="D23" s="19">
        <f t="shared" si="0"/>
        <v>1.4761316605584751</v>
      </c>
      <c r="E23" s="21">
        <f>AVERAGE(D$11:D23)</f>
        <v>1.1785936453282575</v>
      </c>
      <c r="F23"/>
      <c r="G23"/>
      <c r="H23"/>
      <c r="I23" s="24"/>
      <c r="V23" s="27"/>
    </row>
    <row r="24" spans="1:22" ht="15.6" x14ac:dyDescent="0.3">
      <c r="A24" s="26">
        <v>14</v>
      </c>
      <c r="B24">
        <f>'[1]1. AveInvFlow'!B17</f>
        <v>2</v>
      </c>
      <c r="C24" s="21">
        <f t="shared" si="1"/>
        <v>2.1495268883299996</v>
      </c>
      <c r="D24" s="19">
        <f t="shared" si="0"/>
        <v>2.2358290333652171E-2</v>
      </c>
      <c r="E24" s="21">
        <f>AVERAGE(D$11:D24)</f>
        <v>1.0960054056857857</v>
      </c>
      <c r="F24"/>
      <c r="G24"/>
      <c r="H24"/>
      <c r="I24" s="24"/>
      <c r="K24" s="18">
        <f>MIN(K12:K22)</f>
        <v>2.8591327831753808</v>
      </c>
      <c r="V24" s="27"/>
    </row>
    <row r="25" spans="1:22" ht="15.6" x14ac:dyDescent="0.3">
      <c r="A25" s="26">
        <v>15</v>
      </c>
      <c r="B25">
        <f>'[1]1. AveInvFlow'!B18</f>
        <v>2</v>
      </c>
      <c r="C25" s="21">
        <f t="shared" si="1"/>
        <v>2.1046688218309995</v>
      </c>
      <c r="D25" s="19">
        <f t="shared" si="0"/>
        <v>1.0955562263489508E-2</v>
      </c>
      <c r="E25" s="21">
        <f>AVERAGE(D$11:D25)</f>
        <v>1.0236687494576329</v>
      </c>
      <c r="F25"/>
      <c r="G25"/>
      <c r="H25"/>
      <c r="I25" s="24"/>
      <c r="V25" s="27"/>
    </row>
    <row r="26" spans="1:22" ht="15.6" x14ac:dyDescent="0.3">
      <c r="A26" s="26">
        <v>16</v>
      </c>
      <c r="B26">
        <f>'[1]1. AveInvFlow'!B19</f>
        <v>5</v>
      </c>
      <c r="C26" s="21">
        <f t="shared" si="1"/>
        <v>2.0732681752816995</v>
      </c>
      <c r="D26" s="19">
        <f t="shared" si="0"/>
        <v>8.5657591738189129</v>
      </c>
      <c r="E26" s="21">
        <f>AVERAGE(D$11:D26)</f>
        <v>1.4950494009802129</v>
      </c>
      <c r="F26"/>
      <c r="G26"/>
      <c r="H26"/>
      <c r="I26" s="24"/>
      <c r="V26" s="27"/>
    </row>
    <row r="27" spans="1:22" ht="15.6" x14ac:dyDescent="0.3">
      <c r="A27" s="26">
        <v>17</v>
      </c>
      <c r="B27">
        <f>'[1]1. AveInvFlow'!B20</f>
        <v>2</v>
      </c>
      <c r="C27" s="21">
        <f t="shared" si="1"/>
        <v>2.9512877226971899</v>
      </c>
      <c r="D27" s="19">
        <f t="shared" si="0"/>
        <v>0.90494833135440556</v>
      </c>
      <c r="E27" s="21">
        <f>AVERAGE(D$11:D27)</f>
        <v>1.4603375733551653</v>
      </c>
      <c r="F27"/>
      <c r="G27"/>
      <c r="H27"/>
      <c r="I27" s="24"/>
      <c r="V27" s="27"/>
    </row>
    <row r="28" spans="1:22" ht="15.6" x14ac:dyDescent="0.3">
      <c r="A28" s="26">
        <v>18</v>
      </c>
      <c r="B28">
        <f>'[1]1. AveInvFlow'!B21</f>
        <v>2</v>
      </c>
      <c r="C28" s="21">
        <f t="shared" si="1"/>
        <v>2.6659014058880328</v>
      </c>
      <c r="D28" s="19">
        <f t="shared" si="0"/>
        <v>0.44342468236365862</v>
      </c>
      <c r="E28" s="21">
        <f>AVERAGE(D$11:D28)</f>
        <v>1.4038424127445261</v>
      </c>
      <c r="F28"/>
      <c r="G28"/>
      <c r="H28"/>
      <c r="I28" s="24"/>
      <c r="V28" s="27"/>
    </row>
    <row r="29" spans="1:22" ht="15.6" x14ac:dyDescent="0.3">
      <c r="A29" s="26">
        <v>19</v>
      </c>
      <c r="B29">
        <f>'[1]1. AveInvFlow'!B22</f>
        <v>1</v>
      </c>
      <c r="C29" s="21">
        <f t="shared" si="1"/>
        <v>2.466130984121623</v>
      </c>
      <c r="D29" s="19">
        <f t="shared" si="0"/>
        <v>2.1495400626014387</v>
      </c>
      <c r="E29" s="21">
        <f>AVERAGE(D$11:D29)</f>
        <v>1.4430896574738372</v>
      </c>
      <c r="F29"/>
      <c r="G29"/>
      <c r="H29"/>
      <c r="I29" s="24"/>
      <c r="V29" s="27"/>
    </row>
    <row r="30" spans="1:22" ht="15.6" x14ac:dyDescent="0.3">
      <c r="A30" s="26">
        <v>20</v>
      </c>
      <c r="B30">
        <f>'[1]1. AveInvFlow'!B23</f>
        <v>2</v>
      </c>
      <c r="C30" s="21">
        <f t="shared" si="1"/>
        <v>2.0262916888851361</v>
      </c>
      <c r="D30" s="19">
        <f t="shared" si="0"/>
        <v>6.9125290443278968E-4</v>
      </c>
      <c r="E30" s="21">
        <f>AVERAGE(D$11:D30)</f>
        <v>1.3709697372453671</v>
      </c>
      <c r="F30"/>
      <c r="G30"/>
      <c r="H30"/>
      <c r="I30" s="24"/>
      <c r="V30" s="27"/>
    </row>
    <row r="31" spans="1:22" ht="15.6" x14ac:dyDescent="0.3">
      <c r="A31" s="26">
        <v>21</v>
      </c>
      <c r="B31">
        <f>'[1]1. AveInvFlow'!B24</f>
        <v>3</v>
      </c>
      <c r="C31" s="21">
        <f t="shared" si="1"/>
        <v>2.0184041822195953</v>
      </c>
      <c r="D31" s="19">
        <f t="shared" si="0"/>
        <v>0.96353034948398153</v>
      </c>
      <c r="E31" s="21">
        <f>AVERAGE(D$11:D31)</f>
        <v>1.3515678616376821</v>
      </c>
      <c r="F31"/>
      <c r="G31"/>
      <c r="H31"/>
      <c r="I31" s="24"/>
      <c r="V31" s="27"/>
    </row>
    <row r="32" spans="1:22" ht="15.6" x14ac:dyDescent="0.3">
      <c r="A32" s="26">
        <v>22</v>
      </c>
      <c r="B32">
        <f>'[1]1. AveInvFlow'!B25</f>
        <v>3</v>
      </c>
      <c r="C32" s="21">
        <f t="shared" si="1"/>
        <v>2.3128829275537166</v>
      </c>
      <c r="D32" s="19">
        <f t="shared" si="0"/>
        <v>0.47212987124715106</v>
      </c>
      <c r="E32" s="21">
        <f>AVERAGE(D$11:D32)</f>
        <v>1.3115934075290214</v>
      </c>
      <c r="F32"/>
      <c r="G32"/>
      <c r="H32"/>
      <c r="I32" s="24"/>
      <c r="V32" s="27"/>
    </row>
    <row r="33" spans="1:23" ht="15.6" x14ac:dyDescent="0.3">
      <c r="A33" s="26">
        <v>23</v>
      </c>
      <c r="B33">
        <f>'[1]1. AveInvFlow'!B26</f>
        <v>3</v>
      </c>
      <c r="C33" s="21">
        <f t="shared" si="1"/>
        <v>2.5190180492876015</v>
      </c>
      <c r="D33" s="19">
        <f t="shared" si="0"/>
        <v>0.2313436369111041</v>
      </c>
      <c r="E33" s="21">
        <f>AVERAGE(D$11:D33)</f>
        <v>1.2646260261978077</v>
      </c>
      <c r="F33"/>
      <c r="G33"/>
      <c r="H33"/>
      <c r="I33" s="24"/>
      <c r="V33" s="27"/>
    </row>
    <row r="34" spans="1:23" ht="15.6" x14ac:dyDescent="0.3">
      <c r="A34" s="26">
        <v>24</v>
      </c>
      <c r="B34">
        <f>'[1]1. AveInvFlow'!B27</f>
        <v>4</v>
      </c>
      <c r="C34" s="21">
        <f t="shared" si="1"/>
        <v>2.6633126345013212</v>
      </c>
      <c r="D34" s="19">
        <f t="shared" si="0"/>
        <v>1.7867331130837987</v>
      </c>
      <c r="E34" s="21">
        <f>AVERAGE(D$11:D34)</f>
        <v>1.2863804881513905</v>
      </c>
      <c r="F34"/>
      <c r="G34"/>
      <c r="H34"/>
      <c r="I34" s="24"/>
      <c r="V34" s="27"/>
    </row>
    <row r="35" spans="1:23" ht="15.6" x14ac:dyDescent="0.3">
      <c r="A35" s="26">
        <v>25</v>
      </c>
      <c r="B35">
        <f>'[1]1. AveInvFlow'!B28</f>
        <v>7</v>
      </c>
      <c r="C35" s="21">
        <f t="shared" si="1"/>
        <v>3.0643188441509244</v>
      </c>
      <c r="D35" s="19">
        <f t="shared" si="0"/>
        <v>15.489586160505516</v>
      </c>
      <c r="E35" s="21">
        <f>AVERAGE(D$11:D35)</f>
        <v>1.8545087150455555</v>
      </c>
      <c r="F35"/>
      <c r="G35"/>
      <c r="H35"/>
      <c r="I35" s="24"/>
      <c r="V35" s="27"/>
    </row>
    <row r="36" spans="1:23" ht="15.6" x14ac:dyDescent="0.3">
      <c r="A36" s="26">
        <v>26</v>
      </c>
      <c r="B36">
        <f>'[1]1. AveInvFlow'!B29</f>
        <v>1</v>
      </c>
      <c r="C36" s="21">
        <f t="shared" si="1"/>
        <v>4.2450231909056466</v>
      </c>
      <c r="D36" s="19">
        <f t="shared" si="0"/>
        <v>10.530175509515464</v>
      </c>
      <c r="E36" s="21">
        <f>AVERAGE(D$11:D36)</f>
        <v>2.1881882071405521</v>
      </c>
      <c r="F36"/>
      <c r="G36"/>
      <c r="H36"/>
      <c r="I36" s="24"/>
      <c r="V36" s="27"/>
    </row>
    <row r="37" spans="1:23" ht="15.6" x14ac:dyDescent="0.3">
      <c r="A37" s="26">
        <v>27</v>
      </c>
      <c r="B37">
        <f>'[1]1. AveInvFlow'!B30</f>
        <v>2</v>
      </c>
      <c r="C37" s="21">
        <f t="shared" si="1"/>
        <v>3.2715162336339523</v>
      </c>
      <c r="D37" s="19">
        <f t="shared" si="0"/>
        <v>1.6167535323946716</v>
      </c>
      <c r="E37" s="21">
        <f>AVERAGE(D$11:D37)</f>
        <v>2.1670239599277417</v>
      </c>
      <c r="F37"/>
      <c r="G37"/>
      <c r="H37"/>
      <c r="I37" s="24"/>
      <c r="V37" s="27"/>
    </row>
    <row r="38" spans="1:23" ht="15.6" x14ac:dyDescent="0.3">
      <c r="A38" s="26">
        <v>28</v>
      </c>
      <c r="B38">
        <f>'[1]1. AveInvFlow'!B31</f>
        <v>3</v>
      </c>
      <c r="C38" s="21">
        <f t="shared" si="1"/>
        <v>2.8900613635437664</v>
      </c>
      <c r="D38" s="19">
        <f t="shared" si="0"/>
        <v>1.2086503785855893E-2</v>
      </c>
      <c r="E38" s="21">
        <f>AVERAGE(D$11:D38)</f>
        <v>2.0900619079226748</v>
      </c>
      <c r="F38"/>
      <c r="G38"/>
      <c r="H38"/>
      <c r="I38" s="24"/>
      <c r="V38" s="27"/>
    </row>
    <row r="39" spans="1:23" ht="15.6" x14ac:dyDescent="0.3">
      <c r="A39" s="26">
        <v>29</v>
      </c>
      <c r="B39">
        <f>'[1]1. AveInvFlow'!B32</f>
        <v>2</v>
      </c>
      <c r="C39" s="21">
        <f t="shared" si="1"/>
        <v>2.9230429544806364</v>
      </c>
      <c r="D39" s="19">
        <f t="shared" si="0"/>
        <v>0.8520082958163423</v>
      </c>
      <c r="E39" s="21">
        <f>AVERAGE(D$11:D39)</f>
        <v>2.0473704040569389</v>
      </c>
      <c r="F39"/>
      <c r="G39"/>
      <c r="H39"/>
      <c r="I39" s="24"/>
      <c r="V39" s="27"/>
    </row>
    <row r="40" spans="1:23" ht="15.6" x14ac:dyDescent="0.3">
      <c r="A40" s="26">
        <v>30</v>
      </c>
      <c r="B40">
        <f>'[1]1. AveInvFlow'!B33</f>
        <v>5</v>
      </c>
      <c r="C40" s="21">
        <f t="shared" si="1"/>
        <v>2.6461300681364457</v>
      </c>
      <c r="D40" s="19">
        <f t="shared" si="0"/>
        <v>5.5407036561313339</v>
      </c>
      <c r="E40" s="21">
        <f>AVERAGE(D$11:D40)</f>
        <v>2.1638148457927517</v>
      </c>
      <c r="F40"/>
      <c r="G40"/>
      <c r="H40"/>
      <c r="I40" s="24"/>
      <c r="V40" s="27"/>
    </row>
    <row r="41" spans="1:23" ht="15.6" x14ac:dyDescent="0.3">
      <c r="A41" s="26">
        <v>31</v>
      </c>
      <c r="B41">
        <f>'[1]1. AveInvFlow'!B34</f>
        <v>2</v>
      </c>
      <c r="C41" s="21">
        <f t="shared" si="1"/>
        <v>3.3522910476955117</v>
      </c>
      <c r="D41" s="19">
        <f t="shared" si="0"/>
        <v>1.8286910776774246</v>
      </c>
      <c r="E41" s="21">
        <f>AVERAGE(D$11:D41)</f>
        <v>2.1530044016599992</v>
      </c>
      <c r="F41"/>
      <c r="G41"/>
      <c r="H41"/>
      <c r="I41" s="24"/>
      <c r="V41" s="27"/>
    </row>
    <row r="42" spans="1:23" ht="15.6" x14ac:dyDescent="0.3">
      <c r="A42" s="26">
        <v>32</v>
      </c>
      <c r="B42">
        <f>'[1]1. AveInvFlow'!B35</f>
        <v>3</v>
      </c>
      <c r="C42" s="21">
        <f t="shared" si="1"/>
        <v>2.946603733386858</v>
      </c>
      <c r="D42" s="19">
        <f t="shared" si="0"/>
        <v>2.8511612882217438E-3</v>
      </c>
      <c r="E42" s="21">
        <f>AVERAGE(D$11:D42)</f>
        <v>2.0858121128983811</v>
      </c>
      <c r="F42"/>
      <c r="G42"/>
      <c r="H42"/>
      <c r="I42" s="24"/>
      <c r="V42" s="27"/>
    </row>
    <row r="43" spans="1:23" ht="15.6" x14ac:dyDescent="0.3">
      <c r="A43" s="26">
        <v>33</v>
      </c>
      <c r="B43">
        <f>'[1]1. AveInvFlow'!B36</f>
        <v>1</v>
      </c>
      <c r="C43" s="21">
        <f t="shared" si="1"/>
        <v>2.9626226133708005</v>
      </c>
      <c r="D43" s="19">
        <f t="shared" si="0"/>
        <v>3.8518875225144305</v>
      </c>
      <c r="E43" s="21">
        <f>AVERAGE(D$11:D43)</f>
        <v>2.139329549553413</v>
      </c>
      <c r="F43"/>
      <c r="G43"/>
      <c r="H43"/>
      <c r="I43" s="24"/>
      <c r="V43" s="27"/>
    </row>
    <row r="44" spans="1:23" ht="15.6" x14ac:dyDescent="0.3">
      <c r="A44" s="26">
        <v>34</v>
      </c>
      <c r="B44">
        <f>'[1]1. AveInvFlow'!B37</f>
        <v>5</v>
      </c>
      <c r="C44" s="21">
        <f t="shared" si="1"/>
        <v>2.3738358293595598</v>
      </c>
      <c r="D44" s="19">
        <f t="shared" si="0"/>
        <v>6.8967382511555906</v>
      </c>
      <c r="E44" s="21">
        <f>AVERAGE(D$11:D44)</f>
        <v>2.2792533348946535</v>
      </c>
      <c r="F44"/>
      <c r="G44"/>
      <c r="H44"/>
      <c r="I44" s="24"/>
      <c r="V44" s="27"/>
    </row>
    <row r="45" spans="1:23" ht="15.6" x14ac:dyDescent="0.3">
      <c r="A45" s="26">
        <v>35</v>
      </c>
      <c r="B45">
        <f>'[1]1. AveInvFlow'!B38</f>
        <v>2</v>
      </c>
      <c r="C45" s="21">
        <f t="shared" si="1"/>
        <v>3.1616850805516918</v>
      </c>
      <c r="D45" s="19">
        <f t="shared" si="0"/>
        <v>1.3495122263763908</v>
      </c>
      <c r="E45" s="21">
        <f>AVERAGE(D$11:D45)</f>
        <v>2.2526893032227031</v>
      </c>
      <c r="F45"/>
      <c r="G45"/>
      <c r="H45"/>
      <c r="I45" s="24"/>
      <c r="V45" s="27"/>
    </row>
    <row r="46" spans="1:23" ht="15.6" x14ac:dyDescent="0.3">
      <c r="A46" s="26">
        <v>36</v>
      </c>
      <c r="B46">
        <f>'[1]1. AveInvFlow'!B39</f>
        <v>0</v>
      </c>
      <c r="C46" s="21">
        <f t="shared" si="1"/>
        <v>2.8131795563861841</v>
      </c>
      <c r="D46" s="19">
        <f t="shared" si="0"/>
        <v>7.9139792164691674</v>
      </c>
      <c r="E46" s="21">
        <f>AVERAGE(D$11:D46)</f>
        <v>2.4099473563684386</v>
      </c>
      <c r="F46"/>
      <c r="G46"/>
      <c r="H46"/>
      <c r="I46" s="24"/>
      <c r="V46" s="27"/>
    </row>
    <row r="47" spans="1:23" ht="15.6" x14ac:dyDescent="0.3">
      <c r="A47" s="26">
        <v>37</v>
      </c>
      <c r="B47">
        <f>'[1]1. AveInvFlow'!B40</f>
        <v>7</v>
      </c>
      <c r="C47" s="21">
        <f t="shared" si="1"/>
        <v>1.9692256894703288</v>
      </c>
      <c r="D47" s="19">
        <f t="shared" si="0"/>
        <v>25.308690163485291</v>
      </c>
      <c r="E47" s="21">
        <f>AVERAGE(D$11:D47)</f>
        <v>3.0288322971013266</v>
      </c>
      <c r="F47"/>
      <c r="G47"/>
      <c r="H47"/>
      <c r="I47" s="24"/>
      <c r="V47" s="27">
        <v>2</v>
      </c>
      <c r="W47" s="18">
        <f>B47-V47</f>
        <v>5</v>
      </c>
    </row>
    <row r="48" spans="1:23" ht="15.6" x14ac:dyDescent="0.3">
      <c r="A48" s="26">
        <v>38</v>
      </c>
      <c r="B48">
        <f>'[1]1. AveInvFlow'!B41</f>
        <v>3</v>
      </c>
      <c r="C48" s="21">
        <f t="shared" si="1"/>
        <v>3.4784579826292301</v>
      </c>
      <c r="D48" s="19">
        <f t="shared" si="0"/>
        <v>0.22892204114163267</v>
      </c>
      <c r="E48" s="21">
        <f>AVERAGE(D$11:D48)</f>
        <v>2.9551504482602819</v>
      </c>
      <c r="F48"/>
      <c r="G48"/>
      <c r="H48"/>
      <c r="I48" s="24"/>
      <c r="V48" s="27">
        <v>0</v>
      </c>
      <c r="W48" s="18">
        <f>B48-V48</f>
        <v>3</v>
      </c>
    </row>
    <row r="49" spans="1:23" ht="15.6" x14ac:dyDescent="0.3">
      <c r="A49" s="26">
        <v>39</v>
      </c>
      <c r="B49">
        <f>'[1]1. AveInvFlow'!B42</f>
        <v>5</v>
      </c>
      <c r="C49" s="21">
        <f t="shared" si="1"/>
        <v>3.3349205878404606</v>
      </c>
      <c r="D49" s="19">
        <f t="shared" si="0"/>
        <v>2.7724894487975571</v>
      </c>
      <c r="E49" s="21">
        <f>AVERAGE(D$11:D49)</f>
        <v>2.9504668328894428</v>
      </c>
      <c r="F49"/>
      <c r="G49"/>
      <c r="H49"/>
      <c r="I49" s="24"/>
      <c r="V49" s="27">
        <v>5</v>
      </c>
      <c r="W49" s="18">
        <f>B49-V49</f>
        <v>0</v>
      </c>
    </row>
    <row r="50" spans="1:23" ht="15.6" x14ac:dyDescent="0.3">
      <c r="A50" s="26">
        <v>40</v>
      </c>
      <c r="B50">
        <f>'[1]1. AveInvFlow'!B43</f>
        <v>3</v>
      </c>
      <c r="C50" s="21">
        <f t="shared" si="1"/>
        <v>3.8344444114883225</v>
      </c>
      <c r="D50" s="19">
        <f t="shared" si="0"/>
        <v>0.69629747586409285</v>
      </c>
      <c r="E50" s="21">
        <f>AVERAGE(D$11:D50)</f>
        <v>2.894112598963809</v>
      </c>
      <c r="F50"/>
      <c r="G50"/>
      <c r="H50"/>
      <c r="I50" s="24"/>
      <c r="V50" s="27">
        <v>5</v>
      </c>
      <c r="W50" s="18">
        <f>B50-V50</f>
        <v>-2</v>
      </c>
    </row>
    <row r="51" spans="1:23" ht="15.6" x14ac:dyDescent="0.3">
      <c r="A51" s="26">
        <v>41</v>
      </c>
      <c r="B51">
        <f>'[1]1. AveInvFlow'!B44</f>
        <v>7</v>
      </c>
      <c r="C51" s="21">
        <f t="shared" si="1"/>
        <v>3.5841110880418254</v>
      </c>
      <c r="D51" s="19">
        <f t="shared" si="0"/>
        <v>11.668297058838801</v>
      </c>
      <c r="E51" s="21">
        <f>AVERAGE(D$11:D51)</f>
        <v>3.1081170979851507</v>
      </c>
      <c r="F51"/>
      <c r="G51"/>
      <c r="H51"/>
      <c r="I51" s="24"/>
      <c r="V51" s="27">
        <v>0</v>
      </c>
      <c r="W51" s="18">
        <f>B51-V51</f>
        <v>7</v>
      </c>
    </row>
    <row r="52" spans="1:23" ht="16.2" thickBot="1" x14ac:dyDescent="0.35">
      <c r="A52" s="26">
        <v>42</v>
      </c>
      <c r="B52">
        <f>'[1]1. AveInvFlow'!B45</f>
        <v>3</v>
      </c>
      <c r="C52" s="21">
        <f t="shared" si="1"/>
        <v>4.6088777616292775</v>
      </c>
      <c r="D52" s="19">
        <f t="shared" si="0"/>
        <v>2.5884876518652344</v>
      </c>
      <c r="E52" s="21">
        <f>AVERAGE(D$11:D52)</f>
        <v>3.0957449683156284</v>
      </c>
      <c r="F52"/>
      <c r="G52"/>
      <c r="H52"/>
      <c r="I52" s="24"/>
    </row>
    <row r="53" spans="1:23" ht="16.2" thickBot="1" x14ac:dyDescent="0.35">
      <c r="B53" s="23" t="s">
        <v>34</v>
      </c>
      <c r="C53" s="22">
        <f t="shared" si="1"/>
        <v>4.1262144331404942</v>
      </c>
      <c r="D53" s="21" t="s">
        <v>33</v>
      </c>
      <c r="E53" s="25">
        <f>SQRT(E52)</f>
        <v>1.7594729234391839</v>
      </c>
      <c r="F53" t="s">
        <v>56</v>
      </c>
      <c r="G53"/>
      <c r="H53"/>
    </row>
    <row r="54" spans="1:23" x14ac:dyDescent="0.3">
      <c r="A54"/>
      <c r="B54"/>
      <c r="E54" s="25">
        <f>SQRT(A52/(A52-1)*E52)</f>
        <v>1.7808006466622239</v>
      </c>
      <c r="F54" t="s">
        <v>55</v>
      </c>
      <c r="G54"/>
      <c r="H54"/>
    </row>
    <row r="55" spans="1:23" x14ac:dyDescent="0.3">
      <c r="A55"/>
      <c r="B55"/>
      <c r="F55"/>
      <c r="G55"/>
      <c r="H55"/>
    </row>
    <row r="56" spans="1:23" x14ac:dyDescent="0.3">
      <c r="A56"/>
      <c r="B56"/>
    </row>
    <row r="57" spans="1:23" x14ac:dyDescent="0.3">
      <c r="A57"/>
      <c r="B57"/>
    </row>
    <row r="58" spans="1:23" x14ac:dyDescent="0.3">
      <c r="A58"/>
      <c r="B58"/>
    </row>
    <row r="59" spans="1:23" x14ac:dyDescent="0.3">
      <c r="A59"/>
      <c r="B59"/>
    </row>
    <row r="60" spans="1:23" x14ac:dyDescent="0.3">
      <c r="A60"/>
      <c r="B60"/>
    </row>
    <row r="61" spans="1:23" x14ac:dyDescent="0.3">
      <c r="A61"/>
      <c r="B61"/>
    </row>
    <row r="62" spans="1:23" x14ac:dyDescent="0.3">
      <c r="A62"/>
      <c r="B62"/>
    </row>
    <row r="63" spans="1:23" x14ac:dyDescent="0.3">
      <c r="A63"/>
      <c r="B63"/>
    </row>
    <row r="64" spans="1:23" x14ac:dyDescent="0.3">
      <c r="A64"/>
      <c r="B64"/>
    </row>
  </sheetData>
  <conditionalFormatting sqref="K12:K22">
    <cfRule type="cellIs" dxfId="0" priority="1" operator="equal">
      <formula>$K$24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49"/>
  <sheetViews>
    <sheetView zoomScaleNormal="100" workbookViewId="0">
      <selection activeCell="L41" sqref="L41"/>
    </sheetView>
  </sheetViews>
  <sheetFormatPr defaultRowHeight="14.4" x14ac:dyDescent="0.3"/>
  <cols>
    <col min="1" max="1" width="4.88671875" customWidth="1"/>
    <col min="2" max="2" width="7.5546875" customWidth="1"/>
    <col min="3" max="3" width="11.6640625" bestFit="1" customWidth="1"/>
    <col min="4" max="4" width="14" customWidth="1"/>
    <col min="6" max="6" width="11.6640625" bestFit="1" customWidth="1"/>
    <col min="8" max="8" width="17" customWidth="1"/>
    <col min="9" max="9" width="30" customWidth="1"/>
    <col min="10" max="10" width="10.88671875" customWidth="1"/>
    <col min="11" max="11" width="18" bestFit="1" customWidth="1"/>
    <col min="12" max="12" width="18.33203125" customWidth="1"/>
    <col min="13" max="13" width="11.109375" customWidth="1"/>
  </cols>
  <sheetData>
    <row r="1" spans="1:17" ht="16.2" thickBot="1" x14ac:dyDescent="0.35">
      <c r="A1" s="30" t="s">
        <v>63</v>
      </c>
      <c r="J1" s="29"/>
      <c r="K1" t="s">
        <v>2</v>
      </c>
    </row>
    <row r="2" spans="1:17" ht="16.2" thickBot="1" x14ac:dyDescent="0.35">
      <c r="A2" s="30" t="s">
        <v>62</v>
      </c>
      <c r="F2" s="36">
        <f>M5</f>
        <v>0.47043328596187128</v>
      </c>
      <c r="J2" s="29"/>
    </row>
    <row r="3" spans="1:17" ht="16.2" thickBot="1" x14ac:dyDescent="0.35">
      <c r="A3" s="29" t="s">
        <v>61</v>
      </c>
      <c r="F3" s="36">
        <f>C49</f>
        <v>4.0975609756097562</v>
      </c>
      <c r="J3" s="29"/>
      <c r="K3" s="4" t="s">
        <v>3</v>
      </c>
      <c r="L3" s="4"/>
    </row>
    <row r="4" spans="1:17" ht="16.2" thickBot="1" x14ac:dyDescent="0.35">
      <c r="A4" s="29" t="s">
        <v>60</v>
      </c>
      <c r="F4" s="36">
        <f>L7</f>
        <v>1.7600971052614571</v>
      </c>
      <c r="K4" s="1" t="s">
        <v>4</v>
      </c>
      <c r="L4" s="1">
        <v>0.33557415837466764</v>
      </c>
    </row>
    <row r="5" spans="1:17" ht="15" thickBot="1" x14ac:dyDescent="0.35">
      <c r="K5" s="1" t="s">
        <v>5</v>
      </c>
      <c r="L5" s="1">
        <v>0.11261001576886653</v>
      </c>
      <c r="M5" s="36">
        <f>CORREL(B7:B48,A7:A48)</f>
        <v>0.47043328596187128</v>
      </c>
    </row>
    <row r="6" spans="1:17" ht="16.2" thickBot="1" x14ac:dyDescent="0.35">
      <c r="A6" s="29" t="s">
        <v>0</v>
      </c>
      <c r="B6" s="26" t="s">
        <v>22</v>
      </c>
      <c r="C6" s="26" t="s">
        <v>24</v>
      </c>
      <c r="K6" s="1" t="s">
        <v>6</v>
      </c>
      <c r="L6" s="1">
        <v>9.0425266163088186E-2</v>
      </c>
      <c r="M6" s="36">
        <f>M5^2</f>
        <v>0.22130747654088376</v>
      </c>
    </row>
    <row r="7" spans="1:17" ht="15.6" x14ac:dyDescent="0.3">
      <c r="A7" s="34">
        <v>1</v>
      </c>
      <c r="B7" s="35">
        <f>'[1]1. AveInvFlow'!B4</f>
        <v>2</v>
      </c>
      <c r="C7" s="33">
        <f t="shared" ref="C7:C49" si="0">$J$17+$J$18*A7</f>
        <v>1.2558139534883719</v>
      </c>
      <c r="K7" s="1" t="s">
        <v>1</v>
      </c>
      <c r="L7" s="1">
        <v>1.7600971052614571</v>
      </c>
    </row>
    <row r="8" spans="1:17" ht="16.2" thickBot="1" x14ac:dyDescent="0.35">
      <c r="A8" s="34">
        <v>2</v>
      </c>
      <c r="B8" s="35">
        <f>'[1]1. AveInvFlow'!B5</f>
        <v>2</v>
      </c>
      <c r="C8" s="33">
        <f t="shared" si="0"/>
        <v>1.3234745968722144</v>
      </c>
      <c r="K8" s="2" t="s">
        <v>7</v>
      </c>
      <c r="L8" s="2">
        <v>42</v>
      </c>
    </row>
    <row r="9" spans="1:17" ht="15.6" x14ac:dyDescent="0.3">
      <c r="A9" s="34">
        <v>3</v>
      </c>
      <c r="B9" s="35">
        <f>'[1]1. AveInvFlow'!B6</f>
        <v>1</v>
      </c>
      <c r="C9" s="33">
        <f t="shared" si="0"/>
        <v>1.3911352402560568</v>
      </c>
    </row>
    <row r="10" spans="1:17" ht="16.2" thickBot="1" x14ac:dyDescent="0.35">
      <c r="A10" s="34">
        <v>4</v>
      </c>
      <c r="B10" s="35">
        <f>'[1]1. AveInvFlow'!B7</f>
        <v>0</v>
      </c>
      <c r="C10" s="33">
        <f t="shared" si="0"/>
        <v>1.4587958836398993</v>
      </c>
      <c r="H10" s="29"/>
      <c r="I10" s="29"/>
      <c r="J10" s="29"/>
      <c r="K10" t="s">
        <v>8</v>
      </c>
    </row>
    <row r="11" spans="1:17" ht="15.6" x14ac:dyDescent="0.3">
      <c r="A11" s="34">
        <v>5</v>
      </c>
      <c r="B11" s="35">
        <f>'[1]1. AveInvFlow'!B8</f>
        <v>2</v>
      </c>
      <c r="C11" s="33">
        <f t="shared" si="0"/>
        <v>1.5264565270237418</v>
      </c>
      <c r="D11" s="29"/>
      <c r="E11" s="29"/>
      <c r="F11" s="29"/>
      <c r="G11" s="29"/>
      <c r="K11" s="3"/>
      <c r="L11" s="3" t="s">
        <v>12</v>
      </c>
      <c r="M11" s="3" t="s">
        <v>13</v>
      </c>
      <c r="N11" s="3" t="s">
        <v>14</v>
      </c>
      <c r="O11" s="3" t="s">
        <v>15</v>
      </c>
      <c r="P11" s="3" t="s">
        <v>16</v>
      </c>
    </row>
    <row r="12" spans="1:17" ht="15.6" x14ac:dyDescent="0.3">
      <c r="A12" s="34">
        <v>6</v>
      </c>
      <c r="B12" s="35">
        <f>'[1]1. AveInvFlow'!B9</f>
        <v>1</v>
      </c>
      <c r="C12" s="33">
        <f t="shared" si="0"/>
        <v>1.5941171704075843</v>
      </c>
      <c r="K12" s="1" t="s">
        <v>9</v>
      </c>
      <c r="L12" s="1">
        <v>1</v>
      </c>
      <c r="M12" s="1">
        <v>15.725184344866719</v>
      </c>
      <c r="N12" s="1">
        <v>15.725184344866719</v>
      </c>
      <c r="O12" s="1">
        <v>5.0760102218839389</v>
      </c>
      <c r="P12" s="1">
        <v>2.9812598505862674E-2</v>
      </c>
    </row>
    <row r="13" spans="1:17" ht="15.6" x14ac:dyDescent="0.3">
      <c r="A13" s="34">
        <v>7</v>
      </c>
      <c r="B13" s="35">
        <f>'[1]1. AveInvFlow'!B10</f>
        <v>0</v>
      </c>
      <c r="C13" s="33">
        <f t="shared" si="0"/>
        <v>1.6617778137914268</v>
      </c>
      <c r="K13" s="1" t="s">
        <v>10</v>
      </c>
      <c r="L13" s="1">
        <v>40</v>
      </c>
      <c r="M13" s="1">
        <v>123.91767279799042</v>
      </c>
      <c r="N13" s="1">
        <v>3.0979418199497606</v>
      </c>
      <c r="O13" s="1"/>
      <c r="P13" s="1"/>
    </row>
    <row r="14" spans="1:17" ht="16.2" thickBot="1" x14ac:dyDescent="0.35">
      <c r="A14" s="34">
        <v>8</v>
      </c>
      <c r="B14" s="35">
        <f>'[1]1. AveInvFlow'!B11</f>
        <v>1</v>
      </c>
      <c r="C14" s="33">
        <f t="shared" si="0"/>
        <v>1.7294384571752692</v>
      </c>
      <c r="K14" s="2" t="s">
        <v>11</v>
      </c>
      <c r="L14" s="2">
        <v>41</v>
      </c>
      <c r="M14" s="2">
        <v>139.64285714285714</v>
      </c>
      <c r="N14" s="2"/>
      <c r="O14" s="2"/>
      <c r="P14" s="2"/>
    </row>
    <row r="15" spans="1:17" ht="16.2" thickBot="1" x14ac:dyDescent="0.35">
      <c r="A15" s="34">
        <v>9</v>
      </c>
      <c r="B15" s="35">
        <f>'[1]1. AveInvFlow'!B12</f>
        <v>3</v>
      </c>
      <c r="C15" s="33">
        <f t="shared" si="0"/>
        <v>1.7970991005591117</v>
      </c>
    </row>
    <row r="16" spans="1:17" ht="16.2" thickBot="1" x14ac:dyDescent="0.35">
      <c r="A16" s="34">
        <v>10</v>
      </c>
      <c r="B16" s="35">
        <f>'[1]1. AveInvFlow'!B13</f>
        <v>3</v>
      </c>
      <c r="C16" s="33">
        <f t="shared" si="0"/>
        <v>1.8647597439429542</v>
      </c>
      <c r="K16" s="3"/>
      <c r="L16" s="3" t="s">
        <v>17</v>
      </c>
      <c r="M16" s="3" t="s">
        <v>1</v>
      </c>
      <c r="N16" s="3" t="s">
        <v>18</v>
      </c>
      <c r="O16" s="3" t="s">
        <v>19</v>
      </c>
      <c r="P16" s="3" t="s">
        <v>20</v>
      </c>
      <c r="Q16" s="3" t="s">
        <v>21</v>
      </c>
    </row>
    <row r="17" spans="1:17" ht="16.2" thickBot="1" x14ac:dyDescent="0.35">
      <c r="A17" s="34">
        <v>11</v>
      </c>
      <c r="B17" s="35">
        <f>'[1]1. AveInvFlow'!B14</f>
        <v>1</v>
      </c>
      <c r="C17" s="33">
        <f t="shared" si="0"/>
        <v>1.9324203873267967</v>
      </c>
      <c r="J17" s="36">
        <f>INTERCEPT(B7:B48,A7:A48)</f>
        <v>1.1881533101045294</v>
      </c>
      <c r="K17" s="1" t="s">
        <v>26</v>
      </c>
      <c r="L17" s="1">
        <v>1.2717770034843201</v>
      </c>
      <c r="M17" s="1">
        <v>0.55302468340899247</v>
      </c>
      <c r="N17" s="1">
        <v>2.2996749361072739</v>
      </c>
      <c r="O17" s="1">
        <v>2.6765107173762532E-2</v>
      </c>
      <c r="P17" s="1">
        <v>0.1540724256144872</v>
      </c>
      <c r="Q17" s="1">
        <v>2.3894815813541532</v>
      </c>
    </row>
    <row r="18" spans="1:17" ht="16.2" thickBot="1" x14ac:dyDescent="0.35">
      <c r="A18" s="34">
        <v>12</v>
      </c>
      <c r="B18" s="35">
        <f>'[1]1. AveInvFlow'!B15</f>
        <v>2</v>
      </c>
      <c r="C18" s="33">
        <f t="shared" si="0"/>
        <v>2.0000810307106391</v>
      </c>
      <c r="I18" s="29"/>
      <c r="J18" s="36">
        <f>SLOPE(B7:B48,A7:A48)</f>
        <v>6.7660643383842478E-2</v>
      </c>
      <c r="K18" s="2" t="s">
        <v>27</v>
      </c>
      <c r="L18" s="2">
        <v>5.0482132728304048E-2</v>
      </c>
      <c r="M18" s="2">
        <v>2.2406625234061266E-2</v>
      </c>
      <c r="N18" s="2">
        <v>2.2530002711681902</v>
      </c>
      <c r="O18" s="36">
        <v>2.981259850586274E-2</v>
      </c>
      <c r="P18" s="2">
        <v>5.1966538879272758E-3</v>
      </c>
      <c r="Q18" s="2">
        <v>9.5767611568680827E-2</v>
      </c>
    </row>
    <row r="19" spans="1:17" ht="15.6" x14ac:dyDescent="0.3">
      <c r="A19" s="34">
        <v>13</v>
      </c>
      <c r="B19" s="35">
        <f>'[1]1. AveInvFlow'!B16</f>
        <v>3</v>
      </c>
      <c r="C19" s="33">
        <f t="shared" si="0"/>
        <v>2.0677416740944814</v>
      </c>
      <c r="I19" s="29"/>
      <c r="J19" s="29"/>
    </row>
    <row r="20" spans="1:17" ht="15.6" x14ac:dyDescent="0.3">
      <c r="A20" s="34">
        <v>14</v>
      </c>
      <c r="B20" s="35">
        <f>'[1]1. AveInvFlow'!B17</f>
        <v>2</v>
      </c>
      <c r="C20" s="33">
        <f t="shared" si="0"/>
        <v>2.1354023174783241</v>
      </c>
      <c r="I20" s="29"/>
      <c r="J20" s="29"/>
    </row>
    <row r="21" spans="1:17" ht="15.6" x14ac:dyDescent="0.3">
      <c r="A21" s="34">
        <v>15</v>
      </c>
      <c r="B21" s="35">
        <f>'[1]1. AveInvFlow'!B18</f>
        <v>2</v>
      </c>
      <c r="C21" s="33">
        <f t="shared" si="0"/>
        <v>2.2030629608621668</v>
      </c>
      <c r="I21" s="29"/>
      <c r="J21" s="29"/>
    </row>
    <row r="22" spans="1:17" ht="15.6" x14ac:dyDescent="0.3">
      <c r="A22" s="34">
        <v>16</v>
      </c>
      <c r="B22" s="35">
        <f>'[1]1. AveInvFlow'!B19</f>
        <v>5</v>
      </c>
      <c r="C22" s="33">
        <f t="shared" si="0"/>
        <v>2.2707236042460091</v>
      </c>
      <c r="I22" s="29"/>
      <c r="J22" s="29"/>
    </row>
    <row r="23" spans="1:17" ht="15.6" x14ac:dyDescent="0.3">
      <c r="A23" s="34">
        <v>17</v>
      </c>
      <c r="B23" s="35">
        <f>'[1]1. AveInvFlow'!B20</f>
        <v>2</v>
      </c>
      <c r="C23" s="33">
        <f t="shared" si="0"/>
        <v>2.3383842476298513</v>
      </c>
      <c r="I23" s="29"/>
      <c r="J23" s="29"/>
    </row>
    <row r="24" spans="1:17" ht="15.6" x14ac:dyDescent="0.3">
      <c r="A24" s="34">
        <v>18</v>
      </c>
      <c r="B24" s="35">
        <f>'[1]1. AveInvFlow'!B21</f>
        <v>2</v>
      </c>
      <c r="C24" s="33">
        <f t="shared" si="0"/>
        <v>2.406044891013694</v>
      </c>
      <c r="I24" s="29"/>
      <c r="J24" s="29"/>
    </row>
    <row r="25" spans="1:17" ht="15.6" x14ac:dyDescent="0.3">
      <c r="A25" s="34">
        <v>19</v>
      </c>
      <c r="B25" s="35">
        <f>'[1]1. AveInvFlow'!B22</f>
        <v>1</v>
      </c>
      <c r="C25" s="33">
        <f t="shared" si="0"/>
        <v>2.4737055343975367</v>
      </c>
      <c r="I25" s="29"/>
      <c r="J25" s="29"/>
    </row>
    <row r="26" spans="1:17" ht="15.6" x14ac:dyDescent="0.3">
      <c r="A26" s="34">
        <v>20</v>
      </c>
      <c r="B26" s="35">
        <f>'[1]1. AveInvFlow'!B23</f>
        <v>2</v>
      </c>
      <c r="C26" s="33">
        <f t="shared" si="0"/>
        <v>2.541366177781379</v>
      </c>
      <c r="I26" s="29"/>
      <c r="J26" s="29"/>
    </row>
    <row r="27" spans="1:17" ht="15.6" x14ac:dyDescent="0.3">
      <c r="A27" s="34">
        <v>21</v>
      </c>
      <c r="B27" s="35">
        <f>'[1]1. AveInvFlow'!B24</f>
        <v>3</v>
      </c>
      <c r="C27" s="33">
        <f t="shared" si="0"/>
        <v>2.6090268211652212</v>
      </c>
      <c r="I27" s="29"/>
      <c r="J27" s="29"/>
    </row>
    <row r="28" spans="1:17" ht="15.6" x14ac:dyDescent="0.3">
      <c r="A28" s="34">
        <v>22</v>
      </c>
      <c r="B28" s="35">
        <f>'[1]1. AveInvFlow'!B25</f>
        <v>3</v>
      </c>
      <c r="C28" s="33">
        <f t="shared" si="0"/>
        <v>2.6766874645490639</v>
      </c>
      <c r="I28" s="29"/>
      <c r="J28" s="29"/>
    </row>
    <row r="29" spans="1:17" ht="15.6" x14ac:dyDescent="0.3">
      <c r="A29" s="34">
        <v>23</v>
      </c>
      <c r="B29" s="35">
        <f>'[1]1. AveInvFlow'!B26</f>
        <v>3</v>
      </c>
      <c r="C29" s="33">
        <f t="shared" si="0"/>
        <v>2.7443481079329066</v>
      </c>
      <c r="I29" s="29"/>
      <c r="J29" s="29"/>
    </row>
    <row r="30" spans="1:17" ht="15.6" x14ac:dyDescent="0.3">
      <c r="A30" s="34">
        <v>24</v>
      </c>
      <c r="B30" s="35">
        <f>'[1]1. AveInvFlow'!B27</f>
        <v>4</v>
      </c>
      <c r="C30" s="33">
        <f t="shared" si="0"/>
        <v>2.8120087513167489</v>
      </c>
      <c r="I30" s="29"/>
      <c r="J30" s="29"/>
    </row>
    <row r="31" spans="1:17" ht="15.6" x14ac:dyDescent="0.3">
      <c r="A31" s="34">
        <v>25</v>
      </c>
      <c r="B31" s="35">
        <f>'[1]1. AveInvFlow'!B28</f>
        <v>7</v>
      </c>
      <c r="C31" s="33">
        <f t="shared" si="0"/>
        <v>2.8796693947005911</v>
      </c>
      <c r="I31" s="29"/>
      <c r="J31" s="29"/>
    </row>
    <row r="32" spans="1:17" ht="15.6" x14ac:dyDescent="0.3">
      <c r="A32" s="34">
        <v>26</v>
      </c>
      <c r="B32" s="35">
        <f>'[1]1. AveInvFlow'!B29</f>
        <v>1</v>
      </c>
      <c r="C32" s="33">
        <f t="shared" si="0"/>
        <v>2.9473300380844338</v>
      </c>
      <c r="I32" s="29"/>
      <c r="J32" s="29"/>
    </row>
    <row r="33" spans="1:10" ht="15.6" x14ac:dyDescent="0.3">
      <c r="A33" s="34">
        <v>27</v>
      </c>
      <c r="B33" s="35">
        <f>'[1]1. AveInvFlow'!B30</f>
        <v>2</v>
      </c>
      <c r="C33" s="33">
        <f t="shared" si="0"/>
        <v>3.0149906814682765</v>
      </c>
      <c r="I33" s="29"/>
      <c r="J33" s="29"/>
    </row>
    <row r="34" spans="1:10" ht="15.6" x14ac:dyDescent="0.3">
      <c r="A34" s="34">
        <v>28</v>
      </c>
      <c r="B34" s="35">
        <f>'[1]1. AveInvFlow'!B31</f>
        <v>3</v>
      </c>
      <c r="C34" s="33">
        <f t="shared" si="0"/>
        <v>3.0826513248521188</v>
      </c>
      <c r="I34" s="29"/>
      <c r="J34" s="29"/>
    </row>
    <row r="35" spans="1:10" ht="15.6" x14ac:dyDescent="0.3">
      <c r="A35" s="34">
        <v>29</v>
      </c>
      <c r="B35" s="35">
        <f>'[1]1. AveInvFlow'!B32</f>
        <v>2</v>
      </c>
      <c r="C35" s="33">
        <f t="shared" si="0"/>
        <v>3.150311968235961</v>
      </c>
      <c r="I35" s="29"/>
      <c r="J35" s="29"/>
    </row>
    <row r="36" spans="1:10" ht="15.6" x14ac:dyDescent="0.3">
      <c r="A36" s="34">
        <v>30</v>
      </c>
      <c r="B36" s="35">
        <f>'[1]1. AveInvFlow'!B33</f>
        <v>5</v>
      </c>
      <c r="C36" s="33">
        <f t="shared" si="0"/>
        <v>3.2179726116198037</v>
      </c>
      <c r="I36" s="29"/>
      <c r="J36" s="29"/>
    </row>
    <row r="37" spans="1:10" ht="15.6" x14ac:dyDescent="0.3">
      <c r="A37" s="34">
        <v>31</v>
      </c>
      <c r="B37" s="35">
        <f>'[1]1. AveInvFlow'!B34</f>
        <v>2</v>
      </c>
      <c r="C37" s="33">
        <f t="shared" si="0"/>
        <v>3.2856332550036464</v>
      </c>
      <c r="I37" s="29"/>
      <c r="J37" s="29"/>
    </row>
    <row r="38" spans="1:10" ht="15.6" x14ac:dyDescent="0.3">
      <c r="A38" s="34">
        <v>32</v>
      </c>
      <c r="B38" s="35">
        <f>'[1]1. AveInvFlow'!B35</f>
        <v>3</v>
      </c>
      <c r="C38" s="33">
        <f t="shared" si="0"/>
        <v>3.3532938983874887</v>
      </c>
      <c r="I38" s="29"/>
      <c r="J38" s="29"/>
    </row>
    <row r="39" spans="1:10" ht="15.6" x14ac:dyDescent="0.3">
      <c r="A39" s="34">
        <v>33</v>
      </c>
      <c r="B39" s="35">
        <f>'[1]1. AveInvFlow'!B36</f>
        <v>1</v>
      </c>
      <c r="C39" s="33">
        <f t="shared" si="0"/>
        <v>3.420954541771331</v>
      </c>
      <c r="I39" s="29"/>
      <c r="J39" s="29"/>
    </row>
    <row r="40" spans="1:10" ht="15.6" x14ac:dyDescent="0.3">
      <c r="A40" s="34">
        <v>34</v>
      </c>
      <c r="B40" s="35">
        <f>'[1]1. AveInvFlow'!B37</f>
        <v>5</v>
      </c>
      <c r="C40" s="33">
        <f t="shared" si="0"/>
        <v>3.4886151851551737</v>
      </c>
      <c r="I40" s="29"/>
      <c r="J40" s="29"/>
    </row>
    <row r="41" spans="1:10" ht="15.6" x14ac:dyDescent="0.3">
      <c r="A41" s="34">
        <v>35</v>
      </c>
      <c r="B41" s="35">
        <f>'[1]1. AveInvFlow'!B38</f>
        <v>2</v>
      </c>
      <c r="C41" s="33">
        <f t="shared" si="0"/>
        <v>3.5562758285390164</v>
      </c>
      <c r="I41" s="29"/>
      <c r="J41" s="29"/>
    </row>
    <row r="42" spans="1:10" ht="15.6" x14ac:dyDescent="0.3">
      <c r="A42" s="34">
        <v>36</v>
      </c>
      <c r="B42" s="35">
        <f>'[1]1. AveInvFlow'!B39</f>
        <v>0</v>
      </c>
      <c r="C42" s="33">
        <f t="shared" si="0"/>
        <v>3.6239364719228586</v>
      </c>
      <c r="I42" s="29"/>
      <c r="J42" s="29"/>
    </row>
    <row r="43" spans="1:10" ht="15.6" x14ac:dyDescent="0.3">
      <c r="A43" s="34">
        <v>37</v>
      </c>
      <c r="B43" s="35">
        <f>'[1]1. AveInvFlow'!B40</f>
        <v>7</v>
      </c>
      <c r="C43" s="33">
        <f t="shared" si="0"/>
        <v>3.6915971153067009</v>
      </c>
      <c r="I43" s="29"/>
      <c r="J43" s="29"/>
    </row>
    <row r="44" spans="1:10" ht="15.6" x14ac:dyDescent="0.3">
      <c r="A44" s="34">
        <v>38</v>
      </c>
      <c r="B44" s="35">
        <f>'[1]1. AveInvFlow'!B41</f>
        <v>3</v>
      </c>
      <c r="C44" s="33">
        <f t="shared" si="0"/>
        <v>3.7592577586905436</v>
      </c>
      <c r="I44" s="29"/>
      <c r="J44" s="29"/>
    </row>
    <row r="45" spans="1:10" ht="15.6" x14ac:dyDescent="0.3">
      <c r="A45" s="34">
        <v>39</v>
      </c>
      <c r="B45" s="35">
        <f>'[1]1. AveInvFlow'!B42</f>
        <v>5</v>
      </c>
      <c r="C45" s="33">
        <f t="shared" si="0"/>
        <v>3.8269184020743863</v>
      </c>
      <c r="I45" s="29"/>
      <c r="J45" s="29"/>
    </row>
    <row r="46" spans="1:10" ht="15.6" x14ac:dyDescent="0.3">
      <c r="A46" s="34">
        <v>40</v>
      </c>
      <c r="B46" s="35">
        <f>'[1]1. AveInvFlow'!B43</f>
        <v>3</v>
      </c>
      <c r="C46" s="33">
        <f t="shared" si="0"/>
        <v>3.8945790454582285</v>
      </c>
      <c r="I46" s="29"/>
      <c r="J46" s="29"/>
    </row>
    <row r="47" spans="1:10" ht="15.6" x14ac:dyDescent="0.3">
      <c r="A47" s="34">
        <v>41</v>
      </c>
      <c r="B47" s="35">
        <f>'[1]1. AveInvFlow'!B44</f>
        <v>7</v>
      </c>
      <c r="C47" s="33">
        <f t="shared" si="0"/>
        <v>3.9622396888420708</v>
      </c>
      <c r="I47" s="29"/>
      <c r="J47" s="29"/>
    </row>
    <row r="48" spans="1:10" ht="15.6" x14ac:dyDescent="0.3">
      <c r="A48" s="34">
        <v>42</v>
      </c>
      <c r="B48" s="35">
        <f>'[1]1. AveInvFlow'!B45</f>
        <v>3</v>
      </c>
      <c r="C48" s="33">
        <f t="shared" si="0"/>
        <v>4.0299003322259139</v>
      </c>
      <c r="I48" s="29"/>
      <c r="J48" s="29"/>
    </row>
    <row r="49" spans="1:3" ht="15.6" x14ac:dyDescent="0.3">
      <c r="A49" s="34">
        <v>43</v>
      </c>
      <c r="C49" s="33">
        <f t="shared" si="0"/>
        <v>4.0975609756097562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tabSelected="1" zoomScale="96" zoomScaleNormal="96" workbookViewId="0">
      <selection activeCell="B2" sqref="B2:B51"/>
    </sheetView>
  </sheetViews>
  <sheetFormatPr defaultRowHeight="14.4" x14ac:dyDescent="0.3"/>
  <cols>
    <col min="1" max="2" width="4.88671875" customWidth="1"/>
    <col min="3" max="3" width="10" bestFit="1" customWidth="1"/>
    <col min="4" max="4" width="6.88671875" bestFit="1" customWidth="1"/>
    <col min="5" max="5" width="27.109375" bestFit="1" customWidth="1"/>
    <col min="6" max="6" width="18.109375" bestFit="1" customWidth="1"/>
    <col min="7" max="7" width="11.6640625" bestFit="1" customWidth="1"/>
    <col min="8" max="8" width="14.5546875" bestFit="1" customWidth="1"/>
    <col min="9" max="9" width="7.88671875" bestFit="1" customWidth="1"/>
    <col min="10" max="10" width="8.88671875" bestFit="1" customWidth="1"/>
    <col min="11" max="11" width="13.44140625" bestFit="1" customWidth="1"/>
    <col min="12" max="12" width="11" bestFit="1" customWidth="1"/>
  </cols>
  <sheetData>
    <row r="1" spans="1:12" x14ac:dyDescent="0.3">
      <c r="A1" s="7" t="s">
        <v>0</v>
      </c>
      <c r="B1" s="7" t="s">
        <v>22</v>
      </c>
      <c r="C1" s="7" t="s">
        <v>24</v>
      </c>
      <c r="D1" s="7" t="s">
        <v>28</v>
      </c>
      <c r="F1" t="s">
        <v>2</v>
      </c>
    </row>
    <row r="2" spans="1:12" ht="15" thickBot="1" x14ac:dyDescent="0.35">
      <c r="A2" s="9">
        <v>1</v>
      </c>
      <c r="B2" s="6">
        <v>26</v>
      </c>
      <c r="C2" s="8">
        <f>$G$19+$G$20*A2</f>
        <v>19.818823529411763</v>
      </c>
      <c r="D2" s="10">
        <f t="shared" ref="D2:D33" si="0">(B2-C2)^2</f>
        <v>38.206942560553664</v>
      </c>
    </row>
    <row r="3" spans="1:12" x14ac:dyDescent="0.3">
      <c r="A3" s="9">
        <v>2</v>
      </c>
      <c r="B3" s="6">
        <v>22</v>
      </c>
      <c r="C3" s="8">
        <f t="shared" ref="C3:C51" si="1">$G$19+$G$20*A3</f>
        <v>20.229483793517407</v>
      </c>
      <c r="D3" s="10">
        <f t="shared" si="0"/>
        <v>3.1347276374175133</v>
      </c>
      <c r="F3" s="4" t="s">
        <v>3</v>
      </c>
      <c r="G3" s="4"/>
    </row>
    <row r="4" spans="1:12" x14ac:dyDescent="0.3">
      <c r="A4" s="9">
        <v>3</v>
      </c>
      <c r="B4" s="6">
        <v>11</v>
      </c>
      <c r="C4" s="8">
        <f t="shared" si="1"/>
        <v>20.640144057623047</v>
      </c>
      <c r="D4" s="10">
        <f t="shared" si="0"/>
        <v>92.932377451724946</v>
      </c>
      <c r="E4" s="13" t="s">
        <v>30</v>
      </c>
      <c r="F4" s="14" t="s">
        <v>4</v>
      </c>
      <c r="G4" s="15">
        <v>0.32299932660652342</v>
      </c>
      <c r="H4" s="5">
        <f>CORREL(A2:A51,B2:B51)</f>
        <v>0.32299932660652309</v>
      </c>
    </row>
    <row r="5" spans="1:12" x14ac:dyDescent="0.3">
      <c r="A5" s="9">
        <v>4</v>
      </c>
      <c r="B5" s="6">
        <v>3</v>
      </c>
      <c r="C5" s="8">
        <f t="shared" si="1"/>
        <v>21.050804321728691</v>
      </c>
      <c r="D5" s="10">
        <f t="shared" si="0"/>
        <v>325.83153666133921</v>
      </c>
      <c r="E5" s="13" t="s">
        <v>31</v>
      </c>
      <c r="F5" s="14" t="s">
        <v>5</v>
      </c>
      <c r="G5" s="15">
        <v>0.10432856498826758</v>
      </c>
      <c r="H5" s="5">
        <f>H4^2</f>
        <v>0.10432856498826737</v>
      </c>
    </row>
    <row r="6" spans="1:12" x14ac:dyDescent="0.3">
      <c r="A6" s="9">
        <v>5</v>
      </c>
      <c r="B6" s="6">
        <v>28</v>
      </c>
      <c r="C6" s="8">
        <f t="shared" si="1"/>
        <v>21.461464585834332</v>
      </c>
      <c r="D6" s="10">
        <f t="shared" si="0"/>
        <v>42.752445362298609</v>
      </c>
      <c r="F6" s="1" t="s">
        <v>6</v>
      </c>
      <c r="G6" s="11">
        <v>8.566874342552315E-2</v>
      </c>
    </row>
    <row r="7" spans="1:12" x14ac:dyDescent="0.3">
      <c r="A7" s="9">
        <v>6</v>
      </c>
      <c r="B7" s="6">
        <v>13</v>
      </c>
      <c r="C7" s="8">
        <f t="shared" si="1"/>
        <v>21.872124849939976</v>
      </c>
      <c r="D7" s="10">
        <f t="shared" si="0"/>
        <v>78.714599352922434</v>
      </c>
      <c r="F7" s="14" t="s">
        <v>1</v>
      </c>
      <c r="G7" s="15">
        <v>17.721983000572738</v>
      </c>
      <c r="H7" s="5">
        <f>SQRT(SUM(D2:D51)/(COUNT(D2:D51)-2))</f>
        <v>17.721983000572738</v>
      </c>
    </row>
    <row r="8" spans="1:12" ht="15" thickBot="1" x14ac:dyDescent="0.35">
      <c r="A8" s="9">
        <v>7</v>
      </c>
      <c r="B8" s="6">
        <v>8</v>
      </c>
      <c r="C8" s="8">
        <f t="shared" si="1"/>
        <v>22.282785114045616</v>
      </c>
      <c r="D8" s="10">
        <f t="shared" si="0"/>
        <v>203.99795061400303</v>
      </c>
      <c r="F8" s="16" t="s">
        <v>7</v>
      </c>
      <c r="G8" s="16">
        <v>50</v>
      </c>
      <c r="H8" s="5">
        <f>COUNT(B2:B51)</f>
        <v>50</v>
      </c>
    </row>
    <row r="9" spans="1:12" x14ac:dyDescent="0.3">
      <c r="A9" s="9">
        <v>8</v>
      </c>
      <c r="B9" s="6">
        <v>7</v>
      </c>
      <c r="C9" s="8">
        <f t="shared" si="1"/>
        <v>22.69344537815126</v>
      </c>
      <c r="D9" s="10">
        <f t="shared" si="0"/>
        <v>246.28422783701714</v>
      </c>
    </row>
    <row r="10" spans="1:12" ht="15" thickBot="1" x14ac:dyDescent="0.35">
      <c r="A10" s="9">
        <v>9</v>
      </c>
      <c r="B10" s="6">
        <v>32</v>
      </c>
      <c r="C10" s="8">
        <f t="shared" si="1"/>
        <v>23.104105642256901</v>
      </c>
      <c r="D10" s="10">
        <f t="shared" si="0"/>
        <v>79.136936424125508</v>
      </c>
      <c r="F10" t="s">
        <v>8</v>
      </c>
    </row>
    <row r="11" spans="1:12" x14ac:dyDescent="0.3">
      <c r="A11" s="9">
        <v>10</v>
      </c>
      <c r="B11" s="6">
        <v>41</v>
      </c>
      <c r="C11" s="8">
        <f t="shared" si="1"/>
        <v>23.514765906362545</v>
      </c>
      <c r="D11" s="10">
        <f t="shared" si="0"/>
        <v>305.73341130930163</v>
      </c>
      <c r="F11" s="3"/>
      <c r="G11" s="3" t="s">
        <v>12</v>
      </c>
      <c r="H11" s="3" t="s">
        <v>13</v>
      </c>
      <c r="I11" s="3" t="s">
        <v>14</v>
      </c>
      <c r="J11" s="3" t="s">
        <v>15</v>
      </c>
      <c r="K11" s="3" t="s">
        <v>16</v>
      </c>
    </row>
    <row r="12" spans="1:12" x14ac:dyDescent="0.3">
      <c r="A12" s="9">
        <v>11</v>
      </c>
      <c r="B12" s="6">
        <v>9</v>
      </c>
      <c r="C12" s="8">
        <f t="shared" si="1"/>
        <v>23.925426170468185</v>
      </c>
      <c r="D12" s="10">
        <f t="shared" si="0"/>
        <v>222.76834637009659</v>
      </c>
      <c r="F12" s="1" t="s">
        <v>9</v>
      </c>
      <c r="G12" s="1">
        <v>1</v>
      </c>
      <c r="H12" s="11">
        <v>1755.9832893157291</v>
      </c>
      <c r="I12" s="11">
        <v>1755.9832893157291</v>
      </c>
      <c r="J12" s="11">
        <v>5.5910805276169686</v>
      </c>
      <c r="K12" s="11">
        <v>2.2144150363479678E-2</v>
      </c>
    </row>
    <row r="13" spans="1:12" x14ac:dyDescent="0.3">
      <c r="A13" s="9">
        <v>12</v>
      </c>
      <c r="B13" s="6">
        <v>14</v>
      </c>
      <c r="C13" s="8">
        <f t="shared" si="1"/>
        <v>24.336086434573829</v>
      </c>
      <c r="D13" s="10">
        <f t="shared" si="0"/>
        <v>106.83468278298113</v>
      </c>
      <c r="F13" s="1" t="s">
        <v>10</v>
      </c>
      <c r="G13" s="1">
        <v>48</v>
      </c>
      <c r="H13" s="11">
        <v>15075.296710684277</v>
      </c>
      <c r="I13" s="11">
        <v>314.06868147258911</v>
      </c>
      <c r="J13" s="11"/>
      <c r="K13" s="11"/>
    </row>
    <row r="14" spans="1:12" ht="15" thickBot="1" x14ac:dyDescent="0.35">
      <c r="A14" s="9">
        <v>13</v>
      </c>
      <c r="B14" s="6">
        <v>35</v>
      </c>
      <c r="C14" s="8">
        <f t="shared" si="1"/>
        <v>24.74674669867947</v>
      </c>
      <c r="D14" s="10">
        <f t="shared" si="0"/>
        <v>105.12920326104035</v>
      </c>
      <c r="F14" s="2" t="s">
        <v>11</v>
      </c>
      <c r="G14" s="2">
        <v>49</v>
      </c>
      <c r="H14" s="12">
        <v>16831.280000000006</v>
      </c>
      <c r="I14" s="12"/>
      <c r="J14" s="12"/>
      <c r="K14" s="12"/>
    </row>
    <row r="15" spans="1:12" ht="15" thickBot="1" x14ac:dyDescent="0.35">
      <c r="A15" s="9">
        <v>14</v>
      </c>
      <c r="B15" s="6">
        <v>39</v>
      </c>
      <c r="C15" s="8">
        <f t="shared" si="1"/>
        <v>25.15740696278511</v>
      </c>
      <c r="D15" s="10">
        <f t="shared" si="0"/>
        <v>191.61738199395015</v>
      </c>
    </row>
    <row r="16" spans="1:12" x14ac:dyDescent="0.3">
      <c r="A16" s="9">
        <v>15</v>
      </c>
      <c r="B16" s="6">
        <v>28</v>
      </c>
      <c r="C16" s="8">
        <f t="shared" si="1"/>
        <v>25.568067226890754</v>
      </c>
      <c r="D16" s="10">
        <f t="shared" si="0"/>
        <v>5.9142970129228258</v>
      </c>
      <c r="F16" s="3"/>
      <c r="G16" s="3" t="s">
        <v>17</v>
      </c>
      <c r="H16" s="3" t="s">
        <v>1</v>
      </c>
      <c r="I16" s="3" t="s">
        <v>18</v>
      </c>
      <c r="J16" s="3" t="s">
        <v>19</v>
      </c>
      <c r="K16" s="3" t="s">
        <v>20</v>
      </c>
      <c r="L16" s="3" t="s">
        <v>21</v>
      </c>
    </row>
    <row r="17" spans="1:12" x14ac:dyDescent="0.3">
      <c r="A17" s="9">
        <v>16</v>
      </c>
      <c r="B17" s="6">
        <v>19</v>
      </c>
      <c r="C17" s="8">
        <f t="shared" si="1"/>
        <v>25.978727490996398</v>
      </c>
      <c r="D17" s="10">
        <f t="shared" si="0"/>
        <v>48.702637393588887</v>
      </c>
      <c r="E17" s="13" t="s">
        <v>29</v>
      </c>
      <c r="F17" s="14" t="s">
        <v>26</v>
      </c>
      <c r="G17" s="11">
        <v>19.408163265306122</v>
      </c>
      <c r="H17" s="11">
        <v>5.0886778547249945</v>
      </c>
      <c r="I17" s="11">
        <v>3.8139893739363053</v>
      </c>
      <c r="J17" s="11">
        <v>3.9045739200275012E-4</v>
      </c>
      <c r="K17" s="11">
        <v>9.1766907002433395</v>
      </c>
      <c r="L17" s="11">
        <v>29.639635830368903</v>
      </c>
    </row>
    <row r="18" spans="1:12" ht="15" thickBot="1" x14ac:dyDescent="0.35">
      <c r="A18" s="9">
        <v>17</v>
      </c>
      <c r="B18" s="6">
        <v>68</v>
      </c>
      <c r="C18" s="8">
        <f t="shared" si="1"/>
        <v>26.389387755102039</v>
      </c>
      <c r="D18" s="10">
        <f t="shared" si="0"/>
        <v>1731.4430513952525</v>
      </c>
      <c r="E18" s="13" t="s">
        <v>32</v>
      </c>
      <c r="F18" s="16" t="s">
        <v>27</v>
      </c>
      <c r="G18" s="12">
        <v>0.41066026410564221</v>
      </c>
      <c r="H18" s="12">
        <v>0.17367400060101817</v>
      </c>
      <c r="I18" s="12">
        <v>2.3645465797097249</v>
      </c>
      <c r="J18" s="17">
        <v>2.2144150363479765E-2</v>
      </c>
      <c r="K18" s="17">
        <v>6.146528200158341E-2</v>
      </c>
      <c r="L18" s="17">
        <v>0.75985524620970102</v>
      </c>
    </row>
    <row r="19" spans="1:12" x14ac:dyDescent="0.3">
      <c r="A19" s="9">
        <v>18</v>
      </c>
      <c r="B19" s="6">
        <v>16</v>
      </c>
      <c r="C19" s="8">
        <f t="shared" si="1"/>
        <v>26.800048019207679</v>
      </c>
      <c r="D19" s="10">
        <f t="shared" si="0"/>
        <v>116.64103721719172</v>
      </c>
      <c r="F19" s="5" t="s">
        <v>26</v>
      </c>
      <c r="G19" s="5">
        <f>INTERCEPT(B2:B51,A2:A51)</f>
        <v>19.408163265306122</v>
      </c>
    </row>
    <row r="20" spans="1:12" x14ac:dyDescent="0.3">
      <c r="A20" s="9">
        <v>19</v>
      </c>
      <c r="B20" s="6">
        <v>27</v>
      </c>
      <c r="C20" s="8">
        <f t="shared" si="1"/>
        <v>27.210708283313323</v>
      </c>
      <c r="D20" s="10">
        <f t="shared" si="0"/>
        <v>4.4397980656847746E-2</v>
      </c>
      <c r="F20" s="5" t="s">
        <v>27</v>
      </c>
      <c r="G20" s="5">
        <f>SLOPE(B2:B51,A2:A51)</f>
        <v>0.41066026410564216</v>
      </c>
    </row>
    <row r="21" spans="1:12" x14ac:dyDescent="0.3">
      <c r="A21" s="9">
        <v>20</v>
      </c>
      <c r="B21" s="6">
        <v>10</v>
      </c>
      <c r="C21" s="8">
        <f t="shared" si="1"/>
        <v>27.621368547418967</v>
      </c>
      <c r="D21" s="10">
        <f t="shared" si="0"/>
        <v>310.51262948396646</v>
      </c>
    </row>
    <row r="22" spans="1:12" x14ac:dyDescent="0.3">
      <c r="A22" s="9">
        <v>21</v>
      </c>
      <c r="B22" s="6">
        <v>27</v>
      </c>
      <c r="C22" s="8">
        <f t="shared" si="1"/>
        <v>28.032028811524608</v>
      </c>
      <c r="D22" s="10">
        <f t="shared" si="0"/>
        <v>1.0650834678168946</v>
      </c>
    </row>
    <row r="23" spans="1:12" x14ac:dyDescent="0.3">
      <c r="A23" s="9">
        <v>22</v>
      </c>
      <c r="B23" s="6">
        <v>38</v>
      </c>
      <c r="C23" s="8">
        <f t="shared" si="1"/>
        <v>28.442689075630248</v>
      </c>
      <c r="D23" s="10">
        <f t="shared" si="0"/>
        <v>91.342192105077402</v>
      </c>
    </row>
    <row r="24" spans="1:12" x14ac:dyDescent="0.3">
      <c r="A24" s="9">
        <v>23</v>
      </c>
      <c r="B24" s="6">
        <v>38</v>
      </c>
      <c r="C24" s="8">
        <f t="shared" si="1"/>
        <v>28.853349339735892</v>
      </c>
      <c r="D24" s="10">
        <f t="shared" si="0"/>
        <v>83.661218300909837</v>
      </c>
    </row>
    <row r="25" spans="1:12" x14ac:dyDescent="0.3">
      <c r="A25" s="9">
        <v>24</v>
      </c>
      <c r="B25" s="6">
        <v>32</v>
      </c>
      <c r="C25" s="8">
        <f t="shared" si="1"/>
        <v>29.264009603841533</v>
      </c>
      <c r="D25" s="10">
        <f t="shared" si="0"/>
        <v>7.4856434478713654</v>
      </c>
    </row>
    <row r="26" spans="1:12" x14ac:dyDescent="0.3">
      <c r="A26" s="9">
        <v>25</v>
      </c>
      <c r="B26" s="6">
        <v>36</v>
      </c>
      <c r="C26" s="8">
        <f t="shared" si="1"/>
        <v>29.674669867947173</v>
      </c>
      <c r="D26" s="10">
        <f t="shared" si="0"/>
        <v>40.009801279455431</v>
      </c>
    </row>
    <row r="27" spans="1:12" x14ac:dyDescent="0.3">
      <c r="A27" s="9">
        <v>26</v>
      </c>
      <c r="B27" s="6">
        <v>53</v>
      </c>
      <c r="C27" s="8">
        <f t="shared" si="1"/>
        <v>30.085330132052817</v>
      </c>
      <c r="D27" s="10">
        <f t="shared" si="0"/>
        <v>525.08209515700651</v>
      </c>
    </row>
    <row r="28" spans="1:12" x14ac:dyDescent="0.3">
      <c r="A28" s="9">
        <v>27</v>
      </c>
      <c r="B28" s="6">
        <v>45</v>
      </c>
      <c r="C28" s="8">
        <f t="shared" si="1"/>
        <v>30.495990396158462</v>
      </c>
      <c r="D28" s="10">
        <f t="shared" si="0"/>
        <v>210.36629458832758</v>
      </c>
    </row>
    <row r="29" spans="1:12" x14ac:dyDescent="0.3">
      <c r="A29" s="9">
        <v>28</v>
      </c>
      <c r="B29" s="6">
        <v>23</v>
      </c>
      <c r="C29" s="8">
        <f t="shared" si="1"/>
        <v>30.906650660264102</v>
      </c>
      <c r="D29" s="10">
        <f t="shared" si="0"/>
        <v>62.515124663454763</v>
      </c>
    </row>
    <row r="30" spans="1:12" x14ac:dyDescent="0.3">
      <c r="A30" s="9">
        <v>29</v>
      </c>
      <c r="B30" s="6">
        <v>16</v>
      </c>
      <c r="C30" s="8">
        <f t="shared" si="1"/>
        <v>31.317310924369743</v>
      </c>
      <c r="D30" s="10">
        <f t="shared" si="0"/>
        <v>234.62001395381665</v>
      </c>
    </row>
    <row r="31" spans="1:12" x14ac:dyDescent="0.3">
      <c r="A31" s="9">
        <v>30</v>
      </c>
      <c r="B31" s="6">
        <v>20</v>
      </c>
      <c r="C31" s="8">
        <f t="shared" si="1"/>
        <v>31.727971188475387</v>
      </c>
      <c r="D31" s="10">
        <f t="shared" si="0"/>
        <v>137.54530819770878</v>
      </c>
    </row>
    <row r="32" spans="1:12" x14ac:dyDescent="0.3">
      <c r="A32" s="9">
        <v>31</v>
      </c>
      <c r="B32" s="6">
        <v>29</v>
      </c>
      <c r="C32" s="8">
        <f t="shared" si="1"/>
        <v>32.138631452581031</v>
      </c>
      <c r="D32" s="10">
        <f t="shared" si="0"/>
        <v>9.8510073951309103</v>
      </c>
    </row>
    <row r="33" spans="1:4" x14ac:dyDescent="0.3">
      <c r="A33" s="9">
        <v>32</v>
      </c>
      <c r="B33" s="6">
        <v>78</v>
      </c>
      <c r="C33" s="8">
        <f t="shared" si="1"/>
        <v>32.549291716686668</v>
      </c>
      <c r="D33" s="10">
        <f t="shared" si="0"/>
        <v>2065.7668834548472</v>
      </c>
    </row>
    <row r="34" spans="1:4" x14ac:dyDescent="0.3">
      <c r="A34" s="9">
        <v>33</v>
      </c>
      <c r="B34" s="6">
        <v>3</v>
      </c>
      <c r="C34" s="8">
        <f t="shared" si="1"/>
        <v>32.959951980792312</v>
      </c>
      <c r="D34" s="10">
        <f t="shared" ref="D34:D51" si="2">(B34-C34)^2</f>
        <v>897.59872269138111</v>
      </c>
    </row>
    <row r="35" spans="1:4" x14ac:dyDescent="0.3">
      <c r="A35" s="9">
        <v>34</v>
      </c>
      <c r="B35" s="6">
        <v>31</v>
      </c>
      <c r="C35" s="8">
        <f t="shared" si="1"/>
        <v>33.370612244897956</v>
      </c>
      <c r="D35" s="10">
        <f t="shared" si="2"/>
        <v>5.619802415660125</v>
      </c>
    </row>
    <row r="36" spans="1:4" x14ac:dyDescent="0.3">
      <c r="A36" s="9">
        <v>35</v>
      </c>
      <c r="B36" s="6">
        <v>12</v>
      </c>
      <c r="C36" s="8">
        <f t="shared" si="1"/>
        <v>33.7812725090036</v>
      </c>
      <c r="D36" s="10">
        <f t="shared" si="2"/>
        <v>474.42383211147597</v>
      </c>
    </row>
    <row r="37" spans="1:4" x14ac:dyDescent="0.3">
      <c r="A37" s="9">
        <v>36</v>
      </c>
      <c r="B37" s="6">
        <v>55</v>
      </c>
      <c r="C37" s="8">
        <f t="shared" si="1"/>
        <v>34.191932773109244</v>
      </c>
      <c r="D37" s="10">
        <f t="shared" si="2"/>
        <v>432.97566171880516</v>
      </c>
    </row>
    <row r="38" spans="1:4" x14ac:dyDescent="0.3">
      <c r="A38" s="9">
        <v>37</v>
      </c>
      <c r="B38" s="6">
        <v>20</v>
      </c>
      <c r="C38" s="8">
        <f t="shared" si="1"/>
        <v>34.602593037214881</v>
      </c>
      <c r="D38" s="10">
        <f t="shared" si="2"/>
        <v>213.2357234105165</v>
      </c>
    </row>
    <row r="39" spans="1:4" x14ac:dyDescent="0.3">
      <c r="A39" s="9">
        <v>38</v>
      </c>
      <c r="B39" s="6">
        <v>6</v>
      </c>
      <c r="C39" s="8">
        <f t="shared" si="1"/>
        <v>35.013253301320525</v>
      </c>
      <c r="D39" s="10">
        <f t="shared" si="2"/>
        <v>841.76886712658631</v>
      </c>
    </row>
    <row r="40" spans="1:4" x14ac:dyDescent="0.3">
      <c r="A40" s="9">
        <v>39</v>
      </c>
      <c r="B40" s="6">
        <v>59</v>
      </c>
      <c r="C40" s="8">
        <f t="shared" si="1"/>
        <v>35.423913565426162</v>
      </c>
      <c r="D40" s="10">
        <f t="shared" si="2"/>
        <v>555.83185157049661</v>
      </c>
    </row>
    <row r="41" spans="1:4" x14ac:dyDescent="0.3">
      <c r="A41" s="9">
        <v>40</v>
      </c>
      <c r="B41" s="6">
        <v>51</v>
      </c>
      <c r="C41" s="8">
        <f t="shared" si="1"/>
        <v>35.834573829531806</v>
      </c>
      <c r="D41" s="10">
        <f t="shared" si="2"/>
        <v>229.99015093192159</v>
      </c>
    </row>
    <row r="42" spans="1:4" x14ac:dyDescent="0.3">
      <c r="A42" s="9">
        <v>41</v>
      </c>
      <c r="B42" s="6">
        <v>2</v>
      </c>
      <c r="C42" s="8">
        <f t="shared" si="1"/>
        <v>36.24523409363745</v>
      </c>
      <c r="D42" s="10">
        <f t="shared" si="2"/>
        <v>1172.7360581280288</v>
      </c>
    </row>
    <row r="43" spans="1:4" x14ac:dyDescent="0.3">
      <c r="A43" s="9">
        <v>42</v>
      </c>
      <c r="B43" s="6">
        <v>67</v>
      </c>
      <c r="C43" s="8">
        <f t="shared" si="1"/>
        <v>36.655894357743094</v>
      </c>
      <c r="D43" s="10">
        <f t="shared" si="2"/>
        <v>920.76474722844739</v>
      </c>
    </row>
    <row r="44" spans="1:4" x14ac:dyDescent="0.3">
      <c r="A44" s="9">
        <v>43</v>
      </c>
      <c r="B44" s="6">
        <v>65</v>
      </c>
      <c r="C44" s="8">
        <f t="shared" si="1"/>
        <v>37.066554621848738</v>
      </c>
      <c r="D44" s="10">
        <f t="shared" si="2"/>
        <v>780.27737069416014</v>
      </c>
    </row>
    <row r="45" spans="1:4" x14ac:dyDescent="0.3">
      <c r="A45" s="9">
        <v>44</v>
      </c>
      <c r="B45" s="6">
        <v>43</v>
      </c>
      <c r="C45" s="8">
        <f t="shared" si="1"/>
        <v>37.477214885954382</v>
      </c>
      <c r="D45" s="10">
        <f t="shared" si="2"/>
        <v>30.501155415923872</v>
      </c>
    </row>
    <row r="46" spans="1:4" x14ac:dyDescent="0.3">
      <c r="A46" s="9">
        <v>45</v>
      </c>
      <c r="B46" s="6">
        <v>27</v>
      </c>
      <c r="C46" s="8">
        <f t="shared" si="1"/>
        <v>37.887875150060019</v>
      </c>
      <c r="D46" s="10">
        <f t="shared" si="2"/>
        <v>118.54582528329448</v>
      </c>
    </row>
    <row r="47" spans="1:4" x14ac:dyDescent="0.3">
      <c r="A47" s="9">
        <v>46</v>
      </c>
      <c r="B47" s="6">
        <v>31</v>
      </c>
      <c r="C47" s="8">
        <f t="shared" si="1"/>
        <v>38.298535414165663</v>
      </c>
      <c r="D47" s="10">
        <f t="shared" si="2"/>
        <v>53.268619191830346</v>
      </c>
    </row>
    <row r="48" spans="1:4" x14ac:dyDescent="0.3">
      <c r="A48" s="9">
        <v>47</v>
      </c>
      <c r="B48" s="6">
        <v>43</v>
      </c>
      <c r="C48" s="8">
        <f t="shared" si="1"/>
        <v>38.7091956782713</v>
      </c>
      <c r="D48" s="10">
        <f t="shared" si="2"/>
        <v>18.41100172736569</v>
      </c>
    </row>
    <row r="49" spans="1:4" x14ac:dyDescent="0.3">
      <c r="A49" s="9">
        <v>48</v>
      </c>
      <c r="B49" s="6">
        <v>15</v>
      </c>
      <c r="C49" s="8">
        <f t="shared" si="1"/>
        <v>39.119855942376944</v>
      </c>
      <c r="D49" s="10">
        <f t="shared" si="2"/>
        <v>581.76745068101638</v>
      </c>
    </row>
    <row r="50" spans="1:4" x14ac:dyDescent="0.3">
      <c r="A50" s="9">
        <v>49</v>
      </c>
      <c r="B50" s="6">
        <v>37</v>
      </c>
      <c r="C50" s="8">
        <f t="shared" si="1"/>
        <v>39.530516206482588</v>
      </c>
      <c r="D50" s="10">
        <f t="shared" si="2"/>
        <v>6.4035122712710271</v>
      </c>
    </row>
    <row r="51" spans="1:4" x14ac:dyDescent="0.3">
      <c r="A51" s="9">
        <v>50</v>
      </c>
      <c r="B51" s="6">
        <v>36</v>
      </c>
      <c r="C51" s="8">
        <f t="shared" si="1"/>
        <v>39.941176470588232</v>
      </c>
      <c r="D51" s="10">
        <f t="shared" si="2"/>
        <v>15.532871972318313</v>
      </c>
    </row>
    <row r="52" spans="1:4" ht="15.75" customHeight="1" x14ac:dyDescent="0.3">
      <c r="A52" s="9">
        <v>51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1.ForcES-MAD.TS</vt:lpstr>
      <vt:lpstr>1b.ForcES-MSE</vt:lpstr>
      <vt:lpstr>2.ForcReg</vt:lpstr>
      <vt:lpstr>2b.GaDataRegression</vt:lpstr>
      <vt:lpstr>'1b.ForcES-MSE'!Page2</vt:lpstr>
      <vt:lpstr>Page2</vt:lpstr>
      <vt:lpstr>Page2b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Asef-Vaziri, Ardavan</dc:creator>
  <cp:lastModifiedBy>Asef-Vaziri, Ardavan</cp:lastModifiedBy>
  <dcterms:created xsi:type="dcterms:W3CDTF">2016-03-10T03:02:54Z</dcterms:created>
  <dcterms:modified xsi:type="dcterms:W3CDTF">2019-03-24T18:16:20Z</dcterms:modified>
</cp:coreProperties>
</file>