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ES-2020\"/>
    </mc:Choice>
  </mc:AlternateContent>
  <xr:revisionPtr revIDLastSave="0" documentId="8_{944E8E2E-38D7-4547-B4AD-7E1B0AEDFD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ES.MAD.MSE.MAPE.TS.Resi" sheetId="7" r:id="rId1"/>
    <sheet name="2.OPT.Alpha" sheetId="9" r:id="rId2"/>
    <sheet name="MA.MAD.TS" sheetId="2" r:id="rId3"/>
  </sheets>
  <definedNames>
    <definedName name="solver_adj" localSheetId="0" hidden="1">'1.ES.MAD.MSE.MAPE.TS.Resi'!#REF!</definedName>
    <definedName name="solver_adj" localSheetId="1" hidden="1">'2.OPT.Alpha'!#REF!</definedName>
    <definedName name="solver_cvg" localSheetId="0" hidden="1">0.0001</definedName>
    <definedName name="solver_cvg" localSheetId="1" hidden="1">0.0001</definedName>
    <definedName name="solver_drv" localSheetId="0" hidden="1">2</definedName>
    <definedName name="solver_drv" localSheetId="1" hidden="1">2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'1.ES.MAD.MSE.MAPE.TS.Resi'!#REF!</definedName>
    <definedName name="solver_opt" localSheetId="1" hidden="1">'2.OPT.Alpha'!$M$5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2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  <definedName name="solver_ver" localSheetId="2" hidden="1">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9" l="1"/>
  <c r="G8" i="9" s="1"/>
  <c r="C8" i="9"/>
  <c r="C9" i="9" s="1"/>
  <c r="D9" i="9" s="1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F8" i="9" l="1"/>
  <c r="I8" i="9" s="1"/>
  <c r="G9" i="9"/>
  <c r="F9" i="9"/>
  <c r="C10" i="9"/>
  <c r="D10" i="9" s="1"/>
  <c r="F10" i="9" s="1"/>
  <c r="I9" i="9" l="1"/>
  <c r="I10" i="9"/>
  <c r="G10" i="9"/>
  <c r="E8" i="9"/>
  <c r="H8" i="9" s="1"/>
  <c r="E9" i="9"/>
  <c r="C11" i="9"/>
  <c r="D11" i="9" s="1"/>
  <c r="C52" i="2"/>
  <c r="I50" i="2" s="1"/>
  <c r="C51" i="2"/>
  <c r="D51" i="2" s="1"/>
  <c r="E51" i="2" s="1"/>
  <c r="D50" i="2"/>
  <c r="E50" i="2" s="1"/>
  <c r="C50" i="2"/>
  <c r="C49" i="2"/>
  <c r="D49" i="2" s="1"/>
  <c r="E49" i="2" s="1"/>
  <c r="C48" i="2"/>
  <c r="D48" i="2" s="1"/>
  <c r="E48" i="2" s="1"/>
  <c r="C47" i="2"/>
  <c r="D47" i="2" s="1"/>
  <c r="E47" i="2" s="1"/>
  <c r="C46" i="2"/>
  <c r="D46" i="2" s="1"/>
  <c r="E46" i="2" s="1"/>
  <c r="C45" i="2"/>
  <c r="D45" i="2" s="1"/>
  <c r="E45" i="2" s="1"/>
  <c r="D44" i="2"/>
  <c r="E44" i="2" s="1"/>
  <c r="C44" i="2"/>
  <c r="D43" i="2"/>
  <c r="E43" i="2" s="1"/>
  <c r="C43" i="2"/>
  <c r="D42" i="2"/>
  <c r="E42" i="2" s="1"/>
  <c r="C42" i="2"/>
  <c r="C41" i="2"/>
  <c r="D41" i="2" s="1"/>
  <c r="E41" i="2" s="1"/>
  <c r="C40" i="2"/>
  <c r="D40" i="2" s="1"/>
  <c r="E40" i="2" s="1"/>
  <c r="C39" i="2"/>
  <c r="D39" i="2" s="1"/>
  <c r="E39" i="2" s="1"/>
  <c r="C38" i="2"/>
  <c r="D38" i="2" s="1"/>
  <c r="E38" i="2" s="1"/>
  <c r="C37" i="2"/>
  <c r="D37" i="2" s="1"/>
  <c r="E37" i="2" s="1"/>
  <c r="D36" i="2"/>
  <c r="E36" i="2" s="1"/>
  <c r="C36" i="2"/>
  <c r="D35" i="2"/>
  <c r="E35" i="2" s="1"/>
  <c r="C35" i="2"/>
  <c r="D34" i="2"/>
  <c r="E34" i="2" s="1"/>
  <c r="C34" i="2"/>
  <c r="C33" i="2"/>
  <c r="D33" i="2" s="1"/>
  <c r="E33" i="2" s="1"/>
  <c r="C32" i="2"/>
  <c r="D32" i="2" s="1"/>
  <c r="E32" i="2" s="1"/>
  <c r="C31" i="2"/>
  <c r="D31" i="2" s="1"/>
  <c r="E31" i="2" s="1"/>
  <c r="C30" i="2"/>
  <c r="D30" i="2" s="1"/>
  <c r="E30" i="2" s="1"/>
  <c r="C29" i="2"/>
  <c r="D29" i="2" s="1"/>
  <c r="E29" i="2" s="1"/>
  <c r="D28" i="2"/>
  <c r="E28" i="2" s="1"/>
  <c r="C28" i="2"/>
  <c r="D27" i="2"/>
  <c r="E27" i="2" s="1"/>
  <c r="C27" i="2"/>
  <c r="D26" i="2"/>
  <c r="E26" i="2" s="1"/>
  <c r="C26" i="2"/>
  <c r="C25" i="2"/>
  <c r="D25" i="2" s="1"/>
  <c r="E25" i="2" s="1"/>
  <c r="C24" i="2"/>
  <c r="D24" i="2" s="1"/>
  <c r="E24" i="2" s="1"/>
  <c r="C23" i="2"/>
  <c r="D23" i="2" s="1"/>
  <c r="E23" i="2" s="1"/>
  <c r="C22" i="2"/>
  <c r="D22" i="2" s="1"/>
  <c r="E22" i="2" s="1"/>
  <c r="C21" i="2"/>
  <c r="D21" i="2" s="1"/>
  <c r="E21" i="2" s="1"/>
  <c r="D20" i="2"/>
  <c r="E20" i="2" s="1"/>
  <c r="C20" i="2"/>
  <c r="D19" i="2"/>
  <c r="E19" i="2" s="1"/>
  <c r="C19" i="2"/>
  <c r="D18" i="2"/>
  <c r="E18" i="2" s="1"/>
  <c r="C18" i="2"/>
  <c r="C17" i="2"/>
  <c r="D17" i="2" s="1"/>
  <c r="E17" i="2" s="1"/>
  <c r="C16" i="2"/>
  <c r="D16" i="2" s="1"/>
  <c r="E16" i="2" s="1"/>
  <c r="C15" i="2"/>
  <c r="D15" i="2" s="1"/>
  <c r="E15" i="2" s="1"/>
  <c r="C14" i="2"/>
  <c r="D14" i="2" s="1"/>
  <c r="E14" i="2" s="1"/>
  <c r="C13" i="2"/>
  <c r="D13" i="2" s="1"/>
  <c r="E13" i="2" s="1"/>
  <c r="D12" i="2"/>
  <c r="E12" i="2" s="1"/>
  <c r="C12" i="2"/>
  <c r="D11" i="2"/>
  <c r="E11" i="2" s="1"/>
  <c r="C11" i="2"/>
  <c r="D10" i="2"/>
  <c r="E10" i="2" s="1"/>
  <c r="C10" i="2"/>
  <c r="C9" i="2"/>
  <c r="D9" i="2" s="1"/>
  <c r="E9" i="2" s="1"/>
  <c r="C8" i="2"/>
  <c r="D8" i="2" s="1"/>
  <c r="E8" i="2" s="1"/>
  <c r="F11" i="9" l="1"/>
  <c r="G11" i="9"/>
  <c r="H9" i="9"/>
  <c r="E10" i="9"/>
  <c r="H10" i="9" s="1"/>
  <c r="C12" i="9"/>
  <c r="D12" i="9" s="1"/>
  <c r="D8" i="7"/>
  <c r="F47" i="2"/>
  <c r="G47" i="2" s="1"/>
  <c r="F39" i="2"/>
  <c r="G39" i="2" s="1"/>
  <c r="F31" i="2"/>
  <c r="G31" i="2" s="1"/>
  <c r="F23" i="2"/>
  <c r="G23" i="2" s="1"/>
  <c r="F15" i="2"/>
  <c r="G15" i="2" s="1"/>
  <c r="F50" i="2"/>
  <c r="G50" i="2" s="1"/>
  <c r="F42" i="2"/>
  <c r="G42" i="2" s="1"/>
  <c r="F34" i="2"/>
  <c r="G34" i="2" s="1"/>
  <c r="F26" i="2"/>
  <c r="G26" i="2" s="1"/>
  <c r="F18" i="2"/>
  <c r="G18" i="2" s="1"/>
  <c r="F10" i="2"/>
  <c r="G10" i="2" s="1"/>
  <c r="F45" i="2"/>
  <c r="G45" i="2" s="1"/>
  <c r="F37" i="2"/>
  <c r="G37" i="2" s="1"/>
  <c r="F29" i="2"/>
  <c r="G29" i="2" s="1"/>
  <c r="F21" i="2"/>
  <c r="G21" i="2" s="1"/>
  <c r="F13" i="2"/>
  <c r="G13" i="2" s="1"/>
  <c r="F51" i="2"/>
  <c r="F48" i="2"/>
  <c r="G48" i="2" s="1"/>
  <c r="F40" i="2"/>
  <c r="G40" i="2" s="1"/>
  <c r="F32" i="2"/>
  <c r="G32" i="2" s="1"/>
  <c r="F24" i="2"/>
  <c r="G24" i="2" s="1"/>
  <c r="F16" i="2"/>
  <c r="G16" i="2" s="1"/>
  <c r="F8" i="2"/>
  <c r="G8" i="2" s="1"/>
  <c r="F43" i="2"/>
  <c r="G43" i="2" s="1"/>
  <c r="F35" i="2"/>
  <c r="G35" i="2" s="1"/>
  <c r="F27" i="2"/>
  <c r="G27" i="2" s="1"/>
  <c r="F19" i="2"/>
  <c r="G19" i="2" s="1"/>
  <c r="F11" i="2"/>
  <c r="G11" i="2" s="1"/>
  <c r="F33" i="2"/>
  <c r="G33" i="2" s="1"/>
  <c r="F46" i="2"/>
  <c r="G46" i="2" s="1"/>
  <c r="F38" i="2"/>
  <c r="G38" i="2" s="1"/>
  <c r="F30" i="2"/>
  <c r="G30" i="2" s="1"/>
  <c r="F22" i="2"/>
  <c r="G22" i="2" s="1"/>
  <c r="F14" i="2"/>
  <c r="G14" i="2" s="1"/>
  <c r="F49" i="2"/>
  <c r="G49" i="2" s="1"/>
  <c r="F41" i="2"/>
  <c r="G41" i="2" s="1"/>
  <c r="F25" i="2"/>
  <c r="G25" i="2" s="1"/>
  <c r="F17" i="2"/>
  <c r="G17" i="2" s="1"/>
  <c r="F9" i="2"/>
  <c r="G9" i="2" s="1"/>
  <c r="F44" i="2"/>
  <c r="G44" i="2" s="1"/>
  <c r="F36" i="2"/>
  <c r="G36" i="2" s="1"/>
  <c r="F28" i="2"/>
  <c r="G28" i="2" s="1"/>
  <c r="F20" i="2"/>
  <c r="G20" i="2" s="1"/>
  <c r="F12" i="2"/>
  <c r="G12" i="2" s="1"/>
  <c r="F8" i="7" l="1"/>
  <c r="F12" i="9"/>
  <c r="G12" i="9"/>
  <c r="I12" i="9"/>
  <c r="I11" i="9"/>
  <c r="C13" i="9"/>
  <c r="D13" i="9" s="1"/>
  <c r="F13" i="9" s="1"/>
  <c r="E11" i="9"/>
  <c r="I8" i="7"/>
  <c r="E8" i="7"/>
  <c r="G8" i="7" s="1"/>
  <c r="D9" i="7"/>
  <c r="I51" i="2"/>
  <c r="G51" i="2"/>
  <c r="G13" i="9" l="1"/>
  <c r="H11" i="9"/>
  <c r="I13" i="9"/>
  <c r="E12" i="9"/>
  <c r="C14" i="9"/>
  <c r="D14" i="9" s="1"/>
  <c r="F9" i="7"/>
  <c r="I9" i="7" s="1"/>
  <c r="J8" i="7"/>
  <c r="H8" i="7"/>
  <c r="E9" i="7"/>
  <c r="G9" i="7" s="1"/>
  <c r="D10" i="7"/>
  <c r="F10" i="7" s="1"/>
  <c r="I10" i="7" l="1"/>
  <c r="F14" i="9"/>
  <c r="G14" i="9"/>
  <c r="H12" i="9"/>
  <c r="E13" i="9"/>
  <c r="C15" i="9"/>
  <c r="D15" i="9" s="1"/>
  <c r="G15" i="9" s="1"/>
  <c r="J9" i="7"/>
  <c r="H9" i="7"/>
  <c r="E10" i="7"/>
  <c r="G10" i="7" s="1"/>
  <c r="J10" i="7" s="1"/>
  <c r="D11" i="7"/>
  <c r="I14" i="9" l="1"/>
  <c r="F15" i="9"/>
  <c r="H13" i="9"/>
  <c r="C16" i="9"/>
  <c r="D16" i="9" s="1"/>
  <c r="E14" i="9"/>
  <c r="F11" i="7"/>
  <c r="I11" i="7" s="1"/>
  <c r="H10" i="7"/>
  <c r="E11" i="7"/>
  <c r="D12" i="7"/>
  <c r="F12" i="7" s="1"/>
  <c r="H14" i="9" l="1"/>
  <c r="I15" i="9"/>
  <c r="F16" i="9"/>
  <c r="I16" i="9" s="1"/>
  <c r="G16" i="9"/>
  <c r="C17" i="9"/>
  <c r="D17" i="9" s="1"/>
  <c r="E15" i="9"/>
  <c r="H11" i="7"/>
  <c r="G11" i="7"/>
  <c r="I12" i="7"/>
  <c r="D13" i="7"/>
  <c r="E12" i="7"/>
  <c r="G12" i="7" s="1"/>
  <c r="H15" i="9" l="1"/>
  <c r="F17" i="9"/>
  <c r="G17" i="9"/>
  <c r="E16" i="9"/>
  <c r="H16" i="9" s="1"/>
  <c r="C18" i="9"/>
  <c r="D18" i="9" s="1"/>
  <c r="F13" i="7"/>
  <c r="I13" i="7" s="1"/>
  <c r="J11" i="7"/>
  <c r="J12" i="7"/>
  <c r="H12" i="7"/>
  <c r="E13" i="7"/>
  <c r="G13" i="7" s="1"/>
  <c r="D14" i="7"/>
  <c r="F14" i="7" s="1"/>
  <c r="F18" i="9" l="1"/>
  <c r="I18" i="9" s="1"/>
  <c r="G18" i="9"/>
  <c r="I17" i="9"/>
  <c r="E17" i="9"/>
  <c r="H17" i="9" s="1"/>
  <c r="C19" i="9"/>
  <c r="D19" i="9" s="1"/>
  <c r="J13" i="7"/>
  <c r="I14" i="7"/>
  <c r="H13" i="7"/>
  <c r="D15" i="7"/>
  <c r="F15" i="7" s="1"/>
  <c r="E14" i="7"/>
  <c r="G14" i="7" s="1"/>
  <c r="F19" i="9" l="1"/>
  <c r="I19" i="9" s="1"/>
  <c r="G19" i="9"/>
  <c r="C20" i="9"/>
  <c r="D20" i="9" s="1"/>
  <c r="E18" i="9"/>
  <c r="H18" i="9" s="1"/>
  <c r="I15" i="7"/>
  <c r="J14" i="7"/>
  <c r="H14" i="7"/>
  <c r="E15" i="7"/>
  <c r="G15" i="7" s="1"/>
  <c r="D16" i="7"/>
  <c r="F20" i="9" l="1"/>
  <c r="I20" i="9" s="1"/>
  <c r="G20" i="9"/>
  <c r="E19" i="9"/>
  <c r="H19" i="9" s="1"/>
  <c r="C21" i="9"/>
  <c r="D21" i="9" s="1"/>
  <c r="F16" i="7"/>
  <c r="J15" i="7"/>
  <c r="H15" i="7"/>
  <c r="D17" i="7"/>
  <c r="F17" i="7" s="1"/>
  <c r="I17" i="7" s="1"/>
  <c r="E16" i="7"/>
  <c r="G16" i="7" s="1"/>
  <c r="J16" i="7" s="1"/>
  <c r="F21" i="9" l="1"/>
  <c r="I21" i="9" s="1"/>
  <c r="G21" i="9"/>
  <c r="C22" i="9"/>
  <c r="D22" i="9" s="1"/>
  <c r="E20" i="9"/>
  <c r="H20" i="9" s="1"/>
  <c r="I16" i="7"/>
  <c r="H16" i="7"/>
  <c r="E17" i="7"/>
  <c r="D18" i="7"/>
  <c r="F18" i="7" s="1"/>
  <c r="I18" i="7" s="1"/>
  <c r="F22" i="9" l="1"/>
  <c r="I22" i="9" s="1"/>
  <c r="G22" i="9"/>
  <c r="C23" i="9"/>
  <c r="D23" i="9" s="1"/>
  <c r="E21" i="9"/>
  <c r="H21" i="9" s="1"/>
  <c r="H17" i="7"/>
  <c r="G17" i="7"/>
  <c r="J17" i="7" s="1"/>
  <c r="E18" i="7"/>
  <c r="D19" i="7"/>
  <c r="F23" i="9" l="1"/>
  <c r="I23" i="9" s="1"/>
  <c r="G23" i="9"/>
  <c r="E22" i="9"/>
  <c r="H22" i="9" s="1"/>
  <c r="C24" i="9"/>
  <c r="D24" i="9" s="1"/>
  <c r="F19" i="7"/>
  <c r="H18" i="7"/>
  <c r="G18" i="7"/>
  <c r="J18" i="7" s="1"/>
  <c r="D20" i="7"/>
  <c r="E19" i="7"/>
  <c r="F24" i="9" l="1"/>
  <c r="I24" i="9" s="1"/>
  <c r="G24" i="9"/>
  <c r="C25" i="9"/>
  <c r="D25" i="9" s="1"/>
  <c r="E23" i="9"/>
  <c r="H23" i="9" s="1"/>
  <c r="F20" i="7"/>
  <c r="I20" i="7" s="1"/>
  <c r="I19" i="7"/>
  <c r="H19" i="7"/>
  <c r="G19" i="7"/>
  <c r="J19" i="7" s="1"/>
  <c r="E20" i="7"/>
  <c r="D21" i="7"/>
  <c r="F25" i="9" l="1"/>
  <c r="I25" i="9" s="1"/>
  <c r="G25" i="9"/>
  <c r="E24" i="9"/>
  <c r="H24" i="9" s="1"/>
  <c r="C26" i="9"/>
  <c r="D26" i="9" s="1"/>
  <c r="F21" i="7"/>
  <c r="I21" i="7" s="1"/>
  <c r="H20" i="7"/>
  <c r="G20" i="7"/>
  <c r="J20" i="7" s="1"/>
  <c r="E21" i="7"/>
  <c r="D22" i="7"/>
  <c r="F26" i="9" l="1"/>
  <c r="I26" i="9" s="1"/>
  <c r="G26" i="9"/>
  <c r="E25" i="9"/>
  <c r="H25" i="9" s="1"/>
  <c r="C27" i="9"/>
  <c r="D27" i="9" s="1"/>
  <c r="F22" i="7"/>
  <c r="I22" i="7" s="1"/>
  <c r="H21" i="7"/>
  <c r="G21" i="7"/>
  <c r="J21" i="7" s="1"/>
  <c r="D23" i="7"/>
  <c r="E22" i="7"/>
  <c r="F27" i="9" l="1"/>
  <c r="I27" i="9" s="1"/>
  <c r="G27" i="9"/>
  <c r="E26" i="9"/>
  <c r="H26" i="9" s="1"/>
  <c r="C28" i="9"/>
  <c r="D28" i="9" s="1"/>
  <c r="F23" i="7"/>
  <c r="I23" i="7" s="1"/>
  <c r="H22" i="7"/>
  <c r="G22" i="7"/>
  <c r="J22" i="7" s="1"/>
  <c r="E23" i="7"/>
  <c r="D24" i="7"/>
  <c r="F28" i="9" l="1"/>
  <c r="I28" i="9" s="1"/>
  <c r="G28" i="9"/>
  <c r="C29" i="9"/>
  <c r="D29" i="9" s="1"/>
  <c r="E27" i="9"/>
  <c r="H27" i="9" s="1"/>
  <c r="F24" i="7"/>
  <c r="I24" i="7" s="1"/>
  <c r="H23" i="7"/>
  <c r="G23" i="7"/>
  <c r="J23" i="7" s="1"/>
  <c r="D25" i="7"/>
  <c r="E24" i="7"/>
  <c r="F29" i="9" l="1"/>
  <c r="I29" i="9" s="1"/>
  <c r="G29" i="9"/>
  <c r="E28" i="9"/>
  <c r="H28" i="9" s="1"/>
  <c r="C30" i="9"/>
  <c r="D30" i="9" s="1"/>
  <c r="F25" i="7"/>
  <c r="I25" i="7" s="1"/>
  <c r="H24" i="7"/>
  <c r="G24" i="7"/>
  <c r="J24" i="7" s="1"/>
  <c r="D26" i="7"/>
  <c r="E25" i="7"/>
  <c r="F30" i="9" l="1"/>
  <c r="I30" i="9" s="1"/>
  <c r="G30" i="9"/>
  <c r="E29" i="9"/>
  <c r="H29" i="9" s="1"/>
  <c r="C31" i="9"/>
  <c r="D31" i="9" s="1"/>
  <c r="F26" i="7"/>
  <c r="I26" i="7" s="1"/>
  <c r="H25" i="7"/>
  <c r="G25" i="7"/>
  <c r="J25" i="7" s="1"/>
  <c r="D27" i="7"/>
  <c r="E26" i="7"/>
  <c r="F31" i="9" l="1"/>
  <c r="I31" i="9" s="1"/>
  <c r="G31" i="9"/>
  <c r="E30" i="9"/>
  <c r="H30" i="9" s="1"/>
  <c r="C32" i="9"/>
  <c r="D32" i="9" s="1"/>
  <c r="F27" i="7"/>
  <c r="I27" i="7" s="1"/>
  <c r="H26" i="7"/>
  <c r="G26" i="7"/>
  <c r="J26" i="7" s="1"/>
  <c r="E27" i="7"/>
  <c r="D28" i="7"/>
  <c r="F32" i="9" l="1"/>
  <c r="I32" i="9" s="1"/>
  <c r="G32" i="9"/>
  <c r="E31" i="9"/>
  <c r="H31" i="9" s="1"/>
  <c r="C33" i="9"/>
  <c r="D33" i="9" s="1"/>
  <c r="F28" i="7"/>
  <c r="I28" i="7" s="1"/>
  <c r="H27" i="7"/>
  <c r="G27" i="7"/>
  <c r="J27" i="7" s="1"/>
  <c r="D29" i="7"/>
  <c r="E28" i="7"/>
  <c r="G28" i="7" s="1"/>
  <c r="J28" i="7" l="1"/>
  <c r="F33" i="9"/>
  <c r="I33" i="9" s="1"/>
  <c r="G33" i="9"/>
  <c r="E32" i="9"/>
  <c r="H32" i="9" s="1"/>
  <c r="C34" i="9"/>
  <c r="D34" i="9" s="1"/>
  <c r="F29" i="7"/>
  <c r="I29" i="7" s="1"/>
  <c r="H28" i="7"/>
  <c r="E29" i="7"/>
  <c r="D30" i="7"/>
  <c r="F34" i="9" l="1"/>
  <c r="I34" i="9" s="1"/>
  <c r="G34" i="9"/>
  <c r="E33" i="9"/>
  <c r="H33" i="9" s="1"/>
  <c r="C35" i="9"/>
  <c r="D35" i="9" s="1"/>
  <c r="F30" i="7"/>
  <c r="I30" i="7" s="1"/>
  <c r="H29" i="7"/>
  <c r="G29" i="7"/>
  <c r="J29" i="7" s="1"/>
  <c r="D31" i="7"/>
  <c r="E30" i="7"/>
  <c r="F35" i="9" l="1"/>
  <c r="I35" i="9" s="1"/>
  <c r="G35" i="9"/>
  <c r="C36" i="9"/>
  <c r="D36" i="9" s="1"/>
  <c r="E34" i="9"/>
  <c r="H34" i="9" s="1"/>
  <c r="F31" i="7"/>
  <c r="I31" i="7" s="1"/>
  <c r="H30" i="7"/>
  <c r="G30" i="7"/>
  <c r="J30" i="7" s="1"/>
  <c r="E31" i="7"/>
  <c r="D32" i="7"/>
  <c r="F36" i="9" l="1"/>
  <c r="I36" i="9" s="1"/>
  <c r="G36" i="9"/>
  <c r="E35" i="9"/>
  <c r="H35" i="9" s="1"/>
  <c r="C37" i="9"/>
  <c r="D37" i="9" s="1"/>
  <c r="F32" i="7"/>
  <c r="I32" i="7" s="1"/>
  <c r="H31" i="7"/>
  <c r="G31" i="7"/>
  <c r="J31" i="7" s="1"/>
  <c r="D33" i="7"/>
  <c r="E32" i="7"/>
  <c r="F37" i="9" l="1"/>
  <c r="I37" i="9" s="1"/>
  <c r="G37" i="9"/>
  <c r="C38" i="9"/>
  <c r="D38" i="9" s="1"/>
  <c r="E36" i="9"/>
  <c r="H36" i="9" s="1"/>
  <c r="F33" i="7"/>
  <c r="I33" i="7" s="1"/>
  <c r="H32" i="7"/>
  <c r="G32" i="7"/>
  <c r="J32" i="7" s="1"/>
  <c r="D34" i="7"/>
  <c r="E33" i="7"/>
  <c r="F38" i="9" l="1"/>
  <c r="I38" i="9" s="1"/>
  <c r="G38" i="9"/>
  <c r="C39" i="9"/>
  <c r="D39" i="9" s="1"/>
  <c r="E37" i="9"/>
  <c r="H37" i="9" s="1"/>
  <c r="F34" i="7"/>
  <c r="I34" i="7" s="1"/>
  <c r="H33" i="7"/>
  <c r="G33" i="7"/>
  <c r="J33" i="7" s="1"/>
  <c r="E34" i="7"/>
  <c r="D35" i="7"/>
  <c r="F39" i="9" l="1"/>
  <c r="I39" i="9" s="1"/>
  <c r="G39" i="9"/>
  <c r="C40" i="9"/>
  <c r="D40" i="9" s="1"/>
  <c r="E38" i="9"/>
  <c r="H38" i="9" s="1"/>
  <c r="F35" i="7"/>
  <c r="I35" i="7" s="1"/>
  <c r="H34" i="7"/>
  <c r="G34" i="7"/>
  <c r="J34" i="7" s="1"/>
  <c r="E35" i="7"/>
  <c r="D36" i="7"/>
  <c r="F40" i="9" l="1"/>
  <c r="I40" i="9" s="1"/>
  <c r="G40" i="9"/>
  <c r="E39" i="9"/>
  <c r="H39" i="9" s="1"/>
  <c r="C41" i="9"/>
  <c r="D41" i="9" s="1"/>
  <c r="F36" i="7"/>
  <c r="I36" i="7" s="1"/>
  <c r="H35" i="7"/>
  <c r="G35" i="7"/>
  <c r="J35" i="7" s="1"/>
  <c r="E36" i="7"/>
  <c r="D37" i="7"/>
  <c r="F41" i="9" l="1"/>
  <c r="I41" i="9" s="1"/>
  <c r="G41" i="9"/>
  <c r="E40" i="9"/>
  <c r="H40" i="9" s="1"/>
  <c r="C42" i="9"/>
  <c r="D42" i="9" s="1"/>
  <c r="F37" i="7"/>
  <c r="I37" i="7" s="1"/>
  <c r="H36" i="7"/>
  <c r="G36" i="7"/>
  <c r="J36" i="7" s="1"/>
  <c r="E37" i="7"/>
  <c r="D38" i="7"/>
  <c r="F42" i="9" l="1"/>
  <c r="I42" i="9" s="1"/>
  <c r="G42" i="9"/>
  <c r="C43" i="9"/>
  <c r="D43" i="9" s="1"/>
  <c r="E41" i="9"/>
  <c r="H41" i="9" s="1"/>
  <c r="F38" i="7"/>
  <c r="I38" i="7" s="1"/>
  <c r="H37" i="7"/>
  <c r="G37" i="7"/>
  <c r="J37" i="7" s="1"/>
  <c r="E38" i="7"/>
  <c r="G38" i="7" s="1"/>
  <c r="J38" i="7" s="1"/>
  <c r="D39" i="7"/>
  <c r="F43" i="9" l="1"/>
  <c r="I43" i="9" s="1"/>
  <c r="G43" i="9"/>
  <c r="C44" i="9"/>
  <c r="D44" i="9" s="1"/>
  <c r="E42" i="9"/>
  <c r="H42" i="9" s="1"/>
  <c r="F39" i="7"/>
  <c r="I39" i="7" s="1"/>
  <c r="H38" i="7"/>
  <c r="E39" i="7"/>
  <c r="D40" i="7"/>
  <c r="F44" i="9" l="1"/>
  <c r="I44" i="9" s="1"/>
  <c r="G44" i="9"/>
  <c r="E43" i="9"/>
  <c r="H43" i="9" s="1"/>
  <c r="C45" i="9"/>
  <c r="D45" i="9" s="1"/>
  <c r="F40" i="7"/>
  <c r="I40" i="7" s="1"/>
  <c r="H39" i="7"/>
  <c r="G39" i="7"/>
  <c r="J39" i="7" s="1"/>
  <c r="D41" i="7"/>
  <c r="E40" i="7"/>
  <c r="F45" i="9" l="1"/>
  <c r="I45" i="9" s="1"/>
  <c r="G45" i="9"/>
  <c r="C46" i="9"/>
  <c r="D46" i="9" s="1"/>
  <c r="E44" i="9"/>
  <c r="H44" i="9" s="1"/>
  <c r="F41" i="7"/>
  <c r="I41" i="7" s="1"/>
  <c r="H40" i="7"/>
  <c r="G40" i="7"/>
  <c r="E41" i="7"/>
  <c r="G41" i="7" s="1"/>
  <c r="J41" i="7" s="1"/>
  <c r="D42" i="7"/>
  <c r="F46" i="9" l="1"/>
  <c r="I46" i="9" s="1"/>
  <c r="G46" i="9"/>
  <c r="E45" i="9"/>
  <c r="H45" i="9" s="1"/>
  <c r="C47" i="9"/>
  <c r="D47" i="9" s="1"/>
  <c r="F42" i="7"/>
  <c r="I42" i="7" s="1"/>
  <c r="J40" i="7"/>
  <c r="H41" i="7"/>
  <c r="D43" i="7"/>
  <c r="E42" i="7"/>
  <c r="F47" i="9" l="1"/>
  <c r="I47" i="9" s="1"/>
  <c r="G47" i="9"/>
  <c r="E46" i="9"/>
  <c r="H46" i="9" s="1"/>
  <c r="C48" i="9"/>
  <c r="D48" i="9" s="1"/>
  <c r="F43" i="7"/>
  <c r="I43" i="7" s="1"/>
  <c r="H42" i="7"/>
  <c r="G42" i="7"/>
  <c r="D44" i="7"/>
  <c r="E43" i="7"/>
  <c r="F48" i="9" l="1"/>
  <c r="I48" i="9" s="1"/>
  <c r="G48" i="9"/>
  <c r="E47" i="9"/>
  <c r="H47" i="9" s="1"/>
  <c r="C49" i="9"/>
  <c r="D49" i="9" s="1"/>
  <c r="F44" i="7"/>
  <c r="I44" i="7" s="1"/>
  <c r="J42" i="7"/>
  <c r="H43" i="7"/>
  <c r="G43" i="7"/>
  <c r="J43" i="7" s="1"/>
  <c r="D45" i="7"/>
  <c r="E44" i="7"/>
  <c r="F49" i="9" l="1"/>
  <c r="I49" i="9" s="1"/>
  <c r="G49" i="9"/>
  <c r="C50" i="9"/>
  <c r="D50" i="9" s="1"/>
  <c r="E48" i="9"/>
  <c r="H48" i="9" s="1"/>
  <c r="F45" i="7"/>
  <c r="I45" i="7" s="1"/>
  <c r="H44" i="7"/>
  <c r="G44" i="7"/>
  <c r="E45" i="7"/>
  <c r="D46" i="7"/>
  <c r="F50" i="9" l="1"/>
  <c r="I50" i="9" s="1"/>
  <c r="G50" i="9"/>
  <c r="C51" i="9"/>
  <c r="D51" i="9" s="1"/>
  <c r="E49" i="9"/>
  <c r="H49" i="9" s="1"/>
  <c r="F46" i="7"/>
  <c r="I46" i="7" s="1"/>
  <c r="J44" i="7"/>
  <c r="H45" i="7"/>
  <c r="G45" i="7"/>
  <c r="J45" i="7" s="1"/>
  <c r="E46" i="7"/>
  <c r="D47" i="7"/>
  <c r="F51" i="9" l="1"/>
  <c r="I51" i="9" s="1"/>
  <c r="G51" i="9"/>
  <c r="E50" i="9"/>
  <c r="H50" i="9" s="1"/>
  <c r="C52" i="9"/>
  <c r="D52" i="9" s="1"/>
  <c r="F47" i="7"/>
  <c r="I47" i="7" s="1"/>
  <c r="H46" i="7"/>
  <c r="G46" i="7"/>
  <c r="E47" i="7"/>
  <c r="D48" i="7"/>
  <c r="F52" i="9" l="1"/>
  <c r="I52" i="9" s="1"/>
  <c r="G52" i="9"/>
  <c r="E51" i="9"/>
  <c r="H51" i="9" s="1"/>
  <c r="C53" i="9"/>
  <c r="D53" i="9" s="1"/>
  <c r="F48" i="7"/>
  <c r="I48" i="7" s="1"/>
  <c r="J46" i="7"/>
  <c r="H47" i="7"/>
  <c r="G47" i="7"/>
  <c r="J47" i="7" s="1"/>
  <c r="E48" i="7"/>
  <c r="D49" i="7"/>
  <c r="F53" i="9" l="1"/>
  <c r="I53" i="9" s="1"/>
  <c r="G53" i="9"/>
  <c r="E52" i="9"/>
  <c r="H52" i="9" s="1"/>
  <c r="C54" i="9"/>
  <c r="D54" i="9" s="1"/>
  <c r="F49" i="7"/>
  <c r="I49" i="7" s="1"/>
  <c r="H48" i="7"/>
  <c r="G48" i="7"/>
  <c r="D50" i="7"/>
  <c r="E49" i="7"/>
  <c r="F54" i="9" l="1"/>
  <c r="I54" i="9" s="1"/>
  <c r="G54" i="9"/>
  <c r="E53" i="9"/>
  <c r="H53" i="9" s="1"/>
  <c r="C55" i="9"/>
  <c r="D55" i="9" s="1"/>
  <c r="F50" i="7"/>
  <c r="I50" i="7" s="1"/>
  <c r="J48" i="7"/>
  <c r="H49" i="7"/>
  <c r="G49" i="7"/>
  <c r="J49" i="7" s="1"/>
  <c r="E50" i="7"/>
  <c r="D51" i="7"/>
  <c r="F55" i="9" l="1"/>
  <c r="I55" i="9" s="1"/>
  <c r="G55" i="9"/>
  <c r="E54" i="9"/>
  <c r="H54" i="9" s="1"/>
  <c r="C56" i="9"/>
  <c r="D56" i="9" s="1"/>
  <c r="F51" i="7"/>
  <c r="I51" i="7" s="1"/>
  <c r="H50" i="7"/>
  <c r="G50" i="7"/>
  <c r="J50" i="7" s="1"/>
  <c r="E51" i="7"/>
  <c r="G51" i="7" s="1"/>
  <c r="J51" i="7" s="1"/>
  <c r="D52" i="7"/>
  <c r="F56" i="9" l="1"/>
  <c r="I56" i="9" s="1"/>
  <c r="G56" i="9"/>
  <c r="C57" i="9"/>
  <c r="D57" i="9" s="1"/>
  <c r="E55" i="9"/>
  <c r="H55" i="9" s="1"/>
  <c r="F52" i="7"/>
  <c r="I52" i="7" s="1"/>
  <c r="H51" i="7"/>
  <c r="D53" i="7"/>
  <c r="E52" i="7"/>
  <c r="F57" i="9" l="1"/>
  <c r="I57" i="9" s="1"/>
  <c r="G57" i="9"/>
  <c r="E56" i="9"/>
  <c r="H56" i="9" s="1"/>
  <c r="C58" i="9"/>
  <c r="K1" i="9" s="1"/>
  <c r="F53" i="7"/>
  <c r="I53" i="7" s="1"/>
  <c r="H52" i="7"/>
  <c r="G52" i="7"/>
  <c r="J52" i="7" s="1"/>
  <c r="D54" i="7"/>
  <c r="E53" i="7"/>
  <c r="G53" i="7" s="1"/>
  <c r="E57" i="9" l="1"/>
  <c r="N2" i="9"/>
  <c r="J53" i="7"/>
  <c r="F54" i="7"/>
  <c r="I54" i="7" s="1"/>
  <c r="H53" i="7"/>
  <c r="E54" i="7"/>
  <c r="D55" i="7"/>
  <c r="H57" i="9" l="1"/>
  <c r="L2" i="9" s="1"/>
  <c r="M2" i="9"/>
  <c r="K2" i="9"/>
  <c r="F55" i="7"/>
  <c r="I55" i="7" s="1"/>
  <c r="H54" i="7"/>
  <c r="G54" i="7"/>
  <c r="J54" i="7" s="1"/>
  <c r="D56" i="7"/>
  <c r="E55" i="7"/>
  <c r="G55" i="7" s="1"/>
  <c r="J55" i="7" l="1"/>
  <c r="F56" i="7"/>
  <c r="I56" i="7" s="1"/>
  <c r="H55" i="7"/>
  <c r="E56" i="7"/>
  <c r="G56" i="7" s="1"/>
  <c r="J56" i="7" s="1"/>
  <c r="D57" i="7"/>
  <c r="F57" i="7" l="1"/>
  <c r="I57" i="7" s="1"/>
  <c r="I58" i="7" s="1"/>
  <c r="H56" i="7"/>
  <c r="E57" i="7"/>
  <c r="G57" i="7" s="1"/>
  <c r="J57" i="7" s="1"/>
  <c r="J58" i="7" s="1"/>
  <c r="H57" i="7" l="1"/>
  <c r="H58" i="7" s="1"/>
</calcChain>
</file>

<file path=xl/sharedStrings.xml><?xml version="1.0" encoding="utf-8"?>
<sst xmlns="http://schemas.openxmlformats.org/spreadsheetml/2006/main" count="45" uniqueCount="28">
  <si>
    <t>t</t>
  </si>
  <si>
    <t>At</t>
  </si>
  <si>
    <t>E=A-F</t>
  </si>
  <si>
    <t>|E|</t>
  </si>
  <si>
    <t>MAD</t>
  </si>
  <si>
    <t>TS</t>
  </si>
  <si>
    <t>StdDev</t>
  </si>
  <si>
    <t>Ft (6P)</t>
  </si>
  <si>
    <t>F51 (Mean)</t>
  </si>
  <si>
    <t>StdDev F51</t>
  </si>
  <si>
    <t>LCL</t>
  </si>
  <si>
    <t>UCL</t>
  </si>
  <si>
    <t>Center</t>
  </si>
  <si>
    <t>E=At-Ft</t>
  </si>
  <si>
    <t>Ft=(1-α)Ft+αAt</t>
  </si>
  <si>
    <t>E2</t>
  </si>
  <si>
    <t>MSE</t>
  </si>
  <si>
    <t>MAPE</t>
  </si>
  <si>
    <t>|E|/A IFE</t>
  </si>
  <si>
    <t>Compute MAD, MSE, MAPE, and TS for all periods.  Enter the values for period 50.</t>
  </si>
  <si>
    <t>Add</t>
  </si>
  <si>
    <t>Draw the Tracking Signal  graph.</t>
  </si>
  <si>
    <t>Use the following data. Commute the forecast for the next period using alpha =</t>
  </si>
  <si>
    <t>Draw the Actual vs. Forecast graph.</t>
  </si>
  <si>
    <t>1. Find the Optimal alpha to minimize MAD using solver.</t>
  </si>
  <si>
    <t>2. Find the Optimal alpha to three decimal points to  minimize MAD using Data Table.</t>
  </si>
  <si>
    <t>Repeat parts (1) and (2) for MSE.</t>
  </si>
  <si>
    <t>Repeat parts (1) and (2) for MAPE.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</si>
</sst>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9C5700"/>
      <name val="Calibri"/>
      <family val="2"/>
      <scheme val="minor"/>
    </font>
    <font>
      <sz val="12"/>
      <color theme="1"/>
      <name val="Book Antiqua"/>
      <family val="1"/>
    </font>
    <font>
      <b/>
      <sz val="12"/>
      <color rgb="FF00B05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rgb="FFFF0000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/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2" fillId="0" borderId="0" xfId="0" applyFont="1"/>
    <xf numFmtId="2" fontId="13" fillId="33" borderId="0" xfId="0" applyNumberFormat="1" applyFont="1" applyFill="1"/>
    <xf numFmtId="0" fontId="0" fillId="0" borderId="10" xfId="0" applyBorder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164" fontId="24" fillId="0" borderId="0" xfId="0" applyNumberFormat="1" applyFont="1"/>
    <xf numFmtId="2" fontId="24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164" fontId="27" fillId="0" borderId="0" xfId="0" applyNumberFormat="1" applyFont="1" applyFill="1" applyAlignment="1">
      <alignment horizontal="center"/>
    </xf>
    <xf numFmtId="164" fontId="26" fillId="0" borderId="0" xfId="0" applyNumberFormat="1" applyFont="1" applyFill="1" applyAlignment="1">
      <alignment horizontal="center"/>
    </xf>
    <xf numFmtId="2" fontId="26" fillId="0" borderId="0" xfId="0" applyNumberFormat="1" applyFont="1" applyFill="1" applyAlignment="1">
      <alignment horizontal="center"/>
    </xf>
    <xf numFmtId="0" fontId="24" fillId="0" borderId="0" xfId="0" applyFont="1" applyAlignment="1">
      <alignment horizontal="left"/>
    </xf>
    <xf numFmtId="164" fontId="24" fillId="34" borderId="10" xfId="0" applyNumberFormat="1" applyFont="1" applyFill="1" applyBorder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4DC867D4-A302-4045-BF20-8991D275495A}"/>
    <cellStyle name="60% - Accent2" xfId="25" builtinId="36" customBuiltin="1"/>
    <cellStyle name="60% - Accent2 2" xfId="44" xr:uid="{7DC6ADFF-B30A-4A1E-9925-1F0819B10238}"/>
    <cellStyle name="60% - Accent3" xfId="29" builtinId="40" customBuiltin="1"/>
    <cellStyle name="60% - Accent3 2" xfId="45" xr:uid="{DA32DC8A-F333-4536-B4CC-ACC5060A1456}"/>
    <cellStyle name="60% - Accent4" xfId="33" builtinId="44" customBuiltin="1"/>
    <cellStyle name="60% - Accent4 2" xfId="46" xr:uid="{E4AE054C-0133-417D-954A-6701BF4952C5}"/>
    <cellStyle name="60% - Accent5" xfId="37" builtinId="48" customBuiltin="1"/>
    <cellStyle name="60% - Accent5 2" xfId="47" xr:uid="{365B18E5-3383-4042-BF15-3EDE8E79265F}"/>
    <cellStyle name="60% - Accent6" xfId="41" builtinId="52" customBuiltin="1"/>
    <cellStyle name="60% - Accent6 2" xfId="48" xr:uid="{480C6969-9D2C-4B10-93DC-C12656287BCC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0B5E562D-A077-44AF-9B9E-E85DAC72D83C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rgb="FFFFC000"/>
        </patternFill>
      </fill>
      <border>
        <vertical/>
        <horizontal/>
      </border>
    </dxf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'1.ES.MAD.MSE.MAPE.TS.Resi'!$C$3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'1.ES.MAD.MSE.MAPE.TS.Resi'!$B$7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'1.ES.MAD.MSE.MAPE.TS.Resi'!$A$8:$A$57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'1.ES.MAD.MSE.MAPE.TS.Resi'!$B$8:$B$57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2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5</c:v>
                </c:pt>
                <c:pt idx="4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9F-46EE-B717-CABE7DD06C1E}"/>
            </c:ext>
          </c:extLst>
        </c:ser>
        <c:ser>
          <c:idx val="1"/>
          <c:order val="1"/>
          <c:tx>
            <c:strRef>
              <c:f>'1.ES.MAD.MSE.MAPE.TS.Resi'!$C$7</c:f>
              <c:strCache>
                <c:ptCount val="1"/>
                <c:pt idx="0">
                  <c:v>Ft=(1-α)Ft+αAt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'1.ES.MAD.MSE.MAPE.TS.Resi'!$A$8:$A$57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'1.ES.MAD.MSE.MAPE.TS.Resi'!$C$8:$C$57</c:f>
              <c:numCache>
                <c:formatCode>0.0</c:formatCode>
                <c:ptCount val="50"/>
                <c:pt idx="0">
                  <c:v>2</c:v>
                </c:pt>
                <c:pt idx="1">
                  <c:v>2.0499999999999998</c:v>
                </c:pt>
                <c:pt idx="2">
                  <c:v>2.08</c:v>
                </c:pt>
                <c:pt idx="3">
                  <c:v>1.698</c:v>
                </c:pt>
                <c:pt idx="4">
                  <c:v>1.0688</c:v>
                </c:pt>
                <c:pt idx="5">
                  <c:v>1.4912800000000002</c:v>
                </c:pt>
                <c:pt idx="6">
                  <c:v>1.3447680000000002</c:v>
                </c:pt>
                <c:pt idx="7">
                  <c:v>0.85686080000000009</c:v>
                </c:pt>
                <c:pt idx="8">
                  <c:v>1.3641164800000001</c:v>
                </c:pt>
                <c:pt idx="9">
                  <c:v>1.6684698880000002</c:v>
                </c:pt>
                <c:pt idx="10">
                  <c:v>2.2510819328</c:v>
                </c:pt>
                <c:pt idx="11">
                  <c:v>1.8006491596799998</c:v>
                </c:pt>
                <c:pt idx="12">
                  <c:v>2.3303894958080003</c:v>
                </c:pt>
                <c:pt idx="13">
                  <c:v>2.6482336974848004</c:v>
                </c:pt>
                <c:pt idx="14">
                  <c:v>2.4389402184908802</c:v>
                </c:pt>
                <c:pt idx="15">
                  <c:v>1.9133641310945282</c:v>
                </c:pt>
                <c:pt idx="16">
                  <c:v>3.5980184786567175</c:v>
                </c:pt>
                <c:pt idx="17">
                  <c:v>3.0088110871940303</c:v>
                </c:pt>
                <c:pt idx="18">
                  <c:v>2.2552866523164181</c:v>
                </c:pt>
                <c:pt idx="19">
                  <c:v>2.2031719913898509</c:v>
                </c:pt>
                <c:pt idx="20">
                  <c:v>2.1719031948339103</c:v>
                </c:pt>
                <c:pt idx="21">
                  <c:v>2.5531419169003464</c:v>
                </c:pt>
                <c:pt idx="22">
                  <c:v>3.1818851501402081</c:v>
                </c:pt>
                <c:pt idx="23">
                  <c:v>3.5591310900841249</c:v>
                </c:pt>
                <c:pt idx="24">
                  <c:v>4.185478654050474</c:v>
                </c:pt>
                <c:pt idx="25">
                  <c:v>4.1612871924302848</c:v>
                </c:pt>
                <c:pt idx="26">
                  <c:v>3.3467723154581703</c:v>
                </c:pt>
                <c:pt idx="27">
                  <c:v>2.4580633892749018</c:v>
                </c:pt>
                <c:pt idx="28">
                  <c:v>3.1248380335649411</c:v>
                </c:pt>
                <c:pt idx="29">
                  <c:v>3.1249028201389648</c:v>
                </c:pt>
                <c:pt idx="30">
                  <c:v>3.5249416920833792</c:v>
                </c:pt>
                <c:pt idx="31">
                  <c:v>3.3649650152500272</c:v>
                </c:pt>
                <c:pt idx="32">
                  <c:v>2.4689790091500159</c:v>
                </c:pt>
                <c:pt idx="33">
                  <c:v>3.5313874054900096</c:v>
                </c:pt>
                <c:pt idx="34">
                  <c:v>2.9688324432940059</c:v>
                </c:pt>
                <c:pt idx="35">
                  <c:v>1.8312994659764035</c:v>
                </c:pt>
                <c:pt idx="36">
                  <c:v>3.9487796795858423</c:v>
                </c:pt>
                <c:pt idx="37">
                  <c:v>3.6192678077515055</c:v>
                </c:pt>
                <c:pt idx="38">
                  <c:v>4.2215606846509033</c:v>
                </c:pt>
                <c:pt idx="39">
                  <c:v>4.5829364107905413</c:v>
                </c:pt>
                <c:pt idx="40">
                  <c:v>5.1997618464743249</c:v>
                </c:pt>
                <c:pt idx="41">
                  <c:v>3.9698571078845948</c:v>
                </c:pt>
                <c:pt idx="42">
                  <c:v>3.631914264730757</c:v>
                </c:pt>
                <c:pt idx="43">
                  <c:v>3.8291485588384542</c:v>
                </c:pt>
                <c:pt idx="44">
                  <c:v>3.1474891353030721</c:v>
                </c:pt>
                <c:pt idx="45">
                  <c:v>3.1384934811818432</c:v>
                </c:pt>
                <c:pt idx="46">
                  <c:v>3.1330960887091059</c:v>
                </c:pt>
                <c:pt idx="47">
                  <c:v>4.3298576532254636</c:v>
                </c:pt>
                <c:pt idx="48">
                  <c:v>7.0479145919352781</c:v>
                </c:pt>
                <c:pt idx="49">
                  <c:v>6.2787487551611667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9F-46EE-B717-CABE7DD06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valAx>
        <c:axId val="222748168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560"/>
        <c:crosses val="autoZero"/>
        <c:crossBetween val="midCat"/>
        <c:majorUnit val="5"/>
      </c:valAx>
      <c:valAx>
        <c:axId val="2227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'1.ES.MAD.MSE.MAPE.TS.Resi'!$D$7</c:f>
          <c:strCache>
            <c:ptCount val="1"/>
            <c:pt idx="0">
              <c:v>E=At-Ft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'1.ES.MAD.MSE.MAPE.TS.Resi'!$D$7</c:f>
              <c:strCache>
                <c:ptCount val="1"/>
                <c:pt idx="0">
                  <c:v>E=At-Ft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'1.ES.MAD.MSE.MAPE.TS.Resi'!$A$8:$A$57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'1.ES.MAD.MSE.MAPE.TS.Resi'!$D$8:$D$57</c:f>
              <c:numCache>
                <c:formatCode>0.0</c:formatCode>
                <c:ptCount val="50"/>
                <c:pt idx="0">
                  <c:v>0</c:v>
                </c:pt>
                <c:pt idx="1">
                  <c:v>-4.9999999999999822E-2</c:v>
                </c:pt>
                <c:pt idx="2">
                  <c:v>-1.08</c:v>
                </c:pt>
                <c:pt idx="3">
                  <c:v>-1.698</c:v>
                </c:pt>
                <c:pt idx="4">
                  <c:v>0.93120000000000003</c:v>
                </c:pt>
                <c:pt idx="5">
                  <c:v>-0.49128000000000016</c:v>
                </c:pt>
                <c:pt idx="6">
                  <c:v>-1.3447680000000002</c:v>
                </c:pt>
                <c:pt idx="7">
                  <c:v>1.1431391999999998</c:v>
                </c:pt>
                <c:pt idx="8">
                  <c:v>0.63588351999999992</c:v>
                </c:pt>
                <c:pt idx="9">
                  <c:v>1.3315301119999998</c:v>
                </c:pt>
                <c:pt idx="10">
                  <c:v>-1.2510819328</c:v>
                </c:pt>
                <c:pt idx="11">
                  <c:v>1.1993508403200002</c:v>
                </c:pt>
                <c:pt idx="12">
                  <c:v>0.66961050419199974</c:v>
                </c:pt>
                <c:pt idx="13">
                  <c:v>-0.64823369748480042</c:v>
                </c:pt>
                <c:pt idx="14">
                  <c:v>-1.4389402184908802</c:v>
                </c:pt>
                <c:pt idx="15">
                  <c:v>4.0866358689054714</c:v>
                </c:pt>
                <c:pt idx="16">
                  <c:v>-1.5980184786567175</c:v>
                </c:pt>
                <c:pt idx="17">
                  <c:v>-2.0088110871940303</c:v>
                </c:pt>
                <c:pt idx="18">
                  <c:v>-0.25528665231641812</c:v>
                </c:pt>
                <c:pt idx="19">
                  <c:v>-0.20317199138985087</c:v>
                </c:pt>
                <c:pt idx="20">
                  <c:v>0.82809680516608974</c:v>
                </c:pt>
                <c:pt idx="21">
                  <c:v>1.4468580830996536</c:v>
                </c:pt>
                <c:pt idx="22">
                  <c:v>0.81811484985979188</c:v>
                </c:pt>
                <c:pt idx="23">
                  <c:v>1.4408689099158751</c:v>
                </c:pt>
                <c:pt idx="24">
                  <c:v>-0.18547865405047403</c:v>
                </c:pt>
                <c:pt idx="25">
                  <c:v>-2.1612871924302848</c:v>
                </c:pt>
                <c:pt idx="26">
                  <c:v>-2.3467723154581703</c:v>
                </c:pt>
                <c:pt idx="27">
                  <c:v>1.5419366107250982</c:v>
                </c:pt>
                <c:pt idx="28">
                  <c:v>-0.12483803356494105</c:v>
                </c:pt>
                <c:pt idx="29">
                  <c:v>0.87509717986103519</c:v>
                </c:pt>
                <c:pt idx="30">
                  <c:v>-0.52494169208337915</c:v>
                </c:pt>
                <c:pt idx="31">
                  <c:v>-2.3649650152500272</c:v>
                </c:pt>
                <c:pt idx="32">
                  <c:v>2.5310209908499841</c:v>
                </c:pt>
                <c:pt idx="33">
                  <c:v>-1.5313874054900096</c:v>
                </c:pt>
                <c:pt idx="34">
                  <c:v>-2.9688324432940059</c:v>
                </c:pt>
                <c:pt idx="35">
                  <c:v>5.1687005340235963</c:v>
                </c:pt>
                <c:pt idx="36">
                  <c:v>-0.94877967958584231</c:v>
                </c:pt>
                <c:pt idx="37">
                  <c:v>1.3807321922484945</c:v>
                </c:pt>
                <c:pt idx="38">
                  <c:v>0.77843931534909672</c:v>
                </c:pt>
                <c:pt idx="39">
                  <c:v>1.4170635892094587</c:v>
                </c:pt>
                <c:pt idx="40">
                  <c:v>-3.1997618464743249</c:v>
                </c:pt>
                <c:pt idx="41">
                  <c:v>-0.96985710788459478</c:v>
                </c:pt>
                <c:pt idx="42">
                  <c:v>0.36808573526924304</c:v>
                </c:pt>
                <c:pt idx="43">
                  <c:v>-1.8291485588384542</c:v>
                </c:pt>
                <c:pt idx="44">
                  <c:v>-0.14748913530307206</c:v>
                </c:pt>
                <c:pt idx="45">
                  <c:v>-0.13849348118184324</c:v>
                </c:pt>
                <c:pt idx="46">
                  <c:v>2.8669039112908941</c:v>
                </c:pt>
                <c:pt idx="47">
                  <c:v>6.6701423467745364</c:v>
                </c:pt>
                <c:pt idx="48">
                  <c:v>-2.0479145919352781</c:v>
                </c:pt>
                <c:pt idx="49">
                  <c:v>-1.2787487551611667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D-4EE6-AA8D-B76ABAB97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26288"/>
        <c:axId val="486823104"/>
      </c:scatterChart>
      <c:scatterChart>
        <c:scatterStyle val="smoothMarker"/>
        <c:varyColors val="0"/>
        <c:ser>
          <c:idx val="1"/>
          <c:order val="1"/>
          <c:tx>
            <c:strRef>
              <c:f>'1.ES.MAD.MSE.MAPE.TS.Resi'!$P$1</c:f>
              <c:strCache>
                <c:ptCount val="1"/>
                <c:pt idx="0">
                  <c:v>UCL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'1.ES.MAD.MSE.MAPE.TS.Resi'!$N$2:$N$3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'1.ES.MAD.MSE.MAPE.TS.Resi'!$P$2:$P$3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2D-4EE6-AA8D-B76ABAB97663}"/>
            </c:ext>
          </c:extLst>
        </c:ser>
        <c:ser>
          <c:idx val="2"/>
          <c:order val="2"/>
          <c:tx>
            <c:strRef>
              <c:f>'1.ES.MAD.MSE.MAPE.TS.Resi'!$Q$1</c:f>
              <c:strCache>
                <c:ptCount val="1"/>
                <c:pt idx="0">
                  <c:v>LCL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'1.ES.MAD.MSE.MAPE.TS.Resi'!$N$2:$N$3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'1.ES.MAD.MSE.MAPE.TS.Resi'!$Q$2:$Q$3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F2D-4EE6-AA8D-B76ABAB97663}"/>
            </c:ext>
          </c:extLst>
        </c:ser>
        <c:ser>
          <c:idx val="3"/>
          <c:order val="3"/>
          <c:tx>
            <c:strRef>
              <c:f>'1.ES.MAD.MSE.MAPE.TS.Resi'!$O$1</c:f>
              <c:strCache>
                <c:ptCount val="1"/>
                <c:pt idx="0">
                  <c:v>Center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'1.ES.MAD.MSE.MAPE.TS.Resi'!$N$2:$N$3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'1.ES.MAD.MSE.MAPE.TS.Resi'!$O$2:$O$3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F2D-4EE6-AA8D-B76ABAB97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26288"/>
        <c:axId val="486823104"/>
      </c:scatterChart>
      <c:valAx>
        <c:axId val="582526288"/>
        <c:scaling>
          <c:orientation val="minMax"/>
          <c:max val="50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6823104"/>
        <c:crosses val="autoZero"/>
        <c:crossBetween val="midCat"/>
      </c:valAx>
      <c:valAx>
        <c:axId val="4868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8252628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B050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'2.OPT.Alpha'!#REF!</c:f>
          <c:strCache>
            <c:ptCount val="1"/>
            <c:pt idx="0">
              <c:v>#REF!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'2.OPT.Alpha'!$B$7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'2.OPT.Alpha'!$A$8:$A$57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'2.OPT.Alpha'!$B$8:$B$57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2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5</c:v>
                </c:pt>
                <c:pt idx="4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B2-4599-90F6-F7A616C06725}"/>
            </c:ext>
          </c:extLst>
        </c:ser>
        <c:ser>
          <c:idx val="1"/>
          <c:order val="1"/>
          <c:tx>
            <c:strRef>
              <c:f>'2.OPT.Alpha'!$C$7</c:f>
              <c:strCache>
                <c:ptCount val="1"/>
                <c:pt idx="0">
                  <c:v>Ft=(1-α)Ft+αAt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'2.OPT.Alpha'!$A$8:$A$57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'2.OPT.Alpha'!$C$8:$C$57</c:f>
              <c:numCache>
                <c:formatCode>0.0</c:formatCode>
                <c:ptCount val="50"/>
                <c:pt idx="0">
                  <c:v>2</c:v>
                </c:pt>
                <c:pt idx="1">
                  <c:v>2.0499999999999998</c:v>
                </c:pt>
                <c:pt idx="2">
                  <c:v>2.08</c:v>
                </c:pt>
                <c:pt idx="3">
                  <c:v>1.698</c:v>
                </c:pt>
                <c:pt idx="4">
                  <c:v>1.0688</c:v>
                </c:pt>
                <c:pt idx="5">
                  <c:v>1.4912800000000002</c:v>
                </c:pt>
                <c:pt idx="6">
                  <c:v>1.3447680000000002</c:v>
                </c:pt>
                <c:pt idx="7">
                  <c:v>0.85686080000000009</c:v>
                </c:pt>
                <c:pt idx="8">
                  <c:v>1.3641164800000001</c:v>
                </c:pt>
                <c:pt idx="9">
                  <c:v>1.6684698880000002</c:v>
                </c:pt>
                <c:pt idx="10">
                  <c:v>2.2510819328</c:v>
                </c:pt>
                <c:pt idx="11">
                  <c:v>1.8006491596799998</c:v>
                </c:pt>
                <c:pt idx="12">
                  <c:v>2.3303894958080003</c:v>
                </c:pt>
                <c:pt idx="13">
                  <c:v>2.6482336974848004</c:v>
                </c:pt>
                <c:pt idx="14">
                  <c:v>2.4389402184908802</c:v>
                </c:pt>
                <c:pt idx="15">
                  <c:v>1.9133641310945282</c:v>
                </c:pt>
                <c:pt idx="16">
                  <c:v>3.5980184786567175</c:v>
                </c:pt>
                <c:pt idx="17">
                  <c:v>3.0088110871940303</c:v>
                </c:pt>
                <c:pt idx="18">
                  <c:v>2.2552866523164181</c:v>
                </c:pt>
                <c:pt idx="19">
                  <c:v>2.2031719913898509</c:v>
                </c:pt>
                <c:pt idx="20">
                  <c:v>2.1719031948339103</c:v>
                </c:pt>
                <c:pt idx="21">
                  <c:v>2.5531419169003464</c:v>
                </c:pt>
                <c:pt idx="22">
                  <c:v>3.1818851501402081</c:v>
                </c:pt>
                <c:pt idx="23">
                  <c:v>3.5591310900841249</c:v>
                </c:pt>
                <c:pt idx="24">
                  <c:v>4.185478654050474</c:v>
                </c:pt>
                <c:pt idx="25">
                  <c:v>4.1612871924302848</c:v>
                </c:pt>
                <c:pt idx="26">
                  <c:v>3.3467723154581703</c:v>
                </c:pt>
                <c:pt idx="27">
                  <c:v>2.4580633892749018</c:v>
                </c:pt>
                <c:pt idx="28">
                  <c:v>3.1248380335649411</c:v>
                </c:pt>
                <c:pt idx="29">
                  <c:v>3.1249028201389648</c:v>
                </c:pt>
                <c:pt idx="30">
                  <c:v>3.5249416920833792</c:v>
                </c:pt>
                <c:pt idx="31">
                  <c:v>3.3649650152500272</c:v>
                </c:pt>
                <c:pt idx="32">
                  <c:v>2.4689790091500159</c:v>
                </c:pt>
                <c:pt idx="33">
                  <c:v>3.5313874054900096</c:v>
                </c:pt>
                <c:pt idx="34">
                  <c:v>2.9688324432940059</c:v>
                </c:pt>
                <c:pt idx="35">
                  <c:v>1.8312994659764035</c:v>
                </c:pt>
                <c:pt idx="36">
                  <c:v>3.9487796795858423</c:v>
                </c:pt>
                <c:pt idx="37">
                  <c:v>3.6192678077515055</c:v>
                </c:pt>
                <c:pt idx="38">
                  <c:v>4.2215606846509033</c:v>
                </c:pt>
                <c:pt idx="39">
                  <c:v>4.5829364107905413</c:v>
                </c:pt>
                <c:pt idx="40">
                  <c:v>5.1997618464743249</c:v>
                </c:pt>
                <c:pt idx="41">
                  <c:v>3.9698571078845948</c:v>
                </c:pt>
                <c:pt idx="42">
                  <c:v>3.631914264730757</c:v>
                </c:pt>
                <c:pt idx="43">
                  <c:v>3.8291485588384542</c:v>
                </c:pt>
                <c:pt idx="44">
                  <c:v>3.1474891353030721</c:v>
                </c:pt>
                <c:pt idx="45">
                  <c:v>3.1384934811818432</c:v>
                </c:pt>
                <c:pt idx="46">
                  <c:v>3.1330960887091059</c:v>
                </c:pt>
                <c:pt idx="47">
                  <c:v>4.3298576532254636</c:v>
                </c:pt>
                <c:pt idx="48">
                  <c:v>7.0479145919352781</c:v>
                </c:pt>
                <c:pt idx="49">
                  <c:v>6.2787487551611667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B2-4599-90F6-F7A616C06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valAx>
        <c:axId val="222748168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560"/>
        <c:crosses val="autoZero"/>
        <c:crossBetween val="midCat"/>
        <c:majorUnit val="5"/>
      </c:valAx>
      <c:valAx>
        <c:axId val="2227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Tracking Signal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'MA.MAD.TS'!$A$2:$A$51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'MA.MAD.TS'!$G$2:$G$51</c:f>
              <c:numCache>
                <c:formatCode>General</c:formatCode>
                <c:ptCount val="50"/>
                <c:pt idx="6" formatCode="0.00">
                  <c:v>-1</c:v>
                </c:pt>
                <c:pt idx="7" formatCode="0.00">
                  <c:v>-0.2857142857142857</c:v>
                </c:pt>
                <c:pt idx="8" formatCode="0.00">
                  <c:v>0.6000000000000002</c:v>
                </c:pt>
                <c:pt idx="9" formatCode="0.00">
                  <c:v>1.9354838709677422</c:v>
                </c:pt>
                <c:pt idx="10" formatCode="0.00">
                  <c:v>1.5714285714285716</c:v>
                </c:pt>
                <c:pt idx="11" formatCode="0.00">
                  <c:v>2.7272727272727275</c:v>
                </c:pt>
                <c:pt idx="12" formatCode="0.00">
                  <c:v>3.7058823529411766</c:v>
                </c:pt>
                <c:pt idx="13" formatCode="0.00">
                  <c:v>3.7735849056603765</c:v>
                </c:pt>
                <c:pt idx="14" formatCode="0.00">
                  <c:v>2.5081967213114744</c:v>
                </c:pt>
                <c:pt idx="15" formatCode="0.00">
                  <c:v>4.761904761904761</c:v>
                </c:pt>
                <c:pt idx="16" formatCode="0.00">
                  <c:v>4.4999999999999991</c:v>
                </c:pt>
                <c:pt idx="17" formatCode="0.00">
                  <c:v>3.0303030303030298</c:v>
                </c:pt>
                <c:pt idx="18" formatCode="0.00">
                  <c:v>2.8039215686274503</c:v>
                </c:pt>
                <c:pt idx="19" formatCode="0.00">
                  <c:v>2.6923076923076921</c:v>
                </c:pt>
                <c:pt idx="20" formatCode="0.00">
                  <c:v>3.3333333333333326</c:v>
                </c:pt>
                <c:pt idx="21" formatCode="0.00">
                  <c:v>4.4137931034482749</c:v>
                </c:pt>
                <c:pt idx="22" formatCode="0.00">
                  <c:v>5.6666666666666652</c:v>
                </c:pt>
                <c:pt idx="23" formatCode="0.00">
                  <c:v>7.1999999999999993</c:v>
                </c:pt>
                <c:pt idx="24" formatCode="0.00">
                  <c:v>7.9166666666666661</c:v>
                </c:pt>
                <c:pt idx="25" formatCode="0.00">
                  <c:v>6.4935064935064917</c:v>
                </c:pt>
                <c:pt idx="26" formatCode="0.00">
                  <c:v>4.1999999999999993</c:v>
                </c:pt>
                <c:pt idx="27" formatCode="0.00">
                  <c:v>4.8045977011494241</c:v>
                </c:pt>
                <c:pt idx="28" formatCode="0.00">
                  <c:v>4.7045454545454524</c:v>
                </c:pt>
                <c:pt idx="29" formatCode="0.00">
                  <c:v>5.4364640883977895</c:v>
                </c:pt>
                <c:pt idx="30" formatCode="0.00">
                  <c:v>5.6629834254143629</c:v>
                </c:pt>
                <c:pt idx="31" formatCode="0.00">
                  <c:v>4.0624999999999982</c:v>
                </c:pt>
                <c:pt idx="32" formatCode="0.00">
                  <c:v>5.7669902912621342</c:v>
                </c:pt>
                <c:pt idx="33" formatCode="0.00">
                  <c:v>4.7102803738317736</c:v>
                </c:pt>
                <c:pt idx="34" formatCode="0.00">
                  <c:v>2.2499999999999982</c:v>
                </c:pt>
                <c:pt idx="35" formatCode="0.00">
                  <c:v>5.2123552123552104</c:v>
                </c:pt>
                <c:pt idx="36" formatCode="0.00">
                  <c:v>5.3861003861003844</c:v>
                </c:pt>
                <c:pt idx="37" formatCode="0.00">
                  <c:v>6.7306273062730604</c:v>
                </c:pt>
                <c:pt idx="38" formatCode="0.00">
                  <c:v>7.6881720430107503</c:v>
                </c:pt>
                <c:pt idx="39" formatCode="0.00">
                  <c:v>9.1672354948805435</c:v>
                </c:pt>
                <c:pt idx="40" formatCode="0.00">
                  <c:v>7.4104234527687272</c:v>
                </c:pt>
                <c:pt idx="41" formatCode="0.00">
                  <c:v>6.2460567823343824</c:v>
                </c:pt>
                <c:pt idx="42" formatCode="0.00">
                  <c:v>6.4195583596214485</c:v>
                </c:pt>
                <c:pt idx="43" formatCode="0.00">
                  <c:v>4.8363636363636333</c:v>
                </c:pt>
                <c:pt idx="44" formatCode="0.00">
                  <c:v>4.437125748502992</c:v>
                </c:pt>
                <c:pt idx="45" formatCode="0.00">
                  <c:v>4.2857142857142829</c:v>
                </c:pt>
                <c:pt idx="46" formatCode="0.00">
                  <c:v>6.3521126760563353</c:v>
                </c:pt>
                <c:pt idx="47" formatCode="0.00">
                  <c:v>10.499999999999998</c:v>
                </c:pt>
                <c:pt idx="48" formatCode="0.00">
                  <c:v>10.830423940149624</c:v>
                </c:pt>
                <c:pt idx="49" formatCode="0.00">
                  <c:v>11.082294264339149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46-4048-A93C-CDCA60E9A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86088"/>
        <c:axId val="809486416"/>
      </c:scatterChart>
      <c:scatterChart>
        <c:scatterStyle val="smoothMarker"/>
        <c:varyColors val="0"/>
        <c:ser>
          <c:idx val="1"/>
          <c:order val="1"/>
          <c:tx>
            <c:strRef>
              <c:f>'MA.MAD.TS'!$J$4</c:f>
              <c:strCache>
                <c:ptCount val="1"/>
                <c:pt idx="0">
                  <c:v>LCL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'MA.MAD.TS'!$I$5:$I$6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'MA.MAD.TS'!$J$5:$J$6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46-4048-A93C-CDCA60E9ACA8}"/>
            </c:ext>
          </c:extLst>
        </c:ser>
        <c:ser>
          <c:idx val="2"/>
          <c:order val="2"/>
          <c:tx>
            <c:strRef>
              <c:f>'MA.MAD.TS'!$K$4</c:f>
              <c:strCache>
                <c:ptCount val="1"/>
                <c:pt idx="0">
                  <c:v>UCL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'MA.MAD.TS'!$I$5:$I$6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'MA.MAD.TS'!$K$5:$K$6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46-4048-A93C-CDCA60E9ACA8}"/>
            </c:ext>
          </c:extLst>
        </c:ser>
        <c:ser>
          <c:idx val="3"/>
          <c:order val="3"/>
          <c:tx>
            <c:strRef>
              <c:f>'MA.MAD.TS'!$L$4</c:f>
              <c:strCache>
                <c:ptCount val="1"/>
                <c:pt idx="0">
                  <c:v>Center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'MA.MAD.TS'!$I$5:$I$6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'MA.MAD.TS'!$L$5:$L$6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F0-45CC-8C56-4D4F19C9C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86088"/>
        <c:axId val="809486416"/>
      </c:scatterChart>
      <c:valAx>
        <c:axId val="809486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09486416"/>
        <c:crosses val="autoZero"/>
        <c:crossBetween val="midCat"/>
      </c:valAx>
      <c:valAx>
        <c:axId val="80948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0948608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754857</xdr:colOff>
      <xdr:row>5</xdr:row>
      <xdr:rowOff>9526</xdr:rowOff>
    </xdr:from>
    <xdr:to>
      <xdr:col>18</xdr:col>
      <xdr:colOff>504826</xdr:colOff>
      <xdr:row>18</xdr:row>
      <xdr:rowOff>54769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2D9EBD-544F-48F0-8744-889733B90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216693</xdr:colOff>
      <xdr:row>18</xdr:row>
      <xdr:rowOff>183356</xdr:rowOff>
    </xdr:from>
    <xdr:to>
      <xdr:col>19</xdr:col>
      <xdr:colOff>119062</xdr:colOff>
      <xdr:row>61</xdr:row>
      <xdr:rowOff>190500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CA665CC-B114-48F1-A205-5D541544D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678657</xdr:colOff>
      <xdr:row>3</xdr:row>
      <xdr:rowOff>71434</xdr:rowOff>
    </xdr:from>
    <xdr:to>
      <xdr:col>18</xdr:col>
      <xdr:colOff>428626</xdr:colOff>
      <xdr:row>16</xdr:row>
      <xdr:rowOff>121443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7225F7-999B-4432-A0A1-EDF65A239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4</xdr:row>
      <xdr:rowOff>57150</xdr:rowOff>
    </xdr:from>
    <xdr:to>
      <xdr:col>21</xdr:col>
      <xdr:colOff>533400</xdr:colOff>
      <xdr:row>45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2616-3DFE-463F-BAC6-CDF263550750}">
  <sheetPr>
    <tabColor rgb="FFFFFF00"/>
  </sheetPr>
  <dimension ref="A1:Q59"/>
  <sheetViews>
    <sheetView tabSelected="1" topLeftCell="A2" zoomScaleNormal="100" workbookViewId="0">
      <selection activeCell="M64" sqref="M64"/>
    </sheetView>
  </sheetViews>
  <sheetFormatPr defaultColWidth="9.140625" defaultRowHeight="15.75" x14ac:dyDescent="0.25"/>
  <cols>
    <col min="1" max="1" width="9.140625" style="20"/>
    <col min="2" max="2" width="4.85546875" style="20" customWidth="1"/>
    <col min="3" max="3" width="20" style="20" bestFit="1" customWidth="1"/>
    <col min="4" max="4" width="9.28515625" style="20" bestFit="1" customWidth="1"/>
    <col min="5" max="5" width="8" style="21" bestFit="1" customWidth="1"/>
    <col min="6" max="6" width="5.5703125" style="21" bestFit="1" customWidth="1"/>
    <col min="7" max="7" width="12.7109375" style="21" bestFit="1" customWidth="1"/>
    <col min="8" max="8" width="7" style="21" bestFit="1" customWidth="1"/>
    <col min="9" max="9" width="6" style="21" bestFit="1" customWidth="1"/>
    <col min="10" max="10" width="8" style="21" bestFit="1" customWidth="1"/>
    <col min="11" max="12" width="11.42578125" style="21" customWidth="1"/>
    <col min="13" max="13" width="15.42578125" style="20" bestFit="1" customWidth="1"/>
    <col min="14" max="16384" width="9.140625" style="20"/>
  </cols>
  <sheetData>
    <row r="1" spans="1:17" ht="16.5" thickBot="1" x14ac:dyDescent="0.3">
      <c r="A1" s="20" t="s">
        <v>22</v>
      </c>
      <c r="E1" s="20"/>
      <c r="F1" s="20"/>
      <c r="G1" s="20"/>
      <c r="H1" s="20"/>
      <c r="I1" s="20"/>
      <c r="J1" s="33">
        <v>0.4</v>
      </c>
      <c r="K1"/>
      <c r="L1" s="20" t="s">
        <v>20</v>
      </c>
      <c r="M1" s="19">
        <v>0.05</v>
      </c>
      <c r="N1" s="21"/>
      <c r="O1" s="20" t="s">
        <v>12</v>
      </c>
      <c r="P1" s="21" t="s">
        <v>11</v>
      </c>
      <c r="Q1" s="21" t="s">
        <v>10</v>
      </c>
    </row>
    <row r="2" spans="1:17" x14ac:dyDescent="0.25">
      <c r="A2" s="20" t="s">
        <v>19</v>
      </c>
      <c r="E2" s="20"/>
      <c r="F2" s="20"/>
      <c r="G2" s="20"/>
      <c r="H2" s="20"/>
      <c r="I2" s="20"/>
      <c r="J2" s="20"/>
      <c r="K2"/>
      <c r="L2" s="20"/>
      <c r="N2" s="21">
        <v>0</v>
      </c>
      <c r="O2" s="20">
        <v>0</v>
      </c>
      <c r="P2" s="21">
        <v>5</v>
      </c>
      <c r="Q2" s="21">
        <v>-5</v>
      </c>
    </row>
    <row r="3" spans="1:17" x14ac:dyDescent="0.25">
      <c r="A3" s="20" t="s">
        <v>23</v>
      </c>
      <c r="E3" s="20"/>
      <c r="F3" s="20"/>
      <c r="G3" s="20"/>
      <c r="H3" s="20"/>
      <c r="I3" s="20"/>
      <c r="J3" s="20"/>
      <c r="K3" s="20"/>
      <c r="L3" s="20"/>
      <c r="N3" s="21">
        <v>50</v>
      </c>
      <c r="O3" s="20">
        <v>0</v>
      </c>
      <c r="P3" s="21">
        <v>5</v>
      </c>
      <c r="Q3" s="21">
        <v>-5</v>
      </c>
    </row>
    <row r="4" spans="1:17" x14ac:dyDescent="0.25">
      <c r="A4" s="20" t="s">
        <v>21</v>
      </c>
      <c r="E4" s="20"/>
      <c r="F4" s="20"/>
      <c r="G4" s="20"/>
      <c r="H4" s="20"/>
      <c r="I4" s="20"/>
      <c r="J4" s="20"/>
      <c r="K4" s="20"/>
      <c r="L4"/>
      <c r="N4"/>
    </row>
    <row r="5" spans="1:17" x14ac:dyDescent="0.25">
      <c r="E5" s="20"/>
      <c r="F5" s="20"/>
      <c r="G5" s="20"/>
      <c r="H5" s="20"/>
      <c r="I5" s="20"/>
      <c r="J5" s="20"/>
      <c r="K5" s="20"/>
      <c r="L5" s="20"/>
    </row>
    <row r="6" spans="1:17" x14ac:dyDescent="0.25">
      <c r="K6" s="20"/>
      <c r="M6" s="21"/>
    </row>
    <row r="7" spans="1:17" ht="16.5" x14ac:dyDescent="0.3">
      <c r="A7" s="21" t="s">
        <v>0</v>
      </c>
      <c r="B7" s="22" t="s">
        <v>1</v>
      </c>
      <c r="C7" s="29" t="s">
        <v>14</v>
      </c>
      <c r="D7" s="29" t="s">
        <v>13</v>
      </c>
      <c r="E7" s="29" t="s">
        <v>3</v>
      </c>
      <c r="F7" s="29" t="s">
        <v>15</v>
      </c>
      <c r="G7" s="29" t="s">
        <v>18</v>
      </c>
      <c r="H7" s="29" t="s">
        <v>4</v>
      </c>
      <c r="I7" s="29" t="s">
        <v>16</v>
      </c>
      <c r="J7" s="29" t="s">
        <v>17</v>
      </c>
      <c r="K7"/>
      <c r="L7" s="29"/>
      <c r="M7" s="29"/>
    </row>
    <row r="8" spans="1:17" ht="16.5" x14ac:dyDescent="0.3">
      <c r="A8" s="25">
        <v>1</v>
      </c>
      <c r="B8" s="26">
        <v>2</v>
      </c>
      <c r="C8" s="30">
        <f>B8</f>
        <v>2</v>
      </c>
      <c r="D8" s="30">
        <f>B8-C8</f>
        <v>0</v>
      </c>
      <c r="E8" s="31">
        <f>ABS(D8)</f>
        <v>0</v>
      </c>
      <c r="F8" s="31">
        <f>D8^2</f>
        <v>0</v>
      </c>
      <c r="G8" s="31">
        <f t="shared" ref="G8:G39" si="0">IFERROR(E8/B8,"")</f>
        <v>0</v>
      </c>
      <c r="H8" s="31">
        <f>AVERAGE(E$8:E8)</f>
        <v>0</v>
      </c>
      <c r="I8" s="31">
        <f>AVERAGE(F$8:F8)</f>
        <v>0</v>
      </c>
      <c r="J8" s="32">
        <f>AVERAGE(G$8:G8)</f>
        <v>0</v>
      </c>
      <c r="K8"/>
      <c r="L8" s="31"/>
      <c r="M8" s="31"/>
      <c r="O8"/>
      <c r="P8"/>
      <c r="Q8"/>
    </row>
    <row r="9" spans="1:17" ht="16.5" x14ac:dyDescent="0.3">
      <c r="A9" s="25">
        <v>2</v>
      </c>
      <c r="B9" s="26">
        <v>2</v>
      </c>
      <c r="C9" s="30">
        <f>$M$1+(1-$J$1)*C8+$J$1*B8</f>
        <v>2.0499999999999998</v>
      </c>
      <c r="D9" s="30">
        <f t="shared" ref="D9:D57" si="1">B9-C9</f>
        <v>-4.9999999999999822E-2</v>
      </c>
      <c r="E9" s="31">
        <f t="shared" ref="E9:E58" si="2">ABS(D9)</f>
        <v>4.9999999999999822E-2</v>
      </c>
      <c r="F9" s="31">
        <f t="shared" ref="F9:F58" si="3">D9^2</f>
        <v>2.4999999999999823E-3</v>
      </c>
      <c r="G9" s="31">
        <f t="shared" si="0"/>
        <v>2.4999999999999911E-2</v>
      </c>
      <c r="H9" s="31">
        <f>AVERAGE(E$8:E9)</f>
        <v>2.4999999999999911E-2</v>
      </c>
      <c r="I9" s="31">
        <f>AVERAGE(F$8:F9)</f>
        <v>1.2499999999999911E-3</v>
      </c>
      <c r="J9" s="32">
        <f>AVERAGE(G$8:G9)</f>
        <v>1.2499999999999956E-2</v>
      </c>
      <c r="K9"/>
      <c r="L9" s="31"/>
      <c r="M9" s="31"/>
      <c r="O9"/>
      <c r="P9"/>
      <c r="Q9"/>
    </row>
    <row r="10" spans="1:17" ht="16.5" x14ac:dyDescent="0.3">
      <c r="A10" s="25">
        <v>3</v>
      </c>
      <c r="B10" s="26">
        <v>1</v>
      </c>
      <c r="C10" s="30">
        <f>$M$1+(1-$J$1)*C9+$J$1*B9</f>
        <v>2.08</v>
      </c>
      <c r="D10" s="30">
        <f t="shared" si="1"/>
        <v>-1.08</v>
      </c>
      <c r="E10" s="31">
        <f t="shared" si="2"/>
        <v>1.08</v>
      </c>
      <c r="F10" s="31">
        <f t="shared" si="3"/>
        <v>1.1664000000000001</v>
      </c>
      <c r="G10" s="31">
        <f t="shared" si="0"/>
        <v>1.08</v>
      </c>
      <c r="H10" s="31">
        <f>AVERAGE(E$8:E10)</f>
        <v>0.37666666666666665</v>
      </c>
      <c r="I10" s="31">
        <f>AVERAGE(F$8:F10)</f>
        <v>0.38963333333333333</v>
      </c>
      <c r="J10" s="32">
        <f>AVERAGE(G$8:G10)</f>
        <v>0.36833333333333335</v>
      </c>
      <c r="K10"/>
      <c r="L10" s="31"/>
      <c r="M10" s="31"/>
      <c r="O10"/>
      <c r="P10"/>
      <c r="Q10"/>
    </row>
    <row r="11" spans="1:17" ht="16.5" x14ac:dyDescent="0.3">
      <c r="A11" s="25">
        <v>4</v>
      </c>
      <c r="B11" s="26">
        <v>0</v>
      </c>
      <c r="C11" s="30">
        <f>$M$1+(1-$J$1)*C10+$J$1*B10</f>
        <v>1.698</v>
      </c>
      <c r="D11" s="30">
        <f t="shared" si="1"/>
        <v>-1.698</v>
      </c>
      <c r="E11" s="31">
        <f t="shared" si="2"/>
        <v>1.698</v>
      </c>
      <c r="F11" s="31">
        <f t="shared" si="3"/>
        <v>2.8832039999999997</v>
      </c>
      <c r="G11" s="31" t="str">
        <f t="shared" si="0"/>
        <v/>
      </c>
      <c r="H11" s="31">
        <f>AVERAGE(E$8:E11)</f>
        <v>0.70699999999999996</v>
      </c>
      <c r="I11" s="31">
        <f>AVERAGE(F$8:F11)</f>
        <v>1.013026</v>
      </c>
      <c r="J11" s="32">
        <f>AVERAGE(G$8:G11)</f>
        <v>0.36833333333333335</v>
      </c>
      <c r="K11"/>
      <c r="L11" s="31"/>
      <c r="M11" s="31"/>
      <c r="O11"/>
      <c r="P11"/>
      <c r="Q11"/>
    </row>
    <row r="12" spans="1:17" ht="16.5" x14ac:dyDescent="0.3">
      <c r="A12" s="25">
        <v>5</v>
      </c>
      <c r="B12" s="26">
        <v>2</v>
      </c>
      <c r="C12" s="30">
        <f>$M$1+(1-$J$1)*C11+$J$1*B11</f>
        <v>1.0688</v>
      </c>
      <c r="D12" s="30">
        <f t="shared" si="1"/>
        <v>0.93120000000000003</v>
      </c>
      <c r="E12" s="31">
        <f t="shared" si="2"/>
        <v>0.93120000000000003</v>
      </c>
      <c r="F12" s="31">
        <f t="shared" si="3"/>
        <v>0.86713344000000003</v>
      </c>
      <c r="G12" s="31">
        <f t="shared" si="0"/>
        <v>0.46560000000000001</v>
      </c>
      <c r="H12" s="31">
        <f>AVERAGE(E$8:E12)</f>
        <v>0.75183999999999995</v>
      </c>
      <c r="I12" s="31">
        <f>AVERAGE(F$8:F12)</f>
        <v>0.98384748799999999</v>
      </c>
      <c r="J12" s="32">
        <f>AVERAGE(G$8:G12)</f>
        <v>0.39265</v>
      </c>
      <c r="K12"/>
      <c r="L12" s="31"/>
      <c r="M12" s="31"/>
      <c r="O12"/>
      <c r="P12"/>
      <c r="Q12"/>
    </row>
    <row r="13" spans="1:17" ht="16.5" x14ac:dyDescent="0.3">
      <c r="A13" s="25">
        <v>6</v>
      </c>
      <c r="B13" s="26">
        <v>1</v>
      </c>
      <c r="C13" s="30">
        <f>$M$1+(1-$J$1)*C12+$J$1*B12</f>
        <v>1.4912800000000002</v>
      </c>
      <c r="D13" s="30">
        <f t="shared" si="1"/>
        <v>-0.49128000000000016</v>
      </c>
      <c r="E13" s="31">
        <f t="shared" si="2"/>
        <v>0.49128000000000016</v>
      </c>
      <c r="F13" s="31">
        <f t="shared" si="3"/>
        <v>0.24135603840000017</v>
      </c>
      <c r="G13" s="31">
        <f t="shared" si="0"/>
        <v>0.49128000000000016</v>
      </c>
      <c r="H13" s="31">
        <f>AVERAGE(E$8:E13)</f>
        <v>0.70841333333333323</v>
      </c>
      <c r="I13" s="31">
        <f>AVERAGE(F$8:F13)</f>
        <v>0.86009891306666664</v>
      </c>
      <c r="J13" s="32">
        <f>AVERAGE(G$8:G13)</f>
        <v>0.41237600000000008</v>
      </c>
      <c r="K13"/>
      <c r="L13" s="31"/>
      <c r="M13" s="31"/>
      <c r="O13"/>
      <c r="P13"/>
      <c r="Q13"/>
    </row>
    <row r="14" spans="1:17" ht="16.5" x14ac:dyDescent="0.3">
      <c r="A14" s="25">
        <v>7</v>
      </c>
      <c r="B14" s="26">
        <v>0</v>
      </c>
      <c r="C14" s="30">
        <f>$M$1+(1-$J$1)*C13+$J$1*B13</f>
        <v>1.3447680000000002</v>
      </c>
      <c r="D14" s="30">
        <f t="shared" si="1"/>
        <v>-1.3447680000000002</v>
      </c>
      <c r="E14" s="31">
        <f t="shared" si="2"/>
        <v>1.3447680000000002</v>
      </c>
      <c r="F14" s="31">
        <f t="shared" si="3"/>
        <v>1.8084009738240006</v>
      </c>
      <c r="G14" s="31" t="str">
        <f t="shared" si="0"/>
        <v/>
      </c>
      <c r="H14" s="31">
        <f>AVERAGE(E$8:E14)</f>
        <v>0.79932114285714284</v>
      </c>
      <c r="I14" s="31">
        <f>AVERAGE(F$8:F14)</f>
        <v>0.99557063603200013</v>
      </c>
      <c r="J14" s="32">
        <f>AVERAGE(G$8:G14)</f>
        <v>0.41237600000000008</v>
      </c>
      <c r="K14"/>
      <c r="L14" s="31"/>
      <c r="M14" s="31"/>
      <c r="O14"/>
      <c r="P14"/>
      <c r="Q14"/>
    </row>
    <row r="15" spans="1:17" ht="16.5" x14ac:dyDescent="0.3">
      <c r="A15" s="25">
        <v>8</v>
      </c>
      <c r="B15" s="26">
        <v>2</v>
      </c>
      <c r="C15" s="30">
        <f>$M$1+(1-$J$1)*C14+$J$1*B14</f>
        <v>0.85686080000000009</v>
      </c>
      <c r="D15" s="30">
        <f t="shared" si="1"/>
        <v>1.1431391999999998</v>
      </c>
      <c r="E15" s="31">
        <f t="shared" si="2"/>
        <v>1.1431391999999998</v>
      </c>
      <c r="F15" s="31">
        <f t="shared" si="3"/>
        <v>1.3067672305766396</v>
      </c>
      <c r="G15" s="31">
        <f t="shared" si="0"/>
        <v>0.5715695999999999</v>
      </c>
      <c r="H15" s="31">
        <f>AVERAGE(E$8:E15)</f>
        <v>0.8422984</v>
      </c>
      <c r="I15" s="31">
        <f>AVERAGE(F$8:F15)</f>
        <v>1.03447021035008</v>
      </c>
      <c r="J15" s="32">
        <f>AVERAGE(G$8:G15)</f>
        <v>0.43890826666666677</v>
      </c>
      <c r="K15"/>
      <c r="L15" s="31"/>
      <c r="M15" s="31"/>
      <c r="O15"/>
      <c r="P15"/>
      <c r="Q15"/>
    </row>
    <row r="16" spans="1:17" ht="16.5" x14ac:dyDescent="0.3">
      <c r="A16" s="25">
        <v>9</v>
      </c>
      <c r="B16" s="26">
        <v>2</v>
      </c>
      <c r="C16" s="30">
        <f>$M$1+(1-$J$1)*C15+$J$1*B15</f>
        <v>1.3641164800000001</v>
      </c>
      <c r="D16" s="30">
        <f t="shared" si="1"/>
        <v>0.63588351999999992</v>
      </c>
      <c r="E16" s="31">
        <f t="shared" si="2"/>
        <v>0.63588351999999992</v>
      </c>
      <c r="F16" s="31">
        <f t="shared" si="3"/>
        <v>0.4043478510075903</v>
      </c>
      <c r="G16" s="31">
        <f t="shared" si="0"/>
        <v>0.31794175999999996</v>
      </c>
      <c r="H16" s="31">
        <f>AVERAGE(E$8:E16)</f>
        <v>0.8193634133333334</v>
      </c>
      <c r="I16" s="31">
        <f>AVERAGE(F$8:F16)</f>
        <v>0.96445661486758127</v>
      </c>
      <c r="J16" s="32">
        <f>AVERAGE(G$8:G16)</f>
        <v>0.42162733714285722</v>
      </c>
      <c r="K16"/>
      <c r="L16" s="31"/>
      <c r="M16" s="31"/>
      <c r="O16"/>
      <c r="P16"/>
      <c r="Q16"/>
    </row>
    <row r="17" spans="1:17" ht="16.5" x14ac:dyDescent="0.3">
      <c r="A17" s="25">
        <v>10</v>
      </c>
      <c r="B17" s="26">
        <v>3</v>
      </c>
      <c r="C17" s="30">
        <f>$M$1+(1-$J$1)*C16+$J$1*B16</f>
        <v>1.6684698880000002</v>
      </c>
      <c r="D17" s="30">
        <f t="shared" si="1"/>
        <v>1.3315301119999998</v>
      </c>
      <c r="E17" s="31">
        <f t="shared" si="2"/>
        <v>1.3315301119999998</v>
      </c>
      <c r="F17" s="31">
        <f t="shared" si="3"/>
        <v>1.7729724391627322</v>
      </c>
      <c r="G17" s="31">
        <f t="shared" si="0"/>
        <v>0.44384337066666663</v>
      </c>
      <c r="H17" s="31">
        <f>AVERAGE(E$8:E17)</f>
        <v>0.87058008319999991</v>
      </c>
      <c r="I17" s="31">
        <f>AVERAGE(F$8:F17)</f>
        <v>1.0453081972970963</v>
      </c>
      <c r="J17" s="32">
        <f>AVERAGE(G$8:G17)</f>
        <v>0.42440434133333338</v>
      </c>
      <c r="K17"/>
      <c r="L17" s="31"/>
      <c r="M17" s="31"/>
      <c r="O17"/>
      <c r="P17"/>
      <c r="Q17"/>
    </row>
    <row r="18" spans="1:17" ht="16.5" x14ac:dyDescent="0.3">
      <c r="A18" s="25">
        <v>11</v>
      </c>
      <c r="B18" s="26">
        <v>1</v>
      </c>
      <c r="C18" s="30">
        <f>$M$1+(1-$J$1)*C17+$J$1*B17</f>
        <v>2.2510819328</v>
      </c>
      <c r="D18" s="30">
        <f t="shared" si="1"/>
        <v>-1.2510819328</v>
      </c>
      <c r="E18" s="31">
        <f t="shared" si="2"/>
        <v>1.2510819328</v>
      </c>
      <c r="F18" s="31">
        <f t="shared" si="3"/>
        <v>1.5652060025785837</v>
      </c>
      <c r="G18" s="31">
        <f t="shared" si="0"/>
        <v>1.2510819328</v>
      </c>
      <c r="H18" s="31">
        <f>AVERAGE(E$8:E18)</f>
        <v>0.90517116043636359</v>
      </c>
      <c r="I18" s="31">
        <f>AVERAGE(F$8:F18)</f>
        <v>1.092571634140868</v>
      </c>
      <c r="J18" s="32">
        <f>AVERAGE(G$8:G18)</f>
        <v>0.51625740705185186</v>
      </c>
      <c r="K18"/>
      <c r="L18" s="31"/>
      <c r="M18" s="31"/>
      <c r="O18"/>
      <c r="P18"/>
      <c r="Q18"/>
    </row>
    <row r="19" spans="1:17" ht="16.5" x14ac:dyDescent="0.3">
      <c r="A19" s="25">
        <v>12</v>
      </c>
      <c r="B19" s="26">
        <v>3</v>
      </c>
      <c r="C19" s="30">
        <f>$M$1+(1-$J$1)*C18+$J$1*B18</f>
        <v>1.8006491596799998</v>
      </c>
      <c r="D19" s="30">
        <f t="shared" si="1"/>
        <v>1.1993508403200002</v>
      </c>
      <c r="E19" s="31">
        <f t="shared" si="2"/>
        <v>1.1993508403200002</v>
      </c>
      <c r="F19" s="31">
        <f t="shared" si="3"/>
        <v>1.4384424381762906</v>
      </c>
      <c r="G19" s="31">
        <f t="shared" si="0"/>
        <v>0.39978361344000007</v>
      </c>
      <c r="H19" s="31">
        <f>AVERAGE(E$8:E19)</f>
        <v>0.92968613376000009</v>
      </c>
      <c r="I19" s="31">
        <f>AVERAGE(F$8:F19)</f>
        <v>1.1213942011438198</v>
      </c>
      <c r="J19" s="32">
        <f>AVERAGE(G$8:G19)</f>
        <v>0.50461002769066676</v>
      </c>
      <c r="K19"/>
      <c r="L19" s="31"/>
      <c r="M19" s="31"/>
      <c r="O19"/>
      <c r="P19"/>
      <c r="Q19"/>
    </row>
    <row r="20" spans="1:17" ht="16.5" x14ac:dyDescent="0.3">
      <c r="A20" s="25">
        <v>13</v>
      </c>
      <c r="B20" s="26">
        <v>3</v>
      </c>
      <c r="C20" s="30">
        <f>$M$1+(1-$J$1)*C19+$J$1*B19</f>
        <v>2.3303894958080003</v>
      </c>
      <c r="D20" s="30">
        <f t="shared" si="1"/>
        <v>0.66961050419199974</v>
      </c>
      <c r="E20" s="31">
        <f t="shared" si="2"/>
        <v>0.66961050419199974</v>
      </c>
      <c r="F20" s="31">
        <f t="shared" si="3"/>
        <v>0.44837822732426413</v>
      </c>
      <c r="G20" s="31">
        <f t="shared" si="0"/>
        <v>0.22320350139733325</v>
      </c>
      <c r="H20" s="31">
        <f>AVERAGE(E$8:E20)</f>
        <v>0.90968031610092315</v>
      </c>
      <c r="I20" s="31">
        <f>AVERAGE(F$8:F20)</f>
        <v>1.0696237416192387</v>
      </c>
      <c r="J20" s="32">
        <f>AVERAGE(G$8:G20)</f>
        <v>0.47902761620945461</v>
      </c>
      <c r="K20"/>
      <c r="L20" s="31"/>
      <c r="M20" s="31"/>
      <c r="O20"/>
      <c r="P20"/>
      <c r="Q20"/>
    </row>
    <row r="21" spans="1:17" ht="16.5" x14ac:dyDescent="0.3">
      <c r="A21" s="25">
        <v>14</v>
      </c>
      <c r="B21" s="26">
        <v>2</v>
      </c>
      <c r="C21" s="30">
        <f>$M$1+(1-$J$1)*C20+$J$1*B20</f>
        <v>2.6482336974848004</v>
      </c>
      <c r="D21" s="30">
        <f t="shared" si="1"/>
        <v>-0.64823369748480042</v>
      </c>
      <c r="E21" s="31">
        <f t="shared" si="2"/>
        <v>0.64823369748480042</v>
      </c>
      <c r="F21" s="31">
        <f t="shared" si="3"/>
        <v>0.42020692655481573</v>
      </c>
      <c r="G21" s="31">
        <f t="shared" si="0"/>
        <v>0.32411684874240021</v>
      </c>
      <c r="H21" s="31">
        <f>AVERAGE(E$8:E21)</f>
        <v>0.89100555762834299</v>
      </c>
      <c r="I21" s="31">
        <f>AVERAGE(F$8:F21)</f>
        <v>1.023236826257494</v>
      </c>
      <c r="J21" s="32">
        <f>AVERAGE(G$8:G21)</f>
        <v>0.46611838558720003</v>
      </c>
      <c r="K21"/>
      <c r="L21" s="31"/>
      <c r="M21" s="31"/>
      <c r="O21"/>
      <c r="P21"/>
      <c r="Q21"/>
    </row>
    <row r="22" spans="1:17" ht="16.5" x14ac:dyDescent="0.3">
      <c r="A22" s="25">
        <v>15</v>
      </c>
      <c r="B22" s="26">
        <v>1</v>
      </c>
      <c r="C22" s="30">
        <f>$M$1+(1-$J$1)*C21+$J$1*B21</f>
        <v>2.4389402184908802</v>
      </c>
      <c r="D22" s="30">
        <f t="shared" si="1"/>
        <v>-1.4389402184908802</v>
      </c>
      <c r="E22" s="31">
        <f t="shared" si="2"/>
        <v>1.4389402184908802</v>
      </c>
      <c r="F22" s="31">
        <f t="shared" si="3"/>
        <v>2.070548952390582</v>
      </c>
      <c r="G22" s="31">
        <f t="shared" si="0"/>
        <v>1.4389402184908802</v>
      </c>
      <c r="H22" s="31">
        <f>AVERAGE(E$8:E22)</f>
        <v>0.92753453501917871</v>
      </c>
      <c r="I22" s="31">
        <f>AVERAGE(F$8:F22)</f>
        <v>1.0930576346663665</v>
      </c>
      <c r="J22" s="32">
        <f>AVERAGE(G$8:G22)</f>
        <v>0.54095083427209856</v>
      </c>
      <c r="K22"/>
      <c r="L22" s="31"/>
      <c r="M22" s="31"/>
      <c r="O22"/>
      <c r="P22"/>
      <c r="Q22"/>
    </row>
    <row r="23" spans="1:17" ht="16.5" x14ac:dyDescent="0.3">
      <c r="A23" s="25">
        <v>16</v>
      </c>
      <c r="B23" s="26">
        <v>6</v>
      </c>
      <c r="C23" s="30">
        <f>$M$1+(1-$J$1)*C22+$J$1*B22</f>
        <v>1.9133641310945282</v>
      </c>
      <c r="D23" s="30">
        <f t="shared" si="1"/>
        <v>4.0866358689054714</v>
      </c>
      <c r="E23" s="31">
        <f t="shared" si="2"/>
        <v>4.0866358689054714</v>
      </c>
      <c r="F23" s="31">
        <f t="shared" si="3"/>
        <v>16.700592725024777</v>
      </c>
      <c r="G23" s="31">
        <f t="shared" si="0"/>
        <v>0.68110597815091189</v>
      </c>
      <c r="H23" s="31">
        <f>AVERAGE(E$8:E23)</f>
        <v>1.124978368387072</v>
      </c>
      <c r="I23" s="31">
        <f>AVERAGE(F$8:F23)</f>
        <v>2.0685285778137672</v>
      </c>
      <c r="J23" s="32">
        <f>AVERAGE(G$8:G23)</f>
        <v>0.55096191597772803</v>
      </c>
      <c r="K23"/>
      <c r="L23" s="31"/>
      <c r="M23" s="31"/>
      <c r="O23"/>
      <c r="P23"/>
      <c r="Q23"/>
    </row>
    <row r="24" spans="1:17" ht="16.5" x14ac:dyDescent="0.3">
      <c r="A24" s="25">
        <v>17</v>
      </c>
      <c r="B24" s="26">
        <v>2</v>
      </c>
      <c r="C24" s="30">
        <f>$M$1+(1-$J$1)*C23+$J$1*B23</f>
        <v>3.5980184786567175</v>
      </c>
      <c r="D24" s="30">
        <f t="shared" si="1"/>
        <v>-1.5980184786567175</v>
      </c>
      <c r="E24" s="31">
        <f t="shared" si="2"/>
        <v>1.5980184786567175</v>
      </c>
      <c r="F24" s="31">
        <f t="shared" si="3"/>
        <v>2.5536630581283299</v>
      </c>
      <c r="G24" s="31">
        <f t="shared" si="0"/>
        <v>0.79900923932835877</v>
      </c>
      <c r="H24" s="31">
        <f>AVERAGE(E$8:E24)</f>
        <v>1.152804257226463</v>
      </c>
      <c r="I24" s="31">
        <f>AVERAGE(F$8:F24)</f>
        <v>2.0970659001852119</v>
      </c>
      <c r="J24" s="32">
        <f>AVERAGE(G$8:G24)</f>
        <v>0.56749840420110342</v>
      </c>
      <c r="K24"/>
      <c r="L24" s="31"/>
      <c r="M24" s="31"/>
      <c r="O24"/>
      <c r="P24"/>
      <c r="Q24"/>
    </row>
    <row r="25" spans="1:17" ht="16.5" hidden="1" x14ac:dyDescent="0.3">
      <c r="A25" s="25">
        <v>18</v>
      </c>
      <c r="B25" s="26">
        <v>1</v>
      </c>
      <c r="C25" s="30">
        <f>$M$1+(1-$J$1)*C24+$J$1*B24</f>
        <v>3.0088110871940303</v>
      </c>
      <c r="D25" s="30">
        <f t="shared" si="1"/>
        <v>-2.0088110871940303</v>
      </c>
      <c r="E25" s="31">
        <f t="shared" si="2"/>
        <v>2.0088110871940303</v>
      </c>
      <c r="F25" s="31">
        <f t="shared" si="3"/>
        <v>4.0353219840336623</v>
      </c>
      <c r="G25" s="31">
        <f t="shared" si="0"/>
        <v>2.0088110871940303</v>
      </c>
      <c r="H25" s="31">
        <f>AVERAGE(E$8:E25)</f>
        <v>1.2003601922246612</v>
      </c>
      <c r="I25" s="31">
        <f>AVERAGE(F$8:F25)</f>
        <v>2.2047467937323484</v>
      </c>
      <c r="J25" s="32">
        <f>AVERAGE(G$8:G25)</f>
        <v>0.65758044688816142</v>
      </c>
      <c r="K25"/>
      <c r="L25" s="31"/>
      <c r="M25" s="31"/>
    </row>
    <row r="26" spans="1:17" ht="16.5" hidden="1" x14ac:dyDescent="0.3">
      <c r="A26" s="25">
        <v>19</v>
      </c>
      <c r="B26" s="26">
        <v>2</v>
      </c>
      <c r="C26" s="30">
        <f>$M$1+(1-$J$1)*C25+$J$1*B25</f>
        <v>2.2552866523164181</v>
      </c>
      <c r="D26" s="30">
        <f t="shared" si="1"/>
        <v>-0.25528665231641812</v>
      </c>
      <c r="E26" s="31">
        <f t="shared" si="2"/>
        <v>0.25528665231641812</v>
      </c>
      <c r="F26" s="31">
        <f t="shared" si="3"/>
        <v>6.5171274850923749E-2</v>
      </c>
      <c r="G26" s="31">
        <f t="shared" si="0"/>
        <v>0.12764332615820906</v>
      </c>
      <c r="H26" s="31">
        <f>AVERAGE(E$8:E26)</f>
        <v>1.1506194795979114</v>
      </c>
      <c r="I26" s="31">
        <f>AVERAGE(F$8:F26)</f>
        <v>2.0921375558964841</v>
      </c>
      <c r="J26" s="32">
        <f>AVERAGE(G$8:G26)</f>
        <v>0.6264076750805172</v>
      </c>
      <c r="K26"/>
      <c r="L26" s="31"/>
      <c r="M26" s="31"/>
    </row>
    <row r="27" spans="1:17" ht="16.5" hidden="1" x14ac:dyDescent="0.3">
      <c r="A27" s="25">
        <v>20</v>
      </c>
      <c r="B27" s="26">
        <v>2</v>
      </c>
      <c r="C27" s="30">
        <f>$M$1+(1-$J$1)*C26+$J$1*B26</f>
        <v>2.2031719913898509</v>
      </c>
      <c r="D27" s="30">
        <f t="shared" si="1"/>
        <v>-0.20317199138985087</v>
      </c>
      <c r="E27" s="31">
        <f t="shared" si="2"/>
        <v>0.20317199138985087</v>
      </c>
      <c r="F27" s="31">
        <f t="shared" si="3"/>
        <v>4.1278858085317637E-2</v>
      </c>
      <c r="G27" s="31">
        <f t="shared" si="0"/>
        <v>0.10158599569492544</v>
      </c>
      <c r="H27" s="31">
        <f>AVERAGE(E$8:E27)</f>
        <v>1.1032471051875086</v>
      </c>
      <c r="I27" s="31">
        <f>AVERAGE(F$8:F27)</f>
        <v>1.9895946210059257</v>
      </c>
      <c r="J27" s="32">
        <f>AVERAGE(G$8:G27)</f>
        <v>0.597250915114651</v>
      </c>
      <c r="K27"/>
      <c r="L27" s="31"/>
      <c r="M27" s="31"/>
    </row>
    <row r="28" spans="1:17" ht="16.5" hidden="1" x14ac:dyDescent="0.3">
      <c r="A28" s="25">
        <v>21</v>
      </c>
      <c r="B28" s="26">
        <v>3</v>
      </c>
      <c r="C28" s="30">
        <f>$M$1+(1-$J$1)*C27+$J$1*B27</f>
        <v>2.1719031948339103</v>
      </c>
      <c r="D28" s="30">
        <f t="shared" si="1"/>
        <v>0.82809680516608974</v>
      </c>
      <c r="E28" s="31">
        <f t="shared" si="2"/>
        <v>0.82809680516608974</v>
      </c>
      <c r="F28" s="31">
        <f t="shared" si="3"/>
        <v>0.68574431872628483</v>
      </c>
      <c r="G28" s="31">
        <f t="shared" si="0"/>
        <v>0.2760322683886966</v>
      </c>
      <c r="H28" s="31">
        <f>AVERAGE(E$8:E28)</f>
        <v>1.0901447099483934</v>
      </c>
      <c r="I28" s="31">
        <f>AVERAGE(F$8:F28)</f>
        <v>1.9275065113735619</v>
      </c>
      <c r="J28" s="32">
        <f>AVERAGE(G$8:G28)</f>
        <v>0.58034467055012706</v>
      </c>
      <c r="K28"/>
      <c r="L28" s="31"/>
      <c r="M28" s="31"/>
    </row>
    <row r="29" spans="1:17" ht="16.5" hidden="1" x14ac:dyDescent="0.3">
      <c r="A29" s="25">
        <v>22</v>
      </c>
      <c r="B29" s="26">
        <v>4</v>
      </c>
      <c r="C29" s="30">
        <f>$M$1+(1-$J$1)*C28+$J$1*B28</f>
        <v>2.5531419169003464</v>
      </c>
      <c r="D29" s="30">
        <f t="shared" si="1"/>
        <v>1.4468580830996536</v>
      </c>
      <c r="E29" s="31">
        <f t="shared" si="2"/>
        <v>1.4468580830996536</v>
      </c>
      <c r="F29" s="31">
        <f t="shared" si="3"/>
        <v>2.093398312630804</v>
      </c>
      <c r="G29" s="31">
        <f t="shared" si="0"/>
        <v>0.3617145207749134</v>
      </c>
      <c r="H29" s="31">
        <f>AVERAGE(E$8:E29)</f>
        <v>1.1063589541825414</v>
      </c>
      <c r="I29" s="31">
        <f>AVERAGE(F$8:F29)</f>
        <v>1.9350470477943456</v>
      </c>
      <c r="J29" s="32">
        <f>AVERAGE(G$8:G29)</f>
        <v>0.56941316306136636</v>
      </c>
      <c r="K29"/>
      <c r="L29" s="31"/>
      <c r="M29" s="31"/>
    </row>
    <row r="30" spans="1:17" ht="16.5" hidden="1" x14ac:dyDescent="0.3">
      <c r="A30" s="25">
        <v>23</v>
      </c>
      <c r="B30" s="26">
        <v>4</v>
      </c>
      <c r="C30" s="30">
        <f>$M$1+(1-$J$1)*C29+$J$1*B29</f>
        <v>3.1818851501402081</v>
      </c>
      <c r="D30" s="30">
        <f t="shared" si="1"/>
        <v>0.81811484985979188</v>
      </c>
      <c r="E30" s="31">
        <f t="shared" si="2"/>
        <v>0.81811484985979188</v>
      </c>
      <c r="F30" s="31">
        <f t="shared" si="3"/>
        <v>0.66931190756110981</v>
      </c>
      <c r="G30" s="31">
        <f t="shared" si="0"/>
        <v>0.20452871246494797</v>
      </c>
      <c r="H30" s="31">
        <f>AVERAGE(E$8:E30)</f>
        <v>1.0938266018206828</v>
      </c>
      <c r="I30" s="31">
        <f>AVERAGE(F$8:F30)</f>
        <v>1.8800150851755093</v>
      </c>
      <c r="J30" s="32">
        <f>AVERAGE(G$8:G30)</f>
        <v>0.55203771303296545</v>
      </c>
      <c r="K30"/>
      <c r="L30" s="31"/>
      <c r="M30" s="31"/>
    </row>
    <row r="31" spans="1:17" ht="16.5" hidden="1" x14ac:dyDescent="0.3">
      <c r="A31" s="25">
        <v>24</v>
      </c>
      <c r="B31" s="26">
        <v>5</v>
      </c>
      <c r="C31" s="30">
        <f>$M$1+(1-$J$1)*C30+$J$1*B30</f>
        <v>3.5591310900841249</v>
      </c>
      <c r="D31" s="30">
        <f t="shared" si="1"/>
        <v>1.4408689099158751</v>
      </c>
      <c r="E31" s="31">
        <f t="shared" si="2"/>
        <v>1.4408689099158751</v>
      </c>
      <c r="F31" s="31">
        <f t="shared" si="3"/>
        <v>2.0761032155621622</v>
      </c>
      <c r="G31" s="31">
        <f t="shared" si="0"/>
        <v>0.288173781983175</v>
      </c>
      <c r="H31" s="31">
        <f>AVERAGE(E$8:E31)</f>
        <v>1.1082866979913157</v>
      </c>
      <c r="I31" s="31">
        <f>AVERAGE(F$8:F31)</f>
        <v>1.8881854239416198</v>
      </c>
      <c r="J31" s="32">
        <f>AVERAGE(G$8:G31)</f>
        <v>0.54004389798524777</v>
      </c>
      <c r="K31"/>
      <c r="L31" s="31"/>
      <c r="M31" s="31"/>
    </row>
    <row r="32" spans="1:17" ht="16.5" hidden="1" x14ac:dyDescent="0.3">
      <c r="A32" s="25">
        <v>25</v>
      </c>
      <c r="B32" s="26">
        <v>4</v>
      </c>
      <c r="C32" s="30">
        <f>$M$1+(1-$J$1)*C31+$J$1*B31</f>
        <v>4.185478654050474</v>
      </c>
      <c r="D32" s="30">
        <f t="shared" si="1"/>
        <v>-0.18547865405047403</v>
      </c>
      <c r="E32" s="31">
        <f t="shared" si="2"/>
        <v>0.18547865405047403</v>
      </c>
      <c r="F32" s="31">
        <f t="shared" si="3"/>
        <v>3.4402331108375428E-2</v>
      </c>
      <c r="G32" s="31">
        <f t="shared" si="0"/>
        <v>4.6369663512618509E-2</v>
      </c>
      <c r="H32" s="31">
        <f>AVERAGE(E$8:E32)</f>
        <v>1.071374376233682</v>
      </c>
      <c r="I32" s="31">
        <f>AVERAGE(F$8:F32)</f>
        <v>1.81403410022829</v>
      </c>
      <c r="J32" s="32">
        <f>AVERAGE(G$8:G32)</f>
        <v>0.5185798008342638</v>
      </c>
      <c r="K32"/>
      <c r="L32" s="31"/>
      <c r="M32" s="31"/>
    </row>
    <row r="33" spans="1:13" ht="16.5" hidden="1" x14ac:dyDescent="0.3">
      <c r="A33" s="25">
        <v>26</v>
      </c>
      <c r="B33" s="26">
        <v>2</v>
      </c>
      <c r="C33" s="30">
        <f>$M$1+(1-$J$1)*C32+$J$1*B32</f>
        <v>4.1612871924302848</v>
      </c>
      <c r="D33" s="30">
        <f t="shared" si="1"/>
        <v>-2.1612871924302848</v>
      </c>
      <c r="E33" s="31">
        <f t="shared" si="2"/>
        <v>2.1612871924302848</v>
      </c>
      <c r="F33" s="31">
        <f t="shared" si="3"/>
        <v>4.6711623281631827</v>
      </c>
      <c r="G33" s="31">
        <f t="shared" si="0"/>
        <v>1.0806435962151424</v>
      </c>
      <c r="H33" s="31">
        <f>AVERAGE(E$8:E33)</f>
        <v>1.1132940999335514</v>
      </c>
      <c r="I33" s="31">
        <f>AVERAGE(F$8:F33)</f>
        <v>1.9239236474565553</v>
      </c>
      <c r="J33" s="32">
        <f>AVERAGE(G$8:G33)</f>
        <v>0.54199912564180053</v>
      </c>
      <c r="K33"/>
      <c r="L33" s="31"/>
      <c r="M33" s="31"/>
    </row>
    <row r="34" spans="1:13" ht="16.5" hidden="1" x14ac:dyDescent="0.3">
      <c r="A34" s="25">
        <v>27</v>
      </c>
      <c r="B34" s="26">
        <v>1</v>
      </c>
      <c r="C34" s="30">
        <f>$M$1+(1-$J$1)*C33+$J$1*B33</f>
        <v>3.3467723154581703</v>
      </c>
      <c r="D34" s="30">
        <f t="shared" si="1"/>
        <v>-2.3467723154581703</v>
      </c>
      <c r="E34" s="31">
        <f t="shared" si="2"/>
        <v>2.3467723154581703</v>
      </c>
      <c r="F34" s="31">
        <f t="shared" si="3"/>
        <v>5.5073403006009025</v>
      </c>
      <c r="G34" s="31">
        <f t="shared" si="0"/>
        <v>2.3467723154581703</v>
      </c>
      <c r="H34" s="31">
        <f>AVERAGE(E$8:E34)</f>
        <v>1.1589784782863153</v>
      </c>
      <c r="I34" s="31">
        <f>AVERAGE(F$8:F34)</f>
        <v>2.0566427827581979</v>
      </c>
      <c r="J34" s="32">
        <f>AVERAGE(G$8:G34)</f>
        <v>0.6141900532344553</v>
      </c>
      <c r="K34"/>
      <c r="L34" s="31"/>
      <c r="M34" s="31"/>
    </row>
    <row r="35" spans="1:13" ht="16.5" hidden="1" x14ac:dyDescent="0.3">
      <c r="A35" s="25">
        <v>28</v>
      </c>
      <c r="B35" s="26">
        <v>4</v>
      </c>
      <c r="C35" s="30">
        <f>$M$1+(1-$J$1)*C34+$J$1*B34</f>
        <v>2.4580633892749018</v>
      </c>
      <c r="D35" s="30">
        <f t="shared" si="1"/>
        <v>1.5419366107250982</v>
      </c>
      <c r="E35" s="31">
        <f t="shared" si="2"/>
        <v>1.5419366107250982</v>
      </c>
      <c r="F35" s="31">
        <f t="shared" si="3"/>
        <v>2.377568511494403</v>
      </c>
      <c r="G35" s="31">
        <f t="shared" si="0"/>
        <v>0.38548415268127456</v>
      </c>
      <c r="H35" s="31">
        <f>AVERAGE(E$8:E35)</f>
        <v>1.1726555544448432</v>
      </c>
      <c r="I35" s="31">
        <f>AVERAGE(F$8:F35)</f>
        <v>2.0681044159273481</v>
      </c>
      <c r="J35" s="32">
        <f>AVERAGE(G$8:G35)</f>
        <v>0.60539367244394837</v>
      </c>
      <c r="K35"/>
      <c r="L35" s="31"/>
      <c r="M35" s="31"/>
    </row>
    <row r="36" spans="1:13" ht="16.5" hidden="1" x14ac:dyDescent="0.3">
      <c r="A36" s="25">
        <v>29</v>
      </c>
      <c r="B36" s="26">
        <v>3</v>
      </c>
      <c r="C36" s="30">
        <f>$M$1+(1-$J$1)*C35+$J$1*B35</f>
        <v>3.1248380335649411</v>
      </c>
      <c r="D36" s="30">
        <f t="shared" si="1"/>
        <v>-0.12483803356494105</v>
      </c>
      <c r="E36" s="31">
        <f t="shared" si="2"/>
        <v>0.12483803356494105</v>
      </c>
      <c r="F36" s="31">
        <f t="shared" si="3"/>
        <v>1.558453462436135E-2</v>
      </c>
      <c r="G36" s="31">
        <f t="shared" si="0"/>
        <v>4.1612677854980351E-2</v>
      </c>
      <c r="H36" s="31">
        <f>AVERAGE(E$8:E36)</f>
        <v>1.1365239157938121</v>
      </c>
      <c r="I36" s="31">
        <f>AVERAGE(F$8:F36)</f>
        <v>1.9973278682962103</v>
      </c>
      <c r="J36" s="32">
        <f>AVERAGE(G$8:G36)</f>
        <v>0.58451289486657909</v>
      </c>
      <c r="K36"/>
      <c r="L36" s="31"/>
      <c r="M36" s="31"/>
    </row>
    <row r="37" spans="1:13" ht="16.5" hidden="1" x14ac:dyDescent="0.3">
      <c r="A37" s="25">
        <v>30</v>
      </c>
      <c r="B37" s="26">
        <v>4</v>
      </c>
      <c r="C37" s="30">
        <f>$M$1+(1-$J$1)*C36+$J$1*B36</f>
        <v>3.1249028201389648</v>
      </c>
      <c r="D37" s="30">
        <f t="shared" si="1"/>
        <v>0.87509717986103519</v>
      </c>
      <c r="E37" s="31">
        <f t="shared" si="2"/>
        <v>0.87509717986103519</v>
      </c>
      <c r="F37" s="31">
        <f t="shared" si="3"/>
        <v>0.765795074200737</v>
      </c>
      <c r="G37" s="31">
        <f t="shared" si="0"/>
        <v>0.2187742949652588</v>
      </c>
      <c r="H37" s="31">
        <f>AVERAGE(E$8:E37)</f>
        <v>1.1278096912627196</v>
      </c>
      <c r="I37" s="31">
        <f>AVERAGE(F$8:F37)</f>
        <v>1.9562767751596946</v>
      </c>
      <c r="J37" s="32">
        <f>AVERAGE(G$8:G37)</f>
        <v>0.5714508020129605</v>
      </c>
      <c r="K37"/>
      <c r="L37" s="31"/>
      <c r="M37" s="31"/>
    </row>
    <row r="38" spans="1:13" ht="16.5" hidden="1" x14ac:dyDescent="0.3">
      <c r="A38" s="25">
        <v>31</v>
      </c>
      <c r="B38" s="26">
        <v>3</v>
      </c>
      <c r="C38" s="30">
        <f>$M$1+(1-$J$1)*C37+$J$1*B37</f>
        <v>3.5249416920833792</v>
      </c>
      <c r="D38" s="30">
        <f t="shared" si="1"/>
        <v>-0.52494169208337915</v>
      </c>
      <c r="E38" s="31">
        <f t="shared" si="2"/>
        <v>0.52494169208337915</v>
      </c>
      <c r="F38" s="31">
        <f t="shared" si="3"/>
        <v>0.27556378008736127</v>
      </c>
      <c r="G38" s="31">
        <f t="shared" si="0"/>
        <v>0.17498056402779305</v>
      </c>
      <c r="H38" s="31">
        <f>AVERAGE(E$8:E38)</f>
        <v>1.1083623364504829</v>
      </c>
      <c r="I38" s="31">
        <f>AVERAGE(F$8:F38)</f>
        <v>1.9020602269315547</v>
      </c>
      <c r="J38" s="32">
        <f>AVERAGE(G$8:G38)</f>
        <v>0.5577794144962307</v>
      </c>
      <c r="K38"/>
      <c r="L38" s="31"/>
      <c r="M38" s="31"/>
    </row>
    <row r="39" spans="1:13" ht="16.5" hidden="1" x14ac:dyDescent="0.3">
      <c r="A39" s="25">
        <v>32</v>
      </c>
      <c r="B39" s="26">
        <v>1</v>
      </c>
      <c r="C39" s="30">
        <f>$M$1+(1-$J$1)*C38+$J$1*B38</f>
        <v>3.3649650152500272</v>
      </c>
      <c r="D39" s="30">
        <f t="shared" si="1"/>
        <v>-2.3649650152500272</v>
      </c>
      <c r="E39" s="31">
        <f t="shared" si="2"/>
        <v>2.3649650152500272</v>
      </c>
      <c r="F39" s="31">
        <f t="shared" si="3"/>
        <v>5.5930595233565619</v>
      </c>
      <c r="G39" s="31">
        <f t="shared" si="0"/>
        <v>2.3649650152500272</v>
      </c>
      <c r="H39" s="31">
        <f>AVERAGE(E$8:E39)</f>
        <v>1.1476311701629687</v>
      </c>
      <c r="I39" s="31">
        <f>AVERAGE(F$8:F39)</f>
        <v>2.0174039549448364</v>
      </c>
      <c r="J39" s="32">
        <f>AVERAGE(G$8:G39)</f>
        <v>0.61801893452135725</v>
      </c>
      <c r="K39"/>
      <c r="L39" s="31"/>
      <c r="M39" s="31"/>
    </row>
    <row r="40" spans="1:13" ht="16.5" hidden="1" x14ac:dyDescent="0.3">
      <c r="A40" s="25">
        <v>33</v>
      </c>
      <c r="B40" s="26">
        <v>5</v>
      </c>
      <c r="C40" s="30">
        <f>$M$1+(1-$J$1)*C39+$J$1*B39</f>
        <v>2.4689790091500159</v>
      </c>
      <c r="D40" s="30">
        <f t="shared" si="1"/>
        <v>2.5310209908499841</v>
      </c>
      <c r="E40" s="31">
        <f t="shared" si="2"/>
        <v>2.5310209908499841</v>
      </c>
      <c r="F40" s="31">
        <f t="shared" si="3"/>
        <v>6.4060672561232357</v>
      </c>
      <c r="G40" s="31">
        <f t="shared" ref="G40:G58" si="4">IFERROR(E40/B40,"")</f>
        <v>0.50620419816999684</v>
      </c>
      <c r="H40" s="31">
        <f>AVERAGE(E$8:E40)</f>
        <v>1.1895520738201508</v>
      </c>
      <c r="I40" s="31">
        <f>AVERAGE(F$8:F40)</f>
        <v>2.1503937519502423</v>
      </c>
      <c r="J40" s="32">
        <f>AVERAGE(G$8:G40)</f>
        <v>0.61441200754228109</v>
      </c>
      <c r="K40"/>
      <c r="L40" s="31"/>
      <c r="M40" s="31"/>
    </row>
    <row r="41" spans="1:13" ht="16.5" hidden="1" x14ac:dyDescent="0.3">
      <c r="A41" s="25">
        <v>34</v>
      </c>
      <c r="B41" s="26">
        <v>2</v>
      </c>
      <c r="C41" s="30">
        <f>$M$1+(1-$J$1)*C40+$J$1*B40</f>
        <v>3.5313874054900096</v>
      </c>
      <c r="D41" s="30">
        <f t="shared" si="1"/>
        <v>-1.5313874054900096</v>
      </c>
      <c r="E41" s="31">
        <f t="shared" si="2"/>
        <v>1.5313874054900096</v>
      </c>
      <c r="F41" s="31">
        <f t="shared" si="3"/>
        <v>2.3451473856934233</v>
      </c>
      <c r="G41" s="31">
        <f t="shared" si="4"/>
        <v>0.76569370274500481</v>
      </c>
      <c r="H41" s="31">
        <f>AVERAGE(E$8:E41)</f>
        <v>1.199606054163382</v>
      </c>
      <c r="I41" s="31">
        <f>AVERAGE(F$8:F41)</f>
        <v>2.1561218000015123</v>
      </c>
      <c r="J41" s="32">
        <f>AVERAGE(G$8:G41)</f>
        <v>0.61913956051736618</v>
      </c>
      <c r="K41"/>
      <c r="L41" s="31"/>
      <c r="M41" s="31"/>
    </row>
    <row r="42" spans="1:13" ht="16.5" hidden="1" x14ac:dyDescent="0.3">
      <c r="A42" s="25">
        <v>35</v>
      </c>
      <c r="B42" s="26">
        <v>0</v>
      </c>
      <c r="C42" s="30">
        <f>$M$1+(1-$J$1)*C41+$J$1*B41</f>
        <v>2.9688324432940059</v>
      </c>
      <c r="D42" s="30">
        <f t="shared" si="1"/>
        <v>-2.9688324432940059</v>
      </c>
      <c r="E42" s="31">
        <f t="shared" si="2"/>
        <v>2.9688324432940059</v>
      </c>
      <c r="F42" s="31">
        <f t="shared" si="3"/>
        <v>8.8139660763550562</v>
      </c>
      <c r="G42" s="31" t="str">
        <f t="shared" si="4"/>
        <v/>
      </c>
      <c r="H42" s="31">
        <f>AVERAGE(E$8:E42)</f>
        <v>1.2501553795671141</v>
      </c>
      <c r="I42" s="31">
        <f>AVERAGE(F$8:F42)</f>
        <v>2.3463459221830423</v>
      </c>
      <c r="J42" s="32">
        <f>AVERAGE(G$8:G42)</f>
        <v>0.61913956051736618</v>
      </c>
      <c r="K42"/>
      <c r="L42" s="31"/>
      <c r="M42" s="31"/>
    </row>
    <row r="43" spans="1:13" ht="16.5" hidden="1" x14ac:dyDescent="0.3">
      <c r="A43" s="25">
        <v>36</v>
      </c>
      <c r="B43" s="26">
        <v>7</v>
      </c>
      <c r="C43" s="30">
        <f>$M$1+(1-$J$1)*C42+$J$1*B42</f>
        <v>1.8312994659764035</v>
      </c>
      <c r="D43" s="30">
        <f t="shared" si="1"/>
        <v>5.1687005340235963</v>
      </c>
      <c r="E43" s="31">
        <f t="shared" si="2"/>
        <v>5.1687005340235963</v>
      </c>
      <c r="F43" s="31">
        <f t="shared" si="3"/>
        <v>26.715465210415811</v>
      </c>
      <c r="G43" s="31">
        <f t="shared" si="4"/>
        <v>0.73838579057479947</v>
      </c>
      <c r="H43" s="31">
        <f>AVERAGE(E$8:E43)</f>
        <v>1.3590038560797941</v>
      </c>
      <c r="I43" s="31">
        <f>AVERAGE(F$8:F43)</f>
        <v>3.0232659024117305</v>
      </c>
      <c r="J43" s="32">
        <f>AVERAGE(G$8:G43)</f>
        <v>0.6227530826403187</v>
      </c>
      <c r="K43"/>
      <c r="L43" s="31"/>
      <c r="M43" s="31"/>
    </row>
    <row r="44" spans="1:13" ht="16.5" hidden="1" x14ac:dyDescent="0.3">
      <c r="A44" s="25">
        <v>37</v>
      </c>
      <c r="B44" s="26">
        <v>3</v>
      </c>
      <c r="C44" s="30">
        <f>$M$1+(1-$J$1)*C43+$J$1*B43</f>
        <v>3.9487796795858423</v>
      </c>
      <c r="D44" s="30">
        <f t="shared" si="1"/>
        <v>-0.94877967958584231</v>
      </c>
      <c r="E44" s="31">
        <f t="shared" si="2"/>
        <v>0.94877967958584231</v>
      </c>
      <c r="F44" s="31">
        <f t="shared" si="3"/>
        <v>0.9001828803950136</v>
      </c>
      <c r="G44" s="31">
        <f t="shared" si="4"/>
        <v>0.31625989319528075</v>
      </c>
      <c r="H44" s="31">
        <f>AVERAGE(E$8:E44)</f>
        <v>1.3479167161745522</v>
      </c>
      <c r="I44" s="31">
        <f>AVERAGE(F$8:F44)</f>
        <v>2.9658852801950624</v>
      </c>
      <c r="J44" s="32">
        <f>AVERAGE(G$8:G44)</f>
        <v>0.61373857706840584</v>
      </c>
      <c r="K44"/>
      <c r="L44" s="31"/>
      <c r="M44" s="31"/>
    </row>
    <row r="45" spans="1:13" ht="16.5" hidden="1" x14ac:dyDescent="0.3">
      <c r="A45" s="25">
        <v>38</v>
      </c>
      <c r="B45" s="26">
        <v>5</v>
      </c>
      <c r="C45" s="30">
        <f>$M$1+(1-$J$1)*C44+$J$1*B44</f>
        <v>3.6192678077515055</v>
      </c>
      <c r="D45" s="30">
        <f t="shared" si="1"/>
        <v>1.3807321922484945</v>
      </c>
      <c r="E45" s="31">
        <f t="shared" si="2"/>
        <v>1.3807321922484945</v>
      </c>
      <c r="F45" s="31">
        <f t="shared" si="3"/>
        <v>1.9064213867113335</v>
      </c>
      <c r="G45" s="31">
        <f t="shared" si="4"/>
        <v>0.27614643844969888</v>
      </c>
      <c r="H45" s="31">
        <f>AVERAGE(E$8:E45)</f>
        <v>1.3487802813343928</v>
      </c>
      <c r="I45" s="31">
        <f>AVERAGE(F$8:F45)</f>
        <v>2.9380046514191744</v>
      </c>
      <c r="J45" s="32">
        <f>AVERAGE(G$8:G45)</f>
        <v>0.60409308739358569</v>
      </c>
      <c r="K45"/>
      <c r="L45" s="31"/>
      <c r="M45" s="31"/>
    </row>
    <row r="46" spans="1:13" ht="16.5" hidden="1" x14ac:dyDescent="0.3">
      <c r="A46" s="25">
        <v>39</v>
      </c>
      <c r="B46" s="26">
        <v>5</v>
      </c>
      <c r="C46" s="30">
        <f>$M$1+(1-$J$1)*C45+$J$1*B45</f>
        <v>4.2215606846509033</v>
      </c>
      <c r="D46" s="30">
        <f t="shared" si="1"/>
        <v>0.77843931534909672</v>
      </c>
      <c r="E46" s="31">
        <f t="shared" si="2"/>
        <v>0.77843931534909672</v>
      </c>
      <c r="F46" s="31">
        <f t="shared" si="3"/>
        <v>0.60596776768117044</v>
      </c>
      <c r="G46" s="31">
        <f t="shared" si="4"/>
        <v>0.15568786306981935</v>
      </c>
      <c r="H46" s="31">
        <f>AVERAGE(E$8:E46)</f>
        <v>1.3341561540014364</v>
      </c>
      <c r="I46" s="31">
        <f>AVERAGE(F$8:F46)</f>
        <v>2.8782088338874305</v>
      </c>
      <c r="J46" s="32">
        <f>AVERAGE(G$8:G46)</f>
        <v>0.59163738671792543</v>
      </c>
      <c r="K46"/>
      <c r="L46" s="31"/>
      <c r="M46" s="31"/>
    </row>
    <row r="47" spans="1:13" ht="16.5" hidden="1" x14ac:dyDescent="0.3">
      <c r="A47" s="25">
        <v>40</v>
      </c>
      <c r="B47" s="26">
        <v>6</v>
      </c>
      <c r="C47" s="30">
        <f>$M$1+(1-$J$1)*C46+$J$1*B46</f>
        <v>4.5829364107905413</v>
      </c>
      <c r="D47" s="30">
        <f t="shared" si="1"/>
        <v>1.4170635892094587</v>
      </c>
      <c r="E47" s="31">
        <f t="shared" si="2"/>
        <v>1.4170635892094587</v>
      </c>
      <c r="F47" s="31">
        <f t="shared" si="3"/>
        <v>2.0080692158631934</v>
      </c>
      <c r="G47" s="31">
        <f t="shared" si="4"/>
        <v>0.23617726486824311</v>
      </c>
      <c r="H47" s="31">
        <f>AVERAGE(E$8:E47)</f>
        <v>1.3362288398816371</v>
      </c>
      <c r="I47" s="31">
        <f>AVERAGE(F$8:F47)</f>
        <v>2.8564553434368247</v>
      </c>
      <c r="J47" s="32">
        <f>AVERAGE(G$8:G47)</f>
        <v>0.58203035639766376</v>
      </c>
      <c r="K47"/>
      <c r="L47" s="31"/>
      <c r="M47" s="31"/>
    </row>
    <row r="48" spans="1:13" ht="16.5" hidden="1" x14ac:dyDescent="0.3">
      <c r="A48" s="25">
        <v>41</v>
      </c>
      <c r="B48" s="26">
        <v>2</v>
      </c>
      <c r="C48" s="30">
        <f>$M$1+(1-$J$1)*C47+$J$1*B47</f>
        <v>5.1997618464743249</v>
      </c>
      <c r="D48" s="30">
        <f t="shared" si="1"/>
        <v>-3.1997618464743249</v>
      </c>
      <c r="E48" s="31">
        <f t="shared" si="2"/>
        <v>3.1997618464743249</v>
      </c>
      <c r="F48" s="31">
        <f t="shared" si="3"/>
        <v>10.238475874152781</v>
      </c>
      <c r="G48" s="31">
        <f t="shared" si="4"/>
        <v>1.5998809232371625</v>
      </c>
      <c r="H48" s="31">
        <f>AVERAGE(E$8:E48)</f>
        <v>1.3816808644326783</v>
      </c>
      <c r="I48" s="31">
        <f>AVERAGE(F$8:F48)</f>
        <v>3.0365046246737992</v>
      </c>
      <c r="J48" s="32">
        <f>AVERAGE(G$8:G48)</f>
        <v>0.6088158976302821</v>
      </c>
      <c r="K48"/>
      <c r="L48" s="31"/>
      <c r="M48" s="31"/>
    </row>
    <row r="49" spans="1:13" ht="16.5" hidden="1" x14ac:dyDescent="0.3">
      <c r="A49" s="25">
        <v>42</v>
      </c>
      <c r="B49" s="26">
        <v>3</v>
      </c>
      <c r="C49" s="30">
        <f>$M$1+(1-$J$1)*C48+$J$1*B48</f>
        <v>3.9698571078845948</v>
      </c>
      <c r="D49" s="30">
        <f t="shared" si="1"/>
        <v>-0.96985710788459478</v>
      </c>
      <c r="E49" s="31">
        <f t="shared" si="2"/>
        <v>0.96985710788459478</v>
      </c>
      <c r="F49" s="31">
        <f t="shared" si="3"/>
        <v>0.94062280971427048</v>
      </c>
      <c r="G49" s="31">
        <f t="shared" si="4"/>
        <v>0.32328570262819828</v>
      </c>
      <c r="H49" s="31">
        <f>AVERAGE(E$8:E49)</f>
        <v>1.3718755368958191</v>
      </c>
      <c r="I49" s="31">
        <f>AVERAGE(F$8:F49)</f>
        <v>2.9866026766985723</v>
      </c>
      <c r="J49" s="32">
        <f>AVERAGE(G$8:G49)</f>
        <v>0.6014946105789466</v>
      </c>
      <c r="K49"/>
      <c r="L49" s="31"/>
      <c r="M49" s="31"/>
    </row>
    <row r="50" spans="1:13" ht="15.75" hidden="1" customHeight="1" x14ac:dyDescent="0.3">
      <c r="A50" s="25">
        <v>43</v>
      </c>
      <c r="B50" s="26">
        <v>4</v>
      </c>
      <c r="C50" s="30">
        <f>$M$1+(1-$J$1)*C49+$J$1*B49</f>
        <v>3.631914264730757</v>
      </c>
      <c r="D50" s="30">
        <f t="shared" si="1"/>
        <v>0.36808573526924304</v>
      </c>
      <c r="E50" s="31">
        <f t="shared" si="2"/>
        <v>0.36808573526924304</v>
      </c>
      <c r="F50" s="31">
        <f t="shared" si="3"/>
        <v>0.13548710850869927</v>
      </c>
      <c r="G50" s="31">
        <f t="shared" si="4"/>
        <v>9.202143381731076E-2</v>
      </c>
      <c r="H50" s="31">
        <f>AVERAGE(E$8:E50)</f>
        <v>1.3485315880207824</v>
      </c>
      <c r="I50" s="31">
        <f>AVERAGE(F$8:F50)</f>
        <v>2.9202976634848543</v>
      </c>
      <c r="J50" s="32">
        <f>AVERAGE(G$8:G50)</f>
        <v>0.58875778115990574</v>
      </c>
      <c r="K50"/>
      <c r="L50" s="31"/>
      <c r="M50" s="31"/>
    </row>
    <row r="51" spans="1:13" ht="16.5" hidden="1" x14ac:dyDescent="0.3">
      <c r="A51" s="25">
        <v>44</v>
      </c>
      <c r="B51" s="26">
        <v>2</v>
      </c>
      <c r="C51" s="30">
        <f>$M$1+(1-$J$1)*C50+$J$1*B50</f>
        <v>3.8291485588384542</v>
      </c>
      <c r="D51" s="30">
        <f t="shared" si="1"/>
        <v>-1.8291485588384542</v>
      </c>
      <c r="E51" s="31">
        <f t="shared" si="2"/>
        <v>1.8291485588384542</v>
      </c>
      <c r="F51" s="31">
        <f t="shared" si="3"/>
        <v>3.3457844503007936</v>
      </c>
      <c r="G51" s="31">
        <f t="shared" si="4"/>
        <v>0.91457427941922709</v>
      </c>
      <c r="H51" s="31">
        <f>AVERAGE(E$8:E51)</f>
        <v>1.3594547009939113</v>
      </c>
      <c r="I51" s="31">
        <f>AVERAGE(F$8:F51)</f>
        <v>2.9299678177306707</v>
      </c>
      <c r="J51" s="32">
        <f>AVERAGE(G$8:G51)</f>
        <v>0.59670452501988924</v>
      </c>
      <c r="K51"/>
      <c r="L51" s="31"/>
      <c r="M51" s="31"/>
    </row>
    <row r="52" spans="1:13" ht="16.5" hidden="1" x14ac:dyDescent="0.3">
      <c r="A52" s="25">
        <v>45</v>
      </c>
      <c r="B52" s="26">
        <v>3</v>
      </c>
      <c r="C52" s="30">
        <f>$M$1+(1-$J$1)*C51+$J$1*B51</f>
        <v>3.1474891353030721</v>
      </c>
      <c r="D52" s="30">
        <f t="shared" si="1"/>
        <v>-0.14748913530307206</v>
      </c>
      <c r="E52" s="31">
        <f t="shared" si="2"/>
        <v>0.14748913530307206</v>
      </c>
      <c r="F52" s="31">
        <f t="shared" si="3"/>
        <v>2.1753045032447897E-2</v>
      </c>
      <c r="G52" s="31">
        <f t="shared" si="4"/>
        <v>4.9163045101024018E-2</v>
      </c>
      <c r="H52" s="31">
        <f>AVERAGE(E$8:E52)</f>
        <v>1.3325221328674484</v>
      </c>
      <c r="I52" s="31">
        <f>AVERAGE(F$8:F52)</f>
        <v>2.8653408227818216</v>
      </c>
      <c r="J52" s="32">
        <f>AVERAGE(G$8:G52)</f>
        <v>0.58366782311705911</v>
      </c>
      <c r="K52"/>
      <c r="L52" s="31"/>
      <c r="M52" s="31"/>
    </row>
    <row r="53" spans="1:13" ht="16.5" hidden="1" x14ac:dyDescent="0.3">
      <c r="A53" s="25">
        <v>46</v>
      </c>
      <c r="B53" s="26">
        <v>3</v>
      </c>
      <c r="C53" s="30">
        <f>$M$1+(1-$J$1)*C52+$J$1*B52</f>
        <v>3.1384934811818432</v>
      </c>
      <c r="D53" s="30">
        <f t="shared" si="1"/>
        <v>-0.13849348118184324</v>
      </c>
      <c r="E53" s="31">
        <f t="shared" si="2"/>
        <v>0.13849348118184324</v>
      </c>
      <c r="F53" s="31">
        <f t="shared" si="3"/>
        <v>1.9180444329865567E-2</v>
      </c>
      <c r="G53" s="31">
        <f t="shared" si="4"/>
        <v>4.6164493727281077E-2</v>
      </c>
      <c r="H53" s="31">
        <f>AVERAGE(E$8:E53)</f>
        <v>1.3065649882655872</v>
      </c>
      <c r="I53" s="31">
        <f>AVERAGE(F$8:F53)</f>
        <v>2.8034677710763445</v>
      </c>
      <c r="J53" s="32">
        <f>AVERAGE(G$8:G53)</f>
        <v>0.57116774568938988</v>
      </c>
      <c r="K53"/>
      <c r="L53" s="31"/>
      <c r="M53" s="31"/>
    </row>
    <row r="54" spans="1:13" ht="16.5" hidden="1" x14ac:dyDescent="0.3">
      <c r="A54" s="25">
        <v>47</v>
      </c>
      <c r="B54" s="26">
        <v>6</v>
      </c>
      <c r="C54" s="30">
        <f>$M$1+(1-$J$1)*C53+$J$1*B53</f>
        <v>3.1330960887091059</v>
      </c>
      <c r="D54" s="30">
        <f t="shared" si="1"/>
        <v>2.8669039112908941</v>
      </c>
      <c r="E54" s="31">
        <f t="shared" si="2"/>
        <v>2.8669039112908941</v>
      </c>
      <c r="F54" s="31">
        <f t="shared" si="3"/>
        <v>8.2191380365750266</v>
      </c>
      <c r="G54" s="31">
        <f t="shared" si="4"/>
        <v>0.47781731854848236</v>
      </c>
      <c r="H54" s="31">
        <f>AVERAGE(E$8:E54)</f>
        <v>1.3397636887554873</v>
      </c>
      <c r="I54" s="31">
        <f>AVERAGE(F$8:F54)</f>
        <v>2.9186947980018485</v>
      </c>
      <c r="J54" s="32">
        <f>AVERAGE(G$8:G54)</f>
        <v>0.56904614507255102</v>
      </c>
      <c r="K54"/>
      <c r="L54" s="31"/>
      <c r="M54" s="31"/>
    </row>
    <row r="55" spans="1:13" ht="16.5" x14ac:dyDescent="0.3">
      <c r="A55" s="25">
        <v>48</v>
      </c>
      <c r="B55" s="26">
        <v>11</v>
      </c>
      <c r="C55" s="30">
        <f>$M$1+(1-$J$1)*C54+$J$1*B54</f>
        <v>4.3298576532254636</v>
      </c>
      <c r="D55" s="30">
        <f t="shared" si="1"/>
        <v>6.6701423467745364</v>
      </c>
      <c r="E55" s="31">
        <f t="shared" si="2"/>
        <v>6.6701423467745364</v>
      </c>
      <c r="F55" s="31">
        <f t="shared" si="3"/>
        <v>44.490798926234923</v>
      </c>
      <c r="G55" s="31">
        <f t="shared" si="4"/>
        <v>0.60637657697950331</v>
      </c>
      <c r="H55" s="31">
        <f>AVERAGE(E$8:E55)</f>
        <v>1.4508132441308843</v>
      </c>
      <c r="I55" s="31">
        <f>AVERAGE(F$8:F55)</f>
        <v>3.7847803006733707</v>
      </c>
      <c r="J55" s="32">
        <f>AVERAGE(G$8:G55)</f>
        <v>0.56987571022603889</v>
      </c>
      <c r="K55"/>
      <c r="L55" s="31"/>
      <c r="M55" s="31"/>
    </row>
    <row r="56" spans="1:13" ht="16.5" x14ac:dyDescent="0.3">
      <c r="A56" s="25">
        <v>49</v>
      </c>
      <c r="B56" s="26">
        <v>5</v>
      </c>
      <c r="C56" s="30">
        <f>$M$1+(1-$J$1)*C55+$J$1*B55</f>
        <v>7.0479145919352781</v>
      </c>
      <c r="D56" s="30">
        <f t="shared" si="1"/>
        <v>-2.0479145919352781</v>
      </c>
      <c r="E56" s="31">
        <f t="shared" si="2"/>
        <v>2.0479145919352781</v>
      </c>
      <c r="F56" s="31">
        <f t="shared" si="3"/>
        <v>4.1939541758614372</v>
      </c>
      <c r="G56" s="31">
        <f t="shared" si="4"/>
        <v>0.40958291838705563</v>
      </c>
      <c r="H56" s="31">
        <f>AVERAGE(E$8:E56)</f>
        <v>1.4629989859228107</v>
      </c>
      <c r="I56" s="31">
        <f>AVERAGE(F$8:F56)</f>
        <v>3.7931307879221072</v>
      </c>
      <c r="J56" s="32">
        <f>AVERAGE(G$8:G56)</f>
        <v>0.56639108431649576</v>
      </c>
      <c r="K56"/>
      <c r="L56" s="31"/>
      <c r="M56" s="31"/>
    </row>
    <row r="57" spans="1:13" ht="16.5" x14ac:dyDescent="0.3">
      <c r="A57" s="25">
        <v>50</v>
      </c>
      <c r="B57" s="26">
        <v>5</v>
      </c>
      <c r="C57" s="30">
        <f>$M$1+(1-$J$1)*C56+$J$1*B56</f>
        <v>6.2787487551611667</v>
      </c>
      <c r="D57" s="30">
        <f t="shared" si="1"/>
        <v>-1.2787487551611667</v>
      </c>
      <c r="E57" s="31">
        <f t="shared" si="2"/>
        <v>1.2787487551611667</v>
      </c>
      <c r="F57" s="31">
        <f t="shared" si="3"/>
        <v>1.6351983788262334</v>
      </c>
      <c r="G57" s="31">
        <f t="shared" si="4"/>
        <v>0.25574975103223335</v>
      </c>
      <c r="H57" s="35">
        <f>AVERAGE(E$8:E57)</f>
        <v>1.4593139813075777</v>
      </c>
      <c r="I57" s="35">
        <f>AVERAGE(F$8:F57)</f>
        <v>3.7499721397401897</v>
      </c>
      <c r="J57" s="36">
        <f>AVERAGE(G$8:G57)</f>
        <v>0.55978169424661783</v>
      </c>
      <c r="K57"/>
      <c r="L57" s="31"/>
      <c r="M57" s="31"/>
    </row>
    <row r="58" spans="1:13" ht="16.5" x14ac:dyDescent="0.3">
      <c r="A58" s="20">
        <v>51</v>
      </c>
      <c r="C58" s="35">
        <f>$M$1+(1-$J$1)*C57+$J$1*B57</f>
        <v>5.8172492530966995</v>
      </c>
      <c r="D58" s="31"/>
      <c r="F58" s="31"/>
      <c r="G58" s="31" t="s">
        <v>6</v>
      </c>
      <c r="H58" s="31">
        <f>1.25*H57</f>
        <v>1.824142476634472</v>
      </c>
      <c r="I58" s="31">
        <f>SQRT(I57)</f>
        <v>1.9364844796021965</v>
      </c>
      <c r="J58" s="32">
        <f>1.25*J57</f>
        <v>0.69972711780827224</v>
      </c>
      <c r="K58"/>
      <c r="L58" s="31"/>
      <c r="M58" s="31"/>
    </row>
    <row r="59" spans="1:13" x14ac:dyDescent="0.25">
      <c r="C59" s="28"/>
      <c r="D59" s="29"/>
      <c r="E59" s="23"/>
      <c r="F59" s="23"/>
      <c r="G59" s="23"/>
      <c r="H59" s="23"/>
      <c r="I59" s="23"/>
      <c r="J59" s="23"/>
      <c r="K59" s="23"/>
      <c r="L59" s="23"/>
      <c r="M59" s="24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6ABD-1547-4E07-B668-376C14B883DB}">
  <sheetPr>
    <tabColor rgb="FFFFFF00"/>
  </sheetPr>
  <dimension ref="A1:V64"/>
  <sheetViews>
    <sheetView topLeftCell="A26" zoomScaleNormal="100" workbookViewId="0">
      <selection activeCell="A33" sqref="A33:XFD52"/>
    </sheetView>
  </sheetViews>
  <sheetFormatPr defaultColWidth="9.140625" defaultRowHeight="15.75" x14ac:dyDescent="0.25"/>
  <cols>
    <col min="1" max="1" width="9.140625" style="20"/>
    <col min="2" max="2" width="4.85546875" style="20" customWidth="1"/>
    <col min="3" max="3" width="20" style="20" bestFit="1" customWidth="1"/>
    <col min="4" max="4" width="9.28515625" style="20" bestFit="1" customWidth="1"/>
    <col min="5" max="5" width="8" style="21" bestFit="1" customWidth="1"/>
    <col min="6" max="6" width="12.42578125" style="21" bestFit="1" customWidth="1"/>
    <col min="7" max="7" width="12.7109375" style="21" bestFit="1" customWidth="1"/>
    <col min="8" max="8" width="7" style="21" bestFit="1" customWidth="1"/>
    <col min="9" max="9" width="6" style="21" bestFit="1" customWidth="1"/>
    <col min="10" max="10" width="8" style="21" bestFit="1" customWidth="1"/>
    <col min="11" max="12" width="11.42578125" style="21" customWidth="1"/>
    <col min="13" max="13" width="15.42578125" style="20" bestFit="1" customWidth="1"/>
    <col min="14" max="16384" width="9.140625" style="20"/>
  </cols>
  <sheetData>
    <row r="1" spans="1:22" ht="16.5" thickBot="1" x14ac:dyDescent="0.3">
      <c r="A1" s="20" t="s">
        <v>24</v>
      </c>
      <c r="E1" s="20"/>
      <c r="F1" s="20"/>
      <c r="G1" s="20"/>
      <c r="H1" s="20"/>
      <c r="I1" s="20"/>
      <c r="J1" s="33">
        <v>0.4</v>
      </c>
      <c r="K1" s="34">
        <f>C58</f>
        <v>5.8172492530966995</v>
      </c>
      <c r="M1" s="21"/>
      <c r="N1" s="21"/>
      <c r="R1"/>
      <c r="S1"/>
      <c r="T1"/>
      <c r="U1"/>
      <c r="V1"/>
    </row>
    <row r="2" spans="1:22" ht="16.5" thickBot="1" x14ac:dyDescent="0.3">
      <c r="A2" s="20" t="s">
        <v>25</v>
      </c>
      <c r="E2" s="20"/>
      <c r="F2" s="20"/>
      <c r="G2" s="20"/>
      <c r="H2" s="20"/>
      <c r="I2" s="20"/>
      <c r="J2" s="20"/>
      <c r="K2" s="34">
        <f>G57</f>
        <v>72.965699065378885</v>
      </c>
      <c r="L2" s="34">
        <f>H57</f>
        <v>187.49860698700948</v>
      </c>
      <c r="M2" s="34">
        <f>I57</f>
        <v>26.309739629591039</v>
      </c>
      <c r="N2" s="34">
        <f>J62</f>
        <v>0</v>
      </c>
      <c r="R2"/>
      <c r="S2"/>
      <c r="T2"/>
      <c r="U2"/>
      <c r="V2"/>
    </row>
    <row r="3" spans="1:22" ht="16.5" thickBot="1" x14ac:dyDescent="0.3">
      <c r="A3" s="20" t="s">
        <v>26</v>
      </c>
      <c r="E3" s="20"/>
      <c r="F3" s="20"/>
      <c r="G3" s="20"/>
      <c r="H3" s="20"/>
      <c r="I3" s="20"/>
      <c r="J3" s="20"/>
      <c r="K3" s="20"/>
      <c r="L3" s="20"/>
      <c r="P3" s="20" t="s">
        <v>20</v>
      </c>
      <c r="Q3" s="19">
        <v>0.05</v>
      </c>
      <c r="R3"/>
      <c r="S3"/>
      <c r="T3"/>
      <c r="U3"/>
      <c r="V3"/>
    </row>
    <row r="4" spans="1:22" x14ac:dyDescent="0.25">
      <c r="A4" s="20" t="s">
        <v>27</v>
      </c>
      <c r="E4" s="20"/>
      <c r="F4" s="20"/>
      <c r="G4" s="20"/>
      <c r="H4" s="20"/>
      <c r="I4" s="20"/>
      <c r="J4" s="20"/>
      <c r="K4" s="20"/>
      <c r="L4"/>
      <c r="N4"/>
    </row>
    <row r="5" spans="1:22" x14ac:dyDescent="0.25">
      <c r="E5" s="20"/>
      <c r="F5" s="20"/>
      <c r="G5" s="20"/>
      <c r="H5" s="20"/>
      <c r="I5" s="20"/>
      <c r="J5" s="20"/>
      <c r="K5" s="20"/>
      <c r="L5"/>
      <c r="M5"/>
      <c r="N5"/>
    </row>
    <row r="6" spans="1:22" x14ac:dyDescent="0.25">
      <c r="E6" s="20"/>
      <c r="F6" s="20"/>
      <c r="G6" s="20"/>
      <c r="H6" s="20"/>
      <c r="I6" s="20"/>
      <c r="J6" s="20"/>
      <c r="K6" s="20"/>
      <c r="L6"/>
      <c r="M6"/>
      <c r="N6"/>
    </row>
    <row r="7" spans="1:22" ht="16.5" x14ac:dyDescent="0.3">
      <c r="A7" s="21" t="s">
        <v>0</v>
      </c>
      <c r="B7" s="22" t="s">
        <v>1</v>
      </c>
      <c r="C7" s="29" t="s">
        <v>14</v>
      </c>
      <c r="D7" s="29" t="s">
        <v>13</v>
      </c>
      <c r="E7" s="29" t="s">
        <v>15</v>
      </c>
      <c r="F7" s="29" t="s">
        <v>18</v>
      </c>
      <c r="G7" s="29" t="s">
        <v>4</v>
      </c>
      <c r="H7" s="29" t="s">
        <v>16</v>
      </c>
      <c r="I7" s="29" t="s">
        <v>17</v>
      </c>
      <c r="J7" s="20"/>
      <c r="K7" s="20"/>
      <c r="L7"/>
      <c r="M7"/>
      <c r="N7"/>
    </row>
    <row r="8" spans="1:22" ht="16.5" x14ac:dyDescent="0.3">
      <c r="A8" s="25">
        <v>1</v>
      </c>
      <c r="B8" s="26">
        <v>2</v>
      </c>
      <c r="C8" s="30">
        <f>B8</f>
        <v>2</v>
      </c>
      <c r="D8" s="30">
        <f>ABS(B8-C8)</f>
        <v>0</v>
      </c>
      <c r="E8" s="31">
        <f>D8^2</f>
        <v>0</v>
      </c>
      <c r="F8" s="31">
        <f>IFERROR(D8/B8,"")</f>
        <v>0</v>
      </c>
      <c r="G8" s="31">
        <f>SUM(D$8:D8)</f>
        <v>0</v>
      </c>
      <c r="H8" s="31">
        <f>SUM(E$8:E8)</f>
        <v>0</v>
      </c>
      <c r="I8" s="31">
        <f>SUM(F$8:F8)</f>
        <v>0</v>
      </c>
      <c r="J8" s="20"/>
      <c r="K8" s="20"/>
      <c r="L8"/>
      <c r="M8"/>
      <c r="N8"/>
    </row>
    <row r="9" spans="1:22" ht="16.5" x14ac:dyDescent="0.3">
      <c r="A9" s="25">
        <v>2</v>
      </c>
      <c r="B9" s="26">
        <v>2</v>
      </c>
      <c r="C9" s="30">
        <f>$Q$3+(1-$J$1)*C8+$J$1*B8</f>
        <v>2.0499999999999998</v>
      </c>
      <c r="D9" s="30">
        <f t="shared" ref="D9:D57" si="0">ABS(B9-C9)</f>
        <v>4.9999999999999822E-2</v>
      </c>
      <c r="E9" s="31">
        <f>D9^2</f>
        <v>2.4999999999999823E-3</v>
      </c>
      <c r="F9" s="31">
        <f t="shared" ref="F9:F57" si="1">IFERROR(D9/B9,"")</f>
        <v>2.4999999999999911E-2</v>
      </c>
      <c r="G9" s="31">
        <f>SUM(D$8:D9)</f>
        <v>4.9999999999999822E-2</v>
      </c>
      <c r="H9" s="31">
        <f>SUM(E$8:E9)</f>
        <v>2.4999999999999823E-3</v>
      </c>
      <c r="I9" s="31">
        <f>SUM(F$8:F9)</f>
        <v>2.4999999999999911E-2</v>
      </c>
      <c r="K9" s="20"/>
      <c r="L9"/>
      <c r="M9"/>
      <c r="N9"/>
    </row>
    <row r="10" spans="1:22" ht="16.5" x14ac:dyDescent="0.3">
      <c r="A10" s="25">
        <v>3</v>
      </c>
      <c r="B10" s="26">
        <v>1</v>
      </c>
      <c r="C10" s="30">
        <f>$Q$3+(1-$J$1)*C9+$J$1*B9</f>
        <v>2.08</v>
      </c>
      <c r="D10" s="30">
        <f t="shared" si="0"/>
        <v>1.08</v>
      </c>
      <c r="E10" s="31">
        <f>D10^2</f>
        <v>1.1664000000000001</v>
      </c>
      <c r="F10" s="31">
        <f t="shared" si="1"/>
        <v>1.08</v>
      </c>
      <c r="G10" s="31">
        <f>SUM(D$8:D10)</f>
        <v>1.1299999999999999</v>
      </c>
      <c r="H10" s="31">
        <f>SUM(E$8:E10)</f>
        <v>1.1689000000000001</v>
      </c>
      <c r="I10" s="31">
        <f>SUM(F$8:F10)</f>
        <v>1.105</v>
      </c>
      <c r="J10" s="20"/>
      <c r="K10" s="20"/>
      <c r="L10" s="20"/>
    </row>
    <row r="11" spans="1:22" ht="16.5" x14ac:dyDescent="0.3">
      <c r="A11" s="25">
        <v>4</v>
      </c>
      <c r="B11" s="26">
        <v>0</v>
      </c>
      <c r="C11" s="30">
        <f>$Q$3+(1-$J$1)*C10+$J$1*B10</f>
        <v>1.698</v>
      </c>
      <c r="D11" s="30">
        <f t="shared" si="0"/>
        <v>1.698</v>
      </c>
      <c r="E11" s="31">
        <f>D11^2</f>
        <v>2.8832039999999997</v>
      </c>
      <c r="F11" s="31" t="str">
        <f t="shared" si="1"/>
        <v/>
      </c>
      <c r="G11" s="31">
        <f>SUM(D$8:D11)</f>
        <v>2.8279999999999998</v>
      </c>
      <c r="H11" s="31">
        <f>SUM(E$8:E11)</f>
        <v>4.0521039999999999</v>
      </c>
      <c r="I11" s="31">
        <f>SUM(F$8:F11)</f>
        <v>1.105</v>
      </c>
      <c r="K11" s="20"/>
      <c r="M11" s="21"/>
    </row>
    <row r="12" spans="1:22" ht="16.5" x14ac:dyDescent="0.3">
      <c r="A12" s="25">
        <v>5</v>
      </c>
      <c r="B12" s="26">
        <v>2</v>
      </c>
      <c r="C12" s="30">
        <f>$Q$3+(1-$J$1)*C11+$J$1*B11</f>
        <v>1.0688</v>
      </c>
      <c r="D12" s="30">
        <f t="shared" si="0"/>
        <v>0.93120000000000003</v>
      </c>
      <c r="E12" s="31">
        <f>D12^2</f>
        <v>0.86713344000000003</v>
      </c>
      <c r="F12" s="31">
        <f t="shared" si="1"/>
        <v>0.46560000000000001</v>
      </c>
      <c r="G12" s="31">
        <f>SUM(D$8:D12)</f>
        <v>3.7591999999999999</v>
      </c>
      <c r="H12" s="31">
        <f>SUM(E$8:E12)</f>
        <v>4.9192374399999999</v>
      </c>
      <c r="I12" s="31">
        <f>SUM(F$8:F12)</f>
        <v>1.5706</v>
      </c>
      <c r="J12" s="20"/>
      <c r="L12" s="29"/>
      <c r="M12" s="29"/>
    </row>
    <row r="13" spans="1:22" ht="16.5" x14ac:dyDescent="0.3">
      <c r="A13" s="25">
        <v>6</v>
      </c>
      <c r="B13" s="26">
        <v>1</v>
      </c>
      <c r="C13" s="30">
        <f>$Q$3+(1-$J$1)*C12+$J$1*B12</f>
        <v>1.4912800000000002</v>
      </c>
      <c r="D13" s="30">
        <f t="shared" si="0"/>
        <v>0.49128000000000016</v>
      </c>
      <c r="E13" s="31">
        <f>D13^2</f>
        <v>0.24135603840000017</v>
      </c>
      <c r="F13" s="31">
        <f t="shared" si="1"/>
        <v>0.49128000000000016</v>
      </c>
      <c r="G13" s="31">
        <f>SUM(D$8:D13)</f>
        <v>4.2504799999999996</v>
      </c>
      <c r="H13" s="31">
        <f>SUM(E$8:E13)</f>
        <v>5.1605934784</v>
      </c>
      <c r="I13" s="31">
        <f>SUM(F$8:F13)</f>
        <v>2.0618800000000004</v>
      </c>
      <c r="J13" s="27"/>
      <c r="L13" s="31"/>
      <c r="M13" s="31"/>
      <c r="O13"/>
      <c r="P13"/>
      <c r="Q13"/>
    </row>
    <row r="14" spans="1:22" ht="16.5" x14ac:dyDescent="0.3">
      <c r="A14" s="25">
        <v>7</v>
      </c>
      <c r="B14" s="26">
        <v>0</v>
      </c>
      <c r="C14" s="30">
        <f>$Q$3+(1-$J$1)*C13+$J$1*B13</f>
        <v>1.3447680000000002</v>
      </c>
      <c r="D14" s="30">
        <f t="shared" si="0"/>
        <v>1.3447680000000002</v>
      </c>
      <c r="E14" s="31">
        <f>D14^2</f>
        <v>1.8084009738240006</v>
      </c>
      <c r="F14" s="31" t="str">
        <f t="shared" si="1"/>
        <v/>
      </c>
      <c r="G14" s="31">
        <f>SUM(D$8:D14)</f>
        <v>5.5952479999999998</v>
      </c>
      <c r="H14" s="31">
        <f>SUM(E$8:E14)</f>
        <v>6.9689944522240008</v>
      </c>
      <c r="I14" s="31">
        <f>SUM(F$8:F14)</f>
        <v>2.0618800000000004</v>
      </c>
      <c r="J14" s="27"/>
      <c r="L14" s="31"/>
      <c r="M14" s="31"/>
      <c r="O14"/>
      <c r="P14"/>
      <c r="Q14"/>
    </row>
    <row r="15" spans="1:22" ht="16.5" x14ac:dyDescent="0.3">
      <c r="A15" s="25">
        <v>8</v>
      </c>
      <c r="B15" s="26">
        <v>2</v>
      </c>
      <c r="C15" s="30">
        <f>$Q$3+(1-$J$1)*C14+$J$1*B14</f>
        <v>0.85686080000000009</v>
      </c>
      <c r="D15" s="30">
        <f t="shared" si="0"/>
        <v>1.1431391999999998</v>
      </c>
      <c r="E15" s="31">
        <f>D15^2</f>
        <v>1.3067672305766396</v>
      </c>
      <c r="F15" s="31">
        <f t="shared" si="1"/>
        <v>0.5715695999999999</v>
      </c>
      <c r="G15" s="31">
        <f>SUM(D$8:D15)</f>
        <v>6.7383872</v>
      </c>
      <c r="H15" s="31">
        <f>SUM(E$8:E15)</f>
        <v>8.2757616828006402</v>
      </c>
      <c r="I15" s="31">
        <f>SUM(F$8:F15)</f>
        <v>2.6334496000000005</v>
      </c>
      <c r="J15" s="27"/>
      <c r="L15" s="31"/>
      <c r="M15" s="31"/>
      <c r="O15"/>
      <c r="P15"/>
      <c r="Q15"/>
    </row>
    <row r="16" spans="1:22" ht="16.5" x14ac:dyDescent="0.3">
      <c r="A16" s="25">
        <v>9</v>
      </c>
      <c r="B16" s="26">
        <v>2</v>
      </c>
      <c r="C16" s="30">
        <f>$Q$3+(1-$J$1)*C15+$J$1*B15</f>
        <v>1.3641164800000001</v>
      </c>
      <c r="D16" s="30">
        <f t="shared" si="0"/>
        <v>0.63588351999999992</v>
      </c>
      <c r="E16" s="31">
        <f>D16^2</f>
        <v>0.4043478510075903</v>
      </c>
      <c r="F16" s="31">
        <f t="shared" si="1"/>
        <v>0.31794175999999996</v>
      </c>
      <c r="G16" s="31">
        <f>SUM(D$8:D16)</f>
        <v>7.3742707200000002</v>
      </c>
      <c r="H16" s="31">
        <f>SUM(E$8:E16)</f>
        <v>8.6801095338082312</v>
      </c>
      <c r="I16" s="31">
        <f>SUM(F$8:F16)</f>
        <v>2.9513913600000006</v>
      </c>
      <c r="J16" s="27"/>
      <c r="L16" s="31"/>
      <c r="M16" s="31"/>
      <c r="O16"/>
      <c r="P16"/>
      <c r="Q16"/>
    </row>
    <row r="17" spans="1:17" ht="16.5" x14ac:dyDescent="0.3">
      <c r="A17" s="25">
        <v>10</v>
      </c>
      <c r="B17" s="26">
        <v>3</v>
      </c>
      <c r="C17" s="30">
        <f>$Q$3+(1-$J$1)*C16+$J$1*B16</f>
        <v>1.6684698880000002</v>
      </c>
      <c r="D17" s="30">
        <f t="shared" si="0"/>
        <v>1.3315301119999998</v>
      </c>
      <c r="E17" s="31">
        <f>D17^2</f>
        <v>1.7729724391627322</v>
      </c>
      <c r="F17" s="31">
        <f t="shared" si="1"/>
        <v>0.44384337066666663</v>
      </c>
      <c r="G17" s="31">
        <f>SUM(D$8:D17)</f>
        <v>8.7058008319999995</v>
      </c>
      <c r="H17" s="31">
        <f>SUM(E$8:E17)</f>
        <v>10.453081972970963</v>
      </c>
      <c r="I17" s="31">
        <f>SUM(F$8:F17)</f>
        <v>3.395234730666667</v>
      </c>
      <c r="J17" s="27"/>
      <c r="L17" s="31"/>
      <c r="M17" s="31"/>
      <c r="O17"/>
      <c r="P17"/>
      <c r="Q17"/>
    </row>
    <row r="18" spans="1:17" ht="16.5" x14ac:dyDescent="0.3">
      <c r="A18" s="25">
        <v>11</v>
      </c>
      <c r="B18" s="26">
        <v>1</v>
      </c>
      <c r="C18" s="30">
        <f>$Q$3+(1-$J$1)*C17+$J$1*B17</f>
        <v>2.2510819328</v>
      </c>
      <c r="D18" s="30">
        <f t="shared" si="0"/>
        <v>1.2510819328</v>
      </c>
      <c r="E18" s="31">
        <f>D18^2</f>
        <v>1.5652060025785837</v>
      </c>
      <c r="F18" s="31">
        <f t="shared" si="1"/>
        <v>1.2510819328</v>
      </c>
      <c r="G18" s="31">
        <f>SUM(D$8:D18)</f>
        <v>9.9568827647999996</v>
      </c>
      <c r="H18" s="31">
        <f>SUM(E$8:E18)</f>
        <v>12.018287975549548</v>
      </c>
      <c r="I18" s="31">
        <f>SUM(F$8:F18)</f>
        <v>4.6463166634666671</v>
      </c>
      <c r="J18" s="27"/>
      <c r="L18" s="31"/>
      <c r="M18" s="31"/>
      <c r="O18"/>
      <c r="P18"/>
      <c r="Q18"/>
    </row>
    <row r="19" spans="1:17" ht="16.5" x14ac:dyDescent="0.3">
      <c r="A19" s="25">
        <v>12</v>
      </c>
      <c r="B19" s="26">
        <v>3</v>
      </c>
      <c r="C19" s="30">
        <f>$Q$3+(1-$J$1)*C18+$J$1*B18</f>
        <v>1.8006491596799998</v>
      </c>
      <c r="D19" s="30">
        <f t="shared" si="0"/>
        <v>1.1993508403200002</v>
      </c>
      <c r="E19" s="31">
        <f>D19^2</f>
        <v>1.4384424381762906</v>
      </c>
      <c r="F19" s="31">
        <f t="shared" si="1"/>
        <v>0.39978361344000007</v>
      </c>
      <c r="G19" s="31">
        <f>SUM(D$8:D19)</f>
        <v>11.156233605120001</v>
      </c>
      <c r="H19" s="31">
        <f>SUM(E$8:E19)</f>
        <v>13.456730413725838</v>
      </c>
      <c r="I19" s="31">
        <f>SUM(F$8:F19)</f>
        <v>5.0461002769066674</v>
      </c>
      <c r="J19" s="27"/>
      <c r="L19" s="31"/>
      <c r="M19" s="31"/>
      <c r="O19"/>
      <c r="P19"/>
      <c r="Q19"/>
    </row>
    <row r="20" spans="1:17" ht="16.5" x14ac:dyDescent="0.3">
      <c r="A20" s="25">
        <v>13</v>
      </c>
      <c r="B20" s="26">
        <v>3</v>
      </c>
      <c r="C20" s="30">
        <f>$Q$3+(1-$J$1)*C19+$J$1*B19</f>
        <v>2.3303894958080003</v>
      </c>
      <c r="D20" s="30">
        <f t="shared" si="0"/>
        <v>0.66961050419199974</v>
      </c>
      <c r="E20" s="31">
        <f>D20^2</f>
        <v>0.44837822732426413</v>
      </c>
      <c r="F20" s="31">
        <f t="shared" si="1"/>
        <v>0.22320350139733325</v>
      </c>
      <c r="G20" s="31">
        <f>SUM(D$8:D20)</f>
        <v>11.825844109312001</v>
      </c>
      <c r="H20" s="31">
        <f>SUM(E$8:E20)</f>
        <v>13.905108641050102</v>
      </c>
      <c r="I20" s="31">
        <f>SUM(F$8:F20)</f>
        <v>5.2693037783040007</v>
      </c>
      <c r="J20" s="27"/>
      <c r="L20" s="31"/>
      <c r="M20" s="31"/>
      <c r="O20"/>
      <c r="P20"/>
      <c r="Q20"/>
    </row>
    <row r="21" spans="1:17" ht="16.5" x14ac:dyDescent="0.3">
      <c r="A21" s="25">
        <v>14</v>
      </c>
      <c r="B21" s="26">
        <v>2</v>
      </c>
      <c r="C21" s="30">
        <f>$Q$3+(1-$J$1)*C20+$J$1*B20</f>
        <v>2.6482336974848004</v>
      </c>
      <c r="D21" s="30">
        <f t="shared" si="0"/>
        <v>0.64823369748480042</v>
      </c>
      <c r="E21" s="31">
        <f>D21^2</f>
        <v>0.42020692655481573</v>
      </c>
      <c r="F21" s="31">
        <f t="shared" si="1"/>
        <v>0.32411684874240021</v>
      </c>
      <c r="G21" s="31">
        <f>SUM(D$8:D21)</f>
        <v>12.474077806796801</v>
      </c>
      <c r="H21" s="31">
        <f>SUM(E$8:E21)</f>
        <v>14.325315567604918</v>
      </c>
      <c r="I21" s="31">
        <f>SUM(F$8:F21)</f>
        <v>5.5934206270464006</v>
      </c>
      <c r="J21" s="27"/>
      <c r="L21" s="31"/>
      <c r="M21" s="31"/>
      <c r="O21"/>
      <c r="P21"/>
      <c r="Q21"/>
    </row>
    <row r="22" spans="1:17" ht="16.5" x14ac:dyDescent="0.3">
      <c r="A22" s="25">
        <v>15</v>
      </c>
      <c r="B22" s="26">
        <v>1</v>
      </c>
      <c r="C22" s="30">
        <f>$Q$3+(1-$J$1)*C21+$J$1*B21</f>
        <v>2.4389402184908802</v>
      </c>
      <c r="D22" s="30">
        <f t="shared" si="0"/>
        <v>1.4389402184908802</v>
      </c>
      <c r="E22" s="31">
        <f>D22^2</f>
        <v>2.070548952390582</v>
      </c>
      <c r="F22" s="31">
        <f t="shared" si="1"/>
        <v>1.4389402184908802</v>
      </c>
      <c r="G22" s="31">
        <f>SUM(D$8:D22)</f>
        <v>13.913018025287681</v>
      </c>
      <c r="H22" s="31">
        <f>SUM(E$8:E22)</f>
        <v>16.395864519995499</v>
      </c>
      <c r="I22" s="31">
        <f>SUM(F$8:F22)</f>
        <v>7.0323608455372808</v>
      </c>
      <c r="J22" s="27"/>
      <c r="L22" s="31"/>
      <c r="M22" s="31"/>
      <c r="O22"/>
      <c r="P22"/>
      <c r="Q22"/>
    </row>
    <row r="23" spans="1:17" ht="16.5" x14ac:dyDescent="0.3">
      <c r="A23" s="25">
        <v>16</v>
      </c>
      <c r="B23" s="26">
        <v>6</v>
      </c>
      <c r="C23" s="30">
        <f>$Q$3+(1-$J$1)*C22+$J$1*B22</f>
        <v>1.9133641310945282</v>
      </c>
      <c r="D23" s="30">
        <f t="shared" si="0"/>
        <v>4.0866358689054714</v>
      </c>
      <c r="E23" s="31">
        <f>D23^2</f>
        <v>16.700592725024777</v>
      </c>
      <c r="F23" s="31">
        <f t="shared" si="1"/>
        <v>0.68110597815091189</v>
      </c>
      <c r="G23" s="31">
        <f>SUM(D$8:D23)</f>
        <v>17.999653894193152</v>
      </c>
      <c r="H23" s="31">
        <f>SUM(E$8:E23)</f>
        <v>33.096457245020275</v>
      </c>
      <c r="I23" s="31">
        <f>SUM(F$8:F23)</f>
        <v>7.7134668236881927</v>
      </c>
      <c r="J23" s="27"/>
      <c r="L23" s="31"/>
      <c r="M23" s="31"/>
      <c r="O23"/>
      <c r="P23"/>
      <c r="Q23"/>
    </row>
    <row r="24" spans="1:17" ht="16.5" x14ac:dyDescent="0.3">
      <c r="A24" s="25">
        <v>17</v>
      </c>
      <c r="B24" s="26">
        <v>2</v>
      </c>
      <c r="C24" s="30">
        <f>$Q$3+(1-$J$1)*C23+$J$1*B23</f>
        <v>3.5980184786567175</v>
      </c>
      <c r="D24" s="30">
        <f t="shared" si="0"/>
        <v>1.5980184786567175</v>
      </c>
      <c r="E24" s="31">
        <f>D24^2</f>
        <v>2.5536630581283299</v>
      </c>
      <c r="F24" s="31">
        <f t="shared" si="1"/>
        <v>0.79900923932835877</v>
      </c>
      <c r="G24" s="31">
        <f>SUM(D$8:D24)</f>
        <v>19.597672372849871</v>
      </c>
      <c r="H24" s="31">
        <f>SUM(E$8:E24)</f>
        <v>35.650120303148604</v>
      </c>
      <c r="I24" s="31">
        <f>SUM(F$8:F24)</f>
        <v>8.5124760630165515</v>
      </c>
      <c r="J24" s="27"/>
      <c r="L24" s="31"/>
      <c r="M24" s="31"/>
      <c r="O24"/>
      <c r="P24"/>
      <c r="Q24"/>
    </row>
    <row r="25" spans="1:17" ht="16.5" x14ac:dyDescent="0.3">
      <c r="A25" s="25">
        <v>18</v>
      </c>
      <c r="B25" s="26">
        <v>1</v>
      </c>
      <c r="C25" s="30">
        <f>$Q$3+(1-$J$1)*C24+$J$1*B24</f>
        <v>3.0088110871940303</v>
      </c>
      <c r="D25" s="30">
        <f t="shared" si="0"/>
        <v>2.0088110871940303</v>
      </c>
      <c r="E25" s="31">
        <f>D25^2</f>
        <v>4.0353219840336623</v>
      </c>
      <c r="F25" s="31">
        <f t="shared" si="1"/>
        <v>2.0088110871940303</v>
      </c>
      <c r="G25" s="31">
        <f>SUM(D$8:D25)</f>
        <v>21.606483460043901</v>
      </c>
      <c r="H25" s="31">
        <f>SUM(E$8:E25)</f>
        <v>39.685442287182269</v>
      </c>
      <c r="I25" s="31">
        <f>SUM(F$8:F25)</f>
        <v>10.521287150210583</v>
      </c>
      <c r="J25" s="27"/>
      <c r="L25" s="31"/>
      <c r="M25" s="31"/>
      <c r="O25"/>
      <c r="P25"/>
      <c r="Q25"/>
    </row>
    <row r="26" spans="1:17" ht="16.5" x14ac:dyDescent="0.3">
      <c r="A26" s="25">
        <v>19</v>
      </c>
      <c r="B26" s="26">
        <v>2</v>
      </c>
      <c r="C26" s="30">
        <f>$Q$3+(1-$J$1)*C25+$J$1*B25</f>
        <v>2.2552866523164181</v>
      </c>
      <c r="D26" s="30">
        <f t="shared" si="0"/>
        <v>0.25528665231641812</v>
      </c>
      <c r="E26" s="31">
        <f>D26^2</f>
        <v>6.5171274850923749E-2</v>
      </c>
      <c r="F26" s="31">
        <f t="shared" si="1"/>
        <v>0.12764332615820906</v>
      </c>
      <c r="G26" s="31">
        <f>SUM(D$8:D26)</f>
        <v>21.861770112360318</v>
      </c>
      <c r="H26" s="31">
        <f>SUM(E$8:E26)</f>
        <v>39.750613562033195</v>
      </c>
      <c r="I26" s="31">
        <f>SUM(F$8:F26)</f>
        <v>10.648930476368792</v>
      </c>
      <c r="J26" s="27"/>
      <c r="L26" s="31"/>
      <c r="M26" s="31"/>
      <c r="O26"/>
      <c r="P26"/>
      <c r="Q26"/>
    </row>
    <row r="27" spans="1:17" ht="16.5" x14ac:dyDescent="0.3">
      <c r="A27" s="25">
        <v>20</v>
      </c>
      <c r="B27" s="26">
        <v>2</v>
      </c>
      <c r="C27" s="30">
        <f>$Q$3+(1-$J$1)*C26+$J$1*B26</f>
        <v>2.2031719913898509</v>
      </c>
      <c r="D27" s="30">
        <f t="shared" si="0"/>
        <v>0.20317199138985087</v>
      </c>
      <c r="E27" s="31">
        <f>D27^2</f>
        <v>4.1278858085317637E-2</v>
      </c>
      <c r="F27" s="31">
        <f t="shared" si="1"/>
        <v>0.10158599569492544</v>
      </c>
      <c r="G27" s="31">
        <f>SUM(D$8:D27)</f>
        <v>22.06494210375017</v>
      </c>
      <c r="H27" s="31">
        <f>SUM(E$8:E27)</f>
        <v>39.791892420118515</v>
      </c>
      <c r="I27" s="31">
        <f>SUM(F$8:F27)</f>
        <v>10.750516472063717</v>
      </c>
      <c r="J27" s="27"/>
      <c r="L27" s="31"/>
      <c r="M27" s="31"/>
      <c r="O27"/>
      <c r="P27"/>
      <c r="Q27"/>
    </row>
    <row r="28" spans="1:17" ht="16.5" x14ac:dyDescent="0.3">
      <c r="A28" s="25">
        <v>21</v>
      </c>
      <c r="B28" s="26">
        <v>3</v>
      </c>
      <c r="C28" s="30">
        <f>$Q$3+(1-$J$1)*C27+$J$1*B27</f>
        <v>2.1719031948339103</v>
      </c>
      <c r="D28" s="30">
        <f t="shared" si="0"/>
        <v>0.82809680516608974</v>
      </c>
      <c r="E28" s="31">
        <f>D28^2</f>
        <v>0.68574431872628483</v>
      </c>
      <c r="F28" s="31">
        <f t="shared" si="1"/>
        <v>0.2760322683886966</v>
      </c>
      <c r="G28" s="31">
        <f>SUM(D$8:D28)</f>
        <v>22.89303890891626</v>
      </c>
      <c r="H28" s="31">
        <f>SUM(E$8:E28)</f>
        <v>40.477636738844801</v>
      </c>
      <c r="I28" s="31">
        <f>SUM(F$8:F28)</f>
        <v>11.026548740452414</v>
      </c>
      <c r="J28" s="27"/>
      <c r="L28" s="31"/>
      <c r="M28" s="31"/>
      <c r="O28"/>
      <c r="P28"/>
      <c r="Q28"/>
    </row>
    <row r="29" spans="1:17" ht="16.5" x14ac:dyDescent="0.3">
      <c r="A29" s="25">
        <v>22</v>
      </c>
      <c r="B29" s="26">
        <v>4</v>
      </c>
      <c r="C29" s="30">
        <f>$Q$3+(1-$J$1)*C28+$J$1*B28</f>
        <v>2.5531419169003464</v>
      </c>
      <c r="D29" s="30">
        <f t="shared" si="0"/>
        <v>1.4468580830996536</v>
      </c>
      <c r="E29" s="31">
        <f>D29^2</f>
        <v>2.093398312630804</v>
      </c>
      <c r="F29" s="31">
        <f t="shared" si="1"/>
        <v>0.3617145207749134</v>
      </c>
      <c r="G29" s="31">
        <f>SUM(D$8:D29)</f>
        <v>24.339896992015913</v>
      </c>
      <c r="H29" s="31">
        <f>SUM(E$8:E29)</f>
        <v>42.571035051475604</v>
      </c>
      <c r="I29" s="31">
        <f>SUM(F$8:F29)</f>
        <v>11.388263261227328</v>
      </c>
      <c r="J29" s="27"/>
      <c r="L29" s="31"/>
      <c r="M29" s="31"/>
      <c r="O29"/>
      <c r="P29"/>
      <c r="Q29"/>
    </row>
    <row r="30" spans="1:17" ht="16.5" x14ac:dyDescent="0.3">
      <c r="A30" s="25">
        <v>23</v>
      </c>
      <c r="B30" s="26">
        <v>4</v>
      </c>
      <c r="C30" s="30">
        <f>$Q$3+(1-$J$1)*C29+$J$1*B29</f>
        <v>3.1818851501402081</v>
      </c>
      <c r="D30" s="30">
        <f t="shared" si="0"/>
        <v>0.81811484985979188</v>
      </c>
      <c r="E30" s="31">
        <f>D30^2</f>
        <v>0.66931190756110981</v>
      </c>
      <c r="F30" s="31">
        <f t="shared" si="1"/>
        <v>0.20452871246494797</v>
      </c>
      <c r="G30" s="31">
        <f>SUM(D$8:D30)</f>
        <v>25.158011841875705</v>
      </c>
      <c r="H30" s="31">
        <f>SUM(E$8:E30)</f>
        <v>43.240346959036714</v>
      </c>
      <c r="I30" s="31">
        <f>SUM(F$8:F30)</f>
        <v>11.592791973692275</v>
      </c>
      <c r="J30" s="27"/>
      <c r="L30" s="31"/>
      <c r="M30" s="31"/>
    </row>
    <row r="31" spans="1:17" ht="16.5" x14ac:dyDescent="0.3">
      <c r="A31" s="25">
        <v>24</v>
      </c>
      <c r="B31" s="26">
        <v>5</v>
      </c>
      <c r="C31" s="30">
        <f>$Q$3+(1-$J$1)*C30+$J$1*B30</f>
        <v>3.5591310900841249</v>
      </c>
      <c r="D31" s="30">
        <f t="shared" si="0"/>
        <v>1.4408689099158751</v>
      </c>
      <c r="E31" s="31">
        <f>D31^2</f>
        <v>2.0761032155621622</v>
      </c>
      <c r="F31" s="31">
        <f t="shared" si="1"/>
        <v>0.288173781983175</v>
      </c>
      <c r="G31" s="31">
        <f>SUM(D$8:D31)</f>
        <v>26.59888075179158</v>
      </c>
      <c r="H31" s="31">
        <f>SUM(E$8:E31)</f>
        <v>45.316450174598877</v>
      </c>
      <c r="I31" s="31">
        <f>SUM(F$8:F31)</f>
        <v>11.880965755675451</v>
      </c>
      <c r="J31" s="27"/>
      <c r="L31" s="31"/>
      <c r="M31" s="31"/>
    </row>
    <row r="32" spans="1:17" ht="16.5" x14ac:dyDescent="0.3">
      <c r="A32" s="25">
        <v>25</v>
      </c>
      <c r="B32" s="26">
        <v>4</v>
      </c>
      <c r="C32" s="30">
        <f>$Q$3+(1-$J$1)*C31+$J$1*B31</f>
        <v>4.185478654050474</v>
      </c>
      <c r="D32" s="30">
        <f t="shared" si="0"/>
        <v>0.18547865405047403</v>
      </c>
      <c r="E32" s="31">
        <f>D32^2</f>
        <v>3.4402331108375428E-2</v>
      </c>
      <c r="F32" s="31">
        <f t="shared" si="1"/>
        <v>4.6369663512618509E-2</v>
      </c>
      <c r="G32" s="31">
        <f>SUM(D$8:D32)</f>
        <v>26.784359405842054</v>
      </c>
      <c r="H32" s="31">
        <f>SUM(E$8:E32)</f>
        <v>45.350852505707252</v>
      </c>
      <c r="I32" s="31">
        <f>SUM(F$8:F32)</f>
        <v>11.927335419188068</v>
      </c>
      <c r="J32" s="27"/>
      <c r="L32" s="31"/>
      <c r="M32" s="31"/>
    </row>
    <row r="33" spans="1:13" ht="16.5" hidden="1" x14ac:dyDescent="0.3">
      <c r="A33" s="25">
        <v>26</v>
      </c>
      <c r="B33" s="26">
        <v>2</v>
      </c>
      <c r="C33" s="30">
        <f>$Q$3+(1-$J$1)*C32+$J$1*B32</f>
        <v>4.1612871924302848</v>
      </c>
      <c r="D33" s="30">
        <f t="shared" si="0"/>
        <v>2.1612871924302848</v>
      </c>
      <c r="E33" s="31">
        <f>D33^2</f>
        <v>4.6711623281631827</v>
      </c>
      <c r="F33" s="31">
        <f t="shared" si="1"/>
        <v>1.0806435962151424</v>
      </c>
      <c r="G33" s="31">
        <f>SUM(D$8:D33)</f>
        <v>28.94564659827234</v>
      </c>
      <c r="H33" s="31">
        <f>SUM(E$8:E33)</f>
        <v>50.022014833870436</v>
      </c>
      <c r="I33" s="31">
        <f>SUM(F$8:F33)</f>
        <v>13.007979015403212</v>
      </c>
      <c r="J33" s="27"/>
      <c r="L33" s="31"/>
      <c r="M33" s="31"/>
    </row>
    <row r="34" spans="1:13" ht="16.5" hidden="1" x14ac:dyDescent="0.3">
      <c r="A34" s="25">
        <v>27</v>
      </c>
      <c r="B34" s="26">
        <v>1</v>
      </c>
      <c r="C34" s="30">
        <f>$Q$3+(1-$J$1)*C33+$J$1*B33</f>
        <v>3.3467723154581703</v>
      </c>
      <c r="D34" s="30">
        <f t="shared" si="0"/>
        <v>2.3467723154581703</v>
      </c>
      <c r="E34" s="31">
        <f>D34^2</f>
        <v>5.5073403006009025</v>
      </c>
      <c r="F34" s="31">
        <f t="shared" si="1"/>
        <v>2.3467723154581703</v>
      </c>
      <c r="G34" s="31">
        <f>SUM(D$8:D34)</f>
        <v>31.292418913730511</v>
      </c>
      <c r="H34" s="31">
        <f>SUM(E$8:E34)</f>
        <v>55.529355134471338</v>
      </c>
      <c r="I34" s="31">
        <f>SUM(F$8:F34)</f>
        <v>15.354751330861383</v>
      </c>
      <c r="J34" s="27"/>
      <c r="L34" s="31"/>
      <c r="M34" s="31"/>
    </row>
    <row r="35" spans="1:13" ht="16.5" hidden="1" x14ac:dyDescent="0.3">
      <c r="A35" s="25">
        <v>28</v>
      </c>
      <c r="B35" s="26">
        <v>4</v>
      </c>
      <c r="C35" s="30">
        <f>$Q$3+(1-$J$1)*C34+$J$1*B34</f>
        <v>2.4580633892749018</v>
      </c>
      <c r="D35" s="30">
        <f t="shared" si="0"/>
        <v>1.5419366107250982</v>
      </c>
      <c r="E35" s="31">
        <f>D35^2</f>
        <v>2.377568511494403</v>
      </c>
      <c r="F35" s="31">
        <f t="shared" si="1"/>
        <v>0.38548415268127456</v>
      </c>
      <c r="G35" s="31">
        <f>SUM(D$8:D35)</f>
        <v>32.83435552445561</v>
      </c>
      <c r="H35" s="31">
        <f>SUM(E$8:E35)</f>
        <v>57.90692364596574</v>
      </c>
      <c r="I35" s="31">
        <f>SUM(F$8:F35)</f>
        <v>15.740235483542657</v>
      </c>
      <c r="J35" s="27"/>
      <c r="L35" s="31"/>
      <c r="M35" s="31"/>
    </row>
    <row r="36" spans="1:13" ht="16.5" hidden="1" x14ac:dyDescent="0.3">
      <c r="A36" s="25">
        <v>29</v>
      </c>
      <c r="B36" s="26">
        <v>3</v>
      </c>
      <c r="C36" s="30">
        <f>$Q$3+(1-$J$1)*C35+$J$1*B35</f>
        <v>3.1248380335649411</v>
      </c>
      <c r="D36" s="30">
        <f t="shared" si="0"/>
        <v>0.12483803356494105</v>
      </c>
      <c r="E36" s="31">
        <f>D36^2</f>
        <v>1.558453462436135E-2</v>
      </c>
      <c r="F36" s="31">
        <f t="shared" si="1"/>
        <v>4.1612677854980351E-2</v>
      </c>
      <c r="G36" s="31">
        <f>SUM(D$8:D36)</f>
        <v>32.959193558020552</v>
      </c>
      <c r="H36" s="31">
        <f>SUM(E$8:E36)</f>
        <v>57.9225081805901</v>
      </c>
      <c r="I36" s="31">
        <f>SUM(F$8:F36)</f>
        <v>15.781848161397637</v>
      </c>
      <c r="J36" s="27"/>
      <c r="L36" s="31"/>
      <c r="M36" s="31"/>
    </row>
    <row r="37" spans="1:13" ht="16.5" hidden="1" x14ac:dyDescent="0.3">
      <c r="A37" s="25">
        <v>30</v>
      </c>
      <c r="B37" s="26">
        <v>4</v>
      </c>
      <c r="C37" s="30">
        <f>$Q$3+(1-$J$1)*C36+$J$1*B36</f>
        <v>3.1249028201389648</v>
      </c>
      <c r="D37" s="30">
        <f t="shared" si="0"/>
        <v>0.87509717986103519</v>
      </c>
      <c r="E37" s="31">
        <f>D37^2</f>
        <v>0.765795074200737</v>
      </c>
      <c r="F37" s="31">
        <f t="shared" si="1"/>
        <v>0.2187742949652588</v>
      </c>
      <c r="G37" s="31">
        <f>SUM(D$8:D37)</f>
        <v>33.834290737881588</v>
      </c>
      <c r="H37" s="31">
        <f>SUM(E$8:E37)</f>
        <v>58.688303254790839</v>
      </c>
      <c r="I37" s="31">
        <f>SUM(F$8:F37)</f>
        <v>16.000622456362894</v>
      </c>
      <c r="J37" s="27"/>
      <c r="L37" s="31"/>
      <c r="M37" s="31"/>
    </row>
    <row r="38" spans="1:13" ht="16.5" hidden="1" x14ac:dyDescent="0.3">
      <c r="A38" s="25">
        <v>31</v>
      </c>
      <c r="B38" s="26">
        <v>3</v>
      </c>
      <c r="C38" s="30">
        <f>$Q$3+(1-$J$1)*C37+$J$1*B37</f>
        <v>3.5249416920833792</v>
      </c>
      <c r="D38" s="30">
        <f t="shared" si="0"/>
        <v>0.52494169208337915</v>
      </c>
      <c r="E38" s="31">
        <f>D38^2</f>
        <v>0.27556378008736127</v>
      </c>
      <c r="F38" s="31">
        <f t="shared" si="1"/>
        <v>0.17498056402779305</v>
      </c>
      <c r="G38" s="31">
        <f>SUM(D$8:D38)</f>
        <v>34.359232429964969</v>
      </c>
      <c r="H38" s="31">
        <f>SUM(E$8:E38)</f>
        <v>58.963867034878199</v>
      </c>
      <c r="I38" s="31">
        <f>SUM(F$8:F38)</f>
        <v>16.175603020390689</v>
      </c>
      <c r="J38" s="27"/>
      <c r="L38" s="31"/>
      <c r="M38" s="31"/>
    </row>
    <row r="39" spans="1:13" ht="16.5" hidden="1" x14ac:dyDescent="0.3">
      <c r="A39" s="25">
        <v>32</v>
      </c>
      <c r="B39" s="26">
        <v>1</v>
      </c>
      <c r="C39" s="30">
        <f>$Q$3+(1-$J$1)*C38+$J$1*B38</f>
        <v>3.3649650152500272</v>
      </c>
      <c r="D39" s="30">
        <f t="shared" si="0"/>
        <v>2.3649650152500272</v>
      </c>
      <c r="E39" s="31">
        <f>D39^2</f>
        <v>5.5930595233565619</v>
      </c>
      <c r="F39" s="31">
        <f t="shared" si="1"/>
        <v>2.3649650152500272</v>
      </c>
      <c r="G39" s="31">
        <f>SUM(D$8:D39)</f>
        <v>36.724197445214998</v>
      </c>
      <c r="H39" s="31">
        <f>SUM(E$8:E39)</f>
        <v>64.556926558234764</v>
      </c>
      <c r="I39" s="31">
        <f>SUM(F$8:F39)</f>
        <v>18.540568035640717</v>
      </c>
      <c r="J39" s="27"/>
      <c r="L39" s="31"/>
      <c r="M39" s="31"/>
    </row>
    <row r="40" spans="1:13" ht="16.5" hidden="1" x14ac:dyDescent="0.3">
      <c r="A40" s="25">
        <v>33</v>
      </c>
      <c r="B40" s="26">
        <v>5</v>
      </c>
      <c r="C40" s="30">
        <f>$Q$3+(1-$J$1)*C39+$J$1*B39</f>
        <v>2.4689790091500159</v>
      </c>
      <c r="D40" s="30">
        <f t="shared" si="0"/>
        <v>2.5310209908499841</v>
      </c>
      <c r="E40" s="31">
        <f>D40^2</f>
        <v>6.4060672561232357</v>
      </c>
      <c r="F40" s="31">
        <f t="shared" si="1"/>
        <v>0.50620419816999684</v>
      </c>
      <c r="G40" s="31">
        <f>SUM(D$8:D40)</f>
        <v>39.255218436064979</v>
      </c>
      <c r="H40" s="31">
        <f>SUM(E$8:E40)</f>
        <v>70.962993814358001</v>
      </c>
      <c r="I40" s="31">
        <f>SUM(F$8:F40)</f>
        <v>19.046772233810714</v>
      </c>
      <c r="J40" s="27"/>
      <c r="L40" s="31"/>
      <c r="M40" s="31"/>
    </row>
    <row r="41" spans="1:13" ht="16.5" hidden="1" x14ac:dyDescent="0.3">
      <c r="A41" s="25">
        <v>34</v>
      </c>
      <c r="B41" s="26">
        <v>2</v>
      </c>
      <c r="C41" s="30">
        <f>$Q$3+(1-$J$1)*C40+$J$1*B40</f>
        <v>3.5313874054900096</v>
      </c>
      <c r="D41" s="30">
        <f t="shared" si="0"/>
        <v>1.5313874054900096</v>
      </c>
      <c r="E41" s="31">
        <f>D41^2</f>
        <v>2.3451473856934233</v>
      </c>
      <c r="F41" s="31">
        <f t="shared" si="1"/>
        <v>0.76569370274500481</v>
      </c>
      <c r="G41" s="31">
        <f>SUM(D$8:D41)</f>
        <v>40.786605841554987</v>
      </c>
      <c r="H41" s="31">
        <f>SUM(E$8:E41)</f>
        <v>73.308141200051423</v>
      </c>
      <c r="I41" s="31">
        <f>SUM(F$8:F41)</f>
        <v>19.812465936555718</v>
      </c>
      <c r="J41" s="27"/>
      <c r="L41" s="31"/>
      <c r="M41" s="31"/>
    </row>
    <row r="42" spans="1:13" ht="16.5" hidden="1" x14ac:dyDescent="0.3">
      <c r="A42" s="25">
        <v>35</v>
      </c>
      <c r="B42" s="26">
        <v>0</v>
      </c>
      <c r="C42" s="30">
        <f>$Q$3+(1-$J$1)*C41+$J$1*B41</f>
        <v>2.9688324432940059</v>
      </c>
      <c r="D42" s="30">
        <f t="shared" si="0"/>
        <v>2.9688324432940059</v>
      </c>
      <c r="E42" s="31">
        <f>D42^2</f>
        <v>8.8139660763550562</v>
      </c>
      <c r="F42" s="31" t="str">
        <f t="shared" si="1"/>
        <v/>
      </c>
      <c r="G42" s="31">
        <f>SUM(D$8:D42)</f>
        <v>43.755438284848992</v>
      </c>
      <c r="H42" s="31">
        <f>SUM(E$8:E42)</f>
        <v>82.122107276406481</v>
      </c>
      <c r="I42" s="31">
        <f>SUM(F$8:F42)</f>
        <v>19.812465936555718</v>
      </c>
      <c r="J42" s="27"/>
      <c r="L42" s="31"/>
      <c r="M42" s="31"/>
    </row>
    <row r="43" spans="1:13" ht="16.5" hidden="1" x14ac:dyDescent="0.3">
      <c r="A43" s="25">
        <v>36</v>
      </c>
      <c r="B43" s="26">
        <v>7</v>
      </c>
      <c r="C43" s="30">
        <f>$Q$3+(1-$J$1)*C42+$J$1*B42</f>
        <v>1.8312994659764035</v>
      </c>
      <c r="D43" s="30">
        <f t="shared" si="0"/>
        <v>5.1687005340235963</v>
      </c>
      <c r="E43" s="31">
        <f>D43^2</f>
        <v>26.715465210415811</v>
      </c>
      <c r="F43" s="31">
        <f t="shared" si="1"/>
        <v>0.73838579057479947</v>
      </c>
      <c r="G43" s="31">
        <f>SUM(D$8:D43)</f>
        <v>48.924138818872592</v>
      </c>
      <c r="H43" s="31">
        <f>SUM(E$8:E43)</f>
        <v>108.8375724868223</v>
      </c>
      <c r="I43" s="31">
        <f>SUM(F$8:F43)</f>
        <v>20.550851727130517</v>
      </c>
      <c r="J43" s="27"/>
      <c r="L43" s="31"/>
      <c r="M43" s="31"/>
    </row>
    <row r="44" spans="1:13" ht="16.5" hidden="1" x14ac:dyDescent="0.3">
      <c r="A44" s="25">
        <v>37</v>
      </c>
      <c r="B44" s="26">
        <v>3</v>
      </c>
      <c r="C44" s="30">
        <f>$Q$3+(1-$J$1)*C43+$J$1*B43</f>
        <v>3.9487796795858423</v>
      </c>
      <c r="D44" s="30">
        <f t="shared" si="0"/>
        <v>0.94877967958584231</v>
      </c>
      <c r="E44" s="31">
        <f>D44^2</f>
        <v>0.9001828803950136</v>
      </c>
      <c r="F44" s="31">
        <f t="shared" si="1"/>
        <v>0.31625989319528075</v>
      </c>
      <c r="G44" s="31">
        <f>SUM(D$8:D44)</f>
        <v>49.872918498458432</v>
      </c>
      <c r="H44" s="31">
        <f>SUM(E$8:E44)</f>
        <v>109.7377553672173</v>
      </c>
      <c r="I44" s="31">
        <f>SUM(F$8:F44)</f>
        <v>20.867111620325797</v>
      </c>
      <c r="J44" s="27"/>
      <c r="L44" s="31"/>
      <c r="M44" s="31"/>
    </row>
    <row r="45" spans="1:13" ht="16.5" hidden="1" x14ac:dyDescent="0.3">
      <c r="A45" s="25">
        <v>38</v>
      </c>
      <c r="B45" s="26">
        <v>5</v>
      </c>
      <c r="C45" s="30">
        <f>$Q$3+(1-$J$1)*C44+$J$1*B44</f>
        <v>3.6192678077515055</v>
      </c>
      <c r="D45" s="30">
        <f t="shared" si="0"/>
        <v>1.3807321922484945</v>
      </c>
      <c r="E45" s="31">
        <f>D45^2</f>
        <v>1.9064213867113335</v>
      </c>
      <c r="F45" s="31">
        <f t="shared" si="1"/>
        <v>0.27614643844969888</v>
      </c>
      <c r="G45" s="31">
        <f>SUM(D$8:D45)</f>
        <v>51.253650690706927</v>
      </c>
      <c r="H45" s="31">
        <f>SUM(E$8:E45)</f>
        <v>111.64417675392863</v>
      </c>
      <c r="I45" s="31">
        <f>SUM(F$8:F45)</f>
        <v>21.143258058775498</v>
      </c>
      <c r="J45" s="27"/>
      <c r="L45" s="31"/>
      <c r="M45" s="31"/>
    </row>
    <row r="46" spans="1:13" ht="16.5" hidden="1" x14ac:dyDescent="0.3">
      <c r="A46" s="25">
        <v>39</v>
      </c>
      <c r="B46" s="26">
        <v>5</v>
      </c>
      <c r="C46" s="30">
        <f>$Q$3+(1-$J$1)*C45+$J$1*B45</f>
        <v>4.2215606846509033</v>
      </c>
      <c r="D46" s="30">
        <f t="shared" si="0"/>
        <v>0.77843931534909672</v>
      </c>
      <c r="E46" s="31">
        <f>D46^2</f>
        <v>0.60596776768117044</v>
      </c>
      <c r="F46" s="31">
        <f t="shared" si="1"/>
        <v>0.15568786306981935</v>
      </c>
      <c r="G46" s="31">
        <f>SUM(D$8:D46)</f>
        <v>52.032090006056023</v>
      </c>
      <c r="H46" s="31">
        <f>SUM(E$8:E46)</f>
        <v>112.2501445216098</v>
      </c>
      <c r="I46" s="31">
        <f>SUM(F$8:F46)</f>
        <v>21.298945921845316</v>
      </c>
      <c r="J46" s="27"/>
      <c r="L46" s="31"/>
      <c r="M46" s="31"/>
    </row>
    <row r="47" spans="1:13" ht="16.5" hidden="1" x14ac:dyDescent="0.3">
      <c r="A47" s="25">
        <v>40</v>
      </c>
      <c r="B47" s="26">
        <v>6</v>
      </c>
      <c r="C47" s="30">
        <f>$Q$3+(1-$J$1)*C46+$J$1*B46</f>
        <v>4.5829364107905413</v>
      </c>
      <c r="D47" s="30">
        <f t="shared" si="0"/>
        <v>1.4170635892094587</v>
      </c>
      <c r="E47" s="31">
        <f>D47^2</f>
        <v>2.0080692158631934</v>
      </c>
      <c r="F47" s="31">
        <f t="shared" si="1"/>
        <v>0.23617726486824311</v>
      </c>
      <c r="G47" s="31">
        <f>SUM(D$8:D47)</f>
        <v>53.449153595265486</v>
      </c>
      <c r="H47" s="31">
        <f>SUM(E$8:E47)</f>
        <v>114.25821373747299</v>
      </c>
      <c r="I47" s="31">
        <f>SUM(F$8:F47)</f>
        <v>21.535123186713559</v>
      </c>
      <c r="J47" s="27"/>
      <c r="L47" s="31"/>
      <c r="M47" s="31"/>
    </row>
    <row r="48" spans="1:13" ht="16.5" hidden="1" x14ac:dyDescent="0.3">
      <c r="A48" s="25">
        <v>41</v>
      </c>
      <c r="B48" s="26">
        <v>2</v>
      </c>
      <c r="C48" s="30">
        <f>$Q$3+(1-$J$1)*C47+$J$1*B47</f>
        <v>5.1997618464743249</v>
      </c>
      <c r="D48" s="30">
        <f t="shared" si="0"/>
        <v>3.1997618464743249</v>
      </c>
      <c r="E48" s="31">
        <f>D48^2</f>
        <v>10.238475874152781</v>
      </c>
      <c r="F48" s="31">
        <f t="shared" si="1"/>
        <v>1.5998809232371625</v>
      </c>
      <c r="G48" s="31">
        <f>SUM(D$8:D48)</f>
        <v>56.64891544173981</v>
      </c>
      <c r="H48" s="31">
        <f>SUM(E$8:E48)</f>
        <v>124.49668961162577</v>
      </c>
      <c r="I48" s="31">
        <f>SUM(F$8:F48)</f>
        <v>23.135004109950721</v>
      </c>
      <c r="J48" s="27"/>
      <c r="L48" s="31"/>
      <c r="M48" s="31"/>
    </row>
    <row r="49" spans="1:13" ht="16.5" hidden="1" x14ac:dyDescent="0.3">
      <c r="A49" s="25">
        <v>42</v>
      </c>
      <c r="B49" s="26">
        <v>3</v>
      </c>
      <c r="C49" s="30">
        <f>$Q$3+(1-$J$1)*C48+$J$1*B48</f>
        <v>3.9698571078845948</v>
      </c>
      <c r="D49" s="30">
        <f t="shared" si="0"/>
        <v>0.96985710788459478</v>
      </c>
      <c r="E49" s="31">
        <f>D49^2</f>
        <v>0.94062280971427048</v>
      </c>
      <c r="F49" s="31">
        <f t="shared" si="1"/>
        <v>0.32328570262819828</v>
      </c>
      <c r="G49" s="31">
        <f>SUM(D$8:D49)</f>
        <v>57.618772549624403</v>
      </c>
      <c r="H49" s="31">
        <f>SUM(E$8:E49)</f>
        <v>125.43731242134004</v>
      </c>
      <c r="I49" s="31">
        <f>SUM(F$8:F49)</f>
        <v>23.458289812578919</v>
      </c>
      <c r="J49" s="27"/>
      <c r="L49" s="31"/>
      <c r="M49" s="31"/>
    </row>
    <row r="50" spans="1:13" ht="16.5" hidden="1" x14ac:dyDescent="0.3">
      <c r="A50" s="25">
        <v>43</v>
      </c>
      <c r="B50" s="26">
        <v>4</v>
      </c>
      <c r="C50" s="30">
        <f>$Q$3+(1-$J$1)*C49+$J$1*B49</f>
        <v>3.631914264730757</v>
      </c>
      <c r="D50" s="30">
        <f t="shared" si="0"/>
        <v>0.36808573526924304</v>
      </c>
      <c r="E50" s="31">
        <f>D50^2</f>
        <v>0.13548710850869927</v>
      </c>
      <c r="F50" s="31">
        <f t="shared" si="1"/>
        <v>9.202143381731076E-2</v>
      </c>
      <c r="G50" s="31">
        <f>SUM(D$8:D50)</f>
        <v>57.986858284893643</v>
      </c>
      <c r="H50" s="31">
        <f>SUM(E$8:E50)</f>
        <v>125.57279952984874</v>
      </c>
      <c r="I50" s="31">
        <f>SUM(F$8:F50)</f>
        <v>23.55031124639623</v>
      </c>
      <c r="J50" s="27"/>
      <c r="L50" s="31"/>
      <c r="M50" s="31"/>
    </row>
    <row r="51" spans="1:13" ht="16.5" hidden="1" x14ac:dyDescent="0.3">
      <c r="A51" s="25">
        <v>44</v>
      </c>
      <c r="B51" s="26">
        <v>2</v>
      </c>
      <c r="C51" s="30">
        <f>$Q$3+(1-$J$1)*C50+$J$1*B50</f>
        <v>3.8291485588384542</v>
      </c>
      <c r="D51" s="30">
        <f t="shared" si="0"/>
        <v>1.8291485588384542</v>
      </c>
      <c r="E51" s="31">
        <f>D51^2</f>
        <v>3.3457844503007936</v>
      </c>
      <c r="F51" s="31">
        <f t="shared" si="1"/>
        <v>0.91457427941922709</v>
      </c>
      <c r="G51" s="31">
        <f>SUM(D$8:D51)</f>
        <v>59.816006843732097</v>
      </c>
      <c r="H51" s="31">
        <f>SUM(E$8:E51)</f>
        <v>128.91858398014952</v>
      </c>
      <c r="I51" s="31">
        <f>SUM(F$8:F51)</f>
        <v>24.464885525815458</v>
      </c>
      <c r="J51" s="27"/>
      <c r="L51" s="31"/>
      <c r="M51" s="31"/>
    </row>
    <row r="52" spans="1:13" ht="16.5" hidden="1" x14ac:dyDescent="0.3">
      <c r="A52" s="25">
        <v>45</v>
      </c>
      <c r="B52" s="26">
        <v>3</v>
      </c>
      <c r="C52" s="30">
        <f>$Q$3+(1-$J$1)*C51+$J$1*B51</f>
        <v>3.1474891353030721</v>
      </c>
      <c r="D52" s="30">
        <f t="shared" si="0"/>
        <v>0.14748913530307206</v>
      </c>
      <c r="E52" s="31">
        <f>D52^2</f>
        <v>2.1753045032447897E-2</v>
      </c>
      <c r="F52" s="31">
        <f t="shared" si="1"/>
        <v>4.9163045101024018E-2</v>
      </c>
      <c r="G52" s="31">
        <f>SUM(D$8:D52)</f>
        <v>59.963495979035173</v>
      </c>
      <c r="H52" s="31">
        <f>SUM(E$8:E52)</f>
        <v>128.94033702518198</v>
      </c>
      <c r="I52" s="31">
        <f>SUM(F$8:F52)</f>
        <v>24.514048570916483</v>
      </c>
      <c r="J52" s="27"/>
      <c r="L52" s="31"/>
      <c r="M52" s="31"/>
    </row>
    <row r="53" spans="1:13" ht="16.5" x14ac:dyDescent="0.3">
      <c r="A53" s="25">
        <v>46</v>
      </c>
      <c r="B53" s="26">
        <v>3</v>
      </c>
      <c r="C53" s="30">
        <f>$Q$3+(1-$J$1)*C52+$J$1*B52</f>
        <v>3.1384934811818432</v>
      </c>
      <c r="D53" s="30">
        <f t="shared" si="0"/>
        <v>0.13849348118184324</v>
      </c>
      <c r="E53" s="31">
        <f>D53^2</f>
        <v>1.9180444329865567E-2</v>
      </c>
      <c r="F53" s="31">
        <f t="shared" si="1"/>
        <v>4.6164493727281077E-2</v>
      </c>
      <c r="G53" s="31">
        <f>SUM(D$8:D53)</f>
        <v>60.101989460217013</v>
      </c>
      <c r="H53" s="31">
        <f>SUM(E$8:E53)</f>
        <v>128.95951746951184</v>
      </c>
      <c r="I53" s="31">
        <f>SUM(F$8:F53)</f>
        <v>24.560213064643765</v>
      </c>
      <c r="J53" s="27"/>
      <c r="L53" s="31"/>
      <c r="M53" s="31"/>
    </row>
    <row r="54" spans="1:13" ht="16.5" x14ac:dyDescent="0.3">
      <c r="A54" s="25">
        <v>47</v>
      </c>
      <c r="B54" s="26">
        <v>6</v>
      </c>
      <c r="C54" s="30">
        <f>$Q$3+(1-$J$1)*C53+$J$1*B53</f>
        <v>3.1330960887091059</v>
      </c>
      <c r="D54" s="30">
        <f t="shared" si="0"/>
        <v>2.8669039112908941</v>
      </c>
      <c r="E54" s="31">
        <f>D54^2</f>
        <v>8.2191380365750266</v>
      </c>
      <c r="F54" s="31">
        <f t="shared" si="1"/>
        <v>0.47781731854848236</v>
      </c>
      <c r="G54" s="31">
        <f>SUM(D$8:D54)</f>
        <v>62.968893371507903</v>
      </c>
      <c r="H54" s="31">
        <f>SUM(E$8:E54)</f>
        <v>137.17865550608687</v>
      </c>
      <c r="I54" s="31">
        <f>SUM(F$8:F54)</f>
        <v>25.038030383192247</v>
      </c>
      <c r="J54" s="27"/>
      <c r="L54" s="31"/>
      <c r="M54" s="31"/>
    </row>
    <row r="55" spans="1:13" ht="15.75" customHeight="1" x14ac:dyDescent="0.3">
      <c r="A55" s="25">
        <v>48</v>
      </c>
      <c r="B55" s="26">
        <v>11</v>
      </c>
      <c r="C55" s="30">
        <f>$Q$3+(1-$J$1)*C54+$J$1*B54</f>
        <v>4.3298576532254636</v>
      </c>
      <c r="D55" s="30">
        <f t="shared" si="0"/>
        <v>6.6701423467745364</v>
      </c>
      <c r="E55" s="31">
        <f>D55^2</f>
        <v>44.490798926234923</v>
      </c>
      <c r="F55" s="31">
        <f t="shared" si="1"/>
        <v>0.60637657697950331</v>
      </c>
      <c r="G55" s="31">
        <f>SUM(D$8:D55)</f>
        <v>69.639035718282443</v>
      </c>
      <c r="H55" s="31">
        <f>SUM(E$8:E55)</f>
        <v>181.6694544323218</v>
      </c>
      <c r="I55" s="31">
        <f>SUM(F$8:F55)</f>
        <v>25.64440696017175</v>
      </c>
      <c r="J55" s="27"/>
      <c r="L55" s="31"/>
      <c r="M55" s="31"/>
    </row>
    <row r="56" spans="1:13" ht="16.5" x14ac:dyDescent="0.3">
      <c r="A56" s="25">
        <v>49</v>
      </c>
      <c r="B56" s="26">
        <v>5</v>
      </c>
      <c r="C56" s="30">
        <f>$Q$3+(1-$J$1)*C55+$J$1*B55</f>
        <v>7.0479145919352781</v>
      </c>
      <c r="D56" s="30">
        <f t="shared" si="0"/>
        <v>2.0479145919352781</v>
      </c>
      <c r="E56" s="31">
        <f>D56^2</f>
        <v>4.1939541758614372</v>
      </c>
      <c r="F56" s="31">
        <f t="shared" si="1"/>
        <v>0.40958291838705563</v>
      </c>
      <c r="G56" s="31">
        <f>SUM(D$8:D56)</f>
        <v>71.686950310217725</v>
      </c>
      <c r="H56" s="31">
        <f>SUM(E$8:E56)</f>
        <v>185.86340860818325</v>
      </c>
      <c r="I56" s="31">
        <f>SUM(F$8:F56)</f>
        <v>26.053989878558806</v>
      </c>
      <c r="J56" s="27"/>
      <c r="L56" s="31"/>
      <c r="M56" s="31"/>
    </row>
    <row r="57" spans="1:13" ht="16.5" x14ac:dyDescent="0.3">
      <c r="A57" s="25">
        <v>50</v>
      </c>
      <c r="B57" s="26">
        <v>5</v>
      </c>
      <c r="C57" s="30">
        <f>$Q$3+(1-$J$1)*C56+$J$1*B56</f>
        <v>6.2787487551611667</v>
      </c>
      <c r="D57" s="30">
        <f t="shared" si="0"/>
        <v>1.2787487551611667</v>
      </c>
      <c r="E57" s="31">
        <f>D57^2</f>
        <v>1.6351983788262334</v>
      </c>
      <c r="F57" s="31">
        <f t="shared" si="1"/>
        <v>0.25574975103223335</v>
      </c>
      <c r="G57" s="31">
        <f>SUM(D$8:D57)</f>
        <v>72.965699065378885</v>
      </c>
      <c r="H57" s="31">
        <f>SUM(E$8:E57)</f>
        <v>187.49860698700948</v>
      </c>
      <c r="I57" s="31">
        <f>SUM(F$8:F57)</f>
        <v>26.309739629591039</v>
      </c>
      <c r="J57" s="27"/>
      <c r="L57" s="31"/>
      <c r="M57" s="31"/>
    </row>
    <row r="58" spans="1:13" ht="16.5" x14ac:dyDescent="0.3">
      <c r="A58" s="20">
        <v>51</v>
      </c>
      <c r="C58" s="30">
        <f>$Q$3+(1-$J$1)*C57+$J$1*B57</f>
        <v>5.8172492530966995</v>
      </c>
      <c r="D58" s="31"/>
      <c r="F58" s="31"/>
      <c r="G58" s="31"/>
      <c r="H58" s="31"/>
      <c r="I58" s="31"/>
      <c r="J58" s="27"/>
      <c r="L58" s="31"/>
      <c r="M58" s="31"/>
    </row>
    <row r="59" spans="1:13" x14ac:dyDescent="0.25">
      <c r="J59" s="27"/>
      <c r="L59" s="31"/>
      <c r="M59" s="31"/>
    </row>
    <row r="60" spans="1:13" x14ac:dyDescent="0.25">
      <c r="J60" s="27"/>
      <c r="L60" s="31"/>
      <c r="M60" s="31"/>
    </row>
    <row r="61" spans="1:13" x14ac:dyDescent="0.25">
      <c r="J61" s="27"/>
      <c r="L61" s="31"/>
      <c r="M61" s="31"/>
    </row>
    <row r="62" spans="1:13" x14ac:dyDescent="0.25">
      <c r="J62" s="27"/>
      <c r="L62" s="31"/>
      <c r="M62" s="31"/>
    </row>
    <row r="63" spans="1:13" x14ac:dyDescent="0.25">
      <c r="J63" s="31"/>
      <c r="K63" s="20"/>
      <c r="L63" s="31"/>
      <c r="M63" s="31"/>
    </row>
    <row r="64" spans="1:13" x14ac:dyDescent="0.25">
      <c r="C64" s="28"/>
      <c r="D64" s="29"/>
      <c r="E64" s="23"/>
      <c r="F64" s="23"/>
      <c r="G64" s="23"/>
      <c r="H64" s="23"/>
      <c r="I64" s="23"/>
      <c r="J64" s="23"/>
      <c r="K64" s="23"/>
      <c r="L64" s="23"/>
      <c r="M64" s="2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52"/>
  <sheetViews>
    <sheetView workbookViewId="0">
      <selection activeCell="I51" sqref="I51"/>
    </sheetView>
  </sheetViews>
  <sheetFormatPr defaultRowHeight="15" x14ac:dyDescent="0.25"/>
  <cols>
    <col min="1" max="1" width="4.85546875" bestFit="1" customWidth="1"/>
    <col min="2" max="2" width="4.7109375" style="5" bestFit="1" customWidth="1"/>
    <col min="3" max="3" width="6.7109375" style="8" bestFit="1" customWidth="1"/>
    <col min="4" max="4" width="8.85546875" style="11"/>
    <col min="5" max="6" width="8.85546875" style="14"/>
    <col min="7" max="7" width="8.85546875" style="17"/>
    <col min="8" max="8" width="11" bestFit="1" customWidth="1"/>
    <col min="15" max="15" width="4.7109375" customWidth="1"/>
  </cols>
  <sheetData>
    <row r="1" spans="1:12" ht="15.75" thickBot="1" x14ac:dyDescent="0.3">
      <c r="A1" s="1" t="s">
        <v>0</v>
      </c>
      <c r="B1" s="3" t="s">
        <v>1</v>
      </c>
      <c r="C1" s="6" t="s">
        <v>7</v>
      </c>
      <c r="D1" s="9" t="s">
        <v>2</v>
      </c>
      <c r="E1" s="12" t="s">
        <v>3</v>
      </c>
      <c r="F1" s="12" t="s">
        <v>4</v>
      </c>
      <c r="G1" s="15" t="s">
        <v>5</v>
      </c>
      <c r="H1" s="19"/>
    </row>
    <row r="2" spans="1:12" x14ac:dyDescent="0.25">
      <c r="A2" s="2">
        <v>1</v>
      </c>
      <c r="B2" s="4">
        <v>2</v>
      </c>
      <c r="C2" s="6"/>
      <c r="D2" s="9"/>
      <c r="E2" s="12"/>
      <c r="F2" s="12"/>
      <c r="G2" s="15"/>
    </row>
    <row r="3" spans="1:12" x14ac:dyDescent="0.25">
      <c r="A3" s="2">
        <v>2</v>
      </c>
      <c r="B3" s="4">
        <v>2</v>
      </c>
      <c r="C3" s="6"/>
      <c r="D3" s="9"/>
      <c r="E3" s="12"/>
      <c r="F3" s="12"/>
      <c r="G3" s="15"/>
    </row>
    <row r="4" spans="1:12" x14ac:dyDescent="0.25">
      <c r="A4" s="2">
        <v>3</v>
      </c>
      <c r="B4" s="4">
        <v>1</v>
      </c>
      <c r="C4" s="6"/>
      <c r="D4" s="9"/>
      <c r="E4" s="12"/>
      <c r="F4" s="12"/>
      <c r="G4" s="15"/>
      <c r="J4" t="s">
        <v>10</v>
      </c>
      <c r="K4" t="s">
        <v>11</v>
      </c>
      <c r="L4" t="s">
        <v>12</v>
      </c>
    </row>
    <row r="5" spans="1:12" x14ac:dyDescent="0.25">
      <c r="A5" s="2">
        <v>4</v>
      </c>
      <c r="B5" s="4">
        <v>0</v>
      </c>
      <c r="C5" s="6"/>
      <c r="D5" s="9"/>
      <c r="E5" s="12"/>
      <c r="F5" s="12"/>
      <c r="G5" s="15"/>
      <c r="I5">
        <v>1</v>
      </c>
      <c r="J5">
        <v>-5</v>
      </c>
      <c r="K5">
        <v>5</v>
      </c>
      <c r="L5">
        <v>0</v>
      </c>
    </row>
    <row r="6" spans="1:12" x14ac:dyDescent="0.25">
      <c r="A6" s="2">
        <v>5</v>
      </c>
      <c r="B6" s="4">
        <v>2</v>
      </c>
      <c r="C6" s="6"/>
      <c r="D6" s="9"/>
      <c r="E6" s="12"/>
      <c r="F6" s="12"/>
      <c r="G6" s="15"/>
      <c r="I6">
        <v>50</v>
      </c>
      <c r="J6">
        <v>-5</v>
      </c>
      <c r="K6">
        <v>5</v>
      </c>
      <c r="L6">
        <v>0</v>
      </c>
    </row>
    <row r="7" spans="1:12" x14ac:dyDescent="0.25">
      <c r="A7" s="2">
        <v>6</v>
      </c>
      <c r="B7" s="4">
        <v>1</v>
      </c>
      <c r="C7" s="6"/>
      <c r="D7" s="9"/>
      <c r="E7" s="12"/>
      <c r="F7" s="12"/>
      <c r="G7" s="15"/>
    </row>
    <row r="8" spans="1:12" x14ac:dyDescent="0.25">
      <c r="A8" s="2">
        <v>7</v>
      </c>
      <c r="B8" s="4">
        <v>0</v>
      </c>
      <c r="C8" s="7">
        <f>AVERAGE(B2:B7)</f>
        <v>1.3333333333333333</v>
      </c>
      <c r="D8" s="10">
        <f>B8-C8</f>
        <v>-1.3333333333333333</v>
      </c>
      <c r="E8" s="13">
        <f>ABS(D8)</f>
        <v>1.3333333333333333</v>
      </c>
      <c r="F8" s="13">
        <f>AVERAGE(E$8:E8)</f>
        <v>1.3333333333333333</v>
      </c>
      <c r="G8" s="16">
        <f>SUM(D$8:D8)/F8</f>
        <v>-1</v>
      </c>
    </row>
    <row r="9" spans="1:12" x14ac:dyDescent="0.25">
      <c r="A9" s="2">
        <v>8</v>
      </c>
      <c r="B9" s="4">
        <v>2</v>
      </c>
      <c r="C9" s="7">
        <f t="shared" ref="C9:C52" si="0">AVERAGE(B3:B8)</f>
        <v>1</v>
      </c>
      <c r="D9" s="10">
        <f t="shared" ref="D9:D51" si="1">B9-C9</f>
        <v>1</v>
      </c>
      <c r="E9" s="13">
        <f t="shared" ref="E9:E51" si="2">ABS(D9)</f>
        <v>1</v>
      </c>
      <c r="F9" s="13">
        <f>AVERAGE(E$8:E9)</f>
        <v>1.1666666666666665</v>
      </c>
      <c r="G9" s="16">
        <f>SUM(D$8:D9)/F9</f>
        <v>-0.2857142857142857</v>
      </c>
    </row>
    <row r="10" spans="1:12" x14ac:dyDescent="0.25">
      <c r="A10" s="2">
        <v>9</v>
      </c>
      <c r="B10" s="4">
        <v>2</v>
      </c>
      <c r="C10" s="7">
        <f t="shared" si="0"/>
        <v>1</v>
      </c>
      <c r="D10" s="10">
        <f t="shared" si="1"/>
        <v>1</v>
      </c>
      <c r="E10" s="13">
        <f t="shared" si="2"/>
        <v>1</v>
      </c>
      <c r="F10" s="13">
        <f>AVERAGE(E$8:E10)</f>
        <v>1.1111111111111109</v>
      </c>
      <c r="G10" s="16">
        <f>SUM(D$8:D10)/F10</f>
        <v>0.6000000000000002</v>
      </c>
    </row>
    <row r="11" spans="1:12" x14ac:dyDescent="0.25">
      <c r="A11" s="2">
        <v>10</v>
      </c>
      <c r="B11" s="4">
        <v>3</v>
      </c>
      <c r="C11" s="7">
        <f t="shared" si="0"/>
        <v>1.1666666666666667</v>
      </c>
      <c r="D11" s="10">
        <f>B11-C11</f>
        <v>1.8333333333333333</v>
      </c>
      <c r="E11" s="13">
        <f t="shared" si="2"/>
        <v>1.8333333333333333</v>
      </c>
      <c r="F11" s="13">
        <f>AVERAGE(E$8:E11)</f>
        <v>1.2916666666666665</v>
      </c>
      <c r="G11" s="16">
        <f>SUM(D$8:D11)/F11</f>
        <v>1.9354838709677422</v>
      </c>
    </row>
    <row r="12" spans="1:12" x14ac:dyDescent="0.25">
      <c r="A12" s="2">
        <v>11</v>
      </c>
      <c r="B12" s="4">
        <v>1</v>
      </c>
      <c r="C12" s="7">
        <f t="shared" si="0"/>
        <v>1.6666666666666667</v>
      </c>
      <c r="D12" s="10">
        <f t="shared" si="1"/>
        <v>-0.66666666666666674</v>
      </c>
      <c r="E12" s="13">
        <f>ABS(D12)</f>
        <v>0.66666666666666674</v>
      </c>
      <c r="F12" s="13">
        <f>AVERAGE(E$8:E12)</f>
        <v>1.1666666666666665</v>
      </c>
      <c r="G12" s="16">
        <f>SUM(D$8:D12)/F12</f>
        <v>1.5714285714285716</v>
      </c>
    </row>
    <row r="13" spans="1:12" x14ac:dyDescent="0.25">
      <c r="A13" s="2">
        <v>12</v>
      </c>
      <c r="B13" s="4">
        <v>3</v>
      </c>
      <c r="C13" s="7">
        <f t="shared" si="0"/>
        <v>1.5</v>
      </c>
      <c r="D13" s="10">
        <f t="shared" si="1"/>
        <v>1.5</v>
      </c>
      <c r="E13" s="13">
        <f t="shared" si="2"/>
        <v>1.5</v>
      </c>
      <c r="F13" s="13">
        <f>AVERAGE(E$8:E13)</f>
        <v>1.2222222222222221</v>
      </c>
      <c r="G13" s="16">
        <f>SUM(D$8:D13)/F13</f>
        <v>2.7272727272727275</v>
      </c>
    </row>
    <row r="14" spans="1:12" x14ac:dyDescent="0.25">
      <c r="A14" s="2">
        <v>13</v>
      </c>
      <c r="B14" s="4">
        <v>3</v>
      </c>
      <c r="C14" s="7">
        <f t="shared" si="0"/>
        <v>1.8333333333333333</v>
      </c>
      <c r="D14" s="10">
        <f t="shared" si="1"/>
        <v>1.1666666666666667</v>
      </c>
      <c r="E14" s="13">
        <f t="shared" si="2"/>
        <v>1.1666666666666667</v>
      </c>
      <c r="F14" s="13">
        <f>AVERAGE(E$8:E14)</f>
        <v>1.2142857142857142</v>
      </c>
      <c r="G14" s="16">
        <f>SUM(D$8:D14)/F14</f>
        <v>3.7058823529411766</v>
      </c>
    </row>
    <row r="15" spans="1:12" x14ac:dyDescent="0.25">
      <c r="A15" s="2">
        <v>14</v>
      </c>
      <c r="B15" s="4">
        <v>2</v>
      </c>
      <c r="C15" s="7">
        <f t="shared" si="0"/>
        <v>2.3333333333333335</v>
      </c>
      <c r="D15" s="10">
        <f t="shared" si="1"/>
        <v>-0.33333333333333348</v>
      </c>
      <c r="E15" s="13">
        <f t="shared" si="2"/>
        <v>0.33333333333333348</v>
      </c>
      <c r="F15" s="13">
        <f>AVERAGE(E$8:E15)</f>
        <v>1.1041666666666667</v>
      </c>
      <c r="G15" s="16">
        <f>SUM(D$8:D15)/F15</f>
        <v>3.7735849056603765</v>
      </c>
    </row>
    <row r="16" spans="1:12" x14ac:dyDescent="0.25">
      <c r="A16" s="2">
        <v>15</v>
      </c>
      <c r="B16" s="4">
        <v>1</v>
      </c>
      <c r="C16" s="7">
        <f t="shared" si="0"/>
        <v>2.3333333333333335</v>
      </c>
      <c r="D16" s="10">
        <f t="shared" si="1"/>
        <v>-1.3333333333333335</v>
      </c>
      <c r="E16" s="13">
        <f t="shared" si="2"/>
        <v>1.3333333333333335</v>
      </c>
      <c r="F16" s="13">
        <f>AVERAGE(E$8:E16)</f>
        <v>1.1296296296296298</v>
      </c>
      <c r="G16" s="16">
        <f>SUM(D$8:D16)/F16</f>
        <v>2.5081967213114744</v>
      </c>
    </row>
    <row r="17" spans="1:7" hidden="1" x14ac:dyDescent="0.25">
      <c r="A17" s="2">
        <v>16</v>
      </c>
      <c r="B17" s="4">
        <v>6</v>
      </c>
      <c r="C17" s="7">
        <f t="shared" si="0"/>
        <v>2.1666666666666665</v>
      </c>
      <c r="D17" s="10">
        <f t="shared" si="1"/>
        <v>3.8333333333333335</v>
      </c>
      <c r="E17" s="13">
        <f t="shared" si="2"/>
        <v>3.8333333333333335</v>
      </c>
      <c r="F17" s="13">
        <f>AVERAGE(E$8:E17)</f>
        <v>1.4000000000000001</v>
      </c>
      <c r="G17" s="16">
        <f>SUM(D$8:D17)/F17</f>
        <v>4.761904761904761</v>
      </c>
    </row>
    <row r="18" spans="1:7" hidden="1" x14ac:dyDescent="0.25">
      <c r="A18" s="2">
        <v>17</v>
      </c>
      <c r="B18" s="4">
        <v>2</v>
      </c>
      <c r="C18" s="7">
        <f t="shared" si="0"/>
        <v>2.6666666666666665</v>
      </c>
      <c r="D18" s="10">
        <f t="shared" si="1"/>
        <v>-0.66666666666666652</v>
      </c>
      <c r="E18" s="13">
        <f t="shared" si="2"/>
        <v>0.66666666666666652</v>
      </c>
      <c r="F18" s="13">
        <f>AVERAGE(E$8:E18)</f>
        <v>1.3333333333333335</v>
      </c>
      <c r="G18" s="16">
        <f>SUM(D$8:D18)/F18</f>
        <v>4.4999999999999991</v>
      </c>
    </row>
    <row r="19" spans="1:7" hidden="1" x14ac:dyDescent="0.25">
      <c r="A19" s="2">
        <v>18</v>
      </c>
      <c r="B19" s="4">
        <v>1</v>
      </c>
      <c r="C19" s="7">
        <f t="shared" si="0"/>
        <v>2.8333333333333335</v>
      </c>
      <c r="D19" s="10">
        <f t="shared" si="1"/>
        <v>-1.8333333333333335</v>
      </c>
      <c r="E19" s="13">
        <f t="shared" si="2"/>
        <v>1.8333333333333335</v>
      </c>
      <c r="F19" s="13">
        <f>AVERAGE(E$8:E19)</f>
        <v>1.375</v>
      </c>
      <c r="G19" s="16">
        <f>SUM(D$8:D19)/F19</f>
        <v>3.0303030303030298</v>
      </c>
    </row>
    <row r="20" spans="1:7" hidden="1" x14ac:dyDescent="0.25">
      <c r="A20" s="2">
        <v>19</v>
      </c>
      <c r="B20" s="4">
        <v>2</v>
      </c>
      <c r="C20" s="7">
        <f t="shared" si="0"/>
        <v>2.5</v>
      </c>
      <c r="D20" s="10">
        <f t="shared" si="1"/>
        <v>-0.5</v>
      </c>
      <c r="E20" s="13">
        <f t="shared" si="2"/>
        <v>0.5</v>
      </c>
      <c r="F20" s="13">
        <f>AVERAGE(E$8:E20)</f>
        <v>1.3076923076923077</v>
      </c>
      <c r="G20" s="16">
        <f>SUM(D$8:D20)/F20</f>
        <v>2.8039215686274503</v>
      </c>
    </row>
    <row r="21" spans="1:7" hidden="1" x14ac:dyDescent="0.25">
      <c r="A21" s="2">
        <v>20</v>
      </c>
      <c r="B21" s="4">
        <v>2</v>
      </c>
      <c r="C21" s="7">
        <f t="shared" si="0"/>
        <v>2.3333333333333335</v>
      </c>
      <c r="D21" s="10">
        <f t="shared" si="1"/>
        <v>-0.33333333333333348</v>
      </c>
      <c r="E21" s="13">
        <f t="shared" si="2"/>
        <v>0.33333333333333348</v>
      </c>
      <c r="F21" s="13">
        <f>AVERAGE(E$8:E21)</f>
        <v>1.2380952380952379</v>
      </c>
      <c r="G21" s="16">
        <f>SUM(D$8:D21)/F21</f>
        <v>2.6923076923076921</v>
      </c>
    </row>
    <row r="22" spans="1:7" hidden="1" x14ac:dyDescent="0.25">
      <c r="A22" s="2">
        <v>21</v>
      </c>
      <c r="B22" s="4">
        <v>3</v>
      </c>
      <c r="C22" s="7">
        <f t="shared" si="0"/>
        <v>2.3333333333333335</v>
      </c>
      <c r="D22" s="10">
        <f t="shared" si="1"/>
        <v>0.66666666666666652</v>
      </c>
      <c r="E22" s="13">
        <f t="shared" si="2"/>
        <v>0.66666666666666652</v>
      </c>
      <c r="F22" s="13">
        <f>AVERAGE(E$8:E22)</f>
        <v>1.2</v>
      </c>
      <c r="G22" s="16">
        <f>SUM(D$8:D22)/F22</f>
        <v>3.3333333333333326</v>
      </c>
    </row>
    <row r="23" spans="1:7" hidden="1" x14ac:dyDescent="0.25">
      <c r="A23" s="2">
        <v>22</v>
      </c>
      <c r="B23" s="4">
        <v>4</v>
      </c>
      <c r="C23" s="7">
        <f t="shared" si="0"/>
        <v>2.6666666666666665</v>
      </c>
      <c r="D23" s="10">
        <f t="shared" si="1"/>
        <v>1.3333333333333335</v>
      </c>
      <c r="E23" s="13">
        <f t="shared" si="2"/>
        <v>1.3333333333333335</v>
      </c>
      <c r="F23" s="13">
        <f>AVERAGE(E$8:E23)</f>
        <v>1.2083333333333333</v>
      </c>
      <c r="G23" s="16">
        <f>SUM(D$8:D23)/F23</f>
        <v>4.4137931034482749</v>
      </c>
    </row>
    <row r="24" spans="1:7" hidden="1" x14ac:dyDescent="0.25">
      <c r="A24" s="2">
        <v>23</v>
      </c>
      <c r="B24" s="4">
        <v>4</v>
      </c>
      <c r="C24" s="7">
        <f t="shared" si="0"/>
        <v>2.3333333333333335</v>
      </c>
      <c r="D24" s="10">
        <f t="shared" si="1"/>
        <v>1.6666666666666665</v>
      </c>
      <c r="E24" s="13">
        <f t="shared" si="2"/>
        <v>1.6666666666666665</v>
      </c>
      <c r="F24" s="13">
        <f>AVERAGE(E$8:E24)</f>
        <v>1.2352941176470589</v>
      </c>
      <c r="G24" s="16">
        <f>SUM(D$8:D24)/F24</f>
        <v>5.6666666666666652</v>
      </c>
    </row>
    <row r="25" spans="1:7" hidden="1" x14ac:dyDescent="0.25">
      <c r="A25" s="2">
        <v>24</v>
      </c>
      <c r="B25" s="4">
        <v>5</v>
      </c>
      <c r="C25" s="7">
        <f t="shared" si="0"/>
        <v>2.6666666666666665</v>
      </c>
      <c r="D25" s="10">
        <f t="shared" si="1"/>
        <v>2.3333333333333335</v>
      </c>
      <c r="E25" s="13">
        <f t="shared" si="2"/>
        <v>2.3333333333333335</v>
      </c>
      <c r="F25" s="13">
        <f>AVERAGE(E$8:E25)</f>
        <v>1.2962962962962963</v>
      </c>
      <c r="G25" s="16">
        <f>SUM(D$8:D25)/F25</f>
        <v>7.1999999999999993</v>
      </c>
    </row>
    <row r="26" spans="1:7" hidden="1" x14ac:dyDescent="0.25">
      <c r="A26" s="2">
        <v>25</v>
      </c>
      <c r="B26" s="4">
        <v>4</v>
      </c>
      <c r="C26" s="7">
        <f t="shared" si="0"/>
        <v>3.3333333333333335</v>
      </c>
      <c r="D26" s="10">
        <f t="shared" si="1"/>
        <v>0.66666666666666652</v>
      </c>
      <c r="E26" s="13">
        <f t="shared" si="2"/>
        <v>0.66666666666666652</v>
      </c>
      <c r="F26" s="13">
        <f>AVERAGE(E$8:E26)</f>
        <v>1.263157894736842</v>
      </c>
      <c r="G26" s="16">
        <f>SUM(D$8:D26)/F26</f>
        <v>7.9166666666666661</v>
      </c>
    </row>
    <row r="27" spans="1:7" hidden="1" x14ac:dyDescent="0.25">
      <c r="A27" s="2">
        <v>26</v>
      </c>
      <c r="B27" s="4">
        <v>2</v>
      </c>
      <c r="C27" s="7">
        <f t="shared" si="0"/>
        <v>3.6666666666666665</v>
      </c>
      <c r="D27" s="10">
        <f t="shared" si="1"/>
        <v>-1.6666666666666665</v>
      </c>
      <c r="E27" s="13">
        <f t="shared" si="2"/>
        <v>1.6666666666666665</v>
      </c>
      <c r="F27" s="13">
        <f>AVERAGE(E$8:E27)</f>
        <v>1.2833333333333334</v>
      </c>
      <c r="G27" s="16">
        <f>SUM(D$8:D27)/F27</f>
        <v>6.4935064935064917</v>
      </c>
    </row>
    <row r="28" spans="1:7" hidden="1" x14ac:dyDescent="0.25">
      <c r="A28" s="2">
        <v>27</v>
      </c>
      <c r="B28" s="4">
        <v>1</v>
      </c>
      <c r="C28" s="7">
        <f t="shared" si="0"/>
        <v>3.6666666666666665</v>
      </c>
      <c r="D28" s="10">
        <f t="shared" si="1"/>
        <v>-2.6666666666666665</v>
      </c>
      <c r="E28" s="13">
        <f t="shared" si="2"/>
        <v>2.6666666666666665</v>
      </c>
      <c r="F28" s="13">
        <f>AVERAGE(E$8:E28)</f>
        <v>1.3492063492063493</v>
      </c>
      <c r="G28" s="16">
        <f>SUM(D$8:D28)/F28</f>
        <v>4.1999999999999993</v>
      </c>
    </row>
    <row r="29" spans="1:7" hidden="1" x14ac:dyDescent="0.25">
      <c r="A29" s="2">
        <v>28</v>
      </c>
      <c r="B29" s="4">
        <v>4</v>
      </c>
      <c r="C29" s="7">
        <f t="shared" si="0"/>
        <v>3.3333333333333335</v>
      </c>
      <c r="D29" s="10">
        <f t="shared" si="1"/>
        <v>0.66666666666666652</v>
      </c>
      <c r="E29" s="13">
        <f t="shared" si="2"/>
        <v>0.66666666666666652</v>
      </c>
      <c r="F29" s="13">
        <f>AVERAGE(E$8:E29)</f>
        <v>1.3181818181818183</v>
      </c>
      <c r="G29" s="16">
        <f>SUM(D$8:D29)/F29</f>
        <v>4.8045977011494241</v>
      </c>
    </row>
    <row r="30" spans="1:7" hidden="1" x14ac:dyDescent="0.25">
      <c r="A30" s="2">
        <v>29</v>
      </c>
      <c r="B30" s="4">
        <v>3</v>
      </c>
      <c r="C30" s="7">
        <f t="shared" si="0"/>
        <v>3.3333333333333335</v>
      </c>
      <c r="D30" s="10">
        <f t="shared" si="1"/>
        <v>-0.33333333333333348</v>
      </c>
      <c r="E30" s="13">
        <f t="shared" si="2"/>
        <v>0.33333333333333348</v>
      </c>
      <c r="F30" s="13">
        <f>AVERAGE(E$8:E30)</f>
        <v>1.2753623188405798</v>
      </c>
      <c r="G30" s="16">
        <f>SUM(D$8:D30)/F30</f>
        <v>4.7045454545454524</v>
      </c>
    </row>
    <row r="31" spans="1:7" hidden="1" x14ac:dyDescent="0.25">
      <c r="A31" s="2">
        <v>30</v>
      </c>
      <c r="B31" s="4">
        <v>4</v>
      </c>
      <c r="C31" s="7">
        <f t="shared" si="0"/>
        <v>3.1666666666666665</v>
      </c>
      <c r="D31" s="10">
        <f t="shared" si="1"/>
        <v>0.83333333333333348</v>
      </c>
      <c r="E31" s="13">
        <f t="shared" si="2"/>
        <v>0.83333333333333348</v>
      </c>
      <c r="F31" s="13">
        <f>AVERAGE(E$8:E31)</f>
        <v>1.2569444444444444</v>
      </c>
      <c r="G31" s="16">
        <f>SUM(D$8:D31)/F31</f>
        <v>5.4364640883977895</v>
      </c>
    </row>
    <row r="32" spans="1:7" hidden="1" x14ac:dyDescent="0.25">
      <c r="A32" s="2">
        <v>31</v>
      </c>
      <c r="B32" s="4">
        <v>3</v>
      </c>
      <c r="C32" s="7">
        <f t="shared" si="0"/>
        <v>3</v>
      </c>
      <c r="D32" s="10">
        <f t="shared" si="1"/>
        <v>0</v>
      </c>
      <c r="E32" s="13">
        <f t="shared" si="2"/>
        <v>0</v>
      </c>
      <c r="F32" s="13">
        <f>AVERAGE(E$8:E32)</f>
        <v>1.2066666666666668</v>
      </c>
      <c r="G32" s="16">
        <f>SUM(D$8:D32)/F32</f>
        <v>5.6629834254143629</v>
      </c>
    </row>
    <row r="33" spans="1:7" hidden="1" x14ac:dyDescent="0.25">
      <c r="A33" s="2">
        <v>32</v>
      </c>
      <c r="B33" s="4">
        <v>1</v>
      </c>
      <c r="C33" s="7">
        <f t="shared" si="0"/>
        <v>2.8333333333333335</v>
      </c>
      <c r="D33" s="10">
        <f t="shared" si="1"/>
        <v>-1.8333333333333335</v>
      </c>
      <c r="E33" s="13">
        <f t="shared" si="2"/>
        <v>1.8333333333333335</v>
      </c>
      <c r="F33" s="13">
        <f>AVERAGE(E$8:E33)</f>
        <v>1.2307692307692308</v>
      </c>
      <c r="G33" s="16">
        <f>SUM(D$8:D33)/F33</f>
        <v>4.0624999999999982</v>
      </c>
    </row>
    <row r="34" spans="1:7" hidden="1" x14ac:dyDescent="0.25">
      <c r="A34" s="2">
        <v>33</v>
      </c>
      <c r="B34" s="4">
        <v>5</v>
      </c>
      <c r="C34" s="7">
        <f t="shared" si="0"/>
        <v>2.6666666666666665</v>
      </c>
      <c r="D34" s="10">
        <f t="shared" si="1"/>
        <v>2.3333333333333335</v>
      </c>
      <c r="E34" s="13">
        <f t="shared" si="2"/>
        <v>2.3333333333333335</v>
      </c>
      <c r="F34" s="13">
        <f>AVERAGE(E$8:E34)</f>
        <v>1.271604938271605</v>
      </c>
      <c r="G34" s="16">
        <f>SUM(D$8:D34)/F34</f>
        <v>5.7669902912621342</v>
      </c>
    </row>
    <row r="35" spans="1:7" hidden="1" x14ac:dyDescent="0.25">
      <c r="A35" s="2">
        <v>34</v>
      </c>
      <c r="B35" s="4">
        <v>2</v>
      </c>
      <c r="C35" s="7">
        <f t="shared" si="0"/>
        <v>3.3333333333333335</v>
      </c>
      <c r="D35" s="10">
        <f t="shared" si="1"/>
        <v>-1.3333333333333335</v>
      </c>
      <c r="E35" s="13">
        <f t="shared" si="2"/>
        <v>1.3333333333333335</v>
      </c>
      <c r="F35" s="13">
        <f>AVERAGE(E$8:E35)</f>
        <v>1.2738095238095239</v>
      </c>
      <c r="G35" s="16">
        <f>SUM(D$8:D35)/F35</f>
        <v>4.7102803738317736</v>
      </c>
    </row>
    <row r="36" spans="1:7" hidden="1" x14ac:dyDescent="0.25">
      <c r="A36" s="2">
        <v>35</v>
      </c>
      <c r="B36" s="4">
        <v>0</v>
      </c>
      <c r="C36" s="7">
        <f t="shared" si="0"/>
        <v>3</v>
      </c>
      <c r="D36" s="10">
        <f t="shared" si="1"/>
        <v>-3</v>
      </c>
      <c r="E36" s="13">
        <f t="shared" si="2"/>
        <v>3</v>
      </c>
      <c r="F36" s="13">
        <f>AVERAGE(E$8:E36)</f>
        <v>1.3333333333333335</v>
      </c>
      <c r="G36" s="16">
        <f>SUM(D$8:D36)/F36</f>
        <v>2.2499999999999982</v>
      </c>
    </row>
    <row r="37" spans="1:7" hidden="1" x14ac:dyDescent="0.25">
      <c r="A37" s="2">
        <v>36</v>
      </c>
      <c r="B37" s="4">
        <v>7</v>
      </c>
      <c r="C37" s="7">
        <f t="shared" si="0"/>
        <v>2.5</v>
      </c>
      <c r="D37" s="10">
        <f t="shared" si="1"/>
        <v>4.5</v>
      </c>
      <c r="E37" s="13">
        <f t="shared" si="2"/>
        <v>4.5</v>
      </c>
      <c r="F37" s="13">
        <f>AVERAGE(E$8:E37)</f>
        <v>1.4388888888888891</v>
      </c>
      <c r="G37" s="16">
        <f>SUM(D$8:D37)/F37</f>
        <v>5.2123552123552104</v>
      </c>
    </row>
    <row r="38" spans="1:7" hidden="1" x14ac:dyDescent="0.25">
      <c r="A38" s="2">
        <v>37</v>
      </c>
      <c r="B38" s="4">
        <v>3</v>
      </c>
      <c r="C38" s="7">
        <f t="shared" si="0"/>
        <v>3</v>
      </c>
      <c r="D38" s="10">
        <f t="shared" si="1"/>
        <v>0</v>
      </c>
      <c r="E38" s="13">
        <f t="shared" si="2"/>
        <v>0</v>
      </c>
      <c r="F38" s="13">
        <f>AVERAGE(E$8:E38)</f>
        <v>1.39247311827957</v>
      </c>
      <c r="G38" s="16">
        <f>SUM(D$8:D38)/F38</f>
        <v>5.3861003861003844</v>
      </c>
    </row>
    <row r="39" spans="1:7" hidden="1" x14ac:dyDescent="0.25">
      <c r="A39" s="2">
        <v>38</v>
      </c>
      <c r="B39" s="4">
        <v>5</v>
      </c>
      <c r="C39" s="7">
        <f t="shared" si="0"/>
        <v>3</v>
      </c>
      <c r="D39" s="10">
        <f t="shared" si="1"/>
        <v>2</v>
      </c>
      <c r="E39" s="13">
        <f t="shared" si="2"/>
        <v>2</v>
      </c>
      <c r="F39" s="13">
        <f>AVERAGE(E$8:E39)</f>
        <v>1.4114583333333335</v>
      </c>
      <c r="G39" s="16">
        <f>SUM(D$8:D39)/F39</f>
        <v>6.7306273062730604</v>
      </c>
    </row>
    <row r="40" spans="1:7" hidden="1" x14ac:dyDescent="0.25">
      <c r="A40" s="2">
        <v>39</v>
      </c>
      <c r="B40" s="4">
        <v>5</v>
      </c>
      <c r="C40" s="7">
        <f t="shared" si="0"/>
        <v>3.6666666666666665</v>
      </c>
      <c r="D40" s="10">
        <f t="shared" si="1"/>
        <v>1.3333333333333335</v>
      </c>
      <c r="E40" s="13">
        <f t="shared" si="2"/>
        <v>1.3333333333333335</v>
      </c>
      <c r="F40" s="13">
        <f>AVERAGE(E$8:E40)</f>
        <v>1.4090909090909094</v>
      </c>
      <c r="G40" s="16">
        <f>SUM(D$8:D40)/F40</f>
        <v>7.6881720430107503</v>
      </c>
    </row>
    <row r="41" spans="1:7" hidden="1" x14ac:dyDescent="0.25">
      <c r="A41" s="2">
        <v>40</v>
      </c>
      <c r="B41" s="4">
        <v>6</v>
      </c>
      <c r="C41" s="7">
        <f t="shared" si="0"/>
        <v>3.6666666666666665</v>
      </c>
      <c r="D41" s="10">
        <f t="shared" si="1"/>
        <v>2.3333333333333335</v>
      </c>
      <c r="E41" s="13">
        <f t="shared" si="2"/>
        <v>2.3333333333333335</v>
      </c>
      <c r="F41" s="13">
        <f>AVERAGE(E$8:E41)</f>
        <v>1.4362745098039218</v>
      </c>
      <c r="G41" s="16">
        <f>SUM(D$8:D41)/F41</f>
        <v>9.1672354948805435</v>
      </c>
    </row>
    <row r="42" spans="1:7" hidden="1" x14ac:dyDescent="0.25">
      <c r="A42" s="2">
        <v>41</v>
      </c>
      <c r="B42" s="4">
        <v>2</v>
      </c>
      <c r="C42" s="7">
        <f t="shared" si="0"/>
        <v>4.333333333333333</v>
      </c>
      <c r="D42" s="10">
        <f t="shared" si="1"/>
        <v>-2.333333333333333</v>
      </c>
      <c r="E42" s="13">
        <f t="shared" si="2"/>
        <v>2.333333333333333</v>
      </c>
      <c r="F42" s="13">
        <f>AVERAGE(E$8:E42)</f>
        <v>1.4619047619047623</v>
      </c>
      <c r="G42" s="16">
        <f>SUM(D$8:D42)/F42</f>
        <v>7.4104234527687272</v>
      </c>
    </row>
    <row r="43" spans="1:7" hidden="1" x14ac:dyDescent="0.25">
      <c r="A43" s="2">
        <v>42</v>
      </c>
      <c r="B43" s="4">
        <v>3</v>
      </c>
      <c r="C43" s="7">
        <f t="shared" si="0"/>
        <v>4.666666666666667</v>
      </c>
      <c r="D43" s="10">
        <f t="shared" si="1"/>
        <v>-1.666666666666667</v>
      </c>
      <c r="E43" s="13">
        <f t="shared" si="2"/>
        <v>1.666666666666667</v>
      </c>
      <c r="F43" s="13">
        <f>AVERAGE(E$8:E43)</f>
        <v>1.4675925925925928</v>
      </c>
      <c r="G43" s="16">
        <f>SUM(D$8:D43)/F43</f>
        <v>6.2460567823343824</v>
      </c>
    </row>
    <row r="44" spans="1:7" x14ac:dyDescent="0.25">
      <c r="A44" s="2">
        <v>43</v>
      </c>
      <c r="B44" s="4">
        <v>4</v>
      </c>
      <c r="C44" s="7">
        <f t="shared" si="0"/>
        <v>4</v>
      </c>
      <c r="D44" s="10">
        <f t="shared" si="1"/>
        <v>0</v>
      </c>
      <c r="E44" s="13">
        <f t="shared" si="2"/>
        <v>0</v>
      </c>
      <c r="F44" s="13">
        <f>AVERAGE(E$8:E44)</f>
        <v>1.4279279279279282</v>
      </c>
      <c r="G44" s="16">
        <f>SUM(D$8:D44)/F44</f>
        <v>6.4195583596214485</v>
      </c>
    </row>
    <row r="45" spans="1:7" x14ac:dyDescent="0.25">
      <c r="A45" s="2">
        <v>44</v>
      </c>
      <c r="B45" s="4">
        <v>2</v>
      </c>
      <c r="C45" s="7">
        <f t="shared" si="0"/>
        <v>4.166666666666667</v>
      </c>
      <c r="D45" s="10">
        <f t="shared" si="1"/>
        <v>-2.166666666666667</v>
      </c>
      <c r="E45" s="13">
        <f t="shared" si="2"/>
        <v>2.166666666666667</v>
      </c>
      <c r="F45" s="13">
        <f>AVERAGE(E$8:E45)</f>
        <v>1.4473684210526319</v>
      </c>
      <c r="G45" s="16">
        <f>SUM(D$8:D45)/F45</f>
        <v>4.8363636363636333</v>
      </c>
    </row>
    <row r="46" spans="1:7" x14ac:dyDescent="0.25">
      <c r="A46" s="2">
        <v>45</v>
      </c>
      <c r="B46" s="4">
        <v>3</v>
      </c>
      <c r="C46" s="7">
        <f t="shared" si="0"/>
        <v>3.6666666666666665</v>
      </c>
      <c r="D46" s="10">
        <f t="shared" si="1"/>
        <v>-0.66666666666666652</v>
      </c>
      <c r="E46" s="13">
        <f t="shared" si="2"/>
        <v>0.66666666666666652</v>
      </c>
      <c r="F46" s="13">
        <f>AVERAGE(E$8:E46)</f>
        <v>1.4273504273504274</v>
      </c>
      <c r="G46" s="16">
        <f>SUM(D$8:D46)/F46</f>
        <v>4.437125748502992</v>
      </c>
    </row>
    <row r="47" spans="1:7" x14ac:dyDescent="0.25">
      <c r="A47" s="2">
        <v>46</v>
      </c>
      <c r="B47" s="4">
        <v>3</v>
      </c>
      <c r="C47" s="7">
        <f t="shared" si="0"/>
        <v>3.3333333333333335</v>
      </c>
      <c r="D47" s="10">
        <f t="shared" si="1"/>
        <v>-0.33333333333333348</v>
      </c>
      <c r="E47" s="13">
        <f t="shared" si="2"/>
        <v>0.33333333333333348</v>
      </c>
      <c r="F47" s="13">
        <f>AVERAGE(E$8:E47)</f>
        <v>1.4000000000000001</v>
      </c>
      <c r="G47" s="16">
        <f>SUM(D$8:D47)/F47</f>
        <v>4.2857142857142829</v>
      </c>
    </row>
    <row r="48" spans="1:7" x14ac:dyDescent="0.25">
      <c r="A48" s="2">
        <v>47</v>
      </c>
      <c r="B48" s="4">
        <v>6</v>
      </c>
      <c r="C48" s="7">
        <f t="shared" si="0"/>
        <v>2.8333333333333335</v>
      </c>
      <c r="D48" s="10">
        <f t="shared" si="1"/>
        <v>3.1666666666666665</v>
      </c>
      <c r="E48" s="13">
        <f t="shared" si="2"/>
        <v>3.1666666666666665</v>
      </c>
      <c r="F48" s="13">
        <f>AVERAGE(E$8:E48)</f>
        <v>1.443089430894309</v>
      </c>
      <c r="G48" s="16">
        <f>SUM(D$8:D48)/F48</f>
        <v>6.3521126760563353</v>
      </c>
    </row>
    <row r="49" spans="1:9" x14ac:dyDescent="0.25">
      <c r="A49" s="2">
        <v>48</v>
      </c>
      <c r="B49" s="4">
        <v>11</v>
      </c>
      <c r="C49" s="7">
        <f t="shared" si="0"/>
        <v>3.5</v>
      </c>
      <c r="D49" s="10">
        <f t="shared" si="1"/>
        <v>7.5</v>
      </c>
      <c r="E49" s="13">
        <f t="shared" si="2"/>
        <v>7.5</v>
      </c>
      <c r="F49" s="13">
        <f>AVERAGE(E$8:E49)</f>
        <v>1.5873015873015874</v>
      </c>
      <c r="G49" s="16">
        <f>SUM(D$8:D49)/F49</f>
        <v>10.499999999999998</v>
      </c>
    </row>
    <row r="50" spans="1:9" x14ac:dyDescent="0.25">
      <c r="A50" s="2">
        <v>49</v>
      </c>
      <c r="B50" s="4">
        <v>5</v>
      </c>
      <c r="C50" s="7">
        <f t="shared" si="0"/>
        <v>4.833333333333333</v>
      </c>
      <c r="D50" s="10">
        <f t="shared" si="1"/>
        <v>0.16666666666666696</v>
      </c>
      <c r="E50" s="13">
        <f t="shared" si="2"/>
        <v>0.16666666666666696</v>
      </c>
      <c r="F50" s="13">
        <f>AVERAGE(E$8:E50)</f>
        <v>1.5542635658914732</v>
      </c>
      <c r="G50" s="16">
        <f>SUM(D$8:D50)/F50</f>
        <v>10.830423940149624</v>
      </c>
      <c r="H50" s="18" t="s">
        <v>8</v>
      </c>
      <c r="I50" s="18">
        <f>C52</f>
        <v>5.5</v>
      </c>
    </row>
    <row r="51" spans="1:9" x14ac:dyDescent="0.25">
      <c r="A51" s="2">
        <v>50</v>
      </c>
      <c r="B51" s="4">
        <v>5</v>
      </c>
      <c r="C51" s="7">
        <f t="shared" si="0"/>
        <v>5</v>
      </c>
      <c r="D51" s="10">
        <f t="shared" si="1"/>
        <v>0</v>
      </c>
      <c r="E51" s="13">
        <f t="shared" si="2"/>
        <v>0</v>
      </c>
      <c r="F51" s="13">
        <f>AVERAGE(E$8:E51)</f>
        <v>1.5189393939393943</v>
      </c>
      <c r="G51" s="16">
        <f>SUM(D$8:D51)/F51</f>
        <v>11.082294264339149</v>
      </c>
      <c r="H51" s="18" t="s">
        <v>9</v>
      </c>
      <c r="I51" s="18">
        <f>1.25*F51</f>
        <v>1.8986742424242429</v>
      </c>
    </row>
    <row r="52" spans="1:9" x14ac:dyDescent="0.25">
      <c r="C52" s="7">
        <f t="shared" si="0"/>
        <v>5.5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1.ES.MAD.MSE.MAPE.TS.Resi</vt:lpstr>
      <vt:lpstr>2.OPT.Alpha</vt:lpstr>
      <vt:lpstr>MA.MAD.TS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2018-10-04T07:24:45Z</dcterms:created>
  <dcterms:modified xsi:type="dcterms:W3CDTF">2021-01-31T19:57:36Z</dcterms:modified>
</cp:coreProperties>
</file>