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xr:revisionPtr revIDLastSave="0" documentId="13_ncr:1_{76A51FAE-BA56-416A-B8B6-73CECECD08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ES.MAD.MSE.MAPE.TS.Resi" sheetId="7" r:id="rId1"/>
    <sheet name="2.OPT.Alpha6ways" sheetId="10" r:id="rId2"/>
  </sheets>
  <definedNames>
    <definedName name="solver_adj" localSheetId="0" hidden="1">'1.ES.MAD.MSE.MAPE.TS.Resi'!#REF!</definedName>
    <definedName name="solver_adj" localSheetId="1" hidden="1">'2.OPT.Alpha6ways'!$J$1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2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'1.ES.MAD.MSE.MAPE.TS.Resi'!#REF!</definedName>
    <definedName name="solver_opt" localSheetId="1" hidden="1">'2.OPT.Alpha6ways'!$I$6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" i="10" l="1"/>
  <c r="H8" i="10"/>
  <c r="I8" i="10"/>
  <c r="G8" i="10"/>
  <c r="C9" i="10" l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M18" i="10"/>
  <c r="L7" i="10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M1" i="10"/>
  <c r="C8" i="10"/>
  <c r="D8" i="10"/>
  <c r="F8" i="10" s="1"/>
  <c r="D9" i="10" l="1"/>
  <c r="E8" i="10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G9" i="10" l="1"/>
  <c r="E9" i="10"/>
  <c r="F9" i="10"/>
  <c r="D10" i="10"/>
  <c r="G10" i="10" l="1"/>
  <c r="I9" i="10"/>
  <c r="I10" i="10"/>
  <c r="H9" i="10"/>
  <c r="F10" i="10"/>
  <c r="E10" i="10"/>
  <c r="D11" i="10"/>
  <c r="H10" i="10" l="1"/>
  <c r="G11" i="10"/>
  <c r="E11" i="10"/>
  <c r="F11" i="10"/>
  <c r="D12" i="10"/>
  <c r="D8" i="7"/>
  <c r="H11" i="10" l="1"/>
  <c r="I11" i="10"/>
  <c r="G12" i="10"/>
  <c r="G13" i="10"/>
  <c r="H12" i="10"/>
  <c r="D13" i="10"/>
  <c r="E12" i="10"/>
  <c r="F12" i="10"/>
  <c r="F8" i="7"/>
  <c r="I8" i="7" s="1"/>
  <c r="K8" i="7"/>
  <c r="E8" i="7"/>
  <c r="G8" i="7" s="1"/>
  <c r="D9" i="7"/>
  <c r="I12" i="10" l="1"/>
  <c r="D14" i="10"/>
  <c r="E13" i="10"/>
  <c r="F13" i="10"/>
  <c r="F9" i="7"/>
  <c r="I9" i="7" s="1"/>
  <c r="K9" i="7"/>
  <c r="J8" i="7"/>
  <c r="H8" i="7"/>
  <c r="E9" i="7"/>
  <c r="G9" i="7" s="1"/>
  <c r="D10" i="7"/>
  <c r="F10" i="7" s="1"/>
  <c r="I10" i="7" l="1"/>
  <c r="I13" i="10"/>
  <c r="G14" i="10"/>
  <c r="H13" i="10"/>
  <c r="D15" i="10"/>
  <c r="E14" i="10"/>
  <c r="F14" i="10"/>
  <c r="K10" i="7"/>
  <c r="J9" i="7"/>
  <c r="H9" i="7"/>
  <c r="E10" i="7"/>
  <c r="G10" i="7" s="1"/>
  <c r="J10" i="7" s="1"/>
  <c r="D11" i="7"/>
  <c r="K11" i="7" s="1"/>
  <c r="H14" i="10" l="1"/>
  <c r="G15" i="10"/>
  <c r="I14" i="10"/>
  <c r="D16" i="10"/>
  <c r="G16" i="10" s="1"/>
  <c r="E15" i="10"/>
  <c r="F15" i="10"/>
  <c r="F11" i="7"/>
  <c r="I11" i="7" s="1"/>
  <c r="H10" i="7"/>
  <c r="E11" i="7"/>
  <c r="D12" i="7"/>
  <c r="F12" i="7" s="1"/>
  <c r="H15" i="10" l="1"/>
  <c r="I15" i="10"/>
  <c r="F16" i="10"/>
  <c r="I16" i="10" s="1"/>
  <c r="E16" i="10"/>
  <c r="H16" i="10" s="1"/>
  <c r="D17" i="10"/>
  <c r="G17" i="10" s="1"/>
  <c r="K12" i="7"/>
  <c r="H11" i="7"/>
  <c r="G11" i="7"/>
  <c r="I12" i="7"/>
  <c r="D13" i="7"/>
  <c r="E12" i="7"/>
  <c r="G12" i="7" s="1"/>
  <c r="D18" i="10" l="1"/>
  <c r="G18" i="10" s="1"/>
  <c r="E17" i="10"/>
  <c r="H17" i="10" s="1"/>
  <c r="F17" i="10"/>
  <c r="I17" i="10" s="1"/>
  <c r="F13" i="7"/>
  <c r="I13" i="7" s="1"/>
  <c r="K13" i="7"/>
  <c r="J11" i="7"/>
  <c r="J12" i="7"/>
  <c r="H12" i="7"/>
  <c r="E13" i="7"/>
  <c r="G13" i="7" s="1"/>
  <c r="D14" i="7"/>
  <c r="F14" i="7" s="1"/>
  <c r="F18" i="10" l="1"/>
  <c r="I18" i="10" s="1"/>
  <c r="E18" i="10"/>
  <c r="H18" i="10" s="1"/>
  <c r="D19" i="10"/>
  <c r="G19" i="10" s="1"/>
  <c r="K14" i="7"/>
  <c r="J13" i="7"/>
  <c r="I14" i="7"/>
  <c r="H13" i="7"/>
  <c r="D15" i="7"/>
  <c r="F15" i="7" s="1"/>
  <c r="E14" i="7"/>
  <c r="G14" i="7" s="1"/>
  <c r="D20" i="10" l="1"/>
  <c r="G20" i="10" s="1"/>
  <c r="E19" i="10"/>
  <c r="H19" i="10" s="1"/>
  <c r="F19" i="10"/>
  <c r="I19" i="10" s="1"/>
  <c r="K15" i="7"/>
  <c r="I15" i="7"/>
  <c r="J14" i="7"/>
  <c r="H14" i="7"/>
  <c r="E15" i="7"/>
  <c r="G15" i="7" s="1"/>
  <c r="D16" i="7"/>
  <c r="E20" i="10" l="1"/>
  <c r="H20" i="10" s="1"/>
  <c r="F20" i="10"/>
  <c r="I20" i="10" s="1"/>
  <c r="D21" i="10"/>
  <c r="G21" i="10" s="1"/>
  <c r="K16" i="7"/>
  <c r="F16" i="7"/>
  <c r="J15" i="7"/>
  <c r="H15" i="7"/>
  <c r="D17" i="7"/>
  <c r="F17" i="7" s="1"/>
  <c r="E16" i="7"/>
  <c r="G16" i="7" s="1"/>
  <c r="J16" i="7" s="1"/>
  <c r="I17" i="7" l="1"/>
  <c r="D22" i="10"/>
  <c r="G22" i="10" s="1"/>
  <c r="E21" i="10"/>
  <c r="H21" i="10" s="1"/>
  <c r="F21" i="10"/>
  <c r="I21" i="10" s="1"/>
  <c r="I16" i="7"/>
  <c r="K17" i="7"/>
  <c r="H16" i="7"/>
  <c r="E17" i="7"/>
  <c r="D18" i="7"/>
  <c r="F18" i="7" s="1"/>
  <c r="I18" i="7" s="1"/>
  <c r="D23" i="10" l="1"/>
  <c r="G23" i="10" s="1"/>
  <c r="E22" i="10"/>
  <c r="H22" i="10" s="1"/>
  <c r="F22" i="10"/>
  <c r="I22" i="10" s="1"/>
  <c r="K18" i="7"/>
  <c r="H17" i="7"/>
  <c r="G17" i="7"/>
  <c r="J17" i="7" s="1"/>
  <c r="E18" i="7"/>
  <c r="D19" i="7"/>
  <c r="E23" i="10" l="1"/>
  <c r="H23" i="10" s="1"/>
  <c r="F23" i="10"/>
  <c r="I23" i="10" s="1"/>
  <c r="D24" i="10"/>
  <c r="G24" i="10" s="1"/>
  <c r="F19" i="7"/>
  <c r="K19" i="7"/>
  <c r="H18" i="7"/>
  <c r="G18" i="7"/>
  <c r="J18" i="7" s="1"/>
  <c r="D20" i="7"/>
  <c r="E19" i="7"/>
  <c r="F24" i="10" l="1"/>
  <c r="I24" i="10" s="1"/>
  <c r="E24" i="10"/>
  <c r="H24" i="10" s="1"/>
  <c r="D25" i="10"/>
  <c r="G25" i="10" s="1"/>
  <c r="F20" i="7"/>
  <c r="I20" i="7" s="1"/>
  <c r="K20" i="7"/>
  <c r="I19" i="7"/>
  <c r="H19" i="7"/>
  <c r="G19" i="7"/>
  <c r="J19" i="7" s="1"/>
  <c r="E20" i="7"/>
  <c r="D21" i="7"/>
  <c r="F25" i="10" l="1"/>
  <c r="I25" i="10" s="1"/>
  <c r="E25" i="10"/>
  <c r="H25" i="10" s="1"/>
  <c r="D26" i="10"/>
  <c r="G26" i="10" s="1"/>
  <c r="F21" i="7"/>
  <c r="I21" i="7" s="1"/>
  <c r="K21" i="7"/>
  <c r="H20" i="7"/>
  <c r="G20" i="7"/>
  <c r="J20" i="7" s="1"/>
  <c r="E21" i="7"/>
  <c r="D22" i="7"/>
  <c r="F26" i="10" l="1"/>
  <c r="I26" i="10" s="1"/>
  <c r="E26" i="10"/>
  <c r="H26" i="10" s="1"/>
  <c r="D27" i="10"/>
  <c r="G27" i="10" s="1"/>
  <c r="F22" i="7"/>
  <c r="I22" i="7" s="1"/>
  <c r="K22" i="7"/>
  <c r="H21" i="7"/>
  <c r="G21" i="7"/>
  <c r="J21" i="7" s="1"/>
  <c r="D23" i="7"/>
  <c r="E22" i="7"/>
  <c r="D28" i="10" l="1"/>
  <c r="G28" i="10" s="1"/>
  <c r="E27" i="10"/>
  <c r="H27" i="10" s="1"/>
  <c r="F27" i="10"/>
  <c r="I27" i="10" s="1"/>
  <c r="F23" i="7"/>
  <c r="I23" i="7" s="1"/>
  <c r="K23" i="7"/>
  <c r="H22" i="7"/>
  <c r="G22" i="7"/>
  <c r="J22" i="7" s="1"/>
  <c r="E23" i="7"/>
  <c r="D24" i="7"/>
  <c r="E28" i="10" l="1"/>
  <c r="H28" i="10" s="1"/>
  <c r="F28" i="10"/>
  <c r="I28" i="10" s="1"/>
  <c r="D29" i="10"/>
  <c r="G29" i="10" s="1"/>
  <c r="F24" i="7"/>
  <c r="I24" i="7" s="1"/>
  <c r="K24" i="7"/>
  <c r="H23" i="7"/>
  <c r="G23" i="7"/>
  <c r="J23" i="7" s="1"/>
  <c r="D25" i="7"/>
  <c r="E24" i="7"/>
  <c r="E29" i="10" l="1"/>
  <c r="H29" i="10" s="1"/>
  <c r="F29" i="10"/>
  <c r="I29" i="10" s="1"/>
  <c r="D30" i="10"/>
  <c r="G30" i="10" s="1"/>
  <c r="F25" i="7"/>
  <c r="I25" i="7" s="1"/>
  <c r="K25" i="7"/>
  <c r="H24" i="7"/>
  <c r="G24" i="7"/>
  <c r="J24" i="7" s="1"/>
  <c r="D26" i="7"/>
  <c r="E25" i="7"/>
  <c r="D31" i="10" l="1"/>
  <c r="G31" i="10" s="1"/>
  <c r="E30" i="10"/>
  <c r="H30" i="10" s="1"/>
  <c r="F30" i="10"/>
  <c r="I30" i="10" s="1"/>
  <c r="F26" i="7"/>
  <c r="I26" i="7" s="1"/>
  <c r="K26" i="7"/>
  <c r="H25" i="7"/>
  <c r="G25" i="7"/>
  <c r="J25" i="7" s="1"/>
  <c r="D27" i="7"/>
  <c r="E26" i="7"/>
  <c r="E31" i="10" l="1"/>
  <c r="H31" i="10" s="1"/>
  <c r="F31" i="10"/>
  <c r="I31" i="10" s="1"/>
  <c r="D32" i="10"/>
  <c r="G32" i="10" s="1"/>
  <c r="F27" i="7"/>
  <c r="I27" i="7" s="1"/>
  <c r="K27" i="7"/>
  <c r="H26" i="7"/>
  <c r="G26" i="7"/>
  <c r="J26" i="7" s="1"/>
  <c r="E27" i="7"/>
  <c r="D28" i="7"/>
  <c r="D33" i="10" l="1"/>
  <c r="G33" i="10" s="1"/>
  <c r="F32" i="10"/>
  <c r="I32" i="10" s="1"/>
  <c r="E32" i="10"/>
  <c r="H32" i="10" s="1"/>
  <c r="F28" i="7"/>
  <c r="I28" i="7" s="1"/>
  <c r="K28" i="7"/>
  <c r="H27" i="7"/>
  <c r="G27" i="7"/>
  <c r="J27" i="7" s="1"/>
  <c r="D29" i="7"/>
  <c r="E28" i="7"/>
  <c r="G28" i="7" s="1"/>
  <c r="E33" i="10" l="1"/>
  <c r="H33" i="10" s="1"/>
  <c r="F33" i="10"/>
  <c r="I33" i="10" s="1"/>
  <c r="D34" i="10"/>
  <c r="G34" i="10" s="1"/>
  <c r="J28" i="7"/>
  <c r="F29" i="7"/>
  <c r="I29" i="7" s="1"/>
  <c r="K29" i="7"/>
  <c r="H28" i="7"/>
  <c r="E29" i="7"/>
  <c r="D30" i="7"/>
  <c r="D35" i="10" l="1"/>
  <c r="G35" i="10" s="1"/>
  <c r="F34" i="10"/>
  <c r="I34" i="10" s="1"/>
  <c r="E34" i="10"/>
  <c r="H34" i="10" s="1"/>
  <c r="F30" i="7"/>
  <c r="I30" i="7" s="1"/>
  <c r="K30" i="7"/>
  <c r="H29" i="7"/>
  <c r="G29" i="7"/>
  <c r="J29" i="7" s="1"/>
  <c r="D31" i="7"/>
  <c r="E30" i="7"/>
  <c r="E35" i="10" l="1"/>
  <c r="H35" i="10" s="1"/>
  <c r="F35" i="10"/>
  <c r="I35" i="10" s="1"/>
  <c r="D36" i="10"/>
  <c r="G36" i="10" s="1"/>
  <c r="F31" i="7"/>
  <c r="I31" i="7" s="1"/>
  <c r="K31" i="7"/>
  <c r="H30" i="7"/>
  <c r="G30" i="7"/>
  <c r="J30" i="7" s="1"/>
  <c r="E31" i="7"/>
  <c r="D32" i="7"/>
  <c r="D37" i="10" l="1"/>
  <c r="G37" i="10" s="1"/>
  <c r="E36" i="10"/>
  <c r="H36" i="10" s="1"/>
  <c r="F36" i="10"/>
  <c r="I36" i="10" s="1"/>
  <c r="F32" i="7"/>
  <c r="I32" i="7" s="1"/>
  <c r="K32" i="7"/>
  <c r="H31" i="7"/>
  <c r="G31" i="7"/>
  <c r="J31" i="7" s="1"/>
  <c r="D33" i="7"/>
  <c r="E32" i="7"/>
  <c r="D38" i="10" l="1"/>
  <c r="G38" i="10" s="1"/>
  <c r="E37" i="10"/>
  <c r="H37" i="10" s="1"/>
  <c r="F37" i="10"/>
  <c r="I37" i="10" s="1"/>
  <c r="F33" i="7"/>
  <c r="I33" i="7" s="1"/>
  <c r="K33" i="7"/>
  <c r="H32" i="7"/>
  <c r="G32" i="7"/>
  <c r="J32" i="7" s="1"/>
  <c r="D34" i="7"/>
  <c r="E33" i="7"/>
  <c r="D39" i="10" l="1"/>
  <c r="G39" i="10" s="1"/>
  <c r="E38" i="10"/>
  <c r="H38" i="10" s="1"/>
  <c r="F38" i="10"/>
  <c r="I38" i="10" s="1"/>
  <c r="F34" i="7"/>
  <c r="I34" i="7" s="1"/>
  <c r="K34" i="7"/>
  <c r="H33" i="7"/>
  <c r="G33" i="7"/>
  <c r="J33" i="7" s="1"/>
  <c r="E34" i="7"/>
  <c r="D35" i="7"/>
  <c r="E39" i="10" l="1"/>
  <c r="H39" i="10" s="1"/>
  <c r="F39" i="10"/>
  <c r="I39" i="10" s="1"/>
  <c r="D40" i="10"/>
  <c r="G40" i="10" s="1"/>
  <c r="F35" i="7"/>
  <c r="I35" i="7" s="1"/>
  <c r="K35" i="7"/>
  <c r="H34" i="7"/>
  <c r="G34" i="7"/>
  <c r="J34" i="7" s="1"/>
  <c r="E35" i="7"/>
  <c r="D36" i="7"/>
  <c r="F40" i="10" l="1"/>
  <c r="I40" i="10" s="1"/>
  <c r="E40" i="10"/>
  <c r="H40" i="10" s="1"/>
  <c r="D41" i="10"/>
  <c r="G41" i="10" s="1"/>
  <c r="F36" i="7"/>
  <c r="I36" i="7" s="1"/>
  <c r="K36" i="7"/>
  <c r="H35" i="7"/>
  <c r="G35" i="7"/>
  <c r="J35" i="7" s="1"/>
  <c r="E36" i="7"/>
  <c r="D37" i="7"/>
  <c r="E41" i="10" l="1"/>
  <c r="H41" i="10" s="1"/>
  <c r="F41" i="10"/>
  <c r="I41" i="10" s="1"/>
  <c r="D42" i="10"/>
  <c r="G42" i="10" s="1"/>
  <c r="F37" i="7"/>
  <c r="I37" i="7" s="1"/>
  <c r="K37" i="7"/>
  <c r="H36" i="7"/>
  <c r="G36" i="7"/>
  <c r="J36" i="7" s="1"/>
  <c r="E37" i="7"/>
  <c r="D38" i="7"/>
  <c r="F42" i="10" l="1"/>
  <c r="I42" i="10" s="1"/>
  <c r="E42" i="10"/>
  <c r="H42" i="10" s="1"/>
  <c r="D43" i="10"/>
  <c r="G43" i="10" s="1"/>
  <c r="F38" i="7"/>
  <c r="I38" i="7" s="1"/>
  <c r="K38" i="7"/>
  <c r="H37" i="7"/>
  <c r="G37" i="7"/>
  <c r="J37" i="7" s="1"/>
  <c r="E38" i="7"/>
  <c r="G38" i="7" s="1"/>
  <c r="D39" i="7"/>
  <c r="J38" i="7" l="1"/>
  <c r="E43" i="10"/>
  <c r="H43" i="10" s="1"/>
  <c r="F43" i="10"/>
  <c r="I43" i="10" s="1"/>
  <c r="D44" i="10"/>
  <c r="G44" i="10" s="1"/>
  <c r="F39" i="7"/>
  <c r="I39" i="7" s="1"/>
  <c r="K39" i="7"/>
  <c r="H38" i="7"/>
  <c r="E39" i="7"/>
  <c r="D40" i="7"/>
  <c r="D45" i="10" l="1"/>
  <c r="G45" i="10" s="1"/>
  <c r="E44" i="10"/>
  <c r="H44" i="10" s="1"/>
  <c r="F44" i="10"/>
  <c r="I44" i="10" s="1"/>
  <c r="F40" i="7"/>
  <c r="I40" i="7" s="1"/>
  <c r="K40" i="7"/>
  <c r="H39" i="7"/>
  <c r="G39" i="7"/>
  <c r="J39" i="7" s="1"/>
  <c r="D41" i="7"/>
  <c r="E40" i="7"/>
  <c r="D46" i="10" l="1"/>
  <c r="G46" i="10" s="1"/>
  <c r="E45" i="10"/>
  <c r="H45" i="10" s="1"/>
  <c r="F45" i="10"/>
  <c r="I45" i="10" s="1"/>
  <c r="F41" i="7"/>
  <c r="I41" i="7" s="1"/>
  <c r="K41" i="7"/>
  <c r="H40" i="7"/>
  <c r="G40" i="7"/>
  <c r="E41" i="7"/>
  <c r="G41" i="7" s="1"/>
  <c r="D42" i="7"/>
  <c r="J41" i="7" l="1"/>
  <c r="D47" i="10"/>
  <c r="G47" i="10" s="1"/>
  <c r="E46" i="10"/>
  <c r="H46" i="10" s="1"/>
  <c r="F46" i="10"/>
  <c r="I46" i="10" s="1"/>
  <c r="F42" i="7"/>
  <c r="I42" i="7" s="1"/>
  <c r="K42" i="7"/>
  <c r="J40" i="7"/>
  <c r="H41" i="7"/>
  <c r="D43" i="7"/>
  <c r="E42" i="7"/>
  <c r="E47" i="10" l="1"/>
  <c r="H47" i="10" s="1"/>
  <c r="F47" i="10"/>
  <c r="I47" i="10" s="1"/>
  <c r="D48" i="10"/>
  <c r="G48" i="10" s="1"/>
  <c r="F43" i="7"/>
  <c r="I43" i="7" s="1"/>
  <c r="K43" i="7"/>
  <c r="H42" i="7"/>
  <c r="G42" i="7"/>
  <c r="D44" i="7"/>
  <c r="E43" i="7"/>
  <c r="D49" i="10" l="1"/>
  <c r="G49" i="10" s="1"/>
  <c r="F48" i="10"/>
  <c r="I48" i="10" s="1"/>
  <c r="E48" i="10"/>
  <c r="H48" i="10" s="1"/>
  <c r="F44" i="7"/>
  <c r="I44" i="7" s="1"/>
  <c r="K44" i="7"/>
  <c r="J42" i="7"/>
  <c r="H43" i="7"/>
  <c r="G43" i="7"/>
  <c r="J43" i="7" s="1"/>
  <c r="D45" i="7"/>
  <c r="E44" i="7"/>
  <c r="D50" i="10" l="1"/>
  <c r="G50" i="10" s="1"/>
  <c r="E49" i="10"/>
  <c r="H49" i="10" s="1"/>
  <c r="F49" i="10"/>
  <c r="I49" i="10" s="1"/>
  <c r="F45" i="7"/>
  <c r="I45" i="7" s="1"/>
  <c r="K45" i="7"/>
  <c r="H44" i="7"/>
  <c r="G44" i="7"/>
  <c r="E45" i="7"/>
  <c r="D46" i="7"/>
  <c r="D51" i="10" l="1"/>
  <c r="G51" i="10" s="1"/>
  <c r="F50" i="10"/>
  <c r="I50" i="10" s="1"/>
  <c r="E50" i="10"/>
  <c r="H50" i="10" s="1"/>
  <c r="F46" i="7"/>
  <c r="I46" i="7" s="1"/>
  <c r="K46" i="7"/>
  <c r="J44" i="7"/>
  <c r="H45" i="7"/>
  <c r="G45" i="7"/>
  <c r="J45" i="7" s="1"/>
  <c r="E46" i="7"/>
  <c r="D47" i="7"/>
  <c r="E51" i="10" l="1"/>
  <c r="H51" i="10" s="1"/>
  <c r="F51" i="10"/>
  <c r="I51" i="10" s="1"/>
  <c r="D52" i="10"/>
  <c r="G52" i="10" s="1"/>
  <c r="F47" i="7"/>
  <c r="I47" i="7" s="1"/>
  <c r="K47" i="7"/>
  <c r="H46" i="7"/>
  <c r="G46" i="7"/>
  <c r="E47" i="7"/>
  <c r="D48" i="7"/>
  <c r="E52" i="10" l="1"/>
  <c r="H52" i="10" s="1"/>
  <c r="F52" i="10"/>
  <c r="I52" i="10" s="1"/>
  <c r="D53" i="10"/>
  <c r="G53" i="10" s="1"/>
  <c r="F48" i="7"/>
  <c r="I48" i="7" s="1"/>
  <c r="K48" i="7"/>
  <c r="J46" i="7"/>
  <c r="H47" i="7"/>
  <c r="G47" i="7"/>
  <c r="J47" i="7" s="1"/>
  <c r="E48" i="7"/>
  <c r="D49" i="7"/>
  <c r="D54" i="10" l="1"/>
  <c r="G54" i="10" s="1"/>
  <c r="E53" i="10"/>
  <c r="H53" i="10" s="1"/>
  <c r="F53" i="10"/>
  <c r="I53" i="10" s="1"/>
  <c r="F49" i="7"/>
  <c r="I49" i="7" s="1"/>
  <c r="K49" i="7"/>
  <c r="H48" i="7"/>
  <c r="G48" i="7"/>
  <c r="D50" i="7"/>
  <c r="E49" i="7"/>
  <c r="D55" i="10" l="1"/>
  <c r="G55" i="10" s="1"/>
  <c r="E54" i="10"/>
  <c r="H54" i="10" s="1"/>
  <c r="F54" i="10"/>
  <c r="I54" i="10" s="1"/>
  <c r="F50" i="7"/>
  <c r="I50" i="7" s="1"/>
  <c r="K50" i="7"/>
  <c r="J48" i="7"/>
  <c r="H49" i="7"/>
  <c r="G49" i="7"/>
  <c r="J49" i="7" s="1"/>
  <c r="E50" i="7"/>
  <c r="D51" i="7"/>
  <c r="D56" i="10" l="1"/>
  <c r="G56" i="10" s="1"/>
  <c r="E55" i="10"/>
  <c r="H55" i="10" s="1"/>
  <c r="F55" i="10"/>
  <c r="I55" i="10" s="1"/>
  <c r="F51" i="7"/>
  <c r="I51" i="7" s="1"/>
  <c r="K51" i="7"/>
  <c r="H50" i="7"/>
  <c r="G50" i="7"/>
  <c r="J50" i="7" s="1"/>
  <c r="E51" i="7"/>
  <c r="G51" i="7" s="1"/>
  <c r="D52" i="7"/>
  <c r="J51" i="7" l="1"/>
  <c r="F56" i="10"/>
  <c r="I56" i="10" s="1"/>
  <c r="E56" i="10"/>
  <c r="H56" i="10" s="1"/>
  <c r="D57" i="10"/>
  <c r="G57" i="10" s="1"/>
  <c r="F52" i="7"/>
  <c r="I52" i="7" s="1"/>
  <c r="K52" i="7"/>
  <c r="H51" i="7"/>
  <c r="D53" i="7"/>
  <c r="E52" i="7"/>
  <c r="E57" i="10" l="1"/>
  <c r="H57" i="10" s="1"/>
  <c r="F57" i="10"/>
  <c r="I57" i="10" s="1"/>
  <c r="G6" i="10"/>
  <c r="F53" i="7"/>
  <c r="I53" i="7" s="1"/>
  <c r="K53" i="7"/>
  <c r="H52" i="7"/>
  <c r="G52" i="7"/>
  <c r="J52" i="7" s="1"/>
  <c r="D54" i="7"/>
  <c r="E53" i="7"/>
  <c r="G53" i="7" s="1"/>
  <c r="I6" i="10" l="1"/>
  <c r="H6" i="10"/>
  <c r="M6" i="10" s="1"/>
  <c r="J53" i="7"/>
  <c r="F54" i="7"/>
  <c r="I54" i="7" s="1"/>
  <c r="K54" i="7"/>
  <c r="H53" i="7"/>
  <c r="E54" i="7"/>
  <c r="D55" i="7"/>
  <c r="F55" i="7" l="1"/>
  <c r="I55" i="7" s="1"/>
  <c r="K55" i="7"/>
  <c r="H54" i="7"/>
  <c r="G54" i="7"/>
  <c r="J54" i="7" s="1"/>
  <c r="D56" i="7"/>
  <c r="E55" i="7"/>
  <c r="G55" i="7" s="1"/>
  <c r="J55" i="7" l="1"/>
  <c r="F56" i="7"/>
  <c r="I56" i="7" s="1"/>
  <c r="K56" i="7"/>
  <c r="H55" i="7"/>
  <c r="E56" i="7"/>
  <c r="G56" i="7" s="1"/>
  <c r="J56" i="7" s="1"/>
  <c r="D57" i="7"/>
  <c r="F57" i="7" l="1"/>
  <c r="I57" i="7" s="1"/>
  <c r="K57" i="7"/>
  <c r="H56" i="7"/>
  <c r="E57" i="7"/>
  <c r="G57" i="7" s="1"/>
  <c r="J57" i="7" s="1"/>
  <c r="H57" i="7" l="1"/>
</calcChain>
</file>

<file path=xl/sharedStrings.xml><?xml version="1.0" encoding="utf-8"?>
<sst xmlns="http://schemas.openxmlformats.org/spreadsheetml/2006/main" count="34" uniqueCount="26">
  <si>
    <t>t</t>
  </si>
  <si>
    <t>At</t>
  </si>
  <si>
    <t>|E|</t>
  </si>
  <si>
    <t>MAD</t>
  </si>
  <si>
    <t>TS</t>
  </si>
  <si>
    <t>LCL</t>
  </si>
  <si>
    <t>UCL</t>
  </si>
  <si>
    <t>Center</t>
  </si>
  <si>
    <t>E=At-Ft</t>
  </si>
  <si>
    <t>Ft=(1-α)Ft+αAt</t>
  </si>
  <si>
    <t>E2</t>
  </si>
  <si>
    <t>MSE</t>
  </si>
  <si>
    <t>MAPE</t>
  </si>
  <si>
    <t>|E|/A IFE</t>
  </si>
  <si>
    <t>Compute MAD, MSE, MAPE, and TS for all periods.  Enter the values for period 50.</t>
  </si>
  <si>
    <t>Add</t>
  </si>
  <si>
    <t>Draw the Tracking Signal  graph.</t>
  </si>
  <si>
    <t>2. Find the Optimal alpha to three decimal points to  minimize MAD using Data Table.</t>
  </si>
  <si>
    <t>1. Find the Optimal alpha to minimize MAD using solver.</t>
  </si>
  <si>
    <t>3. Repeat parts (1) and (2) for MSE.</t>
  </si>
  <si>
    <t>4. Repeat parts (1) and (2) for MAPE.</t>
  </si>
  <si>
    <t>Use the following data. Compute the forecast for the next period using alpha =</t>
  </si>
  <si>
    <t>Draw the Actual vs. Forecast graph.</t>
  </si>
  <si>
    <t>|E|=|At-Ft|</t>
  </si>
  <si>
    <t xml:space="preserve">https://youtu.be/B_r3Z_S6ujo </t>
  </si>
  <si>
    <t>The Lecture is poster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</si>
</sst>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Book Antiqua"/>
      <family val="1"/>
    </font>
    <font>
      <b/>
      <sz val="12"/>
      <color rgb="FF00B05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C00000"/>
      <name val="Book Antiqua"/>
      <family val="1"/>
    </font>
    <font>
      <u/>
      <sz val="11"/>
      <color theme="10"/>
      <name val="Calibri"/>
      <family val="2"/>
      <scheme val="minor"/>
    </font>
    <font>
      <b/>
      <sz val="14"/>
      <color theme="0"/>
      <name val="Book Antiqua"/>
      <family val="1"/>
    </font>
    <font>
      <u/>
      <sz val="14"/>
      <color theme="10"/>
      <name val="Calibri"/>
      <family val="2"/>
      <scheme val="minor"/>
    </font>
    <font>
      <sz val="14"/>
      <color theme="1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0" xfId="0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164" fontId="19" fillId="0" borderId="0" xfId="0" applyNumberFormat="1" applyFont="1"/>
    <xf numFmtId="2" fontId="19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left"/>
    </xf>
    <xf numFmtId="164" fontId="19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Fill="1" applyAlignment="1">
      <alignment horizontal="center"/>
    </xf>
    <xf numFmtId="164" fontId="23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left"/>
    </xf>
    <xf numFmtId="164" fontId="0" fillId="0" borderId="0" xfId="0" applyNumberFormat="1"/>
    <xf numFmtId="0" fontId="25" fillId="33" borderId="11" xfId="0" applyFont="1" applyFill="1" applyBorder="1" applyAlignment="1">
      <alignment horizontal="left"/>
    </xf>
    <xf numFmtId="0" fontId="25" fillId="33" borderId="12" xfId="0" applyFont="1" applyFill="1" applyBorder="1"/>
    <xf numFmtId="0" fontId="19" fillId="33" borderId="12" xfId="0" applyFont="1" applyFill="1" applyBorder="1" applyAlignment="1">
      <alignment horizontal="center"/>
    </xf>
    <xf numFmtId="0" fontId="26" fillId="0" borderId="12" xfId="49" applyFont="1" applyBorder="1"/>
    <xf numFmtId="0" fontId="27" fillId="0" borderId="12" xfId="0" applyFont="1" applyBorder="1"/>
    <xf numFmtId="0" fontId="27" fillId="0" borderId="13" xfId="0" applyFont="1" applyBorder="1"/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4DC867D4-A302-4045-BF20-8991D275495A}"/>
    <cellStyle name="60% - Accent2" xfId="25" builtinId="36" customBuiltin="1"/>
    <cellStyle name="60% - Accent2 2" xfId="44" xr:uid="{7DC6ADFF-B30A-4A1E-9925-1F0819B10238}"/>
    <cellStyle name="60% - Accent3" xfId="29" builtinId="40" customBuiltin="1"/>
    <cellStyle name="60% - Accent3 2" xfId="45" xr:uid="{DA32DC8A-F333-4536-B4CC-ACC5060A1456}"/>
    <cellStyle name="60% - Accent4" xfId="33" builtinId="44" customBuiltin="1"/>
    <cellStyle name="60% - Accent4 2" xfId="46" xr:uid="{E4AE054C-0133-417D-954A-6701BF4952C5}"/>
    <cellStyle name="60% - Accent5" xfId="37" builtinId="48" customBuiltin="1"/>
    <cellStyle name="60% - Accent5 2" xfId="47" xr:uid="{365B18E5-3383-4042-BF15-3EDE8E79265F}"/>
    <cellStyle name="60% - Accent6" xfId="41" builtinId="52" customBuiltin="1"/>
    <cellStyle name="60% - Accent6 2" xfId="48" xr:uid="{480C6969-9D2C-4B10-93DC-C12656287BCC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9" builtinId="8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0B5E562D-A077-44AF-9B9E-E85DAC72D83C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'1.ES.MAD.MSE.MAPE.TS.Resi'!$B$8:$B$57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9F-46EE-B717-CABE7DD06C1E}"/>
            </c:ext>
          </c:extLst>
        </c:ser>
        <c:ser>
          <c:idx val="1"/>
          <c:order val="1"/>
          <c:tx>
            <c:strRef>
              <c:f>'1.ES.MAD.MSE.MAPE.TS.Resi'!$C$7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'1.ES.MAD.MSE.MAPE.TS.Resi'!$C$8:$C$57</c:f>
              <c:numCache>
                <c:formatCode>0.0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1.6</c:v>
                </c:pt>
                <c:pt idx="4">
                  <c:v>0.96</c:v>
                </c:pt>
                <c:pt idx="5">
                  <c:v>1.3759999999999999</c:v>
                </c:pt>
                <c:pt idx="6">
                  <c:v>1.2256</c:v>
                </c:pt>
                <c:pt idx="7">
                  <c:v>0.73536000000000001</c:v>
                </c:pt>
                <c:pt idx="8">
                  <c:v>1.2412160000000001</c:v>
                </c:pt>
                <c:pt idx="9">
                  <c:v>1.5447296000000001</c:v>
                </c:pt>
                <c:pt idx="10">
                  <c:v>2.1268377600000004</c:v>
                </c:pt>
                <c:pt idx="11">
                  <c:v>1.6761026560000003</c:v>
                </c:pt>
                <c:pt idx="12">
                  <c:v>2.2056615936000004</c:v>
                </c:pt>
                <c:pt idx="13">
                  <c:v>2.52339695616</c:v>
                </c:pt>
                <c:pt idx="14">
                  <c:v>2.3140381736959998</c:v>
                </c:pt>
                <c:pt idx="15">
                  <c:v>1.7884229042176001</c:v>
                </c:pt>
                <c:pt idx="16">
                  <c:v>3.4730537425305603</c:v>
                </c:pt>
                <c:pt idx="17">
                  <c:v>2.8838322455183363</c:v>
                </c:pt>
                <c:pt idx="18">
                  <c:v>2.1302993473110017</c:v>
                </c:pt>
                <c:pt idx="19">
                  <c:v>2.0781796083866011</c:v>
                </c:pt>
                <c:pt idx="20">
                  <c:v>2.0469077650319605</c:v>
                </c:pt>
                <c:pt idx="21">
                  <c:v>2.4281446590191766</c:v>
                </c:pt>
                <c:pt idx="22">
                  <c:v>3.056886795411506</c:v>
                </c:pt>
                <c:pt idx="23">
                  <c:v>3.4341320772469035</c:v>
                </c:pt>
                <c:pt idx="24">
                  <c:v>4.0604792463481418</c:v>
                </c:pt>
                <c:pt idx="25">
                  <c:v>4.0362875478088851</c:v>
                </c:pt>
                <c:pt idx="26">
                  <c:v>3.2217725286853307</c:v>
                </c:pt>
                <c:pt idx="27">
                  <c:v>2.3330635172111984</c:v>
                </c:pt>
                <c:pt idx="28">
                  <c:v>2.9998381103267189</c:v>
                </c:pt>
                <c:pt idx="29">
                  <c:v>2.9999028661960314</c:v>
                </c:pt>
                <c:pt idx="30">
                  <c:v>3.3999417197176189</c:v>
                </c:pt>
                <c:pt idx="31">
                  <c:v>3.2399650318305713</c:v>
                </c:pt>
                <c:pt idx="32">
                  <c:v>2.3439790190983425</c:v>
                </c:pt>
                <c:pt idx="33">
                  <c:v>3.4063874114590051</c:v>
                </c:pt>
                <c:pt idx="34">
                  <c:v>2.8438324468754033</c:v>
                </c:pt>
                <c:pt idx="35">
                  <c:v>1.7062994681252419</c:v>
                </c:pt>
                <c:pt idx="36">
                  <c:v>3.8237796808751456</c:v>
                </c:pt>
                <c:pt idx="37">
                  <c:v>3.4942678085250876</c:v>
                </c:pt>
                <c:pt idx="38">
                  <c:v>4.0965606851150529</c:v>
                </c:pt>
                <c:pt idx="39">
                  <c:v>4.4579364110690314</c:v>
                </c:pt>
                <c:pt idx="40">
                  <c:v>5.0747618466414188</c:v>
                </c:pt>
                <c:pt idx="41">
                  <c:v>3.8448571079848515</c:v>
                </c:pt>
                <c:pt idx="42">
                  <c:v>3.5069142647909111</c:v>
                </c:pt>
                <c:pt idx="43">
                  <c:v>3.7041485588745466</c:v>
                </c:pt>
                <c:pt idx="44">
                  <c:v>3.0224891353247276</c:v>
                </c:pt>
                <c:pt idx="45">
                  <c:v>3.0134934811948364</c:v>
                </c:pt>
                <c:pt idx="46">
                  <c:v>3.0080960887169019</c:v>
                </c:pt>
                <c:pt idx="47">
                  <c:v>4.2048576532301416</c:v>
                </c:pt>
                <c:pt idx="48">
                  <c:v>6.9229145919380848</c:v>
                </c:pt>
                <c:pt idx="49">
                  <c:v>6.1537487551628507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9F-46EE-B717-CABE7DD06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'1.ES.MAD.MSE.MAPE.TS.Resi'!$K$7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'1.ES.MAD.MSE.MAPE.TS.Resi'!$K$8:$K$57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-2.6</c:v>
                </c:pt>
                <c:pt idx="4">
                  <c:v>-1.56</c:v>
                </c:pt>
                <c:pt idx="5">
                  <c:v>-1.9359999999999999</c:v>
                </c:pt>
                <c:pt idx="6">
                  <c:v>-3.1616</c:v>
                </c:pt>
                <c:pt idx="7">
                  <c:v>-1.89696</c:v>
                </c:pt>
                <c:pt idx="8">
                  <c:v>-1.1381760000000001</c:v>
                </c:pt>
                <c:pt idx="9">
                  <c:v>0.31709439999999978</c:v>
                </c:pt>
                <c:pt idx="10">
                  <c:v>-0.80974336000000058</c:v>
                </c:pt>
                <c:pt idx="11">
                  <c:v>0.51415398399999912</c:v>
                </c:pt>
                <c:pt idx="12">
                  <c:v>1.3084923903999988</c:v>
                </c:pt>
                <c:pt idx="13">
                  <c:v>0.78509543423999872</c:v>
                </c:pt>
                <c:pt idx="14">
                  <c:v>-0.52894273945600112</c:v>
                </c:pt>
                <c:pt idx="15">
                  <c:v>3.6826343563263988</c:v>
                </c:pt>
                <c:pt idx="16">
                  <c:v>2.2095806137958385</c:v>
                </c:pt>
                <c:pt idx="17">
                  <c:v>0.3257483682775022</c:v>
                </c:pt>
                <c:pt idx="18">
                  <c:v>0.19544902096650052</c:v>
                </c:pt>
                <c:pt idx="19">
                  <c:v>0.11726941257989942</c:v>
                </c:pt>
                <c:pt idx="20">
                  <c:v>1.0703616475479389</c:v>
                </c:pt>
                <c:pt idx="21">
                  <c:v>2.6422169885287623</c:v>
                </c:pt>
                <c:pt idx="22">
                  <c:v>3.5853301931172563</c:v>
                </c:pt>
                <c:pt idx="23">
                  <c:v>5.1511981158703524</c:v>
                </c:pt>
                <c:pt idx="24">
                  <c:v>5.0907188695222105</c:v>
                </c:pt>
                <c:pt idx="25">
                  <c:v>3.0544313217133254</c:v>
                </c:pt>
                <c:pt idx="26">
                  <c:v>0.83265879302799473</c:v>
                </c:pt>
                <c:pt idx="27">
                  <c:v>2.4995952758167963</c:v>
                </c:pt>
                <c:pt idx="28">
                  <c:v>2.4997571654900774</c:v>
                </c:pt>
                <c:pt idx="29">
                  <c:v>3.499854299294046</c:v>
                </c:pt>
                <c:pt idx="30">
                  <c:v>3.0999125795764271</c:v>
                </c:pt>
                <c:pt idx="31">
                  <c:v>0.8599475477458558</c:v>
                </c:pt>
                <c:pt idx="32">
                  <c:v>3.5159685286475133</c:v>
                </c:pt>
                <c:pt idx="33">
                  <c:v>2.1095811171885082</c:v>
                </c:pt>
                <c:pt idx="34">
                  <c:v>-0.7342513296868951</c:v>
                </c:pt>
                <c:pt idx="35">
                  <c:v>4.5594492021878628</c:v>
                </c:pt>
                <c:pt idx="36">
                  <c:v>3.7356695213127171</c:v>
                </c:pt>
                <c:pt idx="37">
                  <c:v>5.2414017127876296</c:v>
                </c:pt>
                <c:pt idx="38">
                  <c:v>6.1448410276725767</c:v>
                </c:pt>
                <c:pt idx="39">
                  <c:v>7.6869046166035453</c:v>
                </c:pt>
                <c:pt idx="40">
                  <c:v>4.6121427699621265</c:v>
                </c:pt>
                <c:pt idx="41">
                  <c:v>3.767285661977275</c:v>
                </c:pt>
                <c:pt idx="42">
                  <c:v>4.2603713971863639</c:v>
                </c:pt>
                <c:pt idx="43">
                  <c:v>2.5562228383118173</c:v>
                </c:pt>
                <c:pt idx="44">
                  <c:v>2.5337337029870897</c:v>
                </c:pt>
                <c:pt idx="45">
                  <c:v>2.5202402217922533</c:v>
                </c:pt>
                <c:pt idx="46">
                  <c:v>5.5121441330753509</c:v>
                </c:pt>
                <c:pt idx="47">
                  <c:v>12.30728647984521</c:v>
                </c:pt>
                <c:pt idx="48">
                  <c:v>10.384371887907125</c:v>
                </c:pt>
                <c:pt idx="49">
                  <c:v>9.2306231327442738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F6-41F0-ADE8-DA383FE2D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1F6-41F0-ADE8-DA383FE2D9F3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1F6-41F0-ADE8-DA383FE2D9F3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1F6-41F0-ADE8-DA383FE2D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'1.ES.MAD.MSE.MAPE.TS.Resi'!$D$7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'1.ES.MAD.MSE.MAPE.TS.Resi'!$D$8:$D$57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-1.6</c:v>
                </c:pt>
                <c:pt idx="4">
                  <c:v>1.04</c:v>
                </c:pt>
                <c:pt idx="5">
                  <c:v>-0.37599999999999989</c:v>
                </c:pt>
                <c:pt idx="6">
                  <c:v>-1.2256</c:v>
                </c:pt>
                <c:pt idx="7">
                  <c:v>1.26464</c:v>
                </c:pt>
                <c:pt idx="8">
                  <c:v>0.7587839999999999</c:v>
                </c:pt>
                <c:pt idx="9">
                  <c:v>1.4552703999999999</c:v>
                </c:pt>
                <c:pt idx="10">
                  <c:v>-1.1268377600000004</c:v>
                </c:pt>
                <c:pt idx="11">
                  <c:v>1.3238973439999997</c:v>
                </c:pt>
                <c:pt idx="12">
                  <c:v>0.79433840639999964</c:v>
                </c:pt>
                <c:pt idx="13">
                  <c:v>-0.52339695616000004</c:v>
                </c:pt>
                <c:pt idx="14">
                  <c:v>-1.3140381736959998</c:v>
                </c:pt>
                <c:pt idx="15">
                  <c:v>4.2115770957823999</c:v>
                </c:pt>
                <c:pt idx="16">
                  <c:v>-1.4730537425305603</c:v>
                </c:pt>
                <c:pt idx="17">
                  <c:v>-1.8838322455183363</c:v>
                </c:pt>
                <c:pt idx="18">
                  <c:v>-0.13029934731100168</c:v>
                </c:pt>
                <c:pt idx="19">
                  <c:v>-7.8179608386601096E-2</c:v>
                </c:pt>
                <c:pt idx="20">
                  <c:v>0.95309223496803952</c:v>
                </c:pt>
                <c:pt idx="21">
                  <c:v>1.5718553409808234</c:v>
                </c:pt>
                <c:pt idx="22">
                  <c:v>0.94311320458849401</c:v>
                </c:pt>
                <c:pt idx="23">
                  <c:v>1.5658679227530965</c:v>
                </c:pt>
                <c:pt idx="24">
                  <c:v>-6.0479246348141835E-2</c:v>
                </c:pt>
                <c:pt idx="25">
                  <c:v>-2.0362875478088851</c:v>
                </c:pt>
                <c:pt idx="26">
                  <c:v>-2.2217725286853307</c:v>
                </c:pt>
                <c:pt idx="27">
                  <c:v>1.6669364827888016</c:v>
                </c:pt>
                <c:pt idx="28">
                  <c:v>1.6188967328112369E-4</c:v>
                </c:pt>
                <c:pt idx="29">
                  <c:v>1.0000971338039686</c:v>
                </c:pt>
                <c:pt idx="30">
                  <c:v>-0.39994171971761894</c:v>
                </c:pt>
                <c:pt idx="31">
                  <c:v>-2.2399650318305713</c:v>
                </c:pt>
                <c:pt idx="32">
                  <c:v>2.6560209809016575</c:v>
                </c:pt>
                <c:pt idx="33">
                  <c:v>-1.4063874114590051</c:v>
                </c:pt>
                <c:pt idx="34">
                  <c:v>-2.8438324468754033</c:v>
                </c:pt>
                <c:pt idx="35">
                  <c:v>5.2937005318747579</c:v>
                </c:pt>
                <c:pt idx="36">
                  <c:v>-0.82377968087514564</c:v>
                </c:pt>
                <c:pt idx="37">
                  <c:v>1.5057321914749124</c:v>
                </c:pt>
                <c:pt idx="38">
                  <c:v>0.90343931488494711</c:v>
                </c:pt>
                <c:pt idx="39">
                  <c:v>1.5420635889309686</c:v>
                </c:pt>
                <c:pt idx="40">
                  <c:v>-3.0747618466414188</c:v>
                </c:pt>
                <c:pt idx="41">
                  <c:v>-0.84485710798485147</c:v>
                </c:pt>
                <c:pt idx="42">
                  <c:v>0.49308573520908894</c:v>
                </c:pt>
                <c:pt idx="43">
                  <c:v>-1.7041485588745466</c:v>
                </c:pt>
                <c:pt idx="44">
                  <c:v>-2.2489135324727627E-2</c:v>
                </c:pt>
                <c:pt idx="45">
                  <c:v>-1.3493481194836399E-2</c:v>
                </c:pt>
                <c:pt idx="46">
                  <c:v>2.9919039112830981</c:v>
                </c:pt>
                <c:pt idx="47">
                  <c:v>6.7951423467698584</c:v>
                </c:pt>
                <c:pt idx="48">
                  <c:v>-1.9229145919380848</c:v>
                </c:pt>
                <c:pt idx="49">
                  <c:v>-1.1537487551628507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D-4EE6-AA8D-B76ABAB97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2D-4EE6-AA8D-B76ABAB97663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2D-4EE6-AA8D-B76ABAB97663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2D-4EE6-AA8D-B76ABAB97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'2.OPT.Alpha6ways'!$M$1</c:f>
          <c:strCache>
            <c:ptCount val="1"/>
            <c:pt idx="0">
              <c:v>At vs. Ft=(1-α)Ft+αAt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'2.OPT.Alpha6ways'!$B$7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'2.OPT.Alpha6ways'!$A$8:$A$57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'2.OPT.Alpha6ways'!$B$8:$B$57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B8-4F5B-BE2D-EC970325E753}"/>
            </c:ext>
          </c:extLst>
        </c:ser>
        <c:ser>
          <c:idx val="1"/>
          <c:order val="1"/>
          <c:tx>
            <c:strRef>
              <c:f>'2.OPT.Alpha6ways'!$C$7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'2.OPT.Alpha6ways'!$A$8:$A$57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'2.OPT.Alpha6ways'!$C$8:$C$57</c:f>
              <c:numCache>
                <c:formatCode>0.0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1.9520035219307101</c:v>
                </c:pt>
                <c:pt idx="4">
                  <c:v>1.858314227699186</c:v>
                </c:pt>
                <c:pt idx="5">
                  <c:v>1.8651146457621524</c:v>
                </c:pt>
                <c:pt idx="6">
                  <c:v>1.8235921896394078</c:v>
                </c:pt>
                <c:pt idx="7">
                  <c:v>1.7360661871020515</c:v>
                </c:pt>
                <c:pt idx="8">
                  <c:v>1.7487340805645519</c:v>
                </c:pt>
                <c:pt idx="9">
                  <c:v>1.7607939597562954</c:v>
                </c:pt>
                <c:pt idx="10">
                  <c:v>1.8202714852901842</c:v>
                </c:pt>
                <c:pt idx="11">
                  <c:v>1.7809013429355902</c:v>
                </c:pt>
                <c:pt idx="12">
                  <c:v>1.8394137848936831</c:v>
                </c:pt>
                <c:pt idx="13">
                  <c:v>1.8951178357145537</c:v>
                </c:pt>
                <c:pt idx="14">
                  <c:v>1.9001518102125399</c:v>
                </c:pt>
                <c:pt idx="15">
                  <c:v>1.8569476935946421</c:v>
                </c:pt>
                <c:pt idx="16">
                  <c:v>2.055799612758948</c:v>
                </c:pt>
                <c:pt idx="17">
                  <c:v>2.0531214278688883</c:v>
                </c:pt>
                <c:pt idx="18">
                  <c:v>2.0025753083518798</c:v>
                </c:pt>
                <c:pt idx="19">
                  <c:v>2.0024517026210473</c:v>
                </c:pt>
                <c:pt idx="20">
                  <c:v>2.0023340295299641</c:v>
                </c:pt>
                <c:pt idx="21">
                  <c:v>2.0502184824021059</c:v>
                </c:pt>
                <c:pt idx="22">
                  <c:v>2.1438011282514005</c:v>
                </c:pt>
                <c:pt idx="23">
                  <c:v>2.2328921366915231</c:v>
                </c:pt>
                <c:pt idx="24">
                  <c:v>2.3657035685681684</c:v>
                </c:pt>
                <c:pt idx="25">
                  <c:v>2.444144041398105</c:v>
                </c:pt>
                <c:pt idx="26">
                  <c:v>2.4228266916555352</c:v>
                </c:pt>
                <c:pt idx="27">
                  <c:v>2.3545360215530899</c:v>
                </c:pt>
                <c:pt idx="28">
                  <c:v>2.4335124973084237</c:v>
                </c:pt>
                <c:pt idx="29">
                  <c:v>2.4607019023078869</c:v>
                </c:pt>
                <c:pt idx="30">
                  <c:v>2.5345827896958664</c:v>
                </c:pt>
                <c:pt idx="31">
                  <c:v>2.5569211766232991</c:v>
                </c:pt>
                <c:pt idx="32">
                  <c:v>2.4821944435138859</c:v>
                </c:pt>
                <c:pt idx="33">
                  <c:v>2.6030402426885084</c:v>
                </c:pt>
                <c:pt idx="34">
                  <c:v>2.5740964349054103</c:v>
                </c:pt>
                <c:pt idx="35">
                  <c:v>2.4505488718192354</c:v>
                </c:pt>
                <c:pt idx="36">
                  <c:v>2.6689065031202701</c:v>
                </c:pt>
                <c:pt idx="37">
                  <c:v>2.6847978248821427</c:v>
                </c:pt>
                <c:pt idx="38">
                  <c:v>2.7959193753061595</c:v>
                </c:pt>
                <c:pt idx="39">
                  <c:v>2.9017074826722249</c:v>
                </c:pt>
                <c:pt idx="40">
                  <c:v>3.0504146115323927</c:v>
                </c:pt>
                <c:pt idx="41">
                  <c:v>2.9999984096663166</c:v>
                </c:pt>
                <c:pt idx="42">
                  <c:v>2.9999984859967324</c:v>
                </c:pt>
                <c:pt idx="43">
                  <c:v>3.0479950367328468</c:v>
                </c:pt>
                <c:pt idx="44">
                  <c:v>2.9976949659355743</c:v>
                </c:pt>
                <c:pt idx="45">
                  <c:v>2.9978055994524966</c:v>
                </c:pt>
                <c:pt idx="46">
                  <c:v>2.9979109229502501</c:v>
                </c:pt>
                <c:pt idx="47">
                  <c:v>3.1420006254989237</c:v>
                </c:pt>
                <c:pt idx="48">
                  <c:v>3.5191569201456594</c:v>
                </c:pt>
                <c:pt idx="49">
                  <c:v>3.5902321725519486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B8-4F5B-BE2D-EC970325E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754857</xdr:colOff>
      <xdr:row>5</xdr:row>
      <xdr:rowOff>9526</xdr:rowOff>
    </xdr:from>
    <xdr:to>
      <xdr:col>18</xdr:col>
      <xdr:colOff>504826</xdr:colOff>
      <xdr:row>18</xdr:row>
      <xdr:rowOff>54769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2D9EBD-544F-48F0-8744-889733B90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3571</xdr:colOff>
      <xdr:row>19</xdr:row>
      <xdr:rowOff>27384</xdr:rowOff>
    </xdr:from>
    <xdr:to>
      <xdr:col>18</xdr:col>
      <xdr:colOff>515540</xdr:colOff>
      <xdr:row>62</xdr:row>
      <xdr:rowOff>27384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CDABE9F-F784-418C-B9CE-8A826C105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759618</xdr:colOff>
      <xdr:row>62</xdr:row>
      <xdr:rowOff>183356</xdr:rowOff>
    </xdr:from>
    <xdr:to>
      <xdr:col>18</xdr:col>
      <xdr:colOff>509587</xdr:colOff>
      <xdr:row>76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CA665CC-B114-48F1-A205-5D541544D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402432</xdr:colOff>
      <xdr:row>2</xdr:row>
      <xdr:rowOff>176209</xdr:rowOff>
    </xdr:from>
    <xdr:to>
      <xdr:col>24</xdr:col>
      <xdr:colOff>114301</xdr:colOff>
      <xdr:row>16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4B2FEC-FF4F-4355-AB08-5D26C722A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B_r3Z_S6u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2616-3DFE-463F-BAC6-CDF263550750}">
  <sheetPr>
    <tabColor rgb="FFFFFF00"/>
  </sheetPr>
  <dimension ref="A1:Q59"/>
  <sheetViews>
    <sheetView tabSelected="1" zoomScaleNormal="100" workbookViewId="0">
      <selection activeCell="I4" sqref="I4"/>
    </sheetView>
  </sheetViews>
  <sheetFormatPr defaultColWidth="9.140625" defaultRowHeight="15.75" x14ac:dyDescent="0.25"/>
  <cols>
    <col min="1" max="1" width="9.140625" style="2"/>
    <col min="2" max="2" width="4.85546875" style="2" customWidth="1"/>
    <col min="3" max="3" width="20" style="2" bestFit="1" customWidth="1"/>
    <col min="4" max="4" width="9.28515625" style="2" bestFit="1" customWidth="1"/>
    <col min="5" max="5" width="8" style="3" bestFit="1" customWidth="1"/>
    <col min="6" max="6" width="5.5703125" style="3" bestFit="1" customWidth="1"/>
    <col min="7" max="7" width="12.7109375" style="3" bestFit="1" customWidth="1"/>
    <col min="8" max="8" width="7" style="3" bestFit="1" customWidth="1"/>
    <col min="9" max="9" width="6" style="3" bestFit="1" customWidth="1"/>
    <col min="10" max="10" width="8" style="3" bestFit="1" customWidth="1"/>
    <col min="11" max="12" width="11.42578125" style="3" customWidth="1"/>
    <col min="13" max="13" width="15.42578125" style="2" bestFit="1" customWidth="1"/>
    <col min="14" max="16384" width="9.140625" style="2"/>
  </cols>
  <sheetData>
    <row r="1" spans="1:17" ht="16.5" thickBot="1" x14ac:dyDescent="0.3">
      <c r="A1" s="2" t="s">
        <v>21</v>
      </c>
      <c r="E1" s="2"/>
      <c r="F1" s="2"/>
      <c r="G1" s="2"/>
      <c r="H1" s="2"/>
      <c r="I1" s="2"/>
      <c r="J1" s="14">
        <v>0.4</v>
      </c>
      <c r="K1"/>
      <c r="L1" s="2" t="s">
        <v>15</v>
      </c>
      <c r="M1" s="1">
        <v>0</v>
      </c>
      <c r="N1" s="3"/>
      <c r="O1" s="2" t="s">
        <v>7</v>
      </c>
      <c r="P1" s="3" t="s">
        <v>6</v>
      </c>
      <c r="Q1" s="3" t="s">
        <v>5</v>
      </c>
    </row>
    <row r="2" spans="1:17" x14ac:dyDescent="0.25">
      <c r="A2" s="2" t="s">
        <v>14</v>
      </c>
      <c r="E2" s="2"/>
      <c r="F2" s="2"/>
      <c r="G2" s="2"/>
      <c r="H2" s="2"/>
      <c r="I2" s="2"/>
      <c r="J2" s="2"/>
      <c r="K2"/>
      <c r="L2" s="2"/>
      <c r="N2" s="3">
        <v>0</v>
      </c>
      <c r="O2" s="2">
        <v>0</v>
      </c>
      <c r="P2" s="3">
        <v>5</v>
      </c>
      <c r="Q2" s="3">
        <v>-5</v>
      </c>
    </row>
    <row r="3" spans="1:17" ht="16.5" thickBot="1" x14ac:dyDescent="0.3">
      <c r="A3" s="2" t="s">
        <v>22</v>
      </c>
      <c r="E3" s="2"/>
      <c r="F3" s="2"/>
      <c r="G3" s="2"/>
      <c r="H3" s="2"/>
      <c r="I3" s="2"/>
      <c r="J3" s="2"/>
      <c r="K3" s="2"/>
      <c r="L3" s="2"/>
      <c r="N3" s="3">
        <v>50</v>
      </c>
      <c r="O3" s="2">
        <v>0</v>
      </c>
      <c r="P3" s="3">
        <v>5</v>
      </c>
      <c r="Q3" s="3">
        <v>-5</v>
      </c>
    </row>
    <row r="4" spans="1:17" ht="19.5" thickBot="1" x14ac:dyDescent="0.35">
      <c r="A4" s="2" t="s">
        <v>16</v>
      </c>
      <c r="E4" s="24" t="s">
        <v>25</v>
      </c>
      <c r="F4" s="25"/>
      <c r="G4" s="25"/>
      <c r="H4" s="26"/>
      <c r="I4" s="27" t="s">
        <v>24</v>
      </c>
      <c r="J4" s="28"/>
      <c r="K4" s="28"/>
      <c r="L4" s="29"/>
      <c r="M4"/>
      <c r="N4"/>
    </row>
    <row r="5" spans="1:17" x14ac:dyDescent="0.25">
      <c r="E5" s="2"/>
      <c r="F5" s="2"/>
      <c r="G5" s="2"/>
      <c r="H5" s="2"/>
      <c r="I5" s="2"/>
      <c r="J5" s="2"/>
      <c r="K5" s="2"/>
      <c r="L5" s="2"/>
    </row>
    <row r="6" spans="1:17" x14ac:dyDescent="0.25">
      <c r="K6" s="2"/>
      <c r="M6" s="3"/>
    </row>
    <row r="7" spans="1:17" ht="16.5" x14ac:dyDescent="0.3">
      <c r="A7" s="3" t="s">
        <v>0</v>
      </c>
      <c r="B7" s="4" t="s">
        <v>1</v>
      </c>
      <c r="C7" s="11" t="s">
        <v>9</v>
      </c>
      <c r="D7" s="11" t="s">
        <v>8</v>
      </c>
      <c r="E7" s="11" t="s">
        <v>2</v>
      </c>
      <c r="F7" s="11" t="s">
        <v>10</v>
      </c>
      <c r="G7" s="11" t="s">
        <v>13</v>
      </c>
      <c r="H7" s="11" t="s">
        <v>3</v>
      </c>
      <c r="I7" s="11" t="s">
        <v>11</v>
      </c>
      <c r="J7" s="11" t="s">
        <v>12</v>
      </c>
      <c r="K7" s="3" t="s">
        <v>4</v>
      </c>
      <c r="L7" s="11"/>
      <c r="M7" s="11"/>
    </row>
    <row r="8" spans="1:17" ht="16.5" x14ac:dyDescent="0.3">
      <c r="A8" s="7">
        <v>1</v>
      </c>
      <c r="B8" s="8">
        <v>2</v>
      </c>
      <c r="C8" s="12">
        <f>B8</f>
        <v>2</v>
      </c>
      <c r="D8" s="12">
        <f>B8-C8</f>
        <v>0</v>
      </c>
      <c r="E8" s="13">
        <f>ABS(D8)</f>
        <v>0</v>
      </c>
      <c r="F8" s="13">
        <f>D8^2</f>
        <v>0</v>
      </c>
      <c r="G8" s="13">
        <f t="shared" ref="G8:G39" si="0">IFERROR(E8/B8,"")</f>
        <v>0</v>
      </c>
      <c r="H8" s="13">
        <f>AVERAGE(E$8:E8)</f>
        <v>0</v>
      </c>
      <c r="I8" s="13">
        <f>AVERAGE(F$8:F8)</f>
        <v>0</v>
      </c>
      <c r="J8" s="13">
        <f>AVERAGE(G$8:G8)</f>
        <v>0</v>
      </c>
      <c r="K8" s="15">
        <f>SUM(D$8:D8)</f>
        <v>0</v>
      </c>
      <c r="L8" s="13"/>
      <c r="M8" s="13"/>
      <c r="O8"/>
      <c r="P8"/>
      <c r="Q8"/>
    </row>
    <row r="9" spans="1:17" ht="16.5" x14ac:dyDescent="0.3">
      <c r="A9" s="7">
        <v>2</v>
      </c>
      <c r="B9" s="8">
        <v>2</v>
      </c>
      <c r="C9" s="12">
        <f>(1-$J$1)*C8+$J$1*B8</f>
        <v>2</v>
      </c>
      <c r="D9" s="12">
        <f t="shared" ref="D9:D57" si="1">B9-C9</f>
        <v>0</v>
      </c>
      <c r="E9" s="13">
        <f t="shared" ref="E9:E57" si="2">ABS(D9)</f>
        <v>0</v>
      </c>
      <c r="F9" s="13">
        <f t="shared" ref="F9:F57" si="3">D9^2</f>
        <v>0</v>
      </c>
      <c r="G9" s="13">
        <f t="shared" si="0"/>
        <v>0</v>
      </c>
      <c r="H9" s="13">
        <f>AVERAGE(E$8:E9)</f>
        <v>0</v>
      </c>
      <c r="I9" s="13">
        <f>AVERAGE(F$8:F9)</f>
        <v>0</v>
      </c>
      <c r="J9" s="13">
        <f>AVERAGE(G$8:G9)</f>
        <v>0</v>
      </c>
      <c r="K9" s="15">
        <f>SUM(D$8:D9)</f>
        <v>0</v>
      </c>
      <c r="L9" s="13"/>
      <c r="M9" s="13"/>
      <c r="O9"/>
      <c r="P9"/>
      <c r="Q9"/>
    </row>
    <row r="10" spans="1:17" ht="16.5" x14ac:dyDescent="0.3">
      <c r="A10" s="7">
        <v>3</v>
      </c>
      <c r="B10" s="8">
        <v>1</v>
      </c>
      <c r="C10" s="12">
        <f t="shared" ref="C10:C58" si="4">(1-$J$1)*C9+$J$1*B9</f>
        <v>2</v>
      </c>
      <c r="D10" s="12">
        <f t="shared" si="1"/>
        <v>-1</v>
      </c>
      <c r="E10" s="13">
        <f t="shared" si="2"/>
        <v>1</v>
      </c>
      <c r="F10" s="13">
        <f t="shared" si="3"/>
        <v>1</v>
      </c>
      <c r="G10" s="13">
        <f t="shared" si="0"/>
        <v>1</v>
      </c>
      <c r="H10" s="13">
        <f>AVERAGE(E$8:E10)</f>
        <v>0.33333333333333331</v>
      </c>
      <c r="I10" s="13">
        <f>AVERAGE(F$8:F10)</f>
        <v>0.33333333333333331</v>
      </c>
      <c r="J10" s="13">
        <f>AVERAGE(G$8:G10)</f>
        <v>0.33333333333333331</v>
      </c>
      <c r="K10" s="15">
        <f>SUM(D$8:D10)</f>
        <v>-1</v>
      </c>
      <c r="L10" s="13"/>
      <c r="M10" s="13"/>
      <c r="O10"/>
      <c r="P10"/>
      <c r="Q10"/>
    </row>
    <row r="11" spans="1:17" ht="16.5" x14ac:dyDescent="0.3">
      <c r="A11" s="7">
        <v>4</v>
      </c>
      <c r="B11" s="8">
        <v>0</v>
      </c>
      <c r="C11" s="12">
        <f t="shared" si="4"/>
        <v>1.6</v>
      </c>
      <c r="D11" s="12">
        <f t="shared" si="1"/>
        <v>-1.6</v>
      </c>
      <c r="E11" s="13">
        <f t="shared" si="2"/>
        <v>1.6</v>
      </c>
      <c r="F11" s="13">
        <f t="shared" si="3"/>
        <v>2.5600000000000005</v>
      </c>
      <c r="G11" s="13" t="str">
        <f t="shared" si="0"/>
        <v/>
      </c>
      <c r="H11" s="13">
        <f>AVERAGE(E$8:E11)</f>
        <v>0.65</v>
      </c>
      <c r="I11" s="13">
        <f>AVERAGE(F$8:F11)</f>
        <v>0.89000000000000012</v>
      </c>
      <c r="J11" s="13">
        <f>AVERAGE(G$8:G11)</f>
        <v>0.33333333333333331</v>
      </c>
      <c r="K11" s="15">
        <f>SUM(D$8:D11)</f>
        <v>-2.6</v>
      </c>
      <c r="L11" s="13"/>
      <c r="M11" s="13"/>
      <c r="O11"/>
      <c r="P11"/>
      <c r="Q11"/>
    </row>
    <row r="12" spans="1:17" ht="16.5" x14ac:dyDescent="0.3">
      <c r="A12" s="7">
        <v>5</v>
      </c>
      <c r="B12" s="8">
        <v>2</v>
      </c>
      <c r="C12" s="12">
        <f t="shared" si="4"/>
        <v>0.96</v>
      </c>
      <c r="D12" s="12">
        <f t="shared" si="1"/>
        <v>1.04</v>
      </c>
      <c r="E12" s="13">
        <f t="shared" si="2"/>
        <v>1.04</v>
      </c>
      <c r="F12" s="13">
        <f t="shared" si="3"/>
        <v>1.0816000000000001</v>
      </c>
      <c r="G12" s="13">
        <f t="shared" si="0"/>
        <v>0.52</v>
      </c>
      <c r="H12" s="13">
        <f>AVERAGE(E$8:E12)</f>
        <v>0.72799999999999998</v>
      </c>
      <c r="I12" s="13">
        <f>AVERAGE(F$8:F12)</f>
        <v>0.92832000000000003</v>
      </c>
      <c r="J12" s="13">
        <f>AVERAGE(G$8:G12)</f>
        <v>0.38</v>
      </c>
      <c r="K12" s="15">
        <f>SUM(D$8:D12)</f>
        <v>-1.56</v>
      </c>
      <c r="L12" s="13"/>
      <c r="M12" s="13"/>
      <c r="O12"/>
      <c r="P12"/>
      <c r="Q12"/>
    </row>
    <row r="13" spans="1:17" ht="16.5" x14ac:dyDescent="0.3">
      <c r="A13" s="7">
        <v>6</v>
      </c>
      <c r="B13" s="8">
        <v>1</v>
      </c>
      <c r="C13" s="12">
        <f t="shared" si="4"/>
        <v>1.3759999999999999</v>
      </c>
      <c r="D13" s="12">
        <f t="shared" si="1"/>
        <v>-0.37599999999999989</v>
      </c>
      <c r="E13" s="13">
        <f t="shared" si="2"/>
        <v>0.37599999999999989</v>
      </c>
      <c r="F13" s="13">
        <f t="shared" si="3"/>
        <v>0.14137599999999992</v>
      </c>
      <c r="G13" s="13">
        <f t="shared" si="0"/>
        <v>0.37599999999999989</v>
      </c>
      <c r="H13" s="13">
        <f>AVERAGE(E$8:E13)</f>
        <v>0.66933333333333334</v>
      </c>
      <c r="I13" s="13">
        <f>AVERAGE(F$8:F13)</f>
        <v>0.7971626666666668</v>
      </c>
      <c r="J13" s="13">
        <f>AVERAGE(G$8:G13)</f>
        <v>0.37919999999999998</v>
      </c>
      <c r="K13" s="15">
        <f>SUM(D$8:D13)</f>
        <v>-1.9359999999999999</v>
      </c>
      <c r="L13" s="13"/>
      <c r="M13" s="13"/>
      <c r="O13"/>
      <c r="P13"/>
      <c r="Q13"/>
    </row>
    <row r="14" spans="1:17" ht="16.5" x14ac:dyDescent="0.3">
      <c r="A14" s="7">
        <v>7</v>
      </c>
      <c r="B14" s="8">
        <v>0</v>
      </c>
      <c r="C14" s="12">
        <f t="shared" si="4"/>
        <v>1.2256</v>
      </c>
      <c r="D14" s="12">
        <f t="shared" si="1"/>
        <v>-1.2256</v>
      </c>
      <c r="E14" s="13">
        <f t="shared" si="2"/>
        <v>1.2256</v>
      </c>
      <c r="F14" s="13">
        <f t="shared" si="3"/>
        <v>1.50209536</v>
      </c>
      <c r="G14" s="13" t="str">
        <f t="shared" si="0"/>
        <v/>
      </c>
      <c r="H14" s="13">
        <f>AVERAGE(E$8:E14)</f>
        <v>0.74880000000000002</v>
      </c>
      <c r="I14" s="13">
        <f>AVERAGE(F$8:F14)</f>
        <v>0.89786733714285727</v>
      </c>
      <c r="J14" s="13">
        <f>AVERAGE(G$8:G14)</f>
        <v>0.37919999999999998</v>
      </c>
      <c r="K14" s="15">
        <f>SUM(D$8:D14)</f>
        <v>-3.1616</v>
      </c>
      <c r="L14" s="13"/>
      <c r="M14" s="13"/>
      <c r="O14"/>
      <c r="P14"/>
      <c r="Q14"/>
    </row>
    <row r="15" spans="1:17" ht="16.5" x14ac:dyDescent="0.3">
      <c r="A15" s="7">
        <v>8</v>
      </c>
      <c r="B15" s="8">
        <v>2</v>
      </c>
      <c r="C15" s="12">
        <f t="shared" si="4"/>
        <v>0.73536000000000001</v>
      </c>
      <c r="D15" s="12">
        <f t="shared" si="1"/>
        <v>1.26464</v>
      </c>
      <c r="E15" s="13">
        <f t="shared" si="2"/>
        <v>1.26464</v>
      </c>
      <c r="F15" s="13">
        <f t="shared" si="3"/>
        <v>1.5993143295999999</v>
      </c>
      <c r="G15" s="13">
        <f t="shared" si="0"/>
        <v>0.63231999999999999</v>
      </c>
      <c r="H15" s="13">
        <f>AVERAGE(E$8:E15)</f>
        <v>0.81328</v>
      </c>
      <c r="I15" s="13">
        <f>AVERAGE(F$8:F15)</f>
        <v>0.98554821120000002</v>
      </c>
      <c r="J15" s="13">
        <f>AVERAGE(G$8:G15)</f>
        <v>0.42138666666666663</v>
      </c>
      <c r="K15" s="15">
        <f>SUM(D$8:D15)</f>
        <v>-1.89696</v>
      </c>
      <c r="L15" s="13"/>
      <c r="M15" s="13"/>
      <c r="O15"/>
      <c r="P15"/>
      <c r="Q15"/>
    </row>
    <row r="16" spans="1:17" ht="16.5" x14ac:dyDescent="0.3">
      <c r="A16" s="7">
        <v>9</v>
      </c>
      <c r="B16" s="8">
        <v>2</v>
      </c>
      <c r="C16" s="12">
        <f t="shared" si="4"/>
        <v>1.2412160000000001</v>
      </c>
      <c r="D16" s="12">
        <f t="shared" si="1"/>
        <v>0.7587839999999999</v>
      </c>
      <c r="E16" s="13">
        <f t="shared" si="2"/>
        <v>0.7587839999999999</v>
      </c>
      <c r="F16" s="13">
        <f t="shared" si="3"/>
        <v>0.57575315865599985</v>
      </c>
      <c r="G16" s="13">
        <f t="shared" si="0"/>
        <v>0.37939199999999995</v>
      </c>
      <c r="H16" s="13">
        <f>AVERAGE(E$8:E16)</f>
        <v>0.80722488888888888</v>
      </c>
      <c r="I16" s="13">
        <f>AVERAGE(F$8:F16)</f>
        <v>0.94001542758399992</v>
      </c>
      <c r="J16" s="13">
        <f>AVERAGE(G$8:G16)</f>
        <v>0.41538742857142857</v>
      </c>
      <c r="K16" s="15">
        <f>SUM(D$8:D16)</f>
        <v>-1.1381760000000001</v>
      </c>
      <c r="L16" s="13"/>
      <c r="M16" s="13"/>
      <c r="O16"/>
      <c r="P16"/>
      <c r="Q16"/>
    </row>
    <row r="17" spans="1:17" ht="16.5" x14ac:dyDescent="0.3">
      <c r="A17" s="7">
        <v>10</v>
      </c>
      <c r="B17" s="8">
        <v>3</v>
      </c>
      <c r="C17" s="12">
        <f t="shared" si="4"/>
        <v>1.5447296000000001</v>
      </c>
      <c r="D17" s="12">
        <f t="shared" si="1"/>
        <v>1.4552703999999999</v>
      </c>
      <c r="E17" s="13">
        <f t="shared" si="2"/>
        <v>1.4552703999999999</v>
      </c>
      <c r="F17" s="13">
        <f t="shared" si="3"/>
        <v>2.1178119371161594</v>
      </c>
      <c r="G17" s="13">
        <f t="shared" si="0"/>
        <v>0.48509013333333328</v>
      </c>
      <c r="H17" s="13">
        <f>AVERAGE(E$8:E17)</f>
        <v>0.87202944000000004</v>
      </c>
      <c r="I17" s="13">
        <f>AVERAGE(F$8:F17)</f>
        <v>1.0577950785372159</v>
      </c>
      <c r="J17" s="13">
        <f>AVERAGE(G$8:G17)</f>
        <v>0.42410026666666667</v>
      </c>
      <c r="K17" s="15">
        <f>SUM(D$8:D17)</f>
        <v>0.31709439999999978</v>
      </c>
      <c r="L17" s="13"/>
      <c r="M17" s="13"/>
      <c r="O17"/>
      <c r="P17"/>
      <c r="Q17"/>
    </row>
    <row r="18" spans="1:17" ht="16.5" x14ac:dyDescent="0.3">
      <c r="A18" s="7">
        <v>11</v>
      </c>
      <c r="B18" s="8">
        <v>1</v>
      </c>
      <c r="C18" s="12">
        <f t="shared" si="4"/>
        <v>2.1268377600000004</v>
      </c>
      <c r="D18" s="12">
        <f t="shared" si="1"/>
        <v>-1.1268377600000004</v>
      </c>
      <c r="E18" s="13">
        <f t="shared" si="2"/>
        <v>1.1268377600000004</v>
      </c>
      <c r="F18" s="13">
        <f t="shared" si="3"/>
        <v>1.2697633373618185</v>
      </c>
      <c r="G18" s="13">
        <f t="shared" si="0"/>
        <v>1.1268377600000004</v>
      </c>
      <c r="H18" s="13">
        <f>AVERAGE(E$8:E18)</f>
        <v>0.89519383272727282</v>
      </c>
      <c r="I18" s="13">
        <f>AVERAGE(F$8:F18)</f>
        <v>1.0770649202485434</v>
      </c>
      <c r="J18" s="13">
        <f>AVERAGE(G$8:G18)</f>
        <v>0.50218221037037047</v>
      </c>
      <c r="K18" s="15">
        <f>SUM(D$8:D18)</f>
        <v>-0.80974336000000058</v>
      </c>
      <c r="L18" s="13"/>
      <c r="M18" s="13"/>
      <c r="O18"/>
      <c r="P18"/>
      <c r="Q18"/>
    </row>
    <row r="19" spans="1:17" ht="16.5" x14ac:dyDescent="0.3">
      <c r="A19" s="7">
        <v>12</v>
      </c>
      <c r="B19" s="8">
        <v>3</v>
      </c>
      <c r="C19" s="12">
        <f t="shared" si="4"/>
        <v>1.6761026560000003</v>
      </c>
      <c r="D19" s="12">
        <f t="shared" si="1"/>
        <v>1.3238973439999997</v>
      </c>
      <c r="E19" s="13">
        <f t="shared" si="2"/>
        <v>1.3238973439999997</v>
      </c>
      <c r="F19" s="13">
        <f t="shared" si="3"/>
        <v>1.7527041774502536</v>
      </c>
      <c r="G19" s="13">
        <f t="shared" si="0"/>
        <v>0.44129911466666655</v>
      </c>
      <c r="H19" s="13">
        <f>AVERAGE(E$8:E19)</f>
        <v>0.93091912533333332</v>
      </c>
      <c r="I19" s="13">
        <f>AVERAGE(F$8:F19)</f>
        <v>1.1333681916820193</v>
      </c>
      <c r="J19" s="13">
        <f>AVERAGE(G$8:G19)</f>
        <v>0.49609390080000004</v>
      </c>
      <c r="K19" s="15">
        <f>SUM(D$8:D19)</f>
        <v>0.51415398399999912</v>
      </c>
      <c r="L19" s="13"/>
      <c r="M19" s="13"/>
      <c r="O19"/>
      <c r="P19"/>
      <c r="Q19"/>
    </row>
    <row r="20" spans="1:17" ht="16.5" x14ac:dyDescent="0.3">
      <c r="A20" s="7">
        <v>13</v>
      </c>
      <c r="B20" s="8">
        <v>3</v>
      </c>
      <c r="C20" s="12">
        <f t="shared" si="4"/>
        <v>2.2056615936000004</v>
      </c>
      <c r="D20" s="12">
        <f t="shared" si="1"/>
        <v>0.79433840639999964</v>
      </c>
      <c r="E20" s="13">
        <f t="shared" si="2"/>
        <v>0.79433840639999964</v>
      </c>
      <c r="F20" s="13">
        <f t="shared" si="3"/>
        <v>0.63097350388209095</v>
      </c>
      <c r="G20" s="13">
        <f t="shared" si="0"/>
        <v>0.26477946879999986</v>
      </c>
      <c r="H20" s="13">
        <f>AVERAGE(E$8:E20)</f>
        <v>0.92041291618461529</v>
      </c>
      <c r="I20" s="13">
        <f>AVERAGE(F$8:F20)</f>
        <v>1.0947224464666401</v>
      </c>
      <c r="J20" s="13">
        <f>AVERAGE(G$8:G20)</f>
        <v>0.47506531607272728</v>
      </c>
      <c r="K20" s="15">
        <f>SUM(D$8:D20)</f>
        <v>1.3084923903999988</v>
      </c>
      <c r="L20" s="13"/>
      <c r="M20" s="13"/>
      <c r="O20"/>
      <c r="P20"/>
      <c r="Q20"/>
    </row>
    <row r="21" spans="1:17" ht="16.5" x14ac:dyDescent="0.3">
      <c r="A21" s="7">
        <v>14</v>
      </c>
      <c r="B21" s="8">
        <v>2</v>
      </c>
      <c r="C21" s="12">
        <f t="shared" si="4"/>
        <v>2.52339695616</v>
      </c>
      <c r="D21" s="12">
        <f t="shared" si="1"/>
        <v>-0.52339695616000004</v>
      </c>
      <c r="E21" s="13">
        <f t="shared" si="2"/>
        <v>0.52339695616000004</v>
      </c>
      <c r="F21" s="13">
        <f t="shared" si="3"/>
        <v>0.27394437371755298</v>
      </c>
      <c r="G21" s="13">
        <f t="shared" si="0"/>
        <v>0.26169847808000002</v>
      </c>
      <c r="H21" s="13">
        <f>AVERAGE(E$8:E21)</f>
        <v>0.89205463332571433</v>
      </c>
      <c r="I21" s="13">
        <f>AVERAGE(F$8:F21)</f>
        <v>1.0360954412702768</v>
      </c>
      <c r="J21" s="13">
        <f>AVERAGE(G$8:G21)</f>
        <v>0.45728474624000004</v>
      </c>
      <c r="K21" s="15">
        <f>SUM(D$8:D21)</f>
        <v>0.78509543423999872</v>
      </c>
      <c r="L21" s="13"/>
      <c r="M21" s="13"/>
      <c r="O21"/>
      <c r="P21"/>
      <c r="Q21"/>
    </row>
    <row r="22" spans="1:17" ht="16.5" x14ac:dyDescent="0.3">
      <c r="A22" s="7">
        <v>15</v>
      </c>
      <c r="B22" s="8">
        <v>1</v>
      </c>
      <c r="C22" s="12">
        <f t="shared" si="4"/>
        <v>2.3140381736959998</v>
      </c>
      <c r="D22" s="12">
        <f t="shared" si="1"/>
        <v>-1.3140381736959998</v>
      </c>
      <c r="E22" s="13">
        <f t="shared" si="2"/>
        <v>1.3140381736959998</v>
      </c>
      <c r="F22" s="13">
        <f t="shared" si="3"/>
        <v>1.7266963219303186</v>
      </c>
      <c r="G22" s="13">
        <f t="shared" si="0"/>
        <v>1.3140381736959998</v>
      </c>
      <c r="H22" s="13">
        <f>AVERAGE(E$8:E22)</f>
        <v>0.92018686935040006</v>
      </c>
      <c r="I22" s="13">
        <f>AVERAGE(F$8:F22)</f>
        <v>1.0821354999809463</v>
      </c>
      <c r="J22" s="13">
        <f>AVERAGE(G$8:G22)</f>
        <v>0.52318885604430776</v>
      </c>
      <c r="K22" s="15">
        <f>SUM(D$8:D22)</f>
        <v>-0.52894273945600112</v>
      </c>
      <c r="L22" s="13"/>
      <c r="M22" s="13"/>
      <c r="O22"/>
      <c r="P22"/>
      <c r="Q22"/>
    </row>
    <row r="23" spans="1:17" ht="16.5" x14ac:dyDescent="0.3">
      <c r="A23" s="7">
        <v>16</v>
      </c>
      <c r="B23" s="8">
        <v>6</v>
      </c>
      <c r="C23" s="12">
        <f t="shared" si="4"/>
        <v>1.7884229042176001</v>
      </c>
      <c r="D23" s="12">
        <f t="shared" si="1"/>
        <v>4.2115770957823999</v>
      </c>
      <c r="E23" s="13">
        <f t="shared" si="2"/>
        <v>4.2115770957823999</v>
      </c>
      <c r="F23" s="13">
        <f t="shared" si="3"/>
        <v>17.737381633718915</v>
      </c>
      <c r="G23" s="13">
        <f t="shared" si="0"/>
        <v>0.70192951596373332</v>
      </c>
      <c r="H23" s="13">
        <f>AVERAGE(E$8:E23)</f>
        <v>1.1258987585024001</v>
      </c>
      <c r="I23" s="13">
        <f>AVERAGE(F$8:F23)</f>
        <v>2.1230883833395691</v>
      </c>
      <c r="J23" s="13">
        <f>AVERAGE(G$8:G23)</f>
        <v>0.5359560460385524</v>
      </c>
      <c r="K23" s="15">
        <f>SUM(D$8:D23)</f>
        <v>3.6826343563263988</v>
      </c>
      <c r="L23" s="13"/>
      <c r="M23" s="13"/>
      <c r="O23"/>
      <c r="P23"/>
      <c r="Q23"/>
    </row>
    <row r="24" spans="1:17" ht="16.5" x14ac:dyDescent="0.3">
      <c r="A24" s="7">
        <v>17</v>
      </c>
      <c r="B24" s="8">
        <v>2</v>
      </c>
      <c r="C24" s="12">
        <f t="shared" si="4"/>
        <v>3.4730537425305603</v>
      </c>
      <c r="D24" s="12">
        <f t="shared" si="1"/>
        <v>-1.4730537425305603</v>
      </c>
      <c r="E24" s="13">
        <f t="shared" si="2"/>
        <v>1.4730537425305603</v>
      </c>
      <c r="F24" s="13">
        <f t="shared" si="3"/>
        <v>2.1698873283832905</v>
      </c>
      <c r="G24" s="13">
        <f t="shared" si="0"/>
        <v>0.73652687126528016</v>
      </c>
      <c r="H24" s="13">
        <f>AVERAGE(E$8:E24)</f>
        <v>1.1463196399158213</v>
      </c>
      <c r="I24" s="13">
        <f>AVERAGE(F$8:F24)</f>
        <v>2.125841262459788</v>
      </c>
      <c r="J24" s="13">
        <f>AVERAGE(G$8:G24)</f>
        <v>0.54932743438700093</v>
      </c>
      <c r="K24" s="15">
        <f>SUM(D$8:D24)</f>
        <v>2.2095806137958385</v>
      </c>
      <c r="L24" s="13"/>
      <c r="M24" s="13"/>
      <c r="O24"/>
      <c r="P24"/>
      <c r="Q24"/>
    </row>
    <row r="25" spans="1:17" ht="16.5" hidden="1" x14ac:dyDescent="0.3">
      <c r="A25" s="7">
        <v>18</v>
      </c>
      <c r="B25" s="8">
        <v>1</v>
      </c>
      <c r="C25" s="12">
        <f t="shared" si="4"/>
        <v>2.8838322455183363</v>
      </c>
      <c r="D25" s="12">
        <f t="shared" si="1"/>
        <v>-1.8838322455183363</v>
      </c>
      <c r="E25" s="13">
        <f t="shared" si="2"/>
        <v>1.8838322455183363</v>
      </c>
      <c r="F25" s="13">
        <f t="shared" si="3"/>
        <v>3.5488239292546573</v>
      </c>
      <c r="G25" s="13">
        <f t="shared" si="0"/>
        <v>1.8838322455183363</v>
      </c>
      <c r="H25" s="13">
        <f>AVERAGE(E$8:E25)</f>
        <v>1.1872925624492945</v>
      </c>
      <c r="I25" s="13">
        <f>AVERAGE(F$8:F25)</f>
        <v>2.2048958550595028</v>
      </c>
      <c r="J25" s="13">
        <f>AVERAGE(G$8:G25)</f>
        <v>0.63273398508270939</v>
      </c>
      <c r="K25" s="15">
        <f>SUM(D$8:D25)</f>
        <v>0.3257483682775022</v>
      </c>
      <c r="L25" s="13"/>
      <c r="M25" s="13"/>
    </row>
    <row r="26" spans="1:17" ht="16.5" hidden="1" x14ac:dyDescent="0.3">
      <c r="A26" s="7">
        <v>19</v>
      </c>
      <c r="B26" s="8">
        <v>2</v>
      </c>
      <c r="C26" s="12">
        <f t="shared" si="4"/>
        <v>2.1302993473110017</v>
      </c>
      <c r="D26" s="12">
        <f t="shared" si="1"/>
        <v>-0.13029934731100168</v>
      </c>
      <c r="E26" s="13">
        <f t="shared" si="2"/>
        <v>0.13029934731100168</v>
      </c>
      <c r="F26" s="13">
        <f t="shared" si="3"/>
        <v>1.6977919909673039E-2</v>
      </c>
      <c r="G26" s="13">
        <f t="shared" si="0"/>
        <v>6.5149673655500839E-2</v>
      </c>
      <c r="H26" s="13">
        <f>AVERAGE(E$8:E26)</f>
        <v>1.1316613405999105</v>
      </c>
      <c r="I26" s="13">
        <f>AVERAGE(F$8:F26)</f>
        <v>2.0897422795253013</v>
      </c>
      <c r="J26" s="13">
        <f>AVERAGE(G$8:G26)</f>
        <v>0.59934667264581476</v>
      </c>
      <c r="K26" s="15">
        <f>SUM(D$8:D26)</f>
        <v>0.19544902096650052</v>
      </c>
      <c r="L26" s="13"/>
      <c r="M26" s="13"/>
    </row>
    <row r="27" spans="1:17" ht="16.5" hidden="1" x14ac:dyDescent="0.3">
      <c r="A27" s="7">
        <v>20</v>
      </c>
      <c r="B27" s="8">
        <v>2</v>
      </c>
      <c r="C27" s="12">
        <f t="shared" si="4"/>
        <v>2.0781796083866011</v>
      </c>
      <c r="D27" s="12">
        <f t="shared" si="1"/>
        <v>-7.8179608386601096E-2</v>
      </c>
      <c r="E27" s="13">
        <f t="shared" si="2"/>
        <v>7.8179608386601096E-2</v>
      </c>
      <c r="F27" s="13">
        <f t="shared" si="3"/>
        <v>6.1120511674823087E-3</v>
      </c>
      <c r="G27" s="13">
        <f t="shared" si="0"/>
        <v>3.9089804193300548E-2</v>
      </c>
      <c r="H27" s="13">
        <f>AVERAGE(E$8:E27)</f>
        <v>1.0789872539892451</v>
      </c>
      <c r="I27" s="13">
        <f>AVERAGE(F$8:F27)</f>
        <v>1.9855607681074106</v>
      </c>
      <c r="J27" s="13">
        <f>AVERAGE(G$8:G27)</f>
        <v>0.56822129106511954</v>
      </c>
      <c r="K27" s="15">
        <f>SUM(D$8:D27)</f>
        <v>0.11726941257989942</v>
      </c>
      <c r="L27" s="13"/>
      <c r="M27" s="13"/>
    </row>
    <row r="28" spans="1:17" ht="16.5" hidden="1" x14ac:dyDescent="0.3">
      <c r="A28" s="7">
        <v>21</v>
      </c>
      <c r="B28" s="8">
        <v>3</v>
      </c>
      <c r="C28" s="12">
        <f t="shared" si="4"/>
        <v>2.0469077650319605</v>
      </c>
      <c r="D28" s="12">
        <f t="shared" si="1"/>
        <v>0.95309223496803952</v>
      </c>
      <c r="E28" s="13">
        <f t="shared" si="2"/>
        <v>0.95309223496803952</v>
      </c>
      <c r="F28" s="13">
        <f t="shared" si="3"/>
        <v>0.9083848083563727</v>
      </c>
      <c r="G28" s="13">
        <f t="shared" si="0"/>
        <v>0.31769741165601317</v>
      </c>
      <c r="H28" s="13">
        <f>AVERAGE(E$8:E28)</f>
        <v>1.0729922530834735</v>
      </c>
      <c r="I28" s="13">
        <f>AVERAGE(F$8:F28)</f>
        <v>1.9342666747859325</v>
      </c>
      <c r="J28" s="13">
        <f>AVERAGE(G$8:G28)</f>
        <v>0.55503582372779814</v>
      </c>
      <c r="K28" s="15">
        <f>SUM(D$8:D28)</f>
        <v>1.0703616475479389</v>
      </c>
      <c r="L28" s="13"/>
      <c r="M28" s="13"/>
    </row>
    <row r="29" spans="1:17" ht="16.5" hidden="1" x14ac:dyDescent="0.3">
      <c r="A29" s="7">
        <v>22</v>
      </c>
      <c r="B29" s="8">
        <v>4</v>
      </c>
      <c r="C29" s="12">
        <f t="shared" si="4"/>
        <v>2.4281446590191766</v>
      </c>
      <c r="D29" s="12">
        <f t="shared" si="1"/>
        <v>1.5718553409808234</v>
      </c>
      <c r="E29" s="13">
        <f t="shared" si="2"/>
        <v>1.5718553409808234</v>
      </c>
      <c r="F29" s="13">
        <f t="shared" si="3"/>
        <v>2.4707292129699403</v>
      </c>
      <c r="G29" s="13">
        <f t="shared" si="0"/>
        <v>0.39296383524520584</v>
      </c>
      <c r="H29" s="13">
        <f>AVERAGE(E$8:E29)</f>
        <v>1.0956678479878983</v>
      </c>
      <c r="I29" s="13">
        <f>AVERAGE(F$8:F29)</f>
        <v>1.9586513356124784</v>
      </c>
      <c r="J29" s="13">
        <f>AVERAGE(G$8:G29)</f>
        <v>0.54693222430366861</v>
      </c>
      <c r="K29" s="15">
        <f>SUM(D$8:D29)</f>
        <v>2.6422169885287623</v>
      </c>
      <c r="L29" s="13"/>
      <c r="M29" s="13"/>
    </row>
    <row r="30" spans="1:17" ht="16.5" hidden="1" x14ac:dyDescent="0.3">
      <c r="A30" s="7">
        <v>23</v>
      </c>
      <c r="B30" s="8">
        <v>4</v>
      </c>
      <c r="C30" s="12">
        <f t="shared" si="4"/>
        <v>3.056886795411506</v>
      </c>
      <c r="D30" s="12">
        <f t="shared" si="1"/>
        <v>0.94311320458849401</v>
      </c>
      <c r="E30" s="13">
        <f t="shared" si="2"/>
        <v>0.94311320458849401</v>
      </c>
      <c r="F30" s="13">
        <f t="shared" si="3"/>
        <v>0.88946251666917853</v>
      </c>
      <c r="G30" s="13">
        <f t="shared" si="0"/>
        <v>0.2357783011471235</v>
      </c>
      <c r="H30" s="13">
        <f>AVERAGE(E$8:E30)</f>
        <v>1.0890350374053155</v>
      </c>
      <c r="I30" s="13">
        <f>AVERAGE(F$8:F30)</f>
        <v>1.9121648652236392</v>
      </c>
      <c r="J30" s="13">
        <f>AVERAGE(G$8:G30)</f>
        <v>0.53211537082002358</v>
      </c>
      <c r="K30" s="15">
        <f>SUM(D$8:D30)</f>
        <v>3.5853301931172563</v>
      </c>
      <c r="L30" s="13"/>
      <c r="M30" s="13"/>
    </row>
    <row r="31" spans="1:17" ht="16.5" hidden="1" x14ac:dyDescent="0.3">
      <c r="A31" s="7">
        <v>24</v>
      </c>
      <c r="B31" s="8">
        <v>5</v>
      </c>
      <c r="C31" s="12">
        <f t="shared" si="4"/>
        <v>3.4341320772469035</v>
      </c>
      <c r="D31" s="12">
        <f t="shared" si="1"/>
        <v>1.5658679227530965</v>
      </c>
      <c r="E31" s="13">
        <f t="shared" si="2"/>
        <v>1.5658679227530965</v>
      </c>
      <c r="F31" s="13">
        <f t="shared" si="3"/>
        <v>2.4519423515070975</v>
      </c>
      <c r="G31" s="13">
        <f t="shared" si="0"/>
        <v>0.31317358455061928</v>
      </c>
      <c r="H31" s="13">
        <f>AVERAGE(E$8:E31)</f>
        <v>1.1089030742948063</v>
      </c>
      <c r="I31" s="13">
        <f>AVERAGE(F$8:F31)</f>
        <v>1.9346555938187835</v>
      </c>
      <c r="J31" s="13">
        <f>AVERAGE(G$8:G31)</f>
        <v>0.52216347144414155</v>
      </c>
      <c r="K31" s="15">
        <f>SUM(D$8:D31)</f>
        <v>5.1511981158703524</v>
      </c>
      <c r="L31" s="13"/>
      <c r="M31" s="13"/>
    </row>
    <row r="32" spans="1:17" ht="16.5" hidden="1" x14ac:dyDescent="0.3">
      <c r="A32" s="7">
        <v>25</v>
      </c>
      <c r="B32" s="8">
        <v>4</v>
      </c>
      <c r="C32" s="12">
        <f t="shared" si="4"/>
        <v>4.0604792463481418</v>
      </c>
      <c r="D32" s="12">
        <f t="shared" si="1"/>
        <v>-6.0479246348141835E-2</v>
      </c>
      <c r="E32" s="13">
        <f t="shared" si="2"/>
        <v>6.0479246348141835E-2</v>
      </c>
      <c r="F32" s="13">
        <f t="shared" si="3"/>
        <v>3.6577392388392276E-3</v>
      </c>
      <c r="G32" s="13">
        <f t="shared" si="0"/>
        <v>1.5119811587035459E-2</v>
      </c>
      <c r="H32" s="13">
        <f>AVERAGE(E$8:E32)</f>
        <v>1.0669661211769397</v>
      </c>
      <c r="I32" s="13">
        <f>AVERAGE(F$8:F32)</f>
        <v>1.8574156796355856</v>
      </c>
      <c r="J32" s="13">
        <f>AVERAGE(G$8:G32)</f>
        <v>0.50011809492861514</v>
      </c>
      <c r="K32" s="15">
        <f>SUM(D$8:D32)</f>
        <v>5.0907188695222105</v>
      </c>
      <c r="L32" s="13"/>
      <c r="M32" s="13"/>
    </row>
    <row r="33" spans="1:13" ht="16.5" hidden="1" x14ac:dyDescent="0.3">
      <c r="A33" s="7">
        <v>26</v>
      </c>
      <c r="B33" s="8">
        <v>2</v>
      </c>
      <c r="C33" s="12">
        <f t="shared" si="4"/>
        <v>4.0362875478088851</v>
      </c>
      <c r="D33" s="12">
        <f t="shared" si="1"/>
        <v>-2.0362875478088851</v>
      </c>
      <c r="E33" s="13">
        <f t="shared" si="2"/>
        <v>2.0362875478088851</v>
      </c>
      <c r="F33" s="13">
        <f t="shared" si="3"/>
        <v>4.1464669773615226</v>
      </c>
      <c r="G33" s="13">
        <f t="shared" si="0"/>
        <v>1.0181437739044426</v>
      </c>
      <c r="H33" s="13">
        <f>AVERAGE(E$8:E33)</f>
        <v>1.1042477145089378</v>
      </c>
      <c r="I33" s="13">
        <f>AVERAGE(F$8:F33)</f>
        <v>1.9454561141635063</v>
      </c>
      <c r="J33" s="13">
        <f>AVERAGE(G$8:G33)</f>
        <v>0.52170249821927472</v>
      </c>
      <c r="K33" s="15">
        <f>SUM(D$8:D33)</f>
        <v>3.0544313217133254</v>
      </c>
      <c r="L33" s="13"/>
      <c r="M33" s="13"/>
    </row>
    <row r="34" spans="1:13" ht="16.5" hidden="1" x14ac:dyDescent="0.3">
      <c r="A34" s="7">
        <v>27</v>
      </c>
      <c r="B34" s="8">
        <v>1</v>
      </c>
      <c r="C34" s="12">
        <f t="shared" si="4"/>
        <v>3.2217725286853307</v>
      </c>
      <c r="D34" s="12">
        <f t="shared" si="1"/>
        <v>-2.2217725286853307</v>
      </c>
      <c r="E34" s="13">
        <f t="shared" si="2"/>
        <v>2.2217725286853307</v>
      </c>
      <c r="F34" s="13">
        <f t="shared" si="3"/>
        <v>4.9362731692208088</v>
      </c>
      <c r="G34" s="13">
        <f t="shared" si="0"/>
        <v>2.2217725286853307</v>
      </c>
      <c r="H34" s="13">
        <f>AVERAGE(E$8:E34)</f>
        <v>1.1456375224413966</v>
      </c>
      <c r="I34" s="13">
        <f>AVERAGE(F$8:F34)</f>
        <v>2.0562271162026655</v>
      </c>
      <c r="J34" s="13">
        <f>AVERAGE(G$8:G34)</f>
        <v>0.58970529943791694</v>
      </c>
      <c r="K34" s="15">
        <f>SUM(D$8:D34)</f>
        <v>0.83265879302799473</v>
      </c>
      <c r="L34" s="13"/>
      <c r="M34" s="13"/>
    </row>
    <row r="35" spans="1:13" ht="16.5" hidden="1" x14ac:dyDescent="0.3">
      <c r="A35" s="7">
        <v>28</v>
      </c>
      <c r="B35" s="8">
        <v>4</v>
      </c>
      <c r="C35" s="12">
        <f t="shared" si="4"/>
        <v>2.3330635172111984</v>
      </c>
      <c r="D35" s="12">
        <f t="shared" si="1"/>
        <v>1.6669364827888016</v>
      </c>
      <c r="E35" s="13">
        <f t="shared" si="2"/>
        <v>1.6669364827888016</v>
      </c>
      <c r="F35" s="13">
        <f t="shared" si="3"/>
        <v>2.7786772376523006</v>
      </c>
      <c r="G35" s="13">
        <f t="shared" si="0"/>
        <v>0.41673412069720039</v>
      </c>
      <c r="H35" s="13">
        <f>AVERAGE(E$8:E35)</f>
        <v>1.164255342453804</v>
      </c>
      <c r="I35" s="13">
        <f>AVERAGE(F$8:F35)</f>
        <v>2.0820289062544384</v>
      </c>
      <c r="J35" s="13">
        <f>AVERAGE(G$8:G35)</f>
        <v>0.58305256179404319</v>
      </c>
      <c r="K35" s="15">
        <f>SUM(D$8:D35)</f>
        <v>2.4995952758167963</v>
      </c>
      <c r="L35" s="13"/>
      <c r="M35" s="13"/>
    </row>
    <row r="36" spans="1:13" ht="16.5" hidden="1" x14ac:dyDescent="0.3">
      <c r="A36" s="7">
        <v>29</v>
      </c>
      <c r="B36" s="8">
        <v>3</v>
      </c>
      <c r="C36" s="12">
        <f t="shared" si="4"/>
        <v>2.9998381103267189</v>
      </c>
      <c r="D36" s="12">
        <f t="shared" si="1"/>
        <v>1.6188967328112369E-4</v>
      </c>
      <c r="E36" s="13">
        <f t="shared" si="2"/>
        <v>1.6188967328112369E-4</v>
      </c>
      <c r="F36" s="13">
        <f t="shared" si="3"/>
        <v>2.6208266315068974E-8</v>
      </c>
      <c r="G36" s="13">
        <f t="shared" si="0"/>
        <v>5.3963224427041233E-5</v>
      </c>
      <c r="H36" s="13">
        <f>AVERAGE(E$8:E36)</f>
        <v>1.124114188909648</v>
      </c>
      <c r="I36" s="13">
        <f>AVERAGE(F$8:F36)</f>
        <v>2.0102348069425018</v>
      </c>
      <c r="J36" s="13">
        <f>AVERAGE(G$8:G36)</f>
        <v>0.56146002110627957</v>
      </c>
      <c r="K36" s="15">
        <f>SUM(D$8:D36)</f>
        <v>2.4997571654900774</v>
      </c>
      <c r="L36" s="13"/>
      <c r="M36" s="13"/>
    </row>
    <row r="37" spans="1:13" ht="16.5" hidden="1" x14ac:dyDescent="0.3">
      <c r="A37" s="7">
        <v>30</v>
      </c>
      <c r="B37" s="8">
        <v>4</v>
      </c>
      <c r="C37" s="12">
        <f t="shared" si="4"/>
        <v>2.9999028661960314</v>
      </c>
      <c r="D37" s="12">
        <f t="shared" si="1"/>
        <v>1.0000971338039686</v>
      </c>
      <c r="E37" s="13">
        <f t="shared" si="2"/>
        <v>1.0000971338039686</v>
      </c>
      <c r="F37" s="13">
        <f t="shared" si="3"/>
        <v>1.0001942770429131</v>
      </c>
      <c r="G37" s="13">
        <f t="shared" si="0"/>
        <v>0.25002428345099215</v>
      </c>
      <c r="H37" s="13">
        <f>AVERAGE(E$8:E37)</f>
        <v>1.119980287072792</v>
      </c>
      <c r="I37" s="13">
        <f>AVERAGE(F$8:F37)</f>
        <v>1.9765667892791821</v>
      </c>
      <c r="J37" s="13">
        <f>AVERAGE(G$8:G37)</f>
        <v>0.55033731619001935</v>
      </c>
      <c r="K37" s="15">
        <f>SUM(D$8:D37)</f>
        <v>3.499854299294046</v>
      </c>
      <c r="L37" s="13"/>
      <c r="M37" s="13"/>
    </row>
    <row r="38" spans="1:13" ht="16.5" hidden="1" x14ac:dyDescent="0.3">
      <c r="A38" s="7">
        <v>31</v>
      </c>
      <c r="B38" s="8">
        <v>3</v>
      </c>
      <c r="C38" s="12">
        <f t="shared" si="4"/>
        <v>3.3999417197176189</v>
      </c>
      <c r="D38" s="12">
        <f t="shared" si="1"/>
        <v>-0.39994171971761894</v>
      </c>
      <c r="E38" s="13">
        <f t="shared" si="2"/>
        <v>0.39994171971761894</v>
      </c>
      <c r="F38" s="13">
        <f t="shared" si="3"/>
        <v>0.15995337917068647</v>
      </c>
      <c r="G38" s="13">
        <f t="shared" si="0"/>
        <v>0.13331390657253964</v>
      </c>
      <c r="H38" s="13">
        <f>AVERAGE(E$8:E38)</f>
        <v>1.0967532365129475</v>
      </c>
      <c r="I38" s="13">
        <f>AVERAGE(F$8:F38)</f>
        <v>1.9179663566950371</v>
      </c>
      <c r="J38" s="13">
        <f>AVERAGE(G$8:G38)</f>
        <v>0.53595719861700275</v>
      </c>
      <c r="K38" s="15">
        <f>SUM(D$8:D38)</f>
        <v>3.0999125795764271</v>
      </c>
      <c r="L38" s="13"/>
      <c r="M38" s="13"/>
    </row>
    <row r="39" spans="1:13" ht="16.5" hidden="1" x14ac:dyDescent="0.3">
      <c r="A39" s="7">
        <v>32</v>
      </c>
      <c r="B39" s="8">
        <v>1</v>
      </c>
      <c r="C39" s="12">
        <f t="shared" si="4"/>
        <v>3.2399650318305713</v>
      </c>
      <c r="D39" s="12">
        <f t="shared" si="1"/>
        <v>-2.2399650318305713</v>
      </c>
      <c r="E39" s="13">
        <f t="shared" si="2"/>
        <v>2.2399650318305713</v>
      </c>
      <c r="F39" s="13">
        <f t="shared" si="3"/>
        <v>5.0174433438237322</v>
      </c>
      <c r="G39" s="13">
        <f t="shared" si="0"/>
        <v>2.2399650318305713</v>
      </c>
      <c r="H39" s="13">
        <f>AVERAGE(E$8:E39)</f>
        <v>1.1324786051166233</v>
      </c>
      <c r="I39" s="13">
        <f>AVERAGE(F$8:F39)</f>
        <v>2.0148250125428087</v>
      </c>
      <c r="J39" s="13">
        <f>AVERAGE(G$8:G39)</f>
        <v>0.59275745972412175</v>
      </c>
      <c r="K39" s="15">
        <f>SUM(D$8:D39)</f>
        <v>0.8599475477458558</v>
      </c>
      <c r="L39" s="13"/>
      <c r="M39" s="13"/>
    </row>
    <row r="40" spans="1:13" ht="16.5" hidden="1" x14ac:dyDescent="0.3">
      <c r="A40" s="7">
        <v>33</v>
      </c>
      <c r="B40" s="8">
        <v>5</v>
      </c>
      <c r="C40" s="12">
        <f t="shared" si="4"/>
        <v>2.3439790190983425</v>
      </c>
      <c r="D40" s="12">
        <f t="shared" si="1"/>
        <v>2.6560209809016575</v>
      </c>
      <c r="E40" s="13">
        <f t="shared" si="2"/>
        <v>2.6560209809016575</v>
      </c>
      <c r="F40" s="13">
        <f t="shared" si="3"/>
        <v>7.0544474509898025</v>
      </c>
      <c r="G40" s="13">
        <f t="shared" ref="G40:G57" si="5">IFERROR(E40/B40,"")</f>
        <v>0.53120419618033154</v>
      </c>
      <c r="H40" s="13">
        <f>AVERAGE(E$8:E40)</f>
        <v>1.1786465558979879</v>
      </c>
      <c r="I40" s="13">
        <f>AVERAGE(F$8:F40)</f>
        <v>2.1675408440108992</v>
      </c>
      <c r="J40" s="13">
        <f>AVERAGE(G$8:G40)</f>
        <v>0.59077187057754788</v>
      </c>
      <c r="K40" s="15">
        <f>SUM(D$8:D40)</f>
        <v>3.5159685286475133</v>
      </c>
      <c r="L40" s="13"/>
      <c r="M40" s="13"/>
    </row>
    <row r="41" spans="1:13" ht="16.5" hidden="1" x14ac:dyDescent="0.3">
      <c r="A41" s="7">
        <v>34</v>
      </c>
      <c r="B41" s="8">
        <v>2</v>
      </c>
      <c r="C41" s="12">
        <f t="shared" si="4"/>
        <v>3.4063874114590051</v>
      </c>
      <c r="D41" s="12">
        <f t="shared" si="1"/>
        <v>-1.4063874114590051</v>
      </c>
      <c r="E41" s="13">
        <f t="shared" si="2"/>
        <v>1.4063874114590051</v>
      </c>
      <c r="F41" s="13">
        <f t="shared" si="3"/>
        <v>1.9779255511103611</v>
      </c>
      <c r="G41" s="13">
        <f t="shared" si="5"/>
        <v>0.70319370572950257</v>
      </c>
      <c r="H41" s="13">
        <f>AVERAGE(E$8:E41)</f>
        <v>1.185344816355665</v>
      </c>
      <c r="I41" s="13">
        <f>AVERAGE(F$8:F41)</f>
        <v>2.1619639236314718</v>
      </c>
      <c r="J41" s="13">
        <f>AVERAGE(G$8:G41)</f>
        <v>0.5942850529260465</v>
      </c>
      <c r="K41" s="15">
        <f>SUM(D$8:D41)</f>
        <v>2.1095811171885082</v>
      </c>
      <c r="L41" s="13"/>
      <c r="M41" s="13"/>
    </row>
    <row r="42" spans="1:13" ht="16.5" hidden="1" x14ac:dyDescent="0.3">
      <c r="A42" s="7">
        <v>35</v>
      </c>
      <c r="B42" s="8">
        <v>0</v>
      </c>
      <c r="C42" s="12">
        <f t="shared" si="4"/>
        <v>2.8438324468754033</v>
      </c>
      <c r="D42" s="12">
        <f t="shared" si="1"/>
        <v>-2.8438324468754033</v>
      </c>
      <c r="E42" s="13">
        <f t="shared" si="2"/>
        <v>2.8438324468754033</v>
      </c>
      <c r="F42" s="13">
        <f t="shared" si="3"/>
        <v>8.0873829859013426</v>
      </c>
      <c r="G42" s="13" t="str">
        <f t="shared" si="5"/>
        <v/>
      </c>
      <c r="H42" s="13">
        <f>AVERAGE(E$8:E42)</f>
        <v>1.2327301772276575</v>
      </c>
      <c r="I42" s="13">
        <f>AVERAGE(F$8:F42)</f>
        <v>2.3312616111248965</v>
      </c>
      <c r="J42" s="13">
        <f>AVERAGE(G$8:G42)</f>
        <v>0.5942850529260465</v>
      </c>
      <c r="K42" s="15">
        <f>SUM(D$8:D42)</f>
        <v>-0.7342513296868951</v>
      </c>
      <c r="L42" s="13"/>
      <c r="M42" s="13"/>
    </row>
    <row r="43" spans="1:13" ht="16.5" hidden="1" x14ac:dyDescent="0.3">
      <c r="A43" s="7">
        <v>36</v>
      </c>
      <c r="B43" s="8">
        <v>7</v>
      </c>
      <c r="C43" s="12">
        <f t="shared" si="4"/>
        <v>1.7062994681252419</v>
      </c>
      <c r="D43" s="12">
        <f t="shared" si="1"/>
        <v>5.2937005318747579</v>
      </c>
      <c r="E43" s="13">
        <f t="shared" si="2"/>
        <v>5.2937005318747579</v>
      </c>
      <c r="F43" s="13">
        <f t="shared" si="3"/>
        <v>28.023265321171095</v>
      </c>
      <c r="G43" s="13">
        <f t="shared" si="5"/>
        <v>0.75624293312496538</v>
      </c>
      <c r="H43" s="13">
        <f>AVERAGE(E$8:E43)</f>
        <v>1.3455349093011881</v>
      </c>
      <c r="I43" s="13">
        <f>AVERAGE(F$8:F43)</f>
        <v>3.0449283808484022</v>
      </c>
      <c r="J43" s="13">
        <f>AVERAGE(G$8:G43)</f>
        <v>0.59919286747752887</v>
      </c>
      <c r="K43" s="15">
        <f>SUM(D$8:D43)</f>
        <v>4.5594492021878628</v>
      </c>
      <c r="L43" s="13"/>
      <c r="M43" s="13"/>
    </row>
    <row r="44" spans="1:13" ht="16.5" hidden="1" x14ac:dyDescent="0.3">
      <c r="A44" s="7">
        <v>37</v>
      </c>
      <c r="B44" s="8">
        <v>3</v>
      </c>
      <c r="C44" s="12">
        <f t="shared" si="4"/>
        <v>3.8237796808751456</v>
      </c>
      <c r="D44" s="12">
        <f t="shared" si="1"/>
        <v>-0.82377968087514564</v>
      </c>
      <c r="E44" s="13">
        <f t="shared" si="2"/>
        <v>0.82377968087514564</v>
      </c>
      <c r="F44" s="13">
        <f t="shared" si="3"/>
        <v>0.67861296262275683</v>
      </c>
      <c r="G44" s="13">
        <f t="shared" si="5"/>
        <v>0.2745932269583819</v>
      </c>
      <c r="H44" s="13">
        <f>AVERAGE(E$8:E44)</f>
        <v>1.3314334166410249</v>
      </c>
      <c r="I44" s="13">
        <f>AVERAGE(F$8:F44)</f>
        <v>2.9809739100855466</v>
      </c>
      <c r="J44" s="13">
        <f>AVERAGE(G$8:G44)</f>
        <v>0.58964581922696568</v>
      </c>
      <c r="K44" s="15">
        <f>SUM(D$8:D44)</f>
        <v>3.7356695213127171</v>
      </c>
      <c r="L44" s="13"/>
      <c r="M44" s="13"/>
    </row>
    <row r="45" spans="1:13" ht="16.5" hidden="1" x14ac:dyDescent="0.3">
      <c r="A45" s="7">
        <v>38</v>
      </c>
      <c r="B45" s="8">
        <v>5</v>
      </c>
      <c r="C45" s="12">
        <f t="shared" si="4"/>
        <v>3.4942678085250876</v>
      </c>
      <c r="D45" s="12">
        <f t="shared" si="1"/>
        <v>1.5057321914749124</v>
      </c>
      <c r="E45" s="13">
        <f t="shared" si="2"/>
        <v>1.5057321914749124</v>
      </c>
      <c r="F45" s="13">
        <f t="shared" si="3"/>
        <v>2.2672294324438425</v>
      </c>
      <c r="G45" s="13">
        <f t="shared" si="5"/>
        <v>0.3011464382949825</v>
      </c>
      <c r="H45" s="13">
        <f>AVERAGE(E$8:E45)</f>
        <v>1.3360202265050745</v>
      </c>
      <c r="I45" s="13">
        <f>AVERAGE(F$8:F45)</f>
        <v>2.9621911606739229</v>
      </c>
      <c r="J45" s="13">
        <f>AVERAGE(G$8:G45)</f>
        <v>0.58140297977176614</v>
      </c>
      <c r="K45" s="15">
        <f>SUM(D$8:D45)</f>
        <v>5.2414017127876296</v>
      </c>
      <c r="L45" s="13"/>
      <c r="M45" s="13"/>
    </row>
    <row r="46" spans="1:13" ht="16.5" hidden="1" x14ac:dyDescent="0.3">
      <c r="A46" s="7">
        <v>39</v>
      </c>
      <c r="B46" s="8">
        <v>5</v>
      </c>
      <c r="C46" s="12">
        <f t="shared" si="4"/>
        <v>4.0965606851150529</v>
      </c>
      <c r="D46" s="12">
        <f t="shared" si="1"/>
        <v>0.90343931488494711</v>
      </c>
      <c r="E46" s="13">
        <f t="shared" si="2"/>
        <v>0.90343931488494711</v>
      </c>
      <c r="F46" s="13">
        <f t="shared" si="3"/>
        <v>0.81620259567978259</v>
      </c>
      <c r="G46" s="13">
        <f t="shared" si="5"/>
        <v>0.18068786297698941</v>
      </c>
      <c r="H46" s="13">
        <f>AVERAGE(E$8:E46)</f>
        <v>1.3249284082584047</v>
      </c>
      <c r="I46" s="13">
        <f>AVERAGE(F$8:F46)</f>
        <v>2.90716581285356</v>
      </c>
      <c r="J46" s="13">
        <f>AVERAGE(G$8:G46)</f>
        <v>0.57027200430524461</v>
      </c>
      <c r="K46" s="15">
        <f>SUM(D$8:D46)</f>
        <v>6.1448410276725767</v>
      </c>
      <c r="L46" s="13"/>
      <c r="M46" s="13"/>
    </row>
    <row r="47" spans="1:13" ht="16.5" hidden="1" x14ac:dyDescent="0.3">
      <c r="A47" s="7">
        <v>40</v>
      </c>
      <c r="B47" s="8">
        <v>6</v>
      </c>
      <c r="C47" s="12">
        <f t="shared" si="4"/>
        <v>4.4579364110690314</v>
      </c>
      <c r="D47" s="12">
        <f t="shared" si="1"/>
        <v>1.5420635889309686</v>
      </c>
      <c r="E47" s="13">
        <f t="shared" si="2"/>
        <v>1.5420635889309686</v>
      </c>
      <c r="F47" s="13">
        <f t="shared" si="3"/>
        <v>2.3779601123066594</v>
      </c>
      <c r="G47" s="13">
        <f t="shared" si="5"/>
        <v>0.25701059815516142</v>
      </c>
      <c r="H47" s="13">
        <f>AVERAGE(E$8:E47)</f>
        <v>1.3303567877752187</v>
      </c>
      <c r="I47" s="13">
        <f>AVERAGE(F$8:F47)</f>
        <v>2.8939356703398875</v>
      </c>
      <c r="J47" s="13">
        <f>AVERAGE(G$8:G47)</f>
        <v>0.56180547981470175</v>
      </c>
      <c r="K47" s="15">
        <f>SUM(D$8:D47)</f>
        <v>7.6869046166035453</v>
      </c>
      <c r="L47" s="13"/>
      <c r="M47" s="13"/>
    </row>
    <row r="48" spans="1:13" ht="16.5" hidden="1" x14ac:dyDescent="0.3">
      <c r="A48" s="7">
        <v>41</v>
      </c>
      <c r="B48" s="8">
        <v>2</v>
      </c>
      <c r="C48" s="12">
        <f t="shared" si="4"/>
        <v>5.0747618466414188</v>
      </c>
      <c r="D48" s="12">
        <f t="shared" si="1"/>
        <v>-3.0747618466414188</v>
      </c>
      <c r="E48" s="13">
        <f t="shared" si="2"/>
        <v>3.0747618466414188</v>
      </c>
      <c r="F48" s="13">
        <f t="shared" si="3"/>
        <v>9.4541604135617483</v>
      </c>
      <c r="G48" s="13">
        <f t="shared" si="5"/>
        <v>1.5373809233207094</v>
      </c>
      <c r="H48" s="13">
        <f>AVERAGE(E$8:E48)</f>
        <v>1.372903252625614</v>
      </c>
      <c r="I48" s="13">
        <f>AVERAGE(F$8:F48)</f>
        <v>3.0539411518818844</v>
      </c>
      <c r="J48" s="13">
        <f>AVERAGE(G$8:G48)</f>
        <v>0.58747851780170202</v>
      </c>
      <c r="K48" s="15">
        <f>SUM(D$8:D48)</f>
        <v>4.6121427699621265</v>
      </c>
      <c r="L48" s="13"/>
      <c r="M48" s="13"/>
    </row>
    <row r="49" spans="1:13" ht="16.5" hidden="1" x14ac:dyDescent="0.3">
      <c r="A49" s="7">
        <v>42</v>
      </c>
      <c r="B49" s="8">
        <v>3</v>
      </c>
      <c r="C49" s="12">
        <f t="shared" si="4"/>
        <v>3.8448571079848515</v>
      </c>
      <c r="D49" s="12">
        <f t="shared" si="1"/>
        <v>-0.84485710798485147</v>
      </c>
      <c r="E49" s="13">
        <f t="shared" si="2"/>
        <v>0.84485710798485147</v>
      </c>
      <c r="F49" s="13">
        <f t="shared" si="3"/>
        <v>0.71378353291252694</v>
      </c>
      <c r="G49" s="13">
        <f t="shared" si="5"/>
        <v>0.28161903599495047</v>
      </c>
      <c r="H49" s="13">
        <f>AVERAGE(E$8:E49)</f>
        <v>1.3603307253722623</v>
      </c>
      <c r="I49" s="13">
        <f>AVERAGE(F$8:F49)</f>
        <v>2.998223113334995</v>
      </c>
      <c r="J49" s="13">
        <f>AVERAGE(G$8:G49)</f>
        <v>0.57963596698614428</v>
      </c>
      <c r="K49" s="15">
        <f>SUM(D$8:D49)</f>
        <v>3.767285661977275</v>
      </c>
      <c r="L49" s="13"/>
      <c r="M49" s="13"/>
    </row>
    <row r="50" spans="1:13" ht="15.75" hidden="1" customHeight="1" x14ac:dyDescent="0.3">
      <c r="A50" s="7">
        <v>43</v>
      </c>
      <c r="B50" s="8">
        <v>4</v>
      </c>
      <c r="C50" s="12">
        <f t="shared" si="4"/>
        <v>3.5069142647909111</v>
      </c>
      <c r="D50" s="12">
        <f t="shared" si="1"/>
        <v>0.49308573520908894</v>
      </c>
      <c r="E50" s="13">
        <f t="shared" si="2"/>
        <v>0.49308573520908894</v>
      </c>
      <c r="F50" s="13">
        <f t="shared" si="3"/>
        <v>0.24313354226668776</v>
      </c>
      <c r="G50" s="13">
        <f t="shared" si="5"/>
        <v>0.12327143380227223</v>
      </c>
      <c r="H50" s="13">
        <f>AVERAGE(E$8:E50)</f>
        <v>1.3401622372289328</v>
      </c>
      <c r="I50" s="13">
        <f>AVERAGE(F$8:F50)</f>
        <v>2.9341512628450341</v>
      </c>
      <c r="J50" s="13">
        <f>AVERAGE(G$8:G50)</f>
        <v>0.56822685365654757</v>
      </c>
      <c r="K50" s="15">
        <f>SUM(D$8:D50)</f>
        <v>4.2603713971863639</v>
      </c>
      <c r="L50" s="13"/>
      <c r="M50" s="13"/>
    </row>
    <row r="51" spans="1:13" ht="16.5" hidden="1" x14ac:dyDescent="0.3">
      <c r="A51" s="7">
        <v>44</v>
      </c>
      <c r="B51" s="8">
        <v>2</v>
      </c>
      <c r="C51" s="12">
        <f t="shared" si="4"/>
        <v>3.7041485588745466</v>
      </c>
      <c r="D51" s="12">
        <f t="shared" si="1"/>
        <v>-1.7041485588745466</v>
      </c>
      <c r="E51" s="13">
        <f t="shared" si="2"/>
        <v>1.7041485588745466</v>
      </c>
      <c r="F51" s="13">
        <f t="shared" si="3"/>
        <v>2.904122310714194</v>
      </c>
      <c r="G51" s="13">
        <f t="shared" si="5"/>
        <v>0.85207427943727332</v>
      </c>
      <c r="H51" s="13">
        <f>AVERAGE(E$8:E51)</f>
        <v>1.3484346536299696</v>
      </c>
      <c r="I51" s="13">
        <f>AVERAGE(F$8:F51)</f>
        <v>2.9334687866602422</v>
      </c>
      <c r="J51" s="13">
        <f>AVERAGE(G$8:G51)</f>
        <v>0.57514996160241894</v>
      </c>
      <c r="K51" s="15">
        <f>SUM(D$8:D51)</f>
        <v>2.5562228383118173</v>
      </c>
      <c r="L51" s="13"/>
      <c r="M51" s="13"/>
    </row>
    <row r="52" spans="1:13" ht="16.5" hidden="1" x14ac:dyDescent="0.3">
      <c r="A52" s="7">
        <v>45</v>
      </c>
      <c r="B52" s="8">
        <v>3</v>
      </c>
      <c r="C52" s="12">
        <f t="shared" si="4"/>
        <v>3.0224891353247276</v>
      </c>
      <c r="D52" s="12">
        <f t="shared" si="1"/>
        <v>-2.2489135324727627E-2</v>
      </c>
      <c r="E52" s="13">
        <f t="shared" si="2"/>
        <v>2.2489135324727627E-2</v>
      </c>
      <c r="F52" s="13">
        <f t="shared" si="3"/>
        <v>5.0576120765391194E-4</v>
      </c>
      <c r="G52" s="13">
        <f t="shared" si="5"/>
        <v>7.4963784415758754E-3</v>
      </c>
      <c r="H52" s="13">
        <f>AVERAGE(E$8:E52)</f>
        <v>1.3189691976676308</v>
      </c>
      <c r="I52" s="13">
        <f>AVERAGE(F$8:F52)</f>
        <v>2.8682918305390737</v>
      </c>
      <c r="J52" s="13">
        <f>AVERAGE(G$8:G52)</f>
        <v>0.56163440009858934</v>
      </c>
      <c r="K52" s="15">
        <f>SUM(D$8:D52)</f>
        <v>2.5337337029870897</v>
      </c>
      <c r="L52" s="13"/>
      <c r="M52" s="13"/>
    </row>
    <row r="53" spans="1:13" ht="16.5" hidden="1" x14ac:dyDescent="0.3">
      <c r="A53" s="7">
        <v>46</v>
      </c>
      <c r="B53" s="8">
        <v>3</v>
      </c>
      <c r="C53" s="12">
        <f t="shared" si="4"/>
        <v>3.0134934811948364</v>
      </c>
      <c r="D53" s="12">
        <f t="shared" si="1"/>
        <v>-1.3493481194836399E-2</v>
      </c>
      <c r="E53" s="13">
        <f t="shared" si="2"/>
        <v>1.3493481194836399E-2</v>
      </c>
      <c r="F53" s="13">
        <f t="shared" si="3"/>
        <v>1.8207403475540353E-4</v>
      </c>
      <c r="G53" s="13">
        <f t="shared" si="5"/>
        <v>4.4978270649454659E-3</v>
      </c>
      <c r="H53" s="13">
        <f>AVERAGE(E$8:E53)</f>
        <v>1.2905892907877874</v>
      </c>
      <c r="I53" s="13">
        <f>AVERAGE(F$8:F53)</f>
        <v>2.8059416184411536</v>
      </c>
      <c r="J53" s="13">
        <f>AVERAGE(G$8:G53)</f>
        <v>0.54867773560943478</v>
      </c>
      <c r="K53" s="15">
        <f>SUM(D$8:D53)</f>
        <v>2.5202402217922533</v>
      </c>
      <c r="L53" s="13"/>
      <c r="M53" s="13"/>
    </row>
    <row r="54" spans="1:13" ht="16.5" hidden="1" x14ac:dyDescent="0.3">
      <c r="A54" s="7">
        <v>47</v>
      </c>
      <c r="B54" s="8">
        <v>6</v>
      </c>
      <c r="C54" s="12">
        <f t="shared" si="4"/>
        <v>3.0080960887169019</v>
      </c>
      <c r="D54" s="12">
        <f t="shared" si="1"/>
        <v>2.9919039112830981</v>
      </c>
      <c r="E54" s="13">
        <f t="shared" si="2"/>
        <v>2.9919039112830981</v>
      </c>
      <c r="F54" s="13">
        <f t="shared" si="3"/>
        <v>8.9514890143511003</v>
      </c>
      <c r="G54" s="13">
        <f t="shared" si="5"/>
        <v>0.49865065188051633</v>
      </c>
      <c r="H54" s="13">
        <f>AVERAGE(E$8:E54)</f>
        <v>1.3267874742025814</v>
      </c>
      <c r="I54" s="13">
        <f>AVERAGE(F$8:F54)</f>
        <v>2.9366979460137057</v>
      </c>
      <c r="J54" s="13">
        <f>AVERAGE(G$8:G54)</f>
        <v>0.54754075643377764</v>
      </c>
      <c r="K54" s="15">
        <f>SUM(D$8:D54)</f>
        <v>5.5121441330753509</v>
      </c>
      <c r="L54" s="13"/>
      <c r="M54" s="13"/>
    </row>
    <row r="55" spans="1:13" ht="16.5" x14ac:dyDescent="0.3">
      <c r="A55" s="7">
        <v>48</v>
      </c>
      <c r="B55" s="8">
        <v>11</v>
      </c>
      <c r="C55" s="12">
        <f t="shared" si="4"/>
        <v>4.2048576532301416</v>
      </c>
      <c r="D55" s="12">
        <f t="shared" si="1"/>
        <v>6.7951423467698584</v>
      </c>
      <c r="E55" s="13">
        <f t="shared" si="2"/>
        <v>6.7951423467698584</v>
      </c>
      <c r="F55" s="13">
        <f t="shared" si="3"/>
        <v>46.173959512864975</v>
      </c>
      <c r="G55" s="13">
        <f t="shared" si="5"/>
        <v>0.61774021334271445</v>
      </c>
      <c r="H55" s="13">
        <f>AVERAGE(E$8:E55)</f>
        <v>1.4407115340477328</v>
      </c>
      <c r="I55" s="13">
        <f>AVERAGE(F$8:F55)</f>
        <v>3.8374742286564403</v>
      </c>
      <c r="J55" s="13">
        <f>AVERAGE(G$8:G55)</f>
        <v>0.54910074436508727</v>
      </c>
      <c r="K55" s="15">
        <f>SUM(D$8:D55)</f>
        <v>12.30728647984521</v>
      </c>
      <c r="L55" s="13"/>
      <c r="M55" s="13"/>
    </row>
    <row r="56" spans="1:13" ht="16.5" x14ac:dyDescent="0.3">
      <c r="A56" s="7">
        <v>49</v>
      </c>
      <c r="B56" s="8">
        <v>5</v>
      </c>
      <c r="C56" s="12">
        <f t="shared" si="4"/>
        <v>6.9229145919380848</v>
      </c>
      <c r="D56" s="12">
        <f t="shared" si="1"/>
        <v>-1.9229145919380848</v>
      </c>
      <c r="E56" s="13">
        <f t="shared" si="2"/>
        <v>1.9229145919380848</v>
      </c>
      <c r="F56" s="13">
        <f t="shared" si="3"/>
        <v>3.6976005278884112</v>
      </c>
      <c r="G56" s="13">
        <f t="shared" si="5"/>
        <v>0.38458291838761693</v>
      </c>
      <c r="H56" s="13">
        <f>AVERAGE(E$8:E56)</f>
        <v>1.450552412780189</v>
      </c>
      <c r="I56" s="13">
        <f>AVERAGE(F$8:F56)</f>
        <v>3.8346196633346437</v>
      </c>
      <c r="J56" s="13">
        <f>AVERAGE(G$8:G56)</f>
        <v>0.54552426988731628</v>
      </c>
      <c r="K56" s="15">
        <f>SUM(D$8:D56)</f>
        <v>10.384371887907125</v>
      </c>
      <c r="L56" s="13"/>
      <c r="M56" s="13"/>
    </row>
    <row r="57" spans="1:13" ht="16.5" x14ac:dyDescent="0.3">
      <c r="A57" s="7">
        <v>50</v>
      </c>
      <c r="B57" s="8">
        <v>5</v>
      </c>
      <c r="C57" s="12">
        <f t="shared" si="4"/>
        <v>6.1537487551628507</v>
      </c>
      <c r="D57" s="12">
        <f t="shared" si="1"/>
        <v>-1.1537487551628507</v>
      </c>
      <c r="E57" s="13">
        <f t="shared" si="2"/>
        <v>1.1537487551628507</v>
      </c>
      <c r="F57" s="13">
        <f t="shared" si="3"/>
        <v>1.3311361900398275</v>
      </c>
      <c r="G57" s="13">
        <f t="shared" si="5"/>
        <v>0.23074975103257014</v>
      </c>
      <c r="H57" s="20">
        <f>AVERAGE(E$8:E57)</f>
        <v>1.4446163396278422</v>
      </c>
      <c r="I57" s="20">
        <f>AVERAGE(F$8:F57)</f>
        <v>3.784549993868747</v>
      </c>
      <c r="J57" s="20">
        <f>AVERAGE(G$8:G57)</f>
        <v>0.53882693969891737</v>
      </c>
      <c r="K57" s="21">
        <f>SUM(D$8:D57)</f>
        <v>9.2306231327442738</v>
      </c>
      <c r="L57" s="13"/>
      <c r="M57" s="13"/>
    </row>
    <row r="58" spans="1:13" ht="16.5" x14ac:dyDescent="0.3">
      <c r="A58" s="2">
        <v>51</v>
      </c>
      <c r="C58" s="12">
        <f t="shared" si="4"/>
        <v>5.6922492530977102</v>
      </c>
      <c r="D58" s="13"/>
      <c r="F58" s="13"/>
      <c r="G58" s="13"/>
      <c r="H58" s="13"/>
      <c r="I58" s="13"/>
      <c r="J58" s="13"/>
      <c r="K58" s="2"/>
      <c r="L58" s="13"/>
      <c r="M58" s="13"/>
    </row>
    <row r="59" spans="1:13" x14ac:dyDescent="0.25">
      <c r="C59" s="10"/>
      <c r="D59" s="11"/>
      <c r="E59" s="5"/>
      <c r="F59" s="5"/>
      <c r="G59" s="5"/>
      <c r="H59" s="5"/>
      <c r="I59" s="5"/>
      <c r="J59" s="5"/>
      <c r="K59" s="5"/>
      <c r="L59" s="5"/>
      <c r="M59" s="6"/>
    </row>
  </sheetData>
  <hyperlinks>
    <hyperlink ref="I4" r:id="rId1" display="https://youtu.be/B_r3Z_S6ujo" xr:uid="{C9160BB1-3A5D-45BC-803B-96EFF17B2907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1633-CFB1-4483-A32E-C5243FDDBA8D}">
  <sheetPr>
    <tabColor rgb="FFFFFF00"/>
  </sheetPr>
  <dimension ref="A1:V64"/>
  <sheetViews>
    <sheetView zoomScaleNormal="100" workbookViewId="0">
      <selection activeCell="I11" sqref="I11"/>
    </sheetView>
  </sheetViews>
  <sheetFormatPr defaultColWidth="9.140625" defaultRowHeight="15.75" x14ac:dyDescent="0.25"/>
  <cols>
    <col min="1" max="1" width="9.140625" style="2"/>
    <col min="2" max="2" width="4.85546875" style="2" customWidth="1"/>
    <col min="3" max="3" width="20" style="2" bestFit="1" customWidth="1"/>
    <col min="4" max="4" width="14.85546875" style="2" bestFit="1" customWidth="1"/>
    <col min="5" max="5" width="8" style="3" bestFit="1" customWidth="1"/>
    <col min="6" max="6" width="12.42578125" style="3" bestFit="1" customWidth="1"/>
    <col min="7" max="10" width="8.42578125" style="3" bestFit="1" customWidth="1"/>
    <col min="11" max="12" width="11.42578125" style="3" customWidth="1"/>
    <col min="13" max="13" width="15.42578125" style="2" bestFit="1" customWidth="1"/>
    <col min="14" max="16384" width="9.140625" style="2"/>
  </cols>
  <sheetData>
    <row r="1" spans="1:22" x14ac:dyDescent="0.25">
      <c r="A1" s="2" t="s">
        <v>18</v>
      </c>
      <c r="E1" s="2"/>
      <c r="F1" s="2"/>
      <c r="G1" s="2"/>
      <c r="H1" s="2"/>
      <c r="I1" s="2"/>
      <c r="J1" s="22">
        <f>I5</f>
        <v>4.7996478069290013E-2</v>
      </c>
      <c r="K1"/>
      <c r="L1"/>
      <c r="M1" t="str">
        <f>B7&amp;" vs. "&amp;C7</f>
        <v>At vs. Ft=(1-α)Ft+αAt</v>
      </c>
      <c r="N1"/>
      <c r="O1"/>
      <c r="P1"/>
      <c r="Q1"/>
      <c r="R1"/>
      <c r="S1"/>
      <c r="T1"/>
      <c r="U1"/>
      <c r="V1"/>
    </row>
    <row r="2" spans="1:22" x14ac:dyDescent="0.25">
      <c r="A2" s="2" t="s">
        <v>17</v>
      </c>
      <c r="E2" s="2"/>
      <c r="F2" s="2"/>
      <c r="G2" s="2"/>
      <c r="H2" s="2"/>
      <c r="I2" s="2"/>
      <c r="J2" s="2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2" t="s">
        <v>19</v>
      </c>
      <c r="E3" s="2"/>
      <c r="F3" s="2"/>
      <c r="G3" s="2"/>
      <c r="H3" s="2"/>
      <c r="I3" s="2"/>
      <c r="J3" s="2"/>
      <c r="K3"/>
      <c r="L3">
        <v>0.154</v>
      </c>
      <c r="M3"/>
      <c r="N3"/>
      <c r="O3"/>
      <c r="P3"/>
      <c r="Q3"/>
      <c r="R3"/>
      <c r="S3"/>
      <c r="T3"/>
      <c r="U3"/>
      <c r="V3"/>
    </row>
    <row r="4" spans="1:22" x14ac:dyDescent="0.25">
      <c r="A4" s="2" t="s">
        <v>20</v>
      </c>
      <c r="E4" s="2"/>
      <c r="F4" s="2"/>
      <c r="G4" s="2"/>
      <c r="H4" s="2"/>
      <c r="I4" s="2"/>
      <c r="J4" s="2"/>
      <c r="K4"/>
      <c r="L4">
        <v>1E-4</v>
      </c>
      <c r="M4"/>
      <c r="N4"/>
      <c r="O4"/>
      <c r="P4"/>
      <c r="Q4"/>
      <c r="R4"/>
      <c r="S4"/>
    </row>
    <row r="5" spans="1:22" x14ac:dyDescent="0.25">
      <c r="E5" s="2"/>
      <c r="F5" s="2"/>
      <c r="G5" s="22">
        <v>0.14951773249266317</v>
      </c>
      <c r="H5" s="22">
        <v>0.15487165456799762</v>
      </c>
      <c r="I5" s="22">
        <v>4.7996478069290013E-2</v>
      </c>
      <c r="J5" s="2"/>
      <c r="K5"/>
      <c r="L5"/>
      <c r="M5"/>
      <c r="N5"/>
      <c r="O5"/>
      <c r="P5"/>
      <c r="Q5"/>
      <c r="R5"/>
      <c r="S5"/>
    </row>
    <row r="6" spans="1:22" ht="16.5" x14ac:dyDescent="0.3">
      <c r="E6" s="2"/>
      <c r="F6" s="2"/>
      <c r="G6" s="21">
        <f>G57</f>
        <v>1.3778215133578211</v>
      </c>
      <c r="H6" s="21">
        <f t="shared" ref="H6:I6" si="0">H57</f>
        <v>3.8820787106886701</v>
      </c>
      <c r="I6" s="21">
        <f t="shared" si="0"/>
        <v>0.41731771070848306</v>
      </c>
      <c r="J6" s="2"/>
      <c r="K6"/>
      <c r="L6"/>
      <c r="M6" s="23">
        <f>H6</f>
        <v>3.8820787106886701</v>
      </c>
      <c r="N6"/>
      <c r="O6"/>
      <c r="P6"/>
      <c r="Q6"/>
      <c r="R6"/>
      <c r="S6"/>
    </row>
    <row r="7" spans="1:22" ht="16.5" x14ac:dyDescent="0.3">
      <c r="A7" s="3" t="s">
        <v>0</v>
      </c>
      <c r="B7" s="4" t="s">
        <v>1</v>
      </c>
      <c r="C7" s="16" t="s">
        <v>9</v>
      </c>
      <c r="D7" s="16" t="s">
        <v>23</v>
      </c>
      <c r="E7" s="16" t="s">
        <v>10</v>
      </c>
      <c r="F7" s="16" t="s">
        <v>13</v>
      </c>
      <c r="G7" s="16" t="s">
        <v>3</v>
      </c>
      <c r="H7" s="16" t="s">
        <v>11</v>
      </c>
      <c r="I7" s="16" t="s">
        <v>12</v>
      </c>
      <c r="J7" s="2"/>
      <c r="K7" s="2"/>
      <c r="L7">
        <f>L3</f>
        <v>0.154</v>
      </c>
      <c r="M7">
        <f t="dataTable" ref="M7:M17" dt2D="0" dtr="0" r1="J1"/>
        <v>3.4833857783179378</v>
      </c>
      <c r="N7"/>
    </row>
    <row r="8" spans="1:22" ht="16.5" x14ac:dyDescent="0.3">
      <c r="A8" s="7">
        <v>1</v>
      </c>
      <c r="B8" s="8">
        <v>2</v>
      </c>
      <c r="C8" s="19">
        <f>B8</f>
        <v>2</v>
      </c>
      <c r="D8" s="19">
        <f t="shared" ref="D8:D39" si="1">ABS(B8-C8)</f>
        <v>0</v>
      </c>
      <c r="E8" s="18">
        <f t="shared" ref="E8:E39" si="2">D8^2</f>
        <v>0</v>
      </c>
      <c r="F8" s="18">
        <f t="shared" ref="F8:F39" si="3">IFERROR(D8/B8,"")</f>
        <v>0</v>
      </c>
      <c r="G8" s="18">
        <f>AVERAGE(D$8:D8)</f>
        <v>0</v>
      </c>
      <c r="H8" s="18">
        <f>AVERAGE(E$8:E8)</f>
        <v>0</v>
      </c>
      <c r="I8" s="18">
        <f>AVERAGE(F$8:F8)</f>
        <v>0</v>
      </c>
      <c r="J8" s="2"/>
      <c r="K8" s="2"/>
      <c r="L8">
        <f>L7+$L$4</f>
        <v>0.15409999999999999</v>
      </c>
      <c r="M8">
        <v>3.4833836896595698</v>
      </c>
      <c r="N8"/>
    </row>
    <row r="9" spans="1:22" ht="16.5" x14ac:dyDescent="0.3">
      <c r="A9" s="7">
        <v>2</v>
      </c>
      <c r="B9" s="8">
        <v>2</v>
      </c>
      <c r="C9" s="19">
        <f>(1-$J$1)*C8+$J$1*B8</f>
        <v>2</v>
      </c>
      <c r="D9" s="19">
        <f t="shared" si="1"/>
        <v>0</v>
      </c>
      <c r="E9" s="18">
        <f t="shared" si="2"/>
        <v>0</v>
      </c>
      <c r="F9" s="18">
        <f t="shared" si="3"/>
        <v>0</v>
      </c>
      <c r="G9" s="18">
        <f>AVERAGE(D$8:D9)</f>
        <v>0</v>
      </c>
      <c r="H9" s="18">
        <f>AVERAGE(E$8:E9)</f>
        <v>0</v>
      </c>
      <c r="I9" s="18">
        <f>AVERAGE(F$8:F9)</f>
        <v>0</v>
      </c>
      <c r="K9" s="2"/>
      <c r="L9">
        <f t="shared" ref="L9:L17" si="4">L8+$L$4</f>
        <v>0.15419999999999998</v>
      </c>
      <c r="M9">
        <v>3.4833818570080859</v>
      </c>
      <c r="N9"/>
    </row>
    <row r="10" spans="1:22" ht="16.5" x14ac:dyDescent="0.3">
      <c r="A10" s="7">
        <v>3</v>
      </c>
      <c r="B10" s="8">
        <v>1</v>
      </c>
      <c r="C10" s="19">
        <f t="shared" ref="C10:C58" si="5">(1-$J$1)*C9+$J$1*B9</f>
        <v>2</v>
      </c>
      <c r="D10" s="19">
        <f t="shared" si="1"/>
        <v>1</v>
      </c>
      <c r="E10" s="18">
        <f t="shared" si="2"/>
        <v>1</v>
      </c>
      <c r="F10" s="18">
        <f t="shared" si="3"/>
        <v>1</v>
      </c>
      <c r="G10" s="18">
        <f>AVERAGE(D$8:D10)</f>
        <v>0.33333333333333331</v>
      </c>
      <c r="H10" s="18">
        <f>AVERAGE(E$8:E10)</f>
        <v>0.33333333333333331</v>
      </c>
      <c r="I10" s="18">
        <f>AVERAGE(F$8:F10)</f>
        <v>0.33333333333333331</v>
      </c>
      <c r="J10" s="2"/>
      <c r="K10" s="2"/>
      <c r="L10">
        <f t="shared" si="4"/>
        <v>0.15429999999999996</v>
      </c>
      <c r="M10">
        <v>3.4833802798598312</v>
      </c>
    </row>
    <row r="11" spans="1:22" ht="16.5" x14ac:dyDescent="0.3">
      <c r="A11" s="7">
        <v>4</v>
      </c>
      <c r="B11" s="8">
        <v>0</v>
      </c>
      <c r="C11" s="19">
        <f t="shared" si="5"/>
        <v>1.9520035219307101</v>
      </c>
      <c r="D11" s="19">
        <f t="shared" si="1"/>
        <v>1.9520035219307101</v>
      </c>
      <c r="E11" s="18">
        <f t="shared" si="2"/>
        <v>3.8103177496298963</v>
      </c>
      <c r="F11" s="18" t="str">
        <f t="shared" si="3"/>
        <v/>
      </c>
      <c r="G11" s="18">
        <f>AVERAGE(D$8:D11)</f>
        <v>0.73800088048267753</v>
      </c>
      <c r="H11" s="18">
        <f>AVERAGE(E$8:E11)</f>
        <v>1.2025794374074741</v>
      </c>
      <c r="I11" s="18">
        <f>AVERAGE(F$8:F11)</f>
        <v>0.33333333333333331</v>
      </c>
      <c r="K11" s="2"/>
      <c r="L11">
        <f t="shared" si="4"/>
        <v>0.15439999999999995</v>
      </c>
      <c r="M11">
        <v>3.4833789577124197</v>
      </c>
    </row>
    <row r="12" spans="1:22" ht="16.5" x14ac:dyDescent="0.3">
      <c r="A12" s="7">
        <v>5</v>
      </c>
      <c r="B12" s="8">
        <v>2</v>
      </c>
      <c r="C12" s="19">
        <f t="shared" si="5"/>
        <v>1.858314227699186</v>
      </c>
      <c r="D12" s="19">
        <f t="shared" si="1"/>
        <v>0.14168577230081403</v>
      </c>
      <c r="E12" s="18">
        <f t="shared" si="2"/>
        <v>2.0074858072478118E-2</v>
      </c>
      <c r="F12" s="18">
        <f t="shared" si="3"/>
        <v>7.0842886150407014E-2</v>
      </c>
      <c r="G12" s="18">
        <f>AVERAGE(D$8:D12)</f>
        <v>0.61873785884630483</v>
      </c>
      <c r="H12" s="18">
        <f>AVERAGE(E$8:E12)</f>
        <v>0.96607852154047491</v>
      </c>
      <c r="I12" s="18">
        <f>AVERAGE(F$8:F12)</f>
        <v>0.26771072153760178</v>
      </c>
      <c r="J12" s="2"/>
      <c r="L12">
        <f t="shared" si="4"/>
        <v>0.15449999999999994</v>
      </c>
      <c r="M12">
        <v>3.483377890064737</v>
      </c>
    </row>
    <row r="13" spans="1:22" ht="16.5" x14ac:dyDescent="0.3">
      <c r="A13" s="7">
        <v>6</v>
      </c>
      <c r="B13" s="8">
        <v>1</v>
      </c>
      <c r="C13" s="19">
        <f t="shared" si="5"/>
        <v>1.8651146457621524</v>
      </c>
      <c r="D13" s="19">
        <f t="shared" si="1"/>
        <v>0.86511464576215236</v>
      </c>
      <c r="E13" s="18">
        <f t="shared" si="2"/>
        <v>0.74842335031217433</v>
      </c>
      <c r="F13" s="18">
        <f t="shared" si="3"/>
        <v>0.86511464576215236</v>
      </c>
      <c r="G13" s="18">
        <f>AVERAGE(D$8:D13)</f>
        <v>0.65980065666561272</v>
      </c>
      <c r="H13" s="18">
        <f>AVERAGE(E$8:E13)</f>
        <v>0.92980265966909148</v>
      </c>
      <c r="I13" s="18">
        <f>AVERAGE(F$8:F13)</f>
        <v>0.38719150638251187</v>
      </c>
      <c r="J13" s="9"/>
      <c r="L13">
        <f t="shared" si="4"/>
        <v>0.15459999999999993</v>
      </c>
      <c r="M13">
        <v>3.4833770764169363</v>
      </c>
      <c r="O13"/>
      <c r="P13"/>
      <c r="Q13"/>
    </row>
    <row r="14" spans="1:22" ht="16.5" x14ac:dyDescent="0.3">
      <c r="A14" s="7">
        <v>7</v>
      </c>
      <c r="B14" s="8">
        <v>0</v>
      </c>
      <c r="C14" s="19">
        <f t="shared" si="5"/>
        <v>1.8235921896394078</v>
      </c>
      <c r="D14" s="19">
        <f t="shared" si="1"/>
        <v>1.8235921896394078</v>
      </c>
      <c r="E14" s="18">
        <f t="shared" si="2"/>
        <v>3.32548847411385</v>
      </c>
      <c r="F14" s="18" t="str">
        <f t="shared" si="3"/>
        <v/>
      </c>
      <c r="G14" s="18">
        <f>AVERAGE(D$8:D14)</f>
        <v>0.82605658994758346</v>
      </c>
      <c r="H14" s="18">
        <f>AVERAGE(E$8:E14)</f>
        <v>1.2720434903040569</v>
      </c>
      <c r="I14" s="18">
        <f>AVERAGE(F$8:F14)</f>
        <v>0.38719150638251187</v>
      </c>
      <c r="J14" s="9"/>
      <c r="L14">
        <f t="shared" si="4"/>
        <v>0.15469999999999992</v>
      </c>
      <c r="M14">
        <v>3.4833765162704289</v>
      </c>
      <c r="O14"/>
      <c r="P14"/>
      <c r="Q14"/>
    </row>
    <row r="15" spans="1:22" ht="16.5" x14ac:dyDescent="0.3">
      <c r="A15" s="7">
        <v>8</v>
      </c>
      <c r="B15" s="8">
        <v>2</v>
      </c>
      <c r="C15" s="19">
        <f t="shared" si="5"/>
        <v>1.7360661871020515</v>
      </c>
      <c r="D15" s="19">
        <f t="shared" si="1"/>
        <v>0.26393381289794848</v>
      </c>
      <c r="E15" s="18">
        <f t="shared" si="2"/>
        <v>6.9661057590849271E-2</v>
      </c>
      <c r="F15" s="18">
        <f t="shared" si="3"/>
        <v>0.13196690644897424</v>
      </c>
      <c r="G15" s="18">
        <f>AVERAGE(D$8:D15)</f>
        <v>0.75579124281637911</v>
      </c>
      <c r="H15" s="18">
        <f>AVERAGE(E$8:E15)</f>
        <v>1.121745686214906</v>
      </c>
      <c r="I15" s="18">
        <f>AVERAGE(F$8:F15)</f>
        <v>0.34465407306025564</v>
      </c>
      <c r="J15" s="9"/>
      <c r="L15">
        <f t="shared" si="4"/>
        <v>0.15479999999999991</v>
      </c>
      <c r="M15">
        <v>3.4833762091278828</v>
      </c>
      <c r="O15"/>
      <c r="P15"/>
      <c r="Q15"/>
    </row>
    <row r="16" spans="1:22" ht="16.5" x14ac:dyDescent="0.3">
      <c r="A16" s="7">
        <v>9</v>
      </c>
      <c r="B16" s="8">
        <v>2</v>
      </c>
      <c r="C16" s="19">
        <f t="shared" si="5"/>
        <v>1.7487340805645519</v>
      </c>
      <c r="D16" s="19">
        <f t="shared" si="1"/>
        <v>0.25126591943544807</v>
      </c>
      <c r="E16" s="18">
        <f t="shared" si="2"/>
        <v>6.3134562269741082E-2</v>
      </c>
      <c r="F16" s="18">
        <f t="shared" si="3"/>
        <v>0.12563295971772404</v>
      </c>
      <c r="G16" s="18">
        <f>AVERAGE(D$8:D16)</f>
        <v>0.69973287355183122</v>
      </c>
      <c r="H16" s="18">
        <f>AVERAGE(E$8:E16)</f>
        <v>1.0041222279987767</v>
      </c>
      <c r="I16" s="18">
        <f>AVERAGE(F$8:F16)</f>
        <v>0.31336534258275112</v>
      </c>
      <c r="J16" s="9"/>
      <c r="L16">
        <f t="shared" si="4"/>
        <v>0.1548999999999999</v>
      </c>
      <c r="M16">
        <v>3.4833761544932265</v>
      </c>
      <c r="O16"/>
      <c r="P16"/>
      <c r="Q16"/>
    </row>
    <row r="17" spans="1:17" ht="16.5" x14ac:dyDescent="0.3">
      <c r="A17" s="7">
        <v>10</v>
      </c>
      <c r="B17" s="8">
        <v>3</v>
      </c>
      <c r="C17" s="19">
        <f t="shared" si="5"/>
        <v>1.7607939597562954</v>
      </c>
      <c r="D17" s="19">
        <f t="shared" si="1"/>
        <v>1.2392060402437046</v>
      </c>
      <c r="E17" s="18">
        <f t="shared" si="2"/>
        <v>1.535631610176482</v>
      </c>
      <c r="F17" s="18">
        <f t="shared" si="3"/>
        <v>0.41306868008123487</v>
      </c>
      <c r="G17" s="18">
        <f>AVERAGE(D$8:D17)</f>
        <v>0.75368019022101851</v>
      </c>
      <c r="H17" s="18">
        <f>AVERAGE(E$8:E17)</f>
        <v>1.0572731662165471</v>
      </c>
      <c r="I17" s="18">
        <f>AVERAGE(F$8:F17)</f>
        <v>0.32582825977006158</v>
      </c>
      <c r="J17" s="9"/>
      <c r="L17">
        <f t="shared" si="4"/>
        <v>0.15499999999999989</v>
      </c>
      <c r="M17">
        <v>3.4833763518716343</v>
      </c>
      <c r="O17"/>
      <c r="P17"/>
      <c r="Q17"/>
    </row>
    <row r="18" spans="1:17" ht="16.5" x14ac:dyDescent="0.3">
      <c r="A18" s="7">
        <v>11</v>
      </c>
      <c r="B18" s="8">
        <v>1</v>
      </c>
      <c r="C18" s="19">
        <f t="shared" si="5"/>
        <v>1.8202714852901842</v>
      </c>
      <c r="D18" s="19">
        <f t="shared" si="1"/>
        <v>0.82027148529018423</v>
      </c>
      <c r="E18" s="18">
        <f t="shared" si="2"/>
        <v>0.67284530958016497</v>
      </c>
      <c r="F18" s="18">
        <f t="shared" si="3"/>
        <v>0.82027148529018423</v>
      </c>
      <c r="G18" s="18">
        <f>AVERAGE(D$8:D18)</f>
        <v>0.75973394431821539</v>
      </c>
      <c r="H18" s="18">
        <f>AVERAGE(E$8:E18)</f>
        <v>1.0223251792496033</v>
      </c>
      <c r="I18" s="18">
        <f>AVERAGE(F$8:F18)</f>
        <v>0.38076639593896405</v>
      </c>
      <c r="J18" s="9"/>
      <c r="L18" s="18"/>
      <c r="M18" s="18">
        <f>MIN(M7:M17)</f>
        <v>3.4833761544932265</v>
      </c>
      <c r="O18"/>
      <c r="P18"/>
      <c r="Q18"/>
    </row>
    <row r="19" spans="1:17" ht="16.5" x14ac:dyDescent="0.3">
      <c r="A19" s="7">
        <v>12</v>
      </c>
      <c r="B19" s="8">
        <v>3</v>
      </c>
      <c r="C19" s="19">
        <f t="shared" si="5"/>
        <v>1.7809013429355902</v>
      </c>
      <c r="D19" s="19">
        <f t="shared" si="1"/>
        <v>1.2190986570644098</v>
      </c>
      <c r="E19" s="18">
        <f t="shared" si="2"/>
        <v>1.4862015356562475</v>
      </c>
      <c r="F19" s="18">
        <f t="shared" si="3"/>
        <v>0.40636621902146991</v>
      </c>
      <c r="G19" s="18">
        <f>AVERAGE(D$8:D19)</f>
        <v>0.79801433704706481</v>
      </c>
      <c r="H19" s="18">
        <f>AVERAGE(E$8:E19)</f>
        <v>1.0609815422834903</v>
      </c>
      <c r="I19" s="18">
        <f>AVERAGE(F$8:F19)</f>
        <v>0.38332637824721466</v>
      </c>
      <c r="J19" s="9"/>
      <c r="L19" s="18"/>
      <c r="M19" s="18"/>
      <c r="O19"/>
      <c r="P19"/>
      <c r="Q19"/>
    </row>
    <row r="20" spans="1:17" ht="16.5" x14ac:dyDescent="0.3">
      <c r="A20" s="7">
        <v>13</v>
      </c>
      <c r="B20" s="8">
        <v>3</v>
      </c>
      <c r="C20" s="19">
        <f t="shared" si="5"/>
        <v>1.8394137848936831</v>
      </c>
      <c r="D20" s="19">
        <f t="shared" si="1"/>
        <v>1.1605862151063169</v>
      </c>
      <c r="E20" s="18">
        <f t="shared" si="2"/>
        <v>1.3469603626948061</v>
      </c>
      <c r="F20" s="18">
        <f t="shared" si="3"/>
        <v>0.38686207170210563</v>
      </c>
      <c r="G20" s="18">
        <f>AVERAGE(D$8:D20)</f>
        <v>0.8259044815131612</v>
      </c>
      <c r="H20" s="18">
        <f>AVERAGE(E$8:E20)</f>
        <v>1.0829799130843609</v>
      </c>
      <c r="I20" s="18">
        <f>AVERAGE(F$8:F20)</f>
        <v>0.38364780492493206</v>
      </c>
      <c r="J20" s="9"/>
      <c r="L20" s="18"/>
      <c r="M20" s="18"/>
      <c r="O20"/>
      <c r="P20"/>
      <c r="Q20"/>
    </row>
    <row r="21" spans="1:17" ht="16.5" x14ac:dyDescent="0.3">
      <c r="A21" s="7">
        <v>14</v>
      </c>
      <c r="B21" s="8">
        <v>2</v>
      </c>
      <c r="C21" s="19">
        <f t="shared" si="5"/>
        <v>1.8951178357145537</v>
      </c>
      <c r="D21" s="19">
        <f t="shared" si="1"/>
        <v>0.10488216428544628</v>
      </c>
      <c r="E21" s="18">
        <f t="shared" si="2"/>
        <v>1.1000268385199343E-2</v>
      </c>
      <c r="F21" s="18">
        <f t="shared" si="3"/>
        <v>5.2441082142723139E-2</v>
      </c>
      <c r="G21" s="18">
        <f>AVERAGE(D$8:D21)</f>
        <v>0.77440288742546726</v>
      </c>
      <c r="H21" s="18">
        <f>AVERAGE(E$8:E21)</f>
        <v>1.0064099384629921</v>
      </c>
      <c r="I21" s="18">
        <f>AVERAGE(F$8:F21)</f>
        <v>0.3560472446930813</v>
      </c>
      <c r="J21" s="9"/>
      <c r="L21" s="18"/>
      <c r="M21" s="18"/>
      <c r="O21"/>
      <c r="P21"/>
      <c r="Q21"/>
    </row>
    <row r="22" spans="1:17" ht="16.5" x14ac:dyDescent="0.3">
      <c r="A22" s="7">
        <v>15</v>
      </c>
      <c r="B22" s="8">
        <v>1</v>
      </c>
      <c r="C22" s="19">
        <f t="shared" si="5"/>
        <v>1.9001518102125399</v>
      </c>
      <c r="D22" s="19">
        <f t="shared" si="1"/>
        <v>0.90015181021253987</v>
      </c>
      <c r="E22" s="18">
        <f t="shared" si="2"/>
        <v>0.81027328142891242</v>
      </c>
      <c r="F22" s="18">
        <f t="shared" si="3"/>
        <v>0.90015181021253987</v>
      </c>
      <c r="G22" s="18">
        <f>AVERAGE(D$8:D22)</f>
        <v>0.78278614894460541</v>
      </c>
      <c r="H22" s="18">
        <f>AVERAGE(E$8:E22)</f>
        <v>0.99333416132738683</v>
      </c>
      <c r="I22" s="18">
        <f>AVERAGE(F$8:F22)</f>
        <v>0.39790144204073197</v>
      </c>
      <c r="J22" s="9"/>
      <c r="L22" s="18"/>
      <c r="M22" s="18"/>
      <c r="O22"/>
      <c r="P22"/>
      <c r="Q22"/>
    </row>
    <row r="23" spans="1:17" ht="16.5" x14ac:dyDescent="0.3">
      <c r="A23" s="7">
        <v>16</v>
      </c>
      <c r="B23" s="8">
        <v>6</v>
      </c>
      <c r="C23" s="19">
        <f t="shared" si="5"/>
        <v>1.8569476935946421</v>
      </c>
      <c r="D23" s="19">
        <f t="shared" si="1"/>
        <v>4.1430523064053579</v>
      </c>
      <c r="E23" s="18">
        <f t="shared" si="2"/>
        <v>17.164882413610755</v>
      </c>
      <c r="F23" s="18">
        <f t="shared" si="3"/>
        <v>0.69050871773422628</v>
      </c>
      <c r="G23" s="18">
        <f>AVERAGE(D$8:D23)</f>
        <v>0.99280278378590237</v>
      </c>
      <c r="H23" s="18">
        <f>AVERAGE(E$8:E23)</f>
        <v>2.0040559270950973</v>
      </c>
      <c r="I23" s="18">
        <f>AVERAGE(F$8:F23)</f>
        <v>0.41880196173312439</v>
      </c>
      <c r="J23" s="9"/>
      <c r="L23" s="18"/>
      <c r="M23" s="18"/>
      <c r="O23"/>
      <c r="P23"/>
      <c r="Q23"/>
    </row>
    <row r="24" spans="1:17" ht="16.5" x14ac:dyDescent="0.3">
      <c r="A24" s="7">
        <v>17</v>
      </c>
      <c r="B24" s="8">
        <v>2</v>
      </c>
      <c r="C24" s="19">
        <f t="shared" si="5"/>
        <v>2.055799612758948</v>
      </c>
      <c r="D24" s="19">
        <f t="shared" si="1"/>
        <v>5.5799612758947958E-2</v>
      </c>
      <c r="E24" s="18">
        <f t="shared" si="2"/>
        <v>3.1135967840485476E-3</v>
      </c>
      <c r="F24" s="18">
        <f t="shared" si="3"/>
        <v>2.7899806379473979E-2</v>
      </c>
      <c r="G24" s="18">
        <f>AVERAGE(D$8:D24)</f>
        <v>0.93768495019608156</v>
      </c>
      <c r="H24" s="18">
        <f>AVERAGE(E$8:E24)</f>
        <v>1.8863534370768003</v>
      </c>
      <c r="I24" s="18">
        <f>AVERAGE(F$8:F24)</f>
        <v>0.39274181804288105</v>
      </c>
      <c r="J24" s="9"/>
      <c r="L24" s="18"/>
      <c r="M24" s="18"/>
      <c r="O24"/>
      <c r="P24"/>
      <c r="Q24"/>
    </row>
    <row r="25" spans="1:17" ht="16.5" x14ac:dyDescent="0.3">
      <c r="A25" s="7">
        <v>18</v>
      </c>
      <c r="B25" s="8">
        <v>1</v>
      </c>
      <c r="C25" s="19">
        <f t="shared" si="5"/>
        <v>2.0531214278688883</v>
      </c>
      <c r="D25" s="19">
        <f t="shared" si="1"/>
        <v>1.0531214278688883</v>
      </c>
      <c r="E25" s="18">
        <f t="shared" si="2"/>
        <v>1.1090647418366062</v>
      </c>
      <c r="F25" s="18">
        <f t="shared" si="3"/>
        <v>1.0531214278688883</v>
      </c>
      <c r="G25" s="18">
        <f>AVERAGE(D$8:D25)</f>
        <v>0.94409808784457083</v>
      </c>
      <c r="H25" s="18">
        <f>AVERAGE(E$8:E25)</f>
        <v>1.8431707317856783</v>
      </c>
      <c r="I25" s="18">
        <f>AVERAGE(F$8:F25)</f>
        <v>0.43401554365700645</v>
      </c>
      <c r="J25" s="9"/>
      <c r="L25" s="18"/>
      <c r="M25" s="18"/>
      <c r="O25"/>
      <c r="P25"/>
      <c r="Q25"/>
    </row>
    <row r="26" spans="1:17" ht="16.5" x14ac:dyDescent="0.3">
      <c r="A26" s="7">
        <v>19</v>
      </c>
      <c r="B26" s="8">
        <v>2</v>
      </c>
      <c r="C26" s="19">
        <f t="shared" si="5"/>
        <v>2.0025753083518798</v>
      </c>
      <c r="D26" s="19">
        <f t="shared" si="1"/>
        <v>2.5753083518798014E-3</v>
      </c>
      <c r="E26" s="18">
        <f t="shared" si="2"/>
        <v>6.6322131072618594E-6</v>
      </c>
      <c r="F26" s="18">
        <f t="shared" si="3"/>
        <v>1.2876541759399007E-3</v>
      </c>
      <c r="G26" s="18">
        <f>AVERAGE(D$8:D26)</f>
        <v>0.89454425734495546</v>
      </c>
      <c r="H26" s="18">
        <f>AVERAGE(E$8:E26)</f>
        <v>1.7461620949660692</v>
      </c>
      <c r="I26" s="18">
        <f>AVERAGE(F$8:F26)</f>
        <v>0.40856096192282604</v>
      </c>
      <c r="J26" s="9"/>
      <c r="L26" s="18"/>
      <c r="M26" s="18"/>
      <c r="O26"/>
      <c r="P26"/>
      <c r="Q26"/>
    </row>
    <row r="27" spans="1:17" ht="16.5" x14ac:dyDescent="0.3">
      <c r="A27" s="7">
        <v>20</v>
      </c>
      <c r="B27" s="8">
        <v>2</v>
      </c>
      <c r="C27" s="19">
        <f t="shared" si="5"/>
        <v>2.0024517026210473</v>
      </c>
      <c r="D27" s="19">
        <f t="shared" si="1"/>
        <v>2.4517026210473247E-3</v>
      </c>
      <c r="E27" s="18">
        <f t="shared" si="2"/>
        <v>6.0108457420503216E-6</v>
      </c>
      <c r="F27" s="18">
        <f t="shared" si="3"/>
        <v>1.2258513105236624E-3</v>
      </c>
      <c r="G27" s="18">
        <f>AVERAGE(D$8:D27)</f>
        <v>0.84993962960876013</v>
      </c>
      <c r="H27" s="18">
        <f>AVERAGE(E$8:E27)</f>
        <v>1.658854290760053</v>
      </c>
      <c r="I27" s="18">
        <f>AVERAGE(F$8:F27)</f>
        <v>0.38593123355547593</v>
      </c>
      <c r="J27" s="9"/>
      <c r="L27" s="18"/>
      <c r="M27" s="18"/>
      <c r="O27"/>
      <c r="P27"/>
      <c r="Q27"/>
    </row>
    <row r="28" spans="1:17" ht="16.5" x14ac:dyDescent="0.3">
      <c r="A28" s="7">
        <v>21</v>
      </c>
      <c r="B28" s="8">
        <v>3</v>
      </c>
      <c r="C28" s="19">
        <f t="shared" si="5"/>
        <v>2.0023340295299641</v>
      </c>
      <c r="D28" s="19">
        <f t="shared" si="1"/>
        <v>0.99766597047003591</v>
      </c>
      <c r="E28" s="18">
        <f t="shared" si="2"/>
        <v>0.99533738863391852</v>
      </c>
      <c r="F28" s="18">
        <f t="shared" si="3"/>
        <v>0.33255532349001199</v>
      </c>
      <c r="G28" s="18">
        <f>AVERAGE(D$8:D28)</f>
        <v>0.85697421726882084</v>
      </c>
      <c r="H28" s="18">
        <f>AVERAGE(E$8:E28)</f>
        <v>1.6272582478016657</v>
      </c>
      <c r="I28" s="18">
        <f>AVERAGE(F$8:F28)</f>
        <v>0.38312197513097784</v>
      </c>
      <c r="J28" s="9"/>
      <c r="L28" s="18"/>
      <c r="M28" s="18"/>
      <c r="O28"/>
      <c r="P28"/>
      <c r="Q28"/>
    </row>
    <row r="29" spans="1:17" ht="16.5" x14ac:dyDescent="0.3">
      <c r="A29" s="7">
        <v>22</v>
      </c>
      <c r="B29" s="8">
        <v>4</v>
      </c>
      <c r="C29" s="19">
        <f t="shared" si="5"/>
        <v>2.0502184824021059</v>
      </c>
      <c r="D29" s="19">
        <f t="shared" si="1"/>
        <v>1.9497815175978941</v>
      </c>
      <c r="E29" s="18">
        <f t="shared" si="2"/>
        <v>3.8016479663663469</v>
      </c>
      <c r="F29" s="18">
        <f t="shared" si="3"/>
        <v>0.48744537939947352</v>
      </c>
      <c r="G29" s="18">
        <f>AVERAGE(D$8:D29)</f>
        <v>0.90664727637468789</v>
      </c>
      <c r="H29" s="18">
        <f>AVERAGE(E$8:E29)</f>
        <v>1.7260941441000603</v>
      </c>
      <c r="I29" s="18">
        <f>AVERAGE(F$8:F29)</f>
        <v>0.38833814534440264</v>
      </c>
      <c r="J29" s="9"/>
      <c r="L29" s="18"/>
      <c r="M29" s="18"/>
      <c r="O29"/>
      <c r="P29"/>
      <c r="Q29"/>
    </row>
    <row r="30" spans="1:17" ht="16.5" x14ac:dyDescent="0.3">
      <c r="A30" s="7">
        <v>23</v>
      </c>
      <c r="B30" s="8">
        <v>4</v>
      </c>
      <c r="C30" s="19">
        <f t="shared" si="5"/>
        <v>2.1438011282514005</v>
      </c>
      <c r="D30" s="19">
        <f t="shared" si="1"/>
        <v>1.8561988717485995</v>
      </c>
      <c r="E30" s="18">
        <f t="shared" si="2"/>
        <v>3.4454742514807739</v>
      </c>
      <c r="F30" s="18">
        <f t="shared" si="3"/>
        <v>0.46404971793714989</v>
      </c>
      <c r="G30" s="18">
        <f>AVERAGE(D$8:D30)</f>
        <v>0.94793212834746665</v>
      </c>
      <c r="H30" s="18">
        <f>AVERAGE(E$8:E30)</f>
        <v>1.8008498009427001</v>
      </c>
      <c r="I30" s="18">
        <f>AVERAGE(F$8:F30)</f>
        <v>0.3919434583250096</v>
      </c>
      <c r="J30" s="9"/>
      <c r="L30" s="18"/>
      <c r="M30" s="18"/>
    </row>
    <row r="31" spans="1:17" ht="16.5" x14ac:dyDescent="0.3">
      <c r="A31" s="7">
        <v>24</v>
      </c>
      <c r="B31" s="8">
        <v>5</v>
      </c>
      <c r="C31" s="19">
        <f t="shared" si="5"/>
        <v>2.2328921366915231</v>
      </c>
      <c r="D31" s="19">
        <f t="shared" si="1"/>
        <v>2.7671078633084769</v>
      </c>
      <c r="E31" s="18">
        <f t="shared" si="2"/>
        <v>7.6568859271836045</v>
      </c>
      <c r="F31" s="18">
        <f t="shared" si="3"/>
        <v>0.55342157266169534</v>
      </c>
      <c r="G31" s="18">
        <f>AVERAGE(D$8:D31)</f>
        <v>1.0237311173041754</v>
      </c>
      <c r="H31" s="18">
        <f>AVERAGE(E$8:E31)</f>
        <v>2.0448513062027378</v>
      </c>
      <c r="I31" s="18">
        <f>AVERAGE(F$8:F31)</f>
        <v>0.39928337261304081</v>
      </c>
      <c r="J31" s="9"/>
      <c r="L31" s="18"/>
      <c r="M31" s="18"/>
    </row>
    <row r="32" spans="1:17" ht="16.5" x14ac:dyDescent="0.3">
      <c r="A32" s="7">
        <v>25</v>
      </c>
      <c r="B32" s="8">
        <v>4</v>
      </c>
      <c r="C32" s="19">
        <f t="shared" si="5"/>
        <v>2.3657035685681684</v>
      </c>
      <c r="D32" s="19">
        <f t="shared" si="1"/>
        <v>1.6342964314318316</v>
      </c>
      <c r="E32" s="18">
        <f t="shared" si="2"/>
        <v>2.6709248257908191</v>
      </c>
      <c r="F32" s="18">
        <f t="shared" si="3"/>
        <v>0.40857410785795789</v>
      </c>
      <c r="G32" s="18">
        <f>AVERAGE(D$8:D32)</f>
        <v>1.0481537298692816</v>
      </c>
      <c r="H32" s="18">
        <f>AVERAGE(E$8:E32)</f>
        <v>2.0698942469862609</v>
      </c>
      <c r="I32" s="18">
        <f>AVERAGE(F$8:F32)</f>
        <v>0.39968731762368931</v>
      </c>
      <c r="J32" s="9"/>
      <c r="L32" s="18"/>
      <c r="M32" s="18"/>
    </row>
    <row r="33" spans="1:13" ht="16.5" hidden="1" x14ac:dyDescent="0.3">
      <c r="A33" s="7">
        <v>26</v>
      </c>
      <c r="B33" s="8">
        <v>2</v>
      </c>
      <c r="C33" s="19">
        <f t="shared" si="5"/>
        <v>2.444144041398105</v>
      </c>
      <c r="D33" s="19">
        <f t="shared" si="1"/>
        <v>0.44414404139810504</v>
      </c>
      <c r="E33" s="18">
        <f t="shared" si="2"/>
        <v>0.19726392950944163</v>
      </c>
      <c r="F33" s="18">
        <f t="shared" si="3"/>
        <v>0.22207202069905252</v>
      </c>
      <c r="G33" s="18">
        <f>AVERAGE(D$8:D33)</f>
        <v>1.0249225880050057</v>
      </c>
      <c r="H33" s="18">
        <f>AVERAGE(E$8:E33)</f>
        <v>1.9978700040063833</v>
      </c>
      <c r="I33" s="18">
        <f>AVERAGE(F$8:F33)</f>
        <v>0.39228668025182944</v>
      </c>
      <c r="J33" s="9"/>
      <c r="L33" s="18"/>
      <c r="M33" s="18"/>
    </row>
    <row r="34" spans="1:13" ht="16.5" hidden="1" x14ac:dyDescent="0.3">
      <c r="A34" s="7">
        <v>27</v>
      </c>
      <c r="B34" s="8">
        <v>1</v>
      </c>
      <c r="C34" s="19">
        <f t="shared" si="5"/>
        <v>2.4228266916555352</v>
      </c>
      <c r="D34" s="19">
        <f t="shared" si="1"/>
        <v>1.4228266916555352</v>
      </c>
      <c r="E34" s="18">
        <f t="shared" si="2"/>
        <v>2.0244357944874354</v>
      </c>
      <c r="F34" s="18">
        <f t="shared" si="3"/>
        <v>1.4228266916555352</v>
      </c>
      <c r="G34" s="18">
        <f>AVERAGE(D$8:D34)</f>
        <v>1.0396597770290994</v>
      </c>
      <c r="H34" s="18">
        <f>AVERAGE(E$8:E34)</f>
        <v>1.9988539221723483</v>
      </c>
      <c r="I34" s="18">
        <f>AVERAGE(F$8:F34)</f>
        <v>0.4335082807079777</v>
      </c>
      <c r="J34" s="9"/>
      <c r="L34" s="18"/>
      <c r="M34" s="18"/>
    </row>
    <row r="35" spans="1:13" ht="16.5" hidden="1" x14ac:dyDescent="0.3">
      <c r="A35" s="7">
        <v>28</v>
      </c>
      <c r="B35" s="8">
        <v>4</v>
      </c>
      <c r="C35" s="19">
        <f t="shared" si="5"/>
        <v>2.3545360215530899</v>
      </c>
      <c r="D35" s="19">
        <f t="shared" si="1"/>
        <v>1.6454639784469101</v>
      </c>
      <c r="E35" s="18">
        <f t="shared" si="2"/>
        <v>2.7075517043663333</v>
      </c>
      <c r="F35" s="18">
        <f t="shared" si="3"/>
        <v>0.41136599461172751</v>
      </c>
      <c r="G35" s="18">
        <f>AVERAGE(D$8:D35)</f>
        <v>1.0612956413654497</v>
      </c>
      <c r="H35" s="18">
        <f>AVERAGE(E$8:E35)</f>
        <v>2.0241645572507045</v>
      </c>
      <c r="I35" s="18">
        <f>AVERAGE(F$8:F35)</f>
        <v>0.43265665431966038</v>
      </c>
      <c r="J35" s="9"/>
      <c r="L35" s="18"/>
      <c r="M35" s="18"/>
    </row>
    <row r="36" spans="1:13" ht="16.5" hidden="1" x14ac:dyDescent="0.3">
      <c r="A36" s="7">
        <v>29</v>
      </c>
      <c r="B36" s="8">
        <v>3</v>
      </c>
      <c r="C36" s="19">
        <f t="shared" si="5"/>
        <v>2.4335124973084237</v>
      </c>
      <c r="D36" s="19">
        <f t="shared" si="1"/>
        <v>0.56648750269157633</v>
      </c>
      <c r="E36" s="18">
        <f t="shared" si="2"/>
        <v>0.32090809070573872</v>
      </c>
      <c r="F36" s="18">
        <f t="shared" si="3"/>
        <v>0.18882916756385879</v>
      </c>
      <c r="G36" s="18">
        <f>AVERAGE(D$8:D36)</f>
        <v>1.0442332917560058</v>
      </c>
      <c r="H36" s="18">
        <f>AVERAGE(E$8:E36)</f>
        <v>1.9654315756457057</v>
      </c>
      <c r="I36" s="18">
        <f>AVERAGE(F$8:F36)</f>
        <v>0.42362600666203809</v>
      </c>
      <c r="J36" s="9"/>
      <c r="L36" s="18"/>
      <c r="M36" s="18"/>
    </row>
    <row r="37" spans="1:13" ht="16.5" hidden="1" x14ac:dyDescent="0.3">
      <c r="A37" s="7">
        <v>30</v>
      </c>
      <c r="B37" s="8">
        <v>4</v>
      </c>
      <c r="C37" s="19">
        <f t="shared" si="5"/>
        <v>2.4607019023078869</v>
      </c>
      <c r="D37" s="19">
        <f t="shared" si="1"/>
        <v>1.5392980976921131</v>
      </c>
      <c r="E37" s="18">
        <f t="shared" si="2"/>
        <v>2.3694386335585582</v>
      </c>
      <c r="F37" s="18">
        <f t="shared" si="3"/>
        <v>0.38482452442302828</v>
      </c>
      <c r="G37" s="18">
        <f>AVERAGE(D$8:D37)</f>
        <v>1.0607354519538761</v>
      </c>
      <c r="H37" s="18">
        <f>AVERAGE(E$8:E37)</f>
        <v>1.9788984775761342</v>
      </c>
      <c r="I37" s="18">
        <f>AVERAGE(F$8:F37)</f>
        <v>0.42224023943921629</v>
      </c>
      <c r="J37" s="9"/>
      <c r="L37" s="18"/>
      <c r="M37" s="18"/>
    </row>
    <row r="38" spans="1:13" ht="16.5" hidden="1" x14ac:dyDescent="0.3">
      <c r="A38" s="7">
        <v>31</v>
      </c>
      <c r="B38" s="8">
        <v>3</v>
      </c>
      <c r="C38" s="19">
        <f t="shared" si="5"/>
        <v>2.5345827896958664</v>
      </c>
      <c r="D38" s="19">
        <f t="shared" si="1"/>
        <v>0.46541721030413363</v>
      </c>
      <c r="E38" s="18">
        <f t="shared" si="2"/>
        <v>0.21661317964728216</v>
      </c>
      <c r="F38" s="18">
        <f t="shared" si="3"/>
        <v>0.15513907010137787</v>
      </c>
      <c r="G38" s="18">
        <f>AVERAGE(D$8:D38)</f>
        <v>1.0415316377071102</v>
      </c>
      <c r="H38" s="18">
        <f>AVERAGE(E$8:E38)</f>
        <v>1.9220505647397197</v>
      </c>
      <c r="I38" s="18">
        <f>AVERAGE(F$8:F38)</f>
        <v>0.41302985428963562</v>
      </c>
      <c r="J38" s="9"/>
      <c r="L38" s="18"/>
      <c r="M38" s="18"/>
    </row>
    <row r="39" spans="1:13" ht="16.5" hidden="1" x14ac:dyDescent="0.3">
      <c r="A39" s="7">
        <v>32</v>
      </c>
      <c r="B39" s="8">
        <v>1</v>
      </c>
      <c r="C39" s="19">
        <f t="shared" si="5"/>
        <v>2.5569211766232991</v>
      </c>
      <c r="D39" s="19">
        <f t="shared" si="1"/>
        <v>1.5569211766232991</v>
      </c>
      <c r="E39" s="18">
        <f t="shared" si="2"/>
        <v>2.4240035502180781</v>
      </c>
      <c r="F39" s="18">
        <f t="shared" si="3"/>
        <v>1.5569211766232991</v>
      </c>
      <c r="G39" s="18">
        <f>AVERAGE(D$8:D39)</f>
        <v>1.0576375607982411</v>
      </c>
      <c r="H39" s="18">
        <f>AVERAGE(E$8:E39)</f>
        <v>1.9377365955359185</v>
      </c>
      <c r="I39" s="18">
        <f>AVERAGE(F$8:F39)</f>
        <v>0.45115956503409105</v>
      </c>
      <c r="J39" s="9"/>
      <c r="L39" s="18"/>
      <c r="M39" s="18"/>
    </row>
    <row r="40" spans="1:13" ht="16.5" hidden="1" x14ac:dyDescent="0.3">
      <c r="A40" s="7">
        <v>33</v>
      </c>
      <c r="B40" s="8">
        <v>5</v>
      </c>
      <c r="C40" s="19">
        <f t="shared" si="5"/>
        <v>2.4821944435138859</v>
      </c>
      <c r="D40" s="19">
        <f t="shared" ref="D40:D57" si="6">ABS(B40-C40)</f>
        <v>2.5178055564861141</v>
      </c>
      <c r="E40" s="18">
        <f t="shared" ref="E40:E57" si="7">D40^2</f>
        <v>6.339344820272351</v>
      </c>
      <c r="F40" s="18">
        <f t="shared" ref="F40:F57" si="8">IFERROR(D40/B40,"")</f>
        <v>0.50356111129722281</v>
      </c>
      <c r="G40" s="18">
        <f>AVERAGE(D$8:D40)</f>
        <v>1.1018850758190859</v>
      </c>
      <c r="H40" s="18">
        <f>AVERAGE(E$8:E40)</f>
        <v>2.0711186629521738</v>
      </c>
      <c r="I40" s="18">
        <f>AVERAGE(F$8:F40)</f>
        <v>0.45284993749419206</v>
      </c>
      <c r="J40" s="9"/>
      <c r="L40" s="18"/>
      <c r="M40" s="18"/>
    </row>
    <row r="41" spans="1:13" ht="16.5" hidden="1" x14ac:dyDescent="0.3">
      <c r="A41" s="7">
        <v>34</v>
      </c>
      <c r="B41" s="8">
        <v>2</v>
      </c>
      <c r="C41" s="19">
        <f t="shared" si="5"/>
        <v>2.6030402426885084</v>
      </c>
      <c r="D41" s="19">
        <f t="shared" si="6"/>
        <v>0.60304024268850842</v>
      </c>
      <c r="E41" s="18">
        <f t="shared" si="7"/>
        <v>0.36365753430181513</v>
      </c>
      <c r="F41" s="18">
        <f t="shared" si="8"/>
        <v>0.30152012134425421</v>
      </c>
      <c r="G41" s="18">
        <f>AVERAGE(D$8:D41)</f>
        <v>1.0872131689623041</v>
      </c>
      <c r="H41" s="18">
        <f>AVERAGE(E$8:E41)</f>
        <v>2.020899217991869</v>
      </c>
      <c r="I41" s="18">
        <f>AVERAGE(F$8:F41)</f>
        <v>0.44812088073950651</v>
      </c>
      <c r="J41" s="9"/>
      <c r="L41" s="18"/>
      <c r="M41" s="18"/>
    </row>
    <row r="42" spans="1:13" ht="16.5" hidden="1" x14ac:dyDescent="0.3">
      <c r="A42" s="7">
        <v>35</v>
      </c>
      <c r="B42" s="8">
        <v>0</v>
      </c>
      <c r="C42" s="19">
        <f t="shared" si="5"/>
        <v>2.5740964349054103</v>
      </c>
      <c r="D42" s="19">
        <f t="shared" si="6"/>
        <v>2.5740964349054103</v>
      </c>
      <c r="E42" s="18">
        <f t="shared" si="7"/>
        <v>6.6259724561927431</v>
      </c>
      <c r="F42" s="18" t="str">
        <f t="shared" si="8"/>
        <v/>
      </c>
      <c r="G42" s="18">
        <f>AVERAGE(D$8:D42)</f>
        <v>1.1296955479892501</v>
      </c>
      <c r="H42" s="18">
        <f>AVERAGE(E$8:E42)</f>
        <v>2.1524727390833225</v>
      </c>
      <c r="I42" s="18">
        <f>AVERAGE(F$8:F42)</f>
        <v>0.44812088073950651</v>
      </c>
      <c r="J42" s="9"/>
      <c r="L42" s="18"/>
      <c r="M42" s="18"/>
    </row>
    <row r="43" spans="1:13" ht="16.5" hidden="1" x14ac:dyDescent="0.3">
      <c r="A43" s="7">
        <v>36</v>
      </c>
      <c r="B43" s="8">
        <v>7</v>
      </c>
      <c r="C43" s="19">
        <f t="shared" si="5"/>
        <v>2.4505488718192354</v>
      </c>
      <c r="D43" s="19">
        <f t="shared" si="6"/>
        <v>4.549451128180765</v>
      </c>
      <c r="E43" s="18">
        <f t="shared" si="7"/>
        <v>20.697505567705235</v>
      </c>
      <c r="F43" s="18">
        <f t="shared" si="8"/>
        <v>0.64992158974010927</v>
      </c>
      <c r="G43" s="18">
        <f>AVERAGE(D$8:D43)</f>
        <v>1.2246887585501254</v>
      </c>
      <c r="H43" s="18">
        <f>AVERAGE(E$8:E43)</f>
        <v>2.6676125398783754</v>
      </c>
      <c r="I43" s="18">
        <f>AVERAGE(F$8:F43)</f>
        <v>0.4542360537395248</v>
      </c>
      <c r="J43" s="9"/>
      <c r="L43" s="18"/>
      <c r="M43" s="18"/>
    </row>
    <row r="44" spans="1:13" ht="16.5" hidden="1" x14ac:dyDescent="0.3">
      <c r="A44" s="7">
        <v>37</v>
      </c>
      <c r="B44" s="8">
        <v>3</v>
      </c>
      <c r="C44" s="19">
        <f t="shared" si="5"/>
        <v>2.6689065031202701</v>
      </c>
      <c r="D44" s="19">
        <f t="shared" si="6"/>
        <v>0.33109349687972989</v>
      </c>
      <c r="E44" s="18">
        <f t="shared" si="7"/>
        <v>0.1096229036760477</v>
      </c>
      <c r="F44" s="18">
        <f t="shared" si="8"/>
        <v>0.11036449895990996</v>
      </c>
      <c r="G44" s="18">
        <f>AVERAGE(D$8:D44)</f>
        <v>1.2005375352617365</v>
      </c>
      <c r="H44" s="18">
        <f>AVERAGE(E$8:E44)</f>
        <v>2.5984776848458804</v>
      </c>
      <c r="I44" s="18">
        <f>AVERAGE(F$8:F44)</f>
        <v>0.44412218448130086</v>
      </c>
      <c r="J44" s="9"/>
      <c r="L44" s="18"/>
      <c r="M44" s="18"/>
    </row>
    <row r="45" spans="1:13" ht="16.5" hidden="1" x14ac:dyDescent="0.3">
      <c r="A45" s="7">
        <v>38</v>
      </c>
      <c r="B45" s="8">
        <v>5</v>
      </c>
      <c r="C45" s="19">
        <f t="shared" si="5"/>
        <v>2.6847978248821427</v>
      </c>
      <c r="D45" s="19">
        <f t="shared" si="6"/>
        <v>2.3152021751178573</v>
      </c>
      <c r="E45" s="18">
        <f t="shared" si="7"/>
        <v>5.3601611116704575</v>
      </c>
      <c r="F45" s="18">
        <f t="shared" si="8"/>
        <v>0.46304043502357145</v>
      </c>
      <c r="G45" s="18">
        <f>AVERAGE(D$8:D45)</f>
        <v>1.2298708152579503</v>
      </c>
      <c r="H45" s="18">
        <f>AVERAGE(E$8:E45)</f>
        <v>2.6711535644991589</v>
      </c>
      <c r="I45" s="18">
        <f>AVERAGE(F$8:F45)</f>
        <v>0.44466270592536572</v>
      </c>
      <c r="J45" s="9"/>
      <c r="L45" s="18"/>
      <c r="M45" s="18"/>
    </row>
    <row r="46" spans="1:13" ht="16.5" hidden="1" x14ac:dyDescent="0.3">
      <c r="A46" s="7">
        <v>39</v>
      </c>
      <c r="B46" s="8">
        <v>5</v>
      </c>
      <c r="C46" s="19">
        <f t="shared" si="5"/>
        <v>2.7959193753061595</v>
      </c>
      <c r="D46" s="19">
        <f t="shared" si="6"/>
        <v>2.2040806246938405</v>
      </c>
      <c r="E46" s="18">
        <f t="shared" si="7"/>
        <v>4.8579714001507899</v>
      </c>
      <c r="F46" s="18">
        <f t="shared" si="8"/>
        <v>0.44081612493876809</v>
      </c>
      <c r="G46" s="18">
        <f>AVERAGE(D$8:D46)</f>
        <v>1.2548505539614345</v>
      </c>
      <c r="H46" s="18">
        <f>AVERAGE(E$8:E46)</f>
        <v>2.7272258166953547</v>
      </c>
      <c r="I46" s="18">
        <f>AVERAGE(F$8:F46)</f>
        <v>0.44455585645351575</v>
      </c>
      <c r="J46" s="9"/>
      <c r="L46" s="18"/>
      <c r="M46" s="18"/>
    </row>
    <row r="47" spans="1:13" ht="16.5" hidden="1" x14ac:dyDescent="0.3">
      <c r="A47" s="7">
        <v>40</v>
      </c>
      <c r="B47" s="8">
        <v>6</v>
      </c>
      <c r="C47" s="19">
        <f t="shared" si="5"/>
        <v>2.9017074826722249</v>
      </c>
      <c r="D47" s="19">
        <f t="shared" si="6"/>
        <v>3.0982925173277751</v>
      </c>
      <c r="E47" s="18">
        <f t="shared" si="7"/>
        <v>9.5994165229292818</v>
      </c>
      <c r="F47" s="18">
        <f t="shared" si="8"/>
        <v>0.51638208622129589</v>
      </c>
      <c r="G47" s="18">
        <f>AVERAGE(D$8:D47)</f>
        <v>1.3009366030455931</v>
      </c>
      <c r="H47" s="18">
        <f>AVERAGE(E$8:E47)</f>
        <v>2.8990305843512028</v>
      </c>
      <c r="I47" s="18">
        <f>AVERAGE(F$8:F47)</f>
        <v>0.446497105906699</v>
      </c>
      <c r="J47" s="9"/>
      <c r="L47" s="18"/>
      <c r="M47" s="18"/>
    </row>
    <row r="48" spans="1:13" ht="16.5" hidden="1" x14ac:dyDescent="0.3">
      <c r="A48" s="7">
        <v>41</v>
      </c>
      <c r="B48" s="8">
        <v>2</v>
      </c>
      <c r="C48" s="19">
        <f t="shared" si="5"/>
        <v>3.0504146115323927</v>
      </c>
      <c r="D48" s="19">
        <f t="shared" si="6"/>
        <v>1.0504146115323927</v>
      </c>
      <c r="E48" s="18">
        <f t="shared" si="7"/>
        <v>1.1033708561207474</v>
      </c>
      <c r="F48" s="18">
        <f t="shared" si="8"/>
        <v>0.52520730576619634</v>
      </c>
      <c r="G48" s="18">
        <f>AVERAGE(D$8:D48)</f>
        <v>1.2948263105696616</v>
      </c>
      <c r="H48" s="18">
        <f>AVERAGE(E$8:E48)</f>
        <v>2.8552340056138745</v>
      </c>
      <c r="I48" s="18">
        <f>AVERAGE(F$8:F48)</f>
        <v>0.44856842695563309</v>
      </c>
      <c r="J48" s="9"/>
      <c r="L48" s="18"/>
      <c r="M48" s="18"/>
    </row>
    <row r="49" spans="1:13" ht="16.5" hidden="1" x14ac:dyDescent="0.3">
      <c r="A49" s="7">
        <v>42</v>
      </c>
      <c r="B49" s="8">
        <v>3</v>
      </c>
      <c r="C49" s="19">
        <f t="shared" si="5"/>
        <v>2.9999984096663166</v>
      </c>
      <c r="D49" s="19">
        <f t="shared" si="6"/>
        <v>1.5903336834099946E-6</v>
      </c>
      <c r="E49" s="18">
        <f t="shared" si="7"/>
        <v>2.5291612245884009E-12</v>
      </c>
      <c r="F49" s="18">
        <f t="shared" si="8"/>
        <v>5.3011122780333153E-7</v>
      </c>
      <c r="G49" s="18">
        <f>AVERAGE(D$8:D49)</f>
        <v>1.2639971505640428</v>
      </c>
      <c r="H49" s="18">
        <f>AVERAGE(E$8:E49)</f>
        <v>2.7872522435755092</v>
      </c>
      <c r="I49" s="18">
        <f>AVERAGE(F$8:F49)</f>
        <v>0.43706668601090481</v>
      </c>
      <c r="J49" s="9"/>
      <c r="L49" s="18"/>
      <c r="M49" s="18"/>
    </row>
    <row r="50" spans="1:13" ht="16.5" hidden="1" x14ac:dyDescent="0.3">
      <c r="A50" s="7">
        <v>43</v>
      </c>
      <c r="B50" s="8">
        <v>4</v>
      </c>
      <c r="C50" s="19">
        <f t="shared" si="5"/>
        <v>2.9999984859967324</v>
      </c>
      <c r="D50" s="19">
        <f t="shared" si="6"/>
        <v>1.0000015140032676</v>
      </c>
      <c r="E50" s="18">
        <f t="shared" si="7"/>
        <v>1.0000030280088275</v>
      </c>
      <c r="F50" s="18">
        <f t="shared" si="8"/>
        <v>0.25000037850081691</v>
      </c>
      <c r="G50" s="18">
        <f>AVERAGE(D$8:D50)</f>
        <v>1.2578577171556526</v>
      </c>
      <c r="H50" s="18">
        <f>AVERAGE(E$8:E50)</f>
        <v>2.7456883083297723</v>
      </c>
      <c r="I50" s="18">
        <f>AVERAGE(F$8:F50)</f>
        <v>0.43239002832315265</v>
      </c>
      <c r="J50" s="9"/>
      <c r="L50" s="18"/>
      <c r="M50" s="18"/>
    </row>
    <row r="51" spans="1:13" ht="16.5" hidden="1" x14ac:dyDescent="0.3">
      <c r="A51" s="7">
        <v>44</v>
      </c>
      <c r="B51" s="8">
        <v>2</v>
      </c>
      <c r="C51" s="19">
        <f t="shared" si="5"/>
        <v>3.0479950367328468</v>
      </c>
      <c r="D51" s="19">
        <f t="shared" si="6"/>
        <v>1.0479950367328468</v>
      </c>
      <c r="E51" s="18">
        <f t="shared" si="7"/>
        <v>1.0982935970166809</v>
      </c>
      <c r="F51" s="18">
        <f t="shared" si="8"/>
        <v>0.52399751836642339</v>
      </c>
      <c r="G51" s="18">
        <f>AVERAGE(D$8:D51)</f>
        <v>1.2530881107824072</v>
      </c>
      <c r="H51" s="18">
        <f>AVERAGE(E$8:E51)</f>
        <v>2.7082475194362932</v>
      </c>
      <c r="I51" s="18">
        <f>AVERAGE(F$8:F51)</f>
        <v>0.43462435734859828</v>
      </c>
      <c r="J51" s="9"/>
      <c r="L51" s="18"/>
      <c r="M51" s="18"/>
    </row>
    <row r="52" spans="1:13" ht="16.5" hidden="1" x14ac:dyDescent="0.3">
      <c r="A52" s="7">
        <v>45</v>
      </c>
      <c r="B52" s="8">
        <v>3</v>
      </c>
      <c r="C52" s="19">
        <f t="shared" si="5"/>
        <v>2.9976949659355743</v>
      </c>
      <c r="D52" s="19">
        <f t="shared" si="6"/>
        <v>2.3050340644257261E-3</v>
      </c>
      <c r="E52" s="18">
        <f t="shared" si="7"/>
        <v>5.3131820381629823E-6</v>
      </c>
      <c r="F52" s="18">
        <f t="shared" si="8"/>
        <v>7.683446881419087E-4</v>
      </c>
      <c r="G52" s="18">
        <f>AVERAGE(D$8:D52)</f>
        <v>1.2252929312997856</v>
      </c>
      <c r="H52" s="18">
        <f>AVERAGE(E$8:E52)</f>
        <v>2.6480643592973099</v>
      </c>
      <c r="I52" s="18">
        <f>AVERAGE(F$8:F52)</f>
        <v>0.42429445228525403</v>
      </c>
      <c r="J52" s="9"/>
      <c r="L52" s="18"/>
      <c r="M52" s="18"/>
    </row>
    <row r="53" spans="1:13" ht="16.5" x14ac:dyDescent="0.3">
      <c r="A53" s="7">
        <v>46</v>
      </c>
      <c r="B53" s="8">
        <v>3</v>
      </c>
      <c r="C53" s="19">
        <f t="shared" si="5"/>
        <v>2.9978055994524966</v>
      </c>
      <c r="D53" s="19">
        <f t="shared" si="6"/>
        <v>2.1944005475034167E-3</v>
      </c>
      <c r="E53" s="18">
        <f t="shared" si="7"/>
        <v>4.815393762883295E-6</v>
      </c>
      <c r="F53" s="18">
        <f t="shared" si="8"/>
        <v>7.3146684916780558E-4</v>
      </c>
      <c r="G53" s="18">
        <f>AVERAGE(D$8:D53)</f>
        <v>1.1987038328051707</v>
      </c>
      <c r="H53" s="18">
        <f>AVERAGE(E$8:E53)</f>
        <v>2.5904978474733196</v>
      </c>
      <c r="I53" s="18">
        <f>AVERAGE(F$8:F53)</f>
        <v>0.41444415029836834</v>
      </c>
      <c r="J53" s="9"/>
      <c r="L53" s="18"/>
      <c r="M53" s="18"/>
    </row>
    <row r="54" spans="1:13" ht="16.5" x14ac:dyDescent="0.3">
      <c r="A54" s="7">
        <v>47</v>
      </c>
      <c r="B54" s="8">
        <v>6</v>
      </c>
      <c r="C54" s="19">
        <f t="shared" si="5"/>
        <v>2.9979109229502501</v>
      </c>
      <c r="D54" s="19">
        <f t="shared" si="6"/>
        <v>3.0020890770497499</v>
      </c>
      <c r="E54" s="18">
        <f t="shared" si="7"/>
        <v>9.0125388265414195</v>
      </c>
      <c r="F54" s="18">
        <f t="shared" si="8"/>
        <v>0.50034817950829169</v>
      </c>
      <c r="G54" s="18">
        <f>AVERAGE(D$8:D54)</f>
        <v>1.2370737316188851</v>
      </c>
      <c r="H54" s="18">
        <f>AVERAGE(E$8:E54)</f>
        <v>2.7271370172407261</v>
      </c>
      <c r="I54" s="18">
        <f>AVERAGE(F$8:F54)</f>
        <v>0.41639651459859389</v>
      </c>
      <c r="J54" s="9"/>
      <c r="L54" s="18"/>
      <c r="M54" s="18"/>
    </row>
    <row r="55" spans="1:13" ht="15.75" customHeight="1" x14ac:dyDescent="0.3">
      <c r="A55" s="7">
        <v>48</v>
      </c>
      <c r="B55" s="8">
        <v>11</v>
      </c>
      <c r="C55" s="19">
        <f t="shared" si="5"/>
        <v>3.1420006254989237</v>
      </c>
      <c r="D55" s="19">
        <f t="shared" si="6"/>
        <v>7.8579993745010768</v>
      </c>
      <c r="E55" s="18">
        <f t="shared" si="7"/>
        <v>61.748154169659315</v>
      </c>
      <c r="F55" s="18">
        <f t="shared" si="8"/>
        <v>0.71436357950009788</v>
      </c>
      <c r="G55" s="18">
        <f>AVERAGE(D$8:D55)</f>
        <v>1.375009682512264</v>
      </c>
      <c r="H55" s="18">
        <f>AVERAGE(E$8:E55)</f>
        <v>3.9567415412494462</v>
      </c>
      <c r="I55" s="18">
        <f>AVERAGE(F$8:F55)</f>
        <v>0.4230180049297384</v>
      </c>
      <c r="J55" s="9"/>
      <c r="L55" s="18"/>
      <c r="M55" s="18"/>
    </row>
    <row r="56" spans="1:13" ht="16.5" x14ac:dyDescent="0.3">
      <c r="A56" s="7">
        <v>49</v>
      </c>
      <c r="B56" s="8">
        <v>5</v>
      </c>
      <c r="C56" s="19">
        <f t="shared" si="5"/>
        <v>3.5191569201456594</v>
      </c>
      <c r="D56" s="19">
        <f t="shared" si="6"/>
        <v>1.4808430798543406</v>
      </c>
      <c r="E56" s="18">
        <f t="shared" si="7"/>
        <v>2.192896227152489</v>
      </c>
      <c r="F56" s="18">
        <f t="shared" si="8"/>
        <v>0.29616861597086813</v>
      </c>
      <c r="G56" s="18">
        <f>AVERAGE(D$8:D56)</f>
        <v>1.377169547764143</v>
      </c>
      <c r="H56" s="18">
        <f>AVERAGE(E$8:E56)</f>
        <v>3.9207446981046101</v>
      </c>
      <c r="I56" s="18">
        <f>AVERAGE(F$8:F56)</f>
        <v>0.42026040951758903</v>
      </c>
      <c r="J56" s="9"/>
      <c r="L56" s="18"/>
      <c r="M56" s="18"/>
    </row>
    <row r="57" spans="1:13" ht="16.5" x14ac:dyDescent="0.3">
      <c r="A57" s="7">
        <v>50</v>
      </c>
      <c r="B57" s="8">
        <v>5</v>
      </c>
      <c r="C57" s="19">
        <f t="shared" si="5"/>
        <v>3.5902321725519486</v>
      </c>
      <c r="D57" s="19">
        <f t="shared" si="6"/>
        <v>1.4097678274480514</v>
      </c>
      <c r="E57" s="18">
        <f t="shared" si="7"/>
        <v>1.9874453273075989</v>
      </c>
      <c r="F57" s="18">
        <f t="shared" si="8"/>
        <v>0.28195356548961026</v>
      </c>
      <c r="G57" s="18">
        <f>AVERAGE(D$8:D57)</f>
        <v>1.3778215133578211</v>
      </c>
      <c r="H57" s="18">
        <f>AVERAGE(E$8:E57)</f>
        <v>3.8820787106886701</v>
      </c>
      <c r="I57" s="18">
        <f>AVERAGE(F$8:F57)</f>
        <v>0.41731771070848306</v>
      </c>
      <c r="J57" s="9"/>
      <c r="L57" s="18"/>
      <c r="M57" s="18"/>
    </row>
    <row r="58" spans="1:13" ht="16.5" x14ac:dyDescent="0.3">
      <c r="A58" s="2">
        <v>51</v>
      </c>
      <c r="C58" s="19">
        <f t="shared" si="5"/>
        <v>3.6578960631648498</v>
      </c>
      <c r="D58" s="18"/>
      <c r="F58" s="18"/>
      <c r="G58" s="18"/>
      <c r="H58" s="18"/>
      <c r="I58" s="18"/>
      <c r="J58" s="9"/>
      <c r="L58" s="18"/>
      <c r="M58" s="18"/>
    </row>
    <row r="59" spans="1:13" x14ac:dyDescent="0.25">
      <c r="J59" s="9"/>
      <c r="L59" s="18"/>
      <c r="M59" s="18"/>
    </row>
    <row r="60" spans="1:13" x14ac:dyDescent="0.25">
      <c r="J60" s="9"/>
      <c r="L60" s="18"/>
      <c r="M60" s="18"/>
    </row>
    <row r="61" spans="1:13" x14ac:dyDescent="0.25">
      <c r="J61" s="9"/>
      <c r="L61" s="18"/>
      <c r="M61" s="18"/>
    </row>
    <row r="62" spans="1:13" x14ac:dyDescent="0.25">
      <c r="J62" s="9"/>
      <c r="L62" s="18"/>
      <c r="M62" s="18"/>
    </row>
    <row r="63" spans="1:13" x14ac:dyDescent="0.25">
      <c r="J63" s="18"/>
      <c r="K63" s="2"/>
      <c r="L63" s="18"/>
      <c r="M63" s="18"/>
    </row>
    <row r="64" spans="1:13" x14ac:dyDescent="0.25">
      <c r="C64" s="17"/>
      <c r="D64" s="16"/>
    </row>
  </sheetData>
  <conditionalFormatting sqref="M7:M17">
    <cfRule type="cellIs" dxfId="0" priority="1" operator="equal">
      <formula>$M$18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1.ES.MAD.MSE.MAPE.TS.Resi</vt:lpstr>
      <vt:lpstr>2.OPT.Alpha6ways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2018-10-04T07:24:45Z</dcterms:created>
  <dcterms:modified xsi:type="dcterms:W3CDTF">2021-02-12T14:46:34Z</dcterms:modified>
</cp:coreProperties>
</file>