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6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W:\public_html\CourseBase\Forecasting\Reg-Seas-2020\"/>
    </mc:Choice>
  </mc:AlternateContent>
  <xr:revisionPtr revIDLastSave="0" documentId="13_ncr:1_{3492B848-BB42-4ABA-AA76-A20987EF2EFF}" xr6:coauthVersionLast="45" xr6:coauthVersionMax="45" xr10:uidLastSave="{00000000-0000-0000-0000-000000000000}"/>
  <bookViews>
    <workbookView xWindow="-120" yWindow="-120" windowWidth="29040" windowHeight="15840" activeTab="6" xr2:uid="{643E34BB-81E6-4C40-9688-078C10893084}"/>
  </bookViews>
  <sheets>
    <sheet name="Base" sheetId="1" r:id="rId1"/>
    <sheet name="Problem 1" sheetId="3" r:id="rId2"/>
    <sheet name="Problem 2" sheetId="11" r:id="rId3"/>
    <sheet name="Problem 3" sheetId="12" r:id="rId4"/>
    <sheet name="Problem 4" sheetId="13" r:id="rId5"/>
    <sheet name="Problem 5" sheetId="14" r:id="rId6"/>
    <sheet name="Sheet10" sheetId="10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3" i="14" l="1"/>
  <c r="F42" i="14"/>
  <c r="F41" i="14"/>
  <c r="F40" i="14"/>
  <c r="F39" i="14"/>
  <c r="F38" i="14"/>
  <c r="F37" i="14"/>
  <c r="F36" i="14"/>
  <c r="F35" i="14"/>
  <c r="F34" i="14"/>
  <c r="F33" i="14"/>
  <c r="C33" i="14"/>
  <c r="F32" i="14"/>
  <c r="C32" i="14"/>
  <c r="F31" i="14"/>
  <c r="C31" i="14"/>
  <c r="F30" i="14"/>
  <c r="C30" i="14"/>
  <c r="F29" i="14"/>
  <c r="C29" i="14"/>
  <c r="F28" i="14"/>
  <c r="C28" i="14"/>
  <c r="F27" i="14"/>
  <c r="C27" i="14"/>
  <c r="F26" i="14"/>
  <c r="C26" i="14"/>
  <c r="F25" i="14"/>
  <c r="C25" i="14"/>
  <c r="F24" i="14"/>
  <c r="C24" i="14"/>
  <c r="F23" i="14"/>
  <c r="C23" i="14"/>
  <c r="F22" i="14"/>
  <c r="C22" i="14"/>
  <c r="F21" i="14"/>
  <c r="C21" i="14"/>
  <c r="F20" i="14"/>
  <c r="C20" i="14"/>
  <c r="F19" i="14"/>
  <c r="C19" i="14"/>
  <c r="F18" i="14"/>
  <c r="C18" i="14"/>
  <c r="X11" i="14" s="1"/>
  <c r="F17" i="14"/>
  <c r="C17" i="14"/>
  <c r="F16" i="14"/>
  <c r="C16" i="14"/>
  <c r="F15" i="14"/>
  <c r="C15" i="14"/>
  <c r="F14" i="14"/>
  <c r="C14" i="14"/>
  <c r="F13" i="14"/>
  <c r="C13" i="14"/>
  <c r="F12" i="14"/>
  <c r="C12" i="14"/>
  <c r="F11" i="14"/>
  <c r="C11" i="14"/>
  <c r="F10" i="14"/>
  <c r="C10" i="14"/>
  <c r="F9" i="14"/>
  <c r="C9" i="14"/>
  <c r="F8" i="14"/>
  <c r="C8" i="14"/>
  <c r="F7" i="14"/>
  <c r="C7" i="14"/>
  <c r="F6" i="14"/>
  <c r="C6" i="14"/>
  <c r="F5" i="14"/>
  <c r="C5" i="14"/>
  <c r="F4" i="14"/>
  <c r="F3" i="14"/>
  <c r="F2" i="14"/>
  <c r="F43" i="13"/>
  <c r="F42" i="13"/>
  <c r="F41" i="13"/>
  <c r="F40" i="13"/>
  <c r="F39" i="13"/>
  <c r="F38" i="13"/>
  <c r="F37" i="13"/>
  <c r="F36" i="13"/>
  <c r="F35" i="13"/>
  <c r="F34" i="13"/>
  <c r="F33" i="13"/>
  <c r="C33" i="13"/>
  <c r="F32" i="13"/>
  <c r="C32" i="13"/>
  <c r="F31" i="13"/>
  <c r="C31" i="13"/>
  <c r="F30" i="13"/>
  <c r="C30" i="13"/>
  <c r="F29" i="13"/>
  <c r="C29" i="13"/>
  <c r="F28" i="13"/>
  <c r="C28" i="13"/>
  <c r="F27" i="13"/>
  <c r="C27" i="13"/>
  <c r="F26" i="13"/>
  <c r="C26" i="13"/>
  <c r="F25" i="13"/>
  <c r="C25" i="13"/>
  <c r="F24" i="13"/>
  <c r="C24" i="13"/>
  <c r="F23" i="13"/>
  <c r="C23" i="13"/>
  <c r="F22" i="13"/>
  <c r="C22" i="13"/>
  <c r="F21" i="13"/>
  <c r="C21" i="13"/>
  <c r="F20" i="13"/>
  <c r="C20" i="13"/>
  <c r="F19" i="13"/>
  <c r="C19" i="13"/>
  <c r="F18" i="13"/>
  <c r="C18" i="13"/>
  <c r="F17" i="13"/>
  <c r="C17" i="13"/>
  <c r="F16" i="13"/>
  <c r="C16" i="13"/>
  <c r="F15" i="13"/>
  <c r="C15" i="13"/>
  <c r="F14" i="13"/>
  <c r="C14" i="13"/>
  <c r="F13" i="13"/>
  <c r="C13" i="13"/>
  <c r="F12" i="13"/>
  <c r="C12" i="13"/>
  <c r="X11" i="13"/>
  <c r="F11" i="13"/>
  <c r="C11" i="13"/>
  <c r="F10" i="13"/>
  <c r="C10" i="13"/>
  <c r="F9" i="13"/>
  <c r="C9" i="13"/>
  <c r="F8" i="13"/>
  <c r="C8" i="13"/>
  <c r="F7" i="13"/>
  <c r="C7" i="13"/>
  <c r="F6" i="13"/>
  <c r="C6" i="13"/>
  <c r="F5" i="13"/>
  <c r="C5" i="13"/>
  <c r="F4" i="13"/>
  <c r="F3" i="13"/>
  <c r="F2" i="13"/>
  <c r="F43" i="12"/>
  <c r="F42" i="12"/>
  <c r="F41" i="12"/>
  <c r="F40" i="12"/>
  <c r="F39" i="12"/>
  <c r="F38" i="12"/>
  <c r="F37" i="12"/>
  <c r="F36" i="12"/>
  <c r="F35" i="12"/>
  <c r="F34" i="12"/>
  <c r="F33" i="12"/>
  <c r="C33" i="12"/>
  <c r="F32" i="12"/>
  <c r="C32" i="12"/>
  <c r="F31" i="12"/>
  <c r="C31" i="12"/>
  <c r="F30" i="12"/>
  <c r="C30" i="12"/>
  <c r="F29" i="12"/>
  <c r="C29" i="12"/>
  <c r="F28" i="12"/>
  <c r="C28" i="12"/>
  <c r="F27" i="12"/>
  <c r="C27" i="12"/>
  <c r="F26" i="12"/>
  <c r="C26" i="12"/>
  <c r="F25" i="12"/>
  <c r="C25" i="12"/>
  <c r="F24" i="12"/>
  <c r="C24" i="12"/>
  <c r="F23" i="12"/>
  <c r="C23" i="12"/>
  <c r="F22" i="12"/>
  <c r="C22" i="12"/>
  <c r="F21" i="12"/>
  <c r="C21" i="12"/>
  <c r="F20" i="12"/>
  <c r="C20" i="12"/>
  <c r="F19" i="12"/>
  <c r="C19" i="12"/>
  <c r="F18" i="12"/>
  <c r="C18" i="12"/>
  <c r="X11" i="12" s="1"/>
  <c r="F17" i="12"/>
  <c r="C17" i="12"/>
  <c r="F16" i="12"/>
  <c r="C16" i="12"/>
  <c r="F15" i="12"/>
  <c r="C15" i="12"/>
  <c r="F14" i="12"/>
  <c r="C14" i="12"/>
  <c r="F13" i="12"/>
  <c r="C13" i="12"/>
  <c r="F12" i="12"/>
  <c r="C12" i="12"/>
  <c r="F11" i="12"/>
  <c r="C11" i="12"/>
  <c r="F10" i="12"/>
  <c r="C10" i="12"/>
  <c r="F9" i="12"/>
  <c r="C9" i="12"/>
  <c r="F8" i="12"/>
  <c r="C8" i="12"/>
  <c r="F7" i="12"/>
  <c r="C7" i="12"/>
  <c r="F6" i="12"/>
  <c r="C6" i="12"/>
  <c r="F5" i="12"/>
  <c r="C5" i="12"/>
  <c r="V2" i="12" s="1"/>
  <c r="Z11" i="12" s="1"/>
  <c r="F4" i="12"/>
  <c r="F3" i="12"/>
  <c r="U2" i="12"/>
  <c r="F2" i="12"/>
  <c r="F43" i="11"/>
  <c r="F42" i="11"/>
  <c r="F41" i="11"/>
  <c r="F40" i="11"/>
  <c r="F39" i="11"/>
  <c r="F38" i="11"/>
  <c r="F37" i="11"/>
  <c r="F36" i="11"/>
  <c r="F35" i="11"/>
  <c r="F34" i="11"/>
  <c r="F33" i="11"/>
  <c r="C33" i="11"/>
  <c r="F32" i="11"/>
  <c r="C32" i="11"/>
  <c r="F31" i="11"/>
  <c r="C31" i="11"/>
  <c r="F30" i="11"/>
  <c r="C30" i="11"/>
  <c r="F29" i="11"/>
  <c r="C29" i="11"/>
  <c r="F28" i="11"/>
  <c r="C28" i="11"/>
  <c r="F27" i="11"/>
  <c r="C27" i="11"/>
  <c r="F26" i="11"/>
  <c r="C26" i="11"/>
  <c r="F25" i="11"/>
  <c r="C25" i="11"/>
  <c r="F24" i="11"/>
  <c r="C24" i="11"/>
  <c r="F23" i="11"/>
  <c r="C23" i="11"/>
  <c r="F22" i="11"/>
  <c r="C22" i="11"/>
  <c r="F21" i="11"/>
  <c r="C21" i="11"/>
  <c r="F20" i="11"/>
  <c r="C20" i="11"/>
  <c r="F19" i="11"/>
  <c r="C19" i="11"/>
  <c r="F18" i="11"/>
  <c r="C18" i="11"/>
  <c r="X11" i="11" s="1"/>
  <c r="F17" i="11"/>
  <c r="C17" i="11"/>
  <c r="F16" i="11"/>
  <c r="C16" i="11"/>
  <c r="F15" i="11"/>
  <c r="C15" i="11"/>
  <c r="F14" i="11"/>
  <c r="C14" i="11"/>
  <c r="F13" i="11"/>
  <c r="C13" i="11"/>
  <c r="F12" i="11"/>
  <c r="C12" i="11"/>
  <c r="F11" i="11"/>
  <c r="C11" i="11"/>
  <c r="F10" i="11"/>
  <c r="C10" i="11"/>
  <c r="F9" i="11"/>
  <c r="C9" i="11"/>
  <c r="F8" i="11"/>
  <c r="C8" i="11"/>
  <c r="F7" i="11"/>
  <c r="C7" i="11"/>
  <c r="F6" i="11"/>
  <c r="C6" i="11"/>
  <c r="U2" i="11" s="1"/>
  <c r="D41" i="11" s="1"/>
  <c r="F5" i="11"/>
  <c r="C5" i="11"/>
  <c r="V2" i="11" s="1"/>
  <c r="Z11" i="11" s="1"/>
  <c r="F4" i="11"/>
  <c r="F3" i="11"/>
  <c r="F2" i="11"/>
  <c r="D38" i="3"/>
  <c r="D39" i="3"/>
  <c r="D40" i="3"/>
  <c r="D41" i="3"/>
  <c r="D42" i="3"/>
  <c r="D43" i="3"/>
  <c r="G37" i="3"/>
  <c r="F38" i="3"/>
  <c r="G38" i="3" s="1"/>
  <c r="F39" i="3"/>
  <c r="F40" i="3"/>
  <c r="G40" i="3" s="1"/>
  <c r="F41" i="3"/>
  <c r="F42" i="3"/>
  <c r="G42" i="3" s="1"/>
  <c r="F43" i="3"/>
  <c r="G43" i="3" s="1"/>
  <c r="G36" i="3"/>
  <c r="V2" i="14" l="1"/>
  <c r="Z11" i="14" s="1"/>
  <c r="U2" i="14"/>
  <c r="V2" i="13"/>
  <c r="Z11" i="13" s="1"/>
  <c r="U2" i="13"/>
  <c r="D13" i="12"/>
  <c r="E13" i="12" s="1"/>
  <c r="D4" i="12"/>
  <c r="D21" i="12"/>
  <c r="E21" i="12" s="1"/>
  <c r="D29" i="12"/>
  <c r="E29" i="12" s="1"/>
  <c r="D34" i="12"/>
  <c r="E34" i="12" s="1"/>
  <c r="D36" i="12"/>
  <c r="E36" i="12" s="1"/>
  <c r="D41" i="12"/>
  <c r="D2" i="12"/>
  <c r="E2" i="12" s="1"/>
  <c r="D3" i="12"/>
  <c r="E3" i="12" s="1"/>
  <c r="D10" i="12"/>
  <c r="D18" i="12"/>
  <c r="D26" i="12"/>
  <c r="D23" i="12"/>
  <c r="E23" i="12" s="1"/>
  <c r="AB11" i="12" s="1"/>
  <c r="D31" i="12"/>
  <c r="E31" i="12" s="1"/>
  <c r="D8" i="12"/>
  <c r="Y11" i="12"/>
  <c r="D12" i="12"/>
  <c r="D20" i="12"/>
  <c r="D28" i="12"/>
  <c r="D42" i="12"/>
  <c r="D9" i="12"/>
  <c r="E9" i="12" s="1"/>
  <c r="D7" i="12"/>
  <c r="D17" i="12"/>
  <c r="D25" i="12"/>
  <c r="D33" i="12"/>
  <c r="D35" i="12"/>
  <c r="D37" i="12"/>
  <c r="D39" i="12"/>
  <c r="D6" i="12"/>
  <c r="E6" i="12" s="1"/>
  <c r="D14" i="12"/>
  <c r="E14" i="12" s="1"/>
  <c r="D22" i="12"/>
  <c r="E22" i="12" s="1"/>
  <c r="D30" i="12"/>
  <c r="E30" i="12" s="1"/>
  <c r="D40" i="12"/>
  <c r="D15" i="12"/>
  <c r="E15" i="12" s="1"/>
  <c r="D5" i="12"/>
  <c r="E5" i="12" s="1"/>
  <c r="D11" i="12"/>
  <c r="E11" i="12" s="1"/>
  <c r="D19" i="12"/>
  <c r="E19" i="12" s="1"/>
  <c r="D27" i="12"/>
  <c r="E27" i="12" s="1"/>
  <c r="D43" i="12"/>
  <c r="D24" i="12"/>
  <c r="D32" i="12"/>
  <c r="D38" i="12"/>
  <c r="D16" i="12"/>
  <c r="D9" i="11"/>
  <c r="E9" i="11" s="1"/>
  <c r="D15" i="11"/>
  <c r="E15" i="11" s="1"/>
  <c r="D23" i="11"/>
  <c r="E23" i="11" s="1"/>
  <c r="AB11" i="11" s="1"/>
  <c r="D31" i="11"/>
  <c r="E31" i="11" s="1"/>
  <c r="D39" i="11"/>
  <c r="D8" i="11"/>
  <c r="Y11" i="11"/>
  <c r="D12" i="11"/>
  <c r="D20" i="11"/>
  <c r="D28" i="11"/>
  <c r="D42" i="11"/>
  <c r="D2" i="11"/>
  <c r="E2" i="11" s="1"/>
  <c r="D18" i="11"/>
  <c r="D26" i="11"/>
  <c r="D7" i="11"/>
  <c r="D17" i="11"/>
  <c r="E17" i="11" s="1"/>
  <c r="D25" i="11"/>
  <c r="E25" i="11" s="1"/>
  <c r="D33" i="11"/>
  <c r="E33" i="11" s="1"/>
  <c r="D35" i="11"/>
  <c r="D37" i="11"/>
  <c r="D6" i="11"/>
  <c r="E6" i="11" s="1"/>
  <c r="D14" i="11"/>
  <c r="D22" i="11"/>
  <c r="D30" i="11"/>
  <c r="D40" i="11"/>
  <c r="D3" i="11"/>
  <c r="E3" i="11" s="1"/>
  <c r="D10" i="11"/>
  <c r="D5" i="11"/>
  <c r="D11" i="11"/>
  <c r="D19" i="11"/>
  <c r="D27" i="11"/>
  <c r="D43" i="11"/>
  <c r="D4" i="11"/>
  <c r="E4" i="11" s="1"/>
  <c r="D16" i="11"/>
  <c r="E16" i="11" s="1"/>
  <c r="D24" i="11"/>
  <c r="E24" i="11" s="1"/>
  <c r="D32" i="11"/>
  <c r="E32" i="11" s="1"/>
  <c r="D38" i="11"/>
  <c r="D13" i="11"/>
  <c r="E13" i="11" s="1"/>
  <c r="D21" i="11"/>
  <c r="E21" i="11" s="1"/>
  <c r="D29" i="11"/>
  <c r="E29" i="11" s="1"/>
  <c r="D34" i="11"/>
  <c r="E34" i="11" s="1"/>
  <c r="D36" i="11"/>
  <c r="E36" i="11" s="1"/>
  <c r="G39" i="3"/>
  <c r="G41" i="3"/>
  <c r="D2" i="1"/>
  <c r="E2" i="1" s="1"/>
  <c r="F37" i="3"/>
  <c r="F2" i="3"/>
  <c r="C33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X11" i="3" s="1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5" i="3"/>
  <c r="V2" i="3" s="1"/>
  <c r="Z11" i="3" s="1"/>
  <c r="F36" i="3"/>
  <c r="F35" i="3"/>
  <c r="F34" i="3"/>
  <c r="F33" i="3"/>
  <c r="F32" i="3"/>
  <c r="F31" i="3"/>
  <c r="F30" i="3"/>
  <c r="F29" i="3"/>
  <c r="F28" i="3"/>
  <c r="F27" i="3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F12" i="3"/>
  <c r="F11" i="3"/>
  <c r="F10" i="3"/>
  <c r="F9" i="3"/>
  <c r="F8" i="3"/>
  <c r="F7" i="3"/>
  <c r="F6" i="3"/>
  <c r="F5" i="3"/>
  <c r="F4" i="3"/>
  <c r="F3" i="3"/>
  <c r="D3" i="1"/>
  <c r="E3" i="1" s="1"/>
  <c r="D4" i="1"/>
  <c r="E4" i="1" s="1"/>
  <c r="D5" i="1"/>
  <c r="E5" i="1" s="1"/>
  <c r="D6" i="1"/>
  <c r="E6" i="1" s="1"/>
  <c r="D7" i="1"/>
  <c r="E7" i="1" s="1"/>
  <c r="D8" i="1"/>
  <c r="E8" i="1" s="1"/>
  <c r="D9" i="1"/>
  <c r="E9" i="1" s="1"/>
  <c r="D10" i="1"/>
  <c r="E10" i="1" s="1"/>
  <c r="D11" i="1"/>
  <c r="E11" i="1" s="1"/>
  <c r="D12" i="1"/>
  <c r="E12" i="1" s="1"/>
  <c r="D13" i="1"/>
  <c r="E13" i="1" s="1"/>
  <c r="D14" i="1"/>
  <c r="E14" i="1" s="1"/>
  <c r="D15" i="1"/>
  <c r="E15" i="1" s="1"/>
  <c r="D16" i="1"/>
  <c r="E16" i="1" s="1"/>
  <c r="D17" i="1"/>
  <c r="E17" i="1" s="1"/>
  <c r="D18" i="1"/>
  <c r="E18" i="1" s="1"/>
  <c r="D19" i="1"/>
  <c r="E19" i="1" s="1"/>
  <c r="D20" i="1"/>
  <c r="E20" i="1" s="1"/>
  <c r="D21" i="1"/>
  <c r="E21" i="1" s="1"/>
  <c r="D22" i="1"/>
  <c r="E22" i="1" s="1"/>
  <c r="D23" i="1"/>
  <c r="E23" i="1" s="1"/>
  <c r="D24" i="1"/>
  <c r="E24" i="1" s="1"/>
  <c r="D25" i="1"/>
  <c r="E25" i="1" s="1"/>
  <c r="D26" i="1"/>
  <c r="E26" i="1" s="1"/>
  <c r="D27" i="1"/>
  <c r="E27" i="1" s="1"/>
  <c r="D28" i="1"/>
  <c r="E28" i="1" s="1"/>
  <c r="D29" i="1"/>
  <c r="E29" i="1" s="1"/>
  <c r="D30" i="1"/>
  <c r="E30" i="1" s="1"/>
  <c r="D31" i="1"/>
  <c r="E31" i="1" s="1"/>
  <c r="D32" i="1"/>
  <c r="E32" i="1" s="1"/>
  <c r="D33" i="1"/>
  <c r="E33" i="1" s="1"/>
  <c r="D34" i="1"/>
  <c r="E34" i="1" s="1"/>
  <c r="D35" i="1"/>
  <c r="E35" i="1" s="1"/>
  <c r="D36" i="1"/>
  <c r="E36" i="1" s="1"/>
  <c r="B3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2" i="1"/>
  <c r="Q2" i="1"/>
  <c r="I3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2" i="1"/>
  <c r="D41" i="14" l="1"/>
  <c r="D36" i="14"/>
  <c r="D34" i="14"/>
  <c r="D29" i="14"/>
  <c r="D21" i="14"/>
  <c r="D13" i="14"/>
  <c r="D28" i="14"/>
  <c r="D12" i="14"/>
  <c r="D31" i="14"/>
  <c r="D23" i="14"/>
  <c r="D15" i="14"/>
  <c r="D38" i="14"/>
  <c r="D32" i="14"/>
  <c r="D24" i="14"/>
  <c r="D16" i="14"/>
  <c r="D4" i="14"/>
  <c r="D42" i="14"/>
  <c r="D20" i="14"/>
  <c r="D18" i="14"/>
  <c r="D10" i="14"/>
  <c r="D43" i="14"/>
  <c r="D27" i="14"/>
  <c r="D19" i="14"/>
  <c r="D11" i="14"/>
  <c r="D5" i="14"/>
  <c r="D8" i="14"/>
  <c r="D26" i="14"/>
  <c r="D40" i="14"/>
  <c r="D30" i="14"/>
  <c r="D22" i="14"/>
  <c r="D14" i="14"/>
  <c r="D6" i="14"/>
  <c r="Y11" i="14"/>
  <c r="D39" i="14"/>
  <c r="D9" i="14"/>
  <c r="D3" i="14"/>
  <c r="D2" i="14"/>
  <c r="D37" i="14"/>
  <c r="D35" i="14"/>
  <c r="D33" i="14"/>
  <c r="D25" i="14"/>
  <c r="D17" i="14"/>
  <c r="D7" i="14"/>
  <c r="D41" i="13"/>
  <c r="D36" i="13"/>
  <c r="D34" i="13"/>
  <c r="D29" i="13"/>
  <c r="D21" i="13"/>
  <c r="D13" i="13"/>
  <c r="D38" i="13"/>
  <c r="D32" i="13"/>
  <c r="D24" i="13"/>
  <c r="D16" i="13"/>
  <c r="D4" i="13"/>
  <c r="D43" i="13"/>
  <c r="D27" i="13"/>
  <c r="D19" i="13"/>
  <c r="D11" i="13"/>
  <c r="D5" i="13"/>
  <c r="D18" i="13"/>
  <c r="D10" i="13"/>
  <c r="D40" i="13"/>
  <c r="D30" i="13"/>
  <c r="D22" i="13"/>
  <c r="D14" i="13"/>
  <c r="D6" i="13"/>
  <c r="D37" i="13"/>
  <c r="D35" i="13"/>
  <c r="D33" i="13"/>
  <c r="D25" i="13"/>
  <c r="D17" i="13"/>
  <c r="D7" i="13"/>
  <c r="D26" i="13"/>
  <c r="D3" i="13"/>
  <c r="D42" i="13"/>
  <c r="D28" i="13"/>
  <c r="D20" i="13"/>
  <c r="D12" i="13"/>
  <c r="Y11" i="13"/>
  <c r="D8" i="13"/>
  <c r="D2" i="13"/>
  <c r="D39" i="13"/>
  <c r="D31" i="13"/>
  <c r="D23" i="13"/>
  <c r="D15" i="13"/>
  <c r="D9" i="13"/>
  <c r="E8" i="12"/>
  <c r="P8" i="12" s="1"/>
  <c r="E4" i="12"/>
  <c r="E16" i="12"/>
  <c r="P2" i="12" s="1"/>
  <c r="E7" i="12"/>
  <c r="P7" i="12" s="1"/>
  <c r="AA11" i="12"/>
  <c r="E32" i="12"/>
  <c r="E35" i="12"/>
  <c r="E24" i="12"/>
  <c r="E33" i="12"/>
  <c r="E28" i="12"/>
  <c r="E26" i="12"/>
  <c r="E25" i="12"/>
  <c r="E20" i="12"/>
  <c r="P6" i="12" s="1"/>
  <c r="E18" i="12"/>
  <c r="E17" i="12"/>
  <c r="E12" i="12"/>
  <c r="E10" i="12"/>
  <c r="P3" i="12" s="1"/>
  <c r="E22" i="11"/>
  <c r="E20" i="11"/>
  <c r="E11" i="11"/>
  <c r="P4" i="11" s="1"/>
  <c r="E14" i="11"/>
  <c r="E7" i="11"/>
  <c r="E12" i="11"/>
  <c r="E19" i="11"/>
  <c r="E5" i="11"/>
  <c r="E26" i="11"/>
  <c r="E8" i="11"/>
  <c r="E10" i="11"/>
  <c r="P3" i="11" s="1"/>
  <c r="AA11" i="11"/>
  <c r="E18" i="11"/>
  <c r="E35" i="11"/>
  <c r="E27" i="11"/>
  <c r="P6" i="11" s="1"/>
  <c r="E30" i="11"/>
  <c r="P2" i="11" s="1"/>
  <c r="E28" i="11"/>
  <c r="U2" i="3"/>
  <c r="F27" i="1"/>
  <c r="F11" i="1"/>
  <c r="F26" i="1"/>
  <c r="F18" i="1"/>
  <c r="F10" i="1"/>
  <c r="F25" i="1"/>
  <c r="F9" i="1"/>
  <c r="F32" i="1"/>
  <c r="F24" i="1"/>
  <c r="F8" i="1"/>
  <c r="F31" i="1"/>
  <c r="F23" i="1"/>
  <c r="F7" i="1"/>
  <c r="F30" i="1"/>
  <c r="F22" i="1"/>
  <c r="F14" i="1"/>
  <c r="F6" i="1"/>
  <c r="F29" i="1"/>
  <c r="F13" i="1"/>
  <c r="F20" i="1"/>
  <c r="F21" i="1"/>
  <c r="F19" i="1"/>
  <c r="F17" i="1"/>
  <c r="F16" i="1"/>
  <c r="F15" i="1"/>
  <c r="F12" i="1"/>
  <c r="F28" i="1"/>
  <c r="F5" i="1"/>
  <c r="F33" i="1"/>
  <c r="E33" i="14" l="1"/>
  <c r="E11" i="14"/>
  <c r="E4" i="14"/>
  <c r="E35" i="14"/>
  <c r="E14" i="14"/>
  <c r="E19" i="14"/>
  <c r="E16" i="14"/>
  <c r="E28" i="14"/>
  <c r="E6" i="14"/>
  <c r="E12" i="14"/>
  <c r="AA11" i="14"/>
  <c r="E22" i="14"/>
  <c r="E27" i="14"/>
  <c r="E24" i="14"/>
  <c r="E13" i="14"/>
  <c r="E32" i="14"/>
  <c r="E3" i="14"/>
  <c r="E10" i="14"/>
  <c r="E29" i="14"/>
  <c r="E7" i="14"/>
  <c r="E9" i="14"/>
  <c r="E26" i="14"/>
  <c r="E18" i="14"/>
  <c r="E15" i="14"/>
  <c r="E34" i="14"/>
  <c r="E2" i="14"/>
  <c r="E30" i="14"/>
  <c r="E21" i="14"/>
  <c r="E17" i="14"/>
  <c r="E8" i="14"/>
  <c r="E20" i="14"/>
  <c r="E23" i="14"/>
  <c r="AB11" i="14" s="1"/>
  <c r="E36" i="14"/>
  <c r="E25" i="14"/>
  <c r="E5" i="14"/>
  <c r="E31" i="14"/>
  <c r="E31" i="13"/>
  <c r="AA11" i="13"/>
  <c r="E5" i="13"/>
  <c r="E32" i="13"/>
  <c r="E2" i="13"/>
  <c r="E26" i="13"/>
  <c r="E14" i="13"/>
  <c r="E19" i="13"/>
  <c r="E13" i="13"/>
  <c r="E11" i="13"/>
  <c r="E8" i="13"/>
  <c r="E7" i="13"/>
  <c r="E22" i="13"/>
  <c r="E27" i="13"/>
  <c r="E21" i="13"/>
  <c r="E6" i="13"/>
  <c r="E17" i="13"/>
  <c r="E30" i="13"/>
  <c r="E29" i="13"/>
  <c r="E4" i="13"/>
  <c r="E34" i="13"/>
  <c r="E3" i="13"/>
  <c r="E9" i="13"/>
  <c r="E12" i="13"/>
  <c r="E25" i="13"/>
  <c r="E15" i="13"/>
  <c r="E20" i="13"/>
  <c r="E33" i="13"/>
  <c r="E10" i="13"/>
  <c r="E16" i="13"/>
  <c r="E36" i="13"/>
  <c r="E23" i="13"/>
  <c r="AB11" i="13" s="1"/>
  <c r="E28" i="13"/>
  <c r="E35" i="13"/>
  <c r="E18" i="13"/>
  <c r="E24" i="13"/>
  <c r="P5" i="12"/>
  <c r="AC11" i="12" s="1"/>
  <c r="AD11" i="12"/>
  <c r="P4" i="12"/>
  <c r="P7" i="11"/>
  <c r="P8" i="11"/>
  <c r="AD11" i="11"/>
  <c r="P5" i="11"/>
  <c r="D6" i="3"/>
  <c r="E6" i="3" s="1"/>
  <c r="D14" i="3"/>
  <c r="E14" i="3" s="1"/>
  <c r="D22" i="3"/>
  <c r="E22" i="3" s="1"/>
  <c r="D30" i="3"/>
  <c r="E30" i="3" s="1"/>
  <c r="Y11" i="3"/>
  <c r="D7" i="3"/>
  <c r="E7" i="3" s="1"/>
  <c r="P7" i="3" s="1"/>
  <c r="D15" i="3"/>
  <c r="E15" i="3" s="1"/>
  <c r="D23" i="3"/>
  <c r="E23" i="3" s="1"/>
  <c r="AB11" i="3" s="1"/>
  <c r="D31" i="3"/>
  <c r="E31" i="3" s="1"/>
  <c r="D26" i="3"/>
  <c r="E26" i="3" s="1"/>
  <c r="D8" i="3"/>
  <c r="E8" i="3" s="1"/>
  <c r="D16" i="3"/>
  <c r="E16" i="3" s="1"/>
  <c r="D24" i="3"/>
  <c r="E24" i="3" s="1"/>
  <c r="D32" i="3"/>
  <c r="E32" i="3" s="1"/>
  <c r="D10" i="3"/>
  <c r="E10" i="3" s="1"/>
  <c r="D34" i="3"/>
  <c r="E34" i="3" s="1"/>
  <c r="D9" i="3"/>
  <c r="E9" i="3" s="1"/>
  <c r="D17" i="3"/>
  <c r="E17" i="3" s="1"/>
  <c r="D25" i="3"/>
  <c r="E25" i="3" s="1"/>
  <c r="D33" i="3"/>
  <c r="E33" i="3" s="1"/>
  <c r="D18" i="3"/>
  <c r="E18" i="3" s="1"/>
  <c r="D37" i="3"/>
  <c r="AA11" i="3" s="1"/>
  <c r="D3" i="3"/>
  <c r="E3" i="3" s="1"/>
  <c r="P3" i="3" s="1"/>
  <c r="D11" i="3"/>
  <c r="E11" i="3" s="1"/>
  <c r="D19" i="3"/>
  <c r="E19" i="3" s="1"/>
  <c r="D27" i="3"/>
  <c r="E27" i="3" s="1"/>
  <c r="D35" i="3"/>
  <c r="E35" i="3" s="1"/>
  <c r="D5" i="3"/>
  <c r="E5" i="3" s="1"/>
  <c r="D29" i="3"/>
  <c r="E29" i="3" s="1"/>
  <c r="D4" i="3"/>
  <c r="E4" i="3" s="1"/>
  <c r="P4" i="3" s="1"/>
  <c r="D12" i="3"/>
  <c r="E12" i="3" s="1"/>
  <c r="D20" i="3"/>
  <c r="E20" i="3" s="1"/>
  <c r="D28" i="3"/>
  <c r="E28" i="3" s="1"/>
  <c r="D36" i="3"/>
  <c r="E36" i="3" s="1"/>
  <c r="D13" i="3"/>
  <c r="E13" i="3" s="1"/>
  <c r="D21" i="3"/>
  <c r="E21" i="3" s="1"/>
  <c r="D2" i="3"/>
  <c r="E2" i="3" s="1"/>
  <c r="P2" i="3" s="1"/>
  <c r="P8" i="14" l="1"/>
  <c r="P4" i="14"/>
  <c r="P2" i="14"/>
  <c r="P7" i="14"/>
  <c r="P3" i="14"/>
  <c r="P5" i="14"/>
  <c r="P6" i="14"/>
  <c r="P3" i="13"/>
  <c r="P8" i="13"/>
  <c r="P5" i="13"/>
  <c r="P4" i="13"/>
  <c r="P2" i="13"/>
  <c r="P7" i="13"/>
  <c r="P6" i="13"/>
  <c r="P9" i="12"/>
  <c r="AC11" i="11"/>
  <c r="P9" i="11"/>
  <c r="P5" i="3"/>
  <c r="AC11" i="3" s="1"/>
  <c r="P8" i="3"/>
  <c r="P6" i="3"/>
  <c r="AD11" i="3" s="1"/>
  <c r="X2" i="1"/>
  <c r="W2" i="1"/>
  <c r="AD11" i="14" l="1"/>
  <c r="AC11" i="14"/>
  <c r="P9" i="14"/>
  <c r="Q7" i="14" s="1"/>
  <c r="P9" i="13"/>
  <c r="Q7" i="13" s="1"/>
  <c r="AD11" i="13"/>
  <c r="AC11" i="13"/>
  <c r="Q3" i="12"/>
  <c r="Q2" i="12"/>
  <c r="Q7" i="12"/>
  <c r="Q8" i="12"/>
  <c r="Q5" i="12"/>
  <c r="Q6" i="12"/>
  <c r="Q4" i="12"/>
  <c r="Q6" i="11"/>
  <c r="Q2" i="11"/>
  <c r="Q4" i="11"/>
  <c r="Q3" i="11"/>
  <c r="Q7" i="11"/>
  <c r="Q8" i="11"/>
  <c r="Q5" i="11"/>
  <c r="G2" i="1"/>
  <c r="G22" i="1"/>
  <c r="G14" i="1"/>
  <c r="G4" i="1"/>
  <c r="G28" i="1"/>
  <c r="G27" i="1"/>
  <c r="G18" i="1"/>
  <c r="G10" i="1"/>
  <c r="G6" i="1"/>
  <c r="G31" i="1"/>
  <c r="G25" i="1"/>
  <c r="G19" i="1"/>
  <c r="G26" i="1"/>
  <c r="G16" i="1"/>
  <c r="G8" i="1"/>
  <c r="G12" i="1"/>
  <c r="G33" i="1"/>
  <c r="G21" i="1"/>
  <c r="G9" i="1"/>
  <c r="G24" i="1"/>
  <c r="G20" i="1"/>
  <c r="G29" i="1"/>
  <c r="G23" i="1"/>
  <c r="G35" i="1"/>
  <c r="G17" i="1"/>
  <c r="G15" i="1"/>
  <c r="G13" i="1"/>
  <c r="G11" i="1"/>
  <c r="G7" i="1"/>
  <c r="G5" i="1"/>
  <c r="G3" i="1"/>
  <c r="G34" i="1"/>
  <c r="G32" i="1"/>
  <c r="G30" i="1"/>
  <c r="G36" i="1"/>
  <c r="G21" i="14" l="1"/>
  <c r="G14" i="14"/>
  <c r="G7" i="14"/>
  <c r="G42" i="14"/>
  <c r="G35" i="14"/>
  <c r="G28" i="14"/>
  <c r="Q8" i="14"/>
  <c r="Q2" i="14"/>
  <c r="Q4" i="14"/>
  <c r="Q3" i="14"/>
  <c r="Q5" i="14"/>
  <c r="Q6" i="14"/>
  <c r="Q3" i="13"/>
  <c r="Q4" i="13"/>
  <c r="Q5" i="13"/>
  <c r="G33" i="13" s="1"/>
  <c r="Q6" i="13"/>
  <c r="G6" i="13" s="1"/>
  <c r="Q2" i="13"/>
  <c r="G37" i="13" s="1"/>
  <c r="AE11" i="13" s="1"/>
  <c r="G14" i="13"/>
  <c r="G35" i="13"/>
  <c r="G7" i="13"/>
  <c r="G42" i="13"/>
  <c r="G28" i="13"/>
  <c r="G21" i="13"/>
  <c r="G40" i="13"/>
  <c r="G26" i="13"/>
  <c r="G19" i="13"/>
  <c r="G5" i="13"/>
  <c r="G12" i="13"/>
  <c r="G32" i="13"/>
  <c r="G11" i="13"/>
  <c r="G39" i="13"/>
  <c r="G18" i="13"/>
  <c r="G4" i="13"/>
  <c r="G25" i="13"/>
  <c r="G20" i="13"/>
  <c r="G34" i="13"/>
  <c r="G13" i="13"/>
  <c r="G41" i="13"/>
  <c r="G27" i="13"/>
  <c r="Q9" i="13"/>
  <c r="G16" i="13"/>
  <c r="G9" i="13"/>
  <c r="G2" i="13"/>
  <c r="G23" i="13"/>
  <c r="G30" i="13"/>
  <c r="G3" i="13"/>
  <c r="G31" i="13"/>
  <c r="G38" i="13"/>
  <c r="G17" i="13"/>
  <c r="G24" i="13"/>
  <c r="G10" i="13"/>
  <c r="Q8" i="13"/>
  <c r="G11" i="12"/>
  <c r="G32" i="12"/>
  <c r="G25" i="12"/>
  <c r="G39" i="12"/>
  <c r="G18" i="12"/>
  <c r="G4" i="12"/>
  <c r="G13" i="12"/>
  <c r="G27" i="12"/>
  <c r="G34" i="12"/>
  <c r="G6" i="12"/>
  <c r="G41" i="12"/>
  <c r="G20" i="12"/>
  <c r="G43" i="12"/>
  <c r="G8" i="12"/>
  <c r="G36" i="12"/>
  <c r="G22" i="12"/>
  <c r="G15" i="12"/>
  <c r="G29" i="12"/>
  <c r="G40" i="12"/>
  <c r="G33" i="12"/>
  <c r="G19" i="12"/>
  <c r="G12" i="12"/>
  <c r="G26" i="12"/>
  <c r="G5" i="12"/>
  <c r="G42" i="12"/>
  <c r="G7" i="12"/>
  <c r="G21" i="12"/>
  <c r="G35" i="12"/>
  <c r="G28" i="12"/>
  <c r="G14" i="12"/>
  <c r="Q9" i="12"/>
  <c r="G2" i="12"/>
  <c r="G37" i="12"/>
  <c r="AE11" i="12" s="1"/>
  <c r="G16" i="12"/>
  <c r="G30" i="12"/>
  <c r="G9" i="12"/>
  <c r="G23" i="12"/>
  <c r="G31" i="12"/>
  <c r="G3" i="12"/>
  <c r="G17" i="12"/>
  <c r="G24" i="12"/>
  <c r="G38" i="12"/>
  <c r="G10" i="12"/>
  <c r="G33" i="11"/>
  <c r="G26" i="11"/>
  <c r="G12" i="11"/>
  <c r="G19" i="11"/>
  <c r="G40" i="11"/>
  <c r="G5" i="11"/>
  <c r="G36" i="11"/>
  <c r="G8" i="11"/>
  <c r="G43" i="11"/>
  <c r="G29" i="11"/>
  <c r="G22" i="11"/>
  <c r="G15" i="11"/>
  <c r="G6" i="11"/>
  <c r="G41" i="11"/>
  <c r="G27" i="11"/>
  <c r="G13" i="11"/>
  <c r="G34" i="11"/>
  <c r="G20" i="11"/>
  <c r="G42" i="11"/>
  <c r="G14" i="11"/>
  <c r="G35" i="11"/>
  <c r="G21" i="11"/>
  <c r="G28" i="11"/>
  <c r="G7" i="11"/>
  <c r="G17" i="11"/>
  <c r="G3" i="11"/>
  <c r="G31" i="11"/>
  <c r="G24" i="11"/>
  <c r="G38" i="11"/>
  <c r="G10" i="11"/>
  <c r="G25" i="11"/>
  <c r="G4" i="11"/>
  <c r="G11" i="11"/>
  <c r="G18" i="11"/>
  <c r="G32" i="11"/>
  <c r="G39" i="11"/>
  <c r="Q9" i="11"/>
  <c r="G2" i="11"/>
  <c r="G16" i="11"/>
  <c r="G23" i="11"/>
  <c r="G30" i="11"/>
  <c r="G9" i="11"/>
  <c r="G37" i="11"/>
  <c r="AE11" i="11" s="1"/>
  <c r="H23" i="1"/>
  <c r="H8" i="1"/>
  <c r="H5" i="1"/>
  <c r="H29" i="1"/>
  <c r="H16" i="1"/>
  <c r="H27" i="1"/>
  <c r="H12" i="1"/>
  <c r="H3" i="1"/>
  <c r="H18" i="1"/>
  <c r="H7" i="1"/>
  <c r="H20" i="1"/>
  <c r="H26" i="1"/>
  <c r="H28" i="1"/>
  <c r="H11" i="1"/>
  <c r="H24" i="1"/>
  <c r="H19" i="1"/>
  <c r="H4" i="1"/>
  <c r="H10" i="1"/>
  <c r="H36" i="1"/>
  <c r="H13" i="1"/>
  <c r="H9" i="1"/>
  <c r="H25" i="1"/>
  <c r="H14" i="1"/>
  <c r="H35" i="1"/>
  <c r="H30" i="1"/>
  <c r="H15" i="1"/>
  <c r="H21" i="1"/>
  <c r="H31" i="1"/>
  <c r="H22" i="1"/>
  <c r="H34" i="1"/>
  <c r="H32" i="1"/>
  <c r="H17" i="1"/>
  <c r="H33" i="1"/>
  <c r="H6" i="1"/>
  <c r="H2" i="1"/>
  <c r="G29" i="14" l="1"/>
  <c r="G36" i="14"/>
  <c r="G15" i="14"/>
  <c r="G43" i="14"/>
  <c r="G8" i="14"/>
  <c r="G22" i="14"/>
  <c r="Q9" i="14"/>
  <c r="G30" i="14"/>
  <c r="G37" i="14"/>
  <c r="AE11" i="14" s="1"/>
  <c r="G9" i="14"/>
  <c r="G23" i="14"/>
  <c r="G16" i="14"/>
  <c r="G2" i="14"/>
  <c r="G20" i="14"/>
  <c r="G6" i="14"/>
  <c r="G27" i="14"/>
  <c r="G34" i="14"/>
  <c r="G13" i="14"/>
  <c r="G41" i="14"/>
  <c r="G33" i="14"/>
  <c r="G5" i="14"/>
  <c r="G12" i="14"/>
  <c r="G19" i="14"/>
  <c r="G40" i="14"/>
  <c r="G26" i="14"/>
  <c r="G17" i="14"/>
  <c r="G3" i="14"/>
  <c r="G31" i="14"/>
  <c r="G24" i="14"/>
  <c r="G10" i="14"/>
  <c r="G38" i="14"/>
  <c r="G32" i="14"/>
  <c r="G18" i="14"/>
  <c r="G39" i="14"/>
  <c r="G11" i="14"/>
  <c r="G25" i="14"/>
  <c r="G4" i="14"/>
  <c r="G8" i="13"/>
  <c r="G15" i="13"/>
  <c r="G29" i="13"/>
  <c r="G36" i="13"/>
  <c r="G22" i="13"/>
  <c r="G43" i="13"/>
  <c r="T5" i="1"/>
  <c r="J33" i="1" s="1"/>
  <c r="T4" i="1"/>
  <c r="J18" i="1" s="1"/>
  <c r="T8" i="1"/>
  <c r="J29" i="1" s="1"/>
  <c r="T7" i="1"/>
  <c r="J28" i="1" s="1"/>
  <c r="T3" i="1"/>
  <c r="J31" i="1" s="1"/>
  <c r="T6" i="1"/>
  <c r="J6" i="1" s="1"/>
  <c r="T2" i="1"/>
  <c r="J30" i="1" s="1"/>
  <c r="J5" i="1" l="1"/>
  <c r="J12" i="1"/>
  <c r="J19" i="1"/>
  <c r="P9" i="3"/>
  <c r="J26" i="1"/>
  <c r="J10" i="1"/>
  <c r="J32" i="1"/>
  <c r="J25" i="1"/>
  <c r="J11" i="1"/>
  <c r="J4" i="1"/>
  <c r="J24" i="1"/>
  <c r="J3" i="1"/>
  <c r="J17" i="1"/>
  <c r="J35" i="1"/>
  <c r="J27" i="1"/>
  <c r="J22" i="1"/>
  <c r="J14" i="1"/>
  <c r="J8" i="1"/>
  <c r="J36" i="1"/>
  <c r="J15" i="1"/>
  <c r="J21" i="1"/>
  <c r="J7" i="1"/>
  <c r="J23" i="1"/>
  <c r="T9" i="1"/>
  <c r="U2" i="1" s="1"/>
  <c r="J9" i="1"/>
  <c r="J16" i="1"/>
  <c r="J2" i="1"/>
  <c r="J34" i="1"/>
  <c r="J13" i="1"/>
  <c r="J20" i="1"/>
  <c r="Q5" i="3" l="1"/>
  <c r="Q7" i="3"/>
  <c r="Q4" i="3"/>
  <c r="Q6" i="3"/>
  <c r="Q3" i="3"/>
  <c r="Q2" i="3"/>
  <c r="AE11" i="3" s="1"/>
  <c r="Q8" i="3"/>
  <c r="G8" i="3"/>
  <c r="U6" i="1"/>
  <c r="U5" i="1"/>
  <c r="U4" i="1"/>
  <c r="U7" i="1"/>
  <c r="U8" i="1"/>
  <c r="U3" i="1"/>
  <c r="G22" i="3" l="1"/>
  <c r="G2" i="3"/>
  <c r="G30" i="3"/>
  <c r="G23" i="3"/>
  <c r="G16" i="3"/>
  <c r="G9" i="3"/>
  <c r="G29" i="3"/>
  <c r="G15" i="3"/>
  <c r="G34" i="3"/>
  <c r="G13" i="3"/>
  <c r="G6" i="3"/>
  <c r="G20" i="3"/>
  <c r="G27" i="3"/>
  <c r="G26" i="3"/>
  <c r="G19" i="3"/>
  <c r="G12" i="3"/>
  <c r="G33" i="3"/>
  <c r="G5" i="3"/>
  <c r="G10" i="3"/>
  <c r="G17" i="3"/>
  <c r="G24" i="3"/>
  <c r="G3" i="3"/>
  <c r="G31" i="3"/>
  <c r="G28" i="3"/>
  <c r="G7" i="3"/>
  <c r="G35" i="3"/>
  <c r="G14" i="3"/>
  <c r="G21" i="3"/>
  <c r="G32" i="3"/>
  <c r="G25" i="3"/>
  <c r="G11" i="3"/>
  <c r="G4" i="3"/>
  <c r="G18" i="3"/>
  <c r="Q9" i="3"/>
  <c r="U9" i="1"/>
</calcChain>
</file>

<file path=xl/sharedStrings.xml><?xml version="1.0" encoding="utf-8"?>
<sst xmlns="http://schemas.openxmlformats.org/spreadsheetml/2006/main" count="129" uniqueCount="25">
  <si>
    <t>t</t>
  </si>
  <si>
    <t>At</t>
  </si>
  <si>
    <t>Intercept</t>
  </si>
  <si>
    <t>Slope</t>
  </si>
  <si>
    <t>Reg</t>
  </si>
  <si>
    <t>Cen-MA</t>
  </si>
  <si>
    <t>SeasInd</t>
  </si>
  <si>
    <t>mod</t>
  </si>
  <si>
    <t>Periods</t>
  </si>
  <si>
    <t>Intercept of the regression line</t>
  </si>
  <si>
    <t xml:space="preserve">Centered moving average in month 17 </t>
  </si>
  <si>
    <t>Slope of the regression line</t>
  </si>
  <si>
    <t>Seasonality index in period 22</t>
  </si>
  <si>
    <t>Average seasonality index of period 4 before normalizing</t>
  </si>
  <si>
    <t>Average seasonality index of period  5 after  normalizing</t>
  </si>
  <si>
    <t>Deasonality enhamced forecast for period 36</t>
  </si>
  <si>
    <t>CMA 17</t>
  </si>
  <si>
    <t>b0</t>
  </si>
  <si>
    <t>B1</t>
  </si>
  <si>
    <t>F36</t>
  </si>
  <si>
    <t>SI22</t>
  </si>
  <si>
    <t>ASeasInd 4</t>
  </si>
  <si>
    <t>N-ASeasInd 5</t>
  </si>
  <si>
    <t>SeasF36</t>
  </si>
  <si>
    <t xml:space="preserve">Forecast for period 36 using the regression line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</si>
</sst>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Base!$A$2:$A$36</c:f>
              <c:numCache>
                <c:formatCode>General</c:formatCode>
                <c:ptCount val="3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</c:numCache>
            </c:numRef>
          </c:xVal>
          <c:yVal>
            <c:numRef>
              <c:f>Base!$E$2:$E$36</c:f>
              <c:numCache>
                <c:formatCode>General</c:formatCode>
                <c:ptCount val="35"/>
                <c:pt idx="0">
                  <c:v>105</c:v>
                </c:pt>
                <c:pt idx="1">
                  <c:v>139</c:v>
                </c:pt>
                <c:pt idx="2">
                  <c:v>176</c:v>
                </c:pt>
                <c:pt idx="3">
                  <c:v>426</c:v>
                </c:pt>
                <c:pt idx="4">
                  <c:v>368</c:v>
                </c:pt>
                <c:pt idx="5">
                  <c:v>165</c:v>
                </c:pt>
                <c:pt idx="6">
                  <c:v>163</c:v>
                </c:pt>
                <c:pt idx="7">
                  <c:v>193</c:v>
                </c:pt>
                <c:pt idx="8">
                  <c:v>299</c:v>
                </c:pt>
                <c:pt idx="9">
                  <c:v>424</c:v>
                </c:pt>
                <c:pt idx="10">
                  <c:v>406</c:v>
                </c:pt>
                <c:pt idx="11">
                  <c:v>399</c:v>
                </c:pt>
                <c:pt idx="12">
                  <c:v>328</c:v>
                </c:pt>
                <c:pt idx="13">
                  <c:v>245</c:v>
                </c:pt>
                <c:pt idx="14">
                  <c:v>246</c:v>
                </c:pt>
                <c:pt idx="15">
                  <c:v>298</c:v>
                </c:pt>
                <c:pt idx="16">
                  <c:v>361</c:v>
                </c:pt>
                <c:pt idx="17">
                  <c:v>636</c:v>
                </c:pt>
                <c:pt idx="18">
                  <c:v>285</c:v>
                </c:pt>
                <c:pt idx="19">
                  <c:v>407</c:v>
                </c:pt>
                <c:pt idx="20">
                  <c:v>325</c:v>
                </c:pt>
                <c:pt idx="21">
                  <c:v>313</c:v>
                </c:pt>
                <c:pt idx="22">
                  <c:v>445</c:v>
                </c:pt>
                <c:pt idx="23">
                  <c:v>480</c:v>
                </c:pt>
                <c:pt idx="24">
                  <c:v>405</c:v>
                </c:pt>
                <c:pt idx="25">
                  <c:v>426</c:v>
                </c:pt>
                <c:pt idx="26">
                  <c:v>392</c:v>
                </c:pt>
                <c:pt idx="27">
                  <c:v>375</c:v>
                </c:pt>
                <c:pt idx="28">
                  <c:v>403</c:v>
                </c:pt>
                <c:pt idx="29">
                  <c:v>489</c:v>
                </c:pt>
                <c:pt idx="30">
                  <c:v>604</c:v>
                </c:pt>
                <c:pt idx="31">
                  <c:v>638</c:v>
                </c:pt>
                <c:pt idx="32">
                  <c:v>637</c:v>
                </c:pt>
                <c:pt idx="33">
                  <c:v>550</c:v>
                </c:pt>
                <c:pt idx="34">
                  <c:v>464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0C9-4E15-AD41-E2325AC3ED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67312592"/>
        <c:axId val="893833264"/>
      </c:scatterChart>
      <c:scatterChart>
        <c:scatterStyle val="smoothMarker"/>
        <c:varyColors val="0"/>
        <c:ser>
          <c:idx val="1"/>
          <c:order val="1"/>
          <c:tx>
            <c:strRef>
              <c:f>Base!$G$1</c:f>
              <c:strCache>
                <c:ptCount val="1"/>
                <c:pt idx="0">
                  <c:v>Reg</c:v>
                </c:pt>
              </c:strCache>
            </c:strRef>
          </c:tx>
          <c:spPr>
            <a:ln w="1905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dPt>
            <c:idx val="33"/>
            <c:marker>
              <c:symbol val="none"/>
            </c:marker>
            <c:bubble3D val="0"/>
            <c:spPr>
              <a:ln w="25400" cap="rnd">
                <a:solidFill>
                  <a:srgbClr val="C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4-60C9-4E15-AD41-E2325AC3EDB9}"/>
              </c:ext>
            </c:extLst>
          </c:dPt>
          <c:xVal>
            <c:numRef>
              <c:f>Base!$A$2:$A$36</c:f>
              <c:numCache>
                <c:formatCode>General</c:formatCode>
                <c:ptCount val="3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</c:numCache>
            </c:numRef>
          </c:xVal>
          <c:yVal>
            <c:numRef>
              <c:f>Base!$G$2:$G$35</c:f>
              <c:numCache>
                <c:formatCode>General</c:formatCode>
                <c:ptCount val="34"/>
                <c:pt idx="0">
                  <c:v>214.44349049964811</c:v>
                </c:pt>
                <c:pt idx="1">
                  <c:v>223.62111189303303</c:v>
                </c:pt>
                <c:pt idx="2">
                  <c:v>232.79873328641798</c:v>
                </c:pt>
                <c:pt idx="3">
                  <c:v>241.97635467980291</c:v>
                </c:pt>
                <c:pt idx="4">
                  <c:v>251.15397607318786</c:v>
                </c:pt>
                <c:pt idx="5">
                  <c:v>260.33159746657282</c:v>
                </c:pt>
                <c:pt idx="6">
                  <c:v>269.50921885995774</c:v>
                </c:pt>
                <c:pt idx="7">
                  <c:v>278.68684025334267</c:v>
                </c:pt>
                <c:pt idx="8">
                  <c:v>287.86446164672759</c:v>
                </c:pt>
                <c:pt idx="9">
                  <c:v>297.04208304011257</c:v>
                </c:pt>
                <c:pt idx="10">
                  <c:v>306.2197044334975</c:v>
                </c:pt>
                <c:pt idx="11">
                  <c:v>315.39732582688248</c:v>
                </c:pt>
                <c:pt idx="12">
                  <c:v>324.5749472202674</c:v>
                </c:pt>
                <c:pt idx="13">
                  <c:v>333.75256861365233</c:v>
                </c:pt>
                <c:pt idx="14">
                  <c:v>342.93019000703725</c:v>
                </c:pt>
                <c:pt idx="15">
                  <c:v>352.10781140042218</c:v>
                </c:pt>
                <c:pt idx="16">
                  <c:v>361.28543279380716</c:v>
                </c:pt>
                <c:pt idx="17">
                  <c:v>370.46305418719209</c:v>
                </c:pt>
                <c:pt idx="18">
                  <c:v>379.64067558057707</c:v>
                </c:pt>
                <c:pt idx="19">
                  <c:v>388.81829697396199</c:v>
                </c:pt>
                <c:pt idx="20">
                  <c:v>397.99591836734692</c:v>
                </c:pt>
                <c:pt idx="21">
                  <c:v>407.17353976073184</c:v>
                </c:pt>
                <c:pt idx="22">
                  <c:v>416.35116115411677</c:v>
                </c:pt>
                <c:pt idx="23">
                  <c:v>425.52878254750175</c:v>
                </c:pt>
                <c:pt idx="24">
                  <c:v>434.70640394088667</c:v>
                </c:pt>
                <c:pt idx="25">
                  <c:v>443.88402533427166</c:v>
                </c:pt>
                <c:pt idx="26">
                  <c:v>453.06164672765658</c:v>
                </c:pt>
                <c:pt idx="27">
                  <c:v>462.2392681210415</c:v>
                </c:pt>
                <c:pt idx="28">
                  <c:v>471.41688951442643</c:v>
                </c:pt>
                <c:pt idx="29">
                  <c:v>480.59451090781135</c:v>
                </c:pt>
                <c:pt idx="30">
                  <c:v>489.77213230119634</c:v>
                </c:pt>
                <c:pt idx="31">
                  <c:v>498.94975369458126</c:v>
                </c:pt>
                <c:pt idx="32">
                  <c:v>508.12737508796619</c:v>
                </c:pt>
                <c:pt idx="33">
                  <c:v>517.30499648135117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60C9-4E15-AD41-E2325AC3EDB9}"/>
            </c:ext>
          </c:extLst>
        </c:ser>
        <c:ser>
          <c:idx val="2"/>
          <c:order val="2"/>
          <c:tx>
            <c:strRef>
              <c:f>Base!$F$1</c:f>
              <c:strCache>
                <c:ptCount val="1"/>
                <c:pt idx="0">
                  <c:v>Cen-MA</c:v>
                </c:pt>
              </c:strCache>
            </c:strRef>
          </c:tx>
          <c:spPr>
            <a:ln w="2540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xVal>
            <c:numRef>
              <c:f>Base!$A$5:$A$33</c:f>
              <c:numCache>
                <c:formatCode>General</c:formatCode>
                <c:ptCount val="29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23</c:v>
                </c:pt>
                <c:pt idx="20">
                  <c:v>24</c:v>
                </c:pt>
                <c:pt idx="21">
                  <c:v>25</c:v>
                </c:pt>
                <c:pt idx="22">
                  <c:v>26</c:v>
                </c:pt>
                <c:pt idx="23">
                  <c:v>27</c:v>
                </c:pt>
                <c:pt idx="24">
                  <c:v>28</c:v>
                </c:pt>
                <c:pt idx="25">
                  <c:v>29</c:v>
                </c:pt>
                <c:pt idx="26">
                  <c:v>30</c:v>
                </c:pt>
                <c:pt idx="27">
                  <c:v>31</c:v>
                </c:pt>
                <c:pt idx="28">
                  <c:v>32</c:v>
                </c:pt>
              </c:numCache>
            </c:numRef>
          </c:xVal>
          <c:yVal>
            <c:numRef>
              <c:f>Base!$F$5:$F$33</c:f>
              <c:numCache>
                <c:formatCode>General</c:formatCode>
                <c:ptCount val="29"/>
                <c:pt idx="0">
                  <c:v>220.28571428571428</c:v>
                </c:pt>
                <c:pt idx="1">
                  <c:v>232.85714285714286</c:v>
                </c:pt>
                <c:pt idx="2">
                  <c:v>255.71428571428572</c:v>
                </c:pt>
                <c:pt idx="3">
                  <c:v>291.14285714285717</c:v>
                </c:pt>
                <c:pt idx="4">
                  <c:v>288.28571428571428</c:v>
                </c:pt>
                <c:pt idx="5">
                  <c:v>292.71428571428572</c:v>
                </c:pt>
                <c:pt idx="6">
                  <c:v>316</c:v>
                </c:pt>
                <c:pt idx="7">
                  <c:v>327.71428571428572</c:v>
                </c:pt>
                <c:pt idx="8">
                  <c:v>335.28571428571428</c:v>
                </c:pt>
                <c:pt idx="9">
                  <c:v>335.14285714285717</c:v>
                </c:pt>
                <c:pt idx="10">
                  <c:v>326.14285714285717</c:v>
                </c:pt>
                <c:pt idx="11">
                  <c:v>359</c:v>
                </c:pt>
                <c:pt idx="12">
                  <c:v>342.71428571428572</c:v>
                </c:pt>
                <c:pt idx="13">
                  <c:v>354</c:v>
                </c:pt>
                <c:pt idx="14">
                  <c:v>365.42857142857144</c:v>
                </c:pt>
                <c:pt idx="15">
                  <c:v>375</c:v>
                </c:pt>
                <c:pt idx="16">
                  <c:v>396</c:v>
                </c:pt>
                <c:pt idx="17">
                  <c:v>413</c:v>
                </c:pt>
                <c:pt idx="18">
                  <c:v>380</c:v>
                </c:pt>
                <c:pt idx="19">
                  <c:v>400.14285714285717</c:v>
                </c:pt>
                <c:pt idx="20">
                  <c:v>398</c:v>
                </c:pt>
                <c:pt idx="21">
                  <c:v>405.14285714285717</c:v>
                </c:pt>
                <c:pt idx="22">
                  <c:v>418</c:v>
                </c:pt>
                <c:pt idx="23">
                  <c:v>424.28571428571428</c:v>
                </c:pt>
                <c:pt idx="24">
                  <c:v>442</c:v>
                </c:pt>
                <c:pt idx="25">
                  <c:v>475.28571428571428</c:v>
                </c:pt>
                <c:pt idx="26">
                  <c:v>505.42857142857144</c:v>
                </c:pt>
                <c:pt idx="27">
                  <c:v>528</c:v>
                </c:pt>
                <c:pt idx="28">
                  <c:v>540.71428571428567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60C9-4E15-AD41-E2325AC3EDB9}"/>
            </c:ext>
          </c:extLst>
        </c:ser>
        <c:ser>
          <c:idx val="3"/>
          <c:order val="3"/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Base!$A$2:$A$36</c:f>
              <c:numCache>
                <c:formatCode>General</c:formatCode>
                <c:ptCount val="3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</c:numCache>
            </c:numRef>
          </c:xVal>
          <c:yVal>
            <c:numRef>
              <c:f>Base!$J$2:$J$36</c:f>
              <c:numCache>
                <c:formatCode>General</c:formatCode>
                <c:ptCount val="35"/>
                <c:pt idx="0">
                  <c:v>151.10134016745241</c:v>
                </c:pt>
                <c:pt idx="1">
                  <c:v>205.41393276882093</c:v>
                </c:pt>
                <c:pt idx="2">
                  <c:v>258.12117542918844</c:v>
                </c:pt>
                <c:pt idx="3">
                  <c:v>339.41866402037385</c:v>
                </c:pt>
                <c:pt idx="4">
                  <c:v>286.03174157290726</c:v>
                </c:pt>
                <c:pt idx="5">
                  <c:v>240.52285648049599</c:v>
                </c:pt>
                <c:pt idx="6">
                  <c:v>207.41752347824345</c:v>
                </c:pt>
                <c:pt idx="7">
                  <c:v>196.36853956815207</c:v>
                </c:pt>
                <c:pt idx="8">
                  <c:v>264.42660386877355</c:v>
                </c:pt>
                <c:pt idx="9">
                  <c:v>329.35252930227921</c:v>
                </c:pt>
                <c:pt idx="10">
                  <c:v>429.53239424185267</c:v>
                </c:pt>
                <c:pt idx="11">
                  <c:v>359.1965685918986</c:v>
                </c:pt>
                <c:pt idx="12">
                  <c:v>299.87790267160716</c:v>
                </c:pt>
                <c:pt idx="13">
                  <c:v>256.8599750657047</c:v>
                </c:pt>
                <c:pt idx="14">
                  <c:v>241.6357389688518</c:v>
                </c:pt>
                <c:pt idx="15">
                  <c:v>323.43927496872618</c:v>
                </c:pt>
                <c:pt idx="16">
                  <c:v>400.58388317536992</c:v>
                </c:pt>
                <c:pt idx="17">
                  <c:v>519.64612446333149</c:v>
                </c:pt>
                <c:pt idx="18">
                  <c:v>432.36139561088987</c:v>
                </c:pt>
                <c:pt idx="19">
                  <c:v>359.23294886271833</c:v>
                </c:pt>
                <c:pt idx="20">
                  <c:v>306.30242665316592</c:v>
                </c:pt>
                <c:pt idx="21">
                  <c:v>286.90293836955152</c:v>
                </c:pt>
                <c:pt idx="22">
                  <c:v>382.45194606867881</c:v>
                </c:pt>
                <c:pt idx="23">
                  <c:v>471.81523704846069</c:v>
                </c:pt>
                <c:pt idx="24">
                  <c:v>609.75985468481031</c:v>
                </c:pt>
                <c:pt idx="25">
                  <c:v>505.52622262988115</c:v>
                </c:pt>
                <c:pt idx="26">
                  <c:v>418.5879950538295</c:v>
                </c:pt>
                <c:pt idx="27">
                  <c:v>355.74487824062714</c:v>
                </c:pt>
                <c:pt idx="28">
                  <c:v>332.17013777025124</c:v>
                </c:pt>
                <c:pt idx="29">
                  <c:v>441.46461716863149</c:v>
                </c:pt>
                <c:pt idx="30">
                  <c:v>543.04659092155146</c:v>
                </c:pt>
                <c:pt idx="31">
                  <c:v>699.87358490628912</c:v>
                </c:pt>
                <c:pt idx="32">
                  <c:v>578.69104964887231</c:v>
                </c:pt>
                <c:pt idx="33">
                  <c:v>477.94304124494067</c:v>
                </c:pt>
                <c:pt idx="34">
                  <c:v>405.18732982808837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60C9-4E15-AD41-E2325AC3ED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93827440"/>
        <c:axId val="893819120"/>
      </c:scatterChart>
      <c:valAx>
        <c:axId val="96731259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93833264"/>
        <c:crosses val="autoZero"/>
        <c:crossBetween val="midCat"/>
      </c:valAx>
      <c:valAx>
        <c:axId val="8938332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67312592"/>
        <c:crosses val="autoZero"/>
        <c:crossBetween val="midCat"/>
      </c:valAx>
      <c:valAx>
        <c:axId val="893819120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93827440"/>
        <c:crosses val="max"/>
        <c:crossBetween val="midCat"/>
      </c:valAx>
      <c:valAx>
        <c:axId val="8938274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9381912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'Problem 4'!$P$2:$P$8</c:f>
              <c:numCache>
                <c:formatCode>General</c:formatCode>
                <c:ptCount val="7"/>
                <c:pt idx="0">
                  <c:v>0.76213493704227153</c:v>
                </c:pt>
                <c:pt idx="1">
                  <c:v>0.84090346773308444</c:v>
                </c:pt>
                <c:pt idx="2">
                  <c:v>1.1432447070138692</c:v>
                </c:pt>
                <c:pt idx="3">
                  <c:v>1.3697902177958925</c:v>
                </c:pt>
                <c:pt idx="4">
                  <c:v>1.127266331000544</c:v>
                </c:pt>
                <c:pt idx="5">
                  <c:v>0.90556444695891547</c:v>
                </c:pt>
                <c:pt idx="6">
                  <c:v>0.77716700974356479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EE1-48A4-B446-4DB25C1E70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9351328"/>
        <c:axId val="893858640"/>
      </c:lineChart>
      <c:catAx>
        <c:axId val="108935132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93858640"/>
        <c:crosses val="autoZero"/>
        <c:auto val="1"/>
        <c:lblAlgn val="ctr"/>
        <c:lblOffset val="100"/>
        <c:noMultiLvlLbl val="0"/>
      </c:catAx>
      <c:valAx>
        <c:axId val="893858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893513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(E)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1"/>
          <c:order val="0"/>
          <c:tx>
            <c:strRef>
              <c:f>'Problem 5'!$D$1</c:f>
              <c:strCache>
                <c:ptCount val="1"/>
                <c:pt idx="0">
                  <c:v>Reg</c:v>
                </c:pt>
              </c:strCache>
            </c:strRef>
          </c:tx>
          <c:spPr>
            <a:ln w="1905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dPt>
            <c:idx val="33"/>
            <c:marker>
              <c:symbol val="none"/>
            </c:marker>
            <c:bubble3D val="0"/>
            <c:spPr>
              <a:ln w="25400" cap="rnd">
                <a:solidFill>
                  <a:srgbClr val="C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CBCE-47FF-A777-593AB5B8738A}"/>
              </c:ext>
            </c:extLst>
          </c:dPt>
          <c:xVal>
            <c:numRef>
              <c:f>'Problem 5'!$A$2:$A$43</c:f>
              <c:numCache>
                <c:formatCode>General</c:formatCode>
                <c:ptCount val="4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</c:numCache>
            </c:numRef>
          </c:xVal>
          <c:yVal>
            <c:numRef>
              <c:f>'Problem 5'!$D$2:$D$43</c:f>
              <c:numCache>
                <c:formatCode>General</c:formatCode>
                <c:ptCount val="42"/>
                <c:pt idx="0">
                  <c:v>226.89479239971845</c:v>
                </c:pt>
                <c:pt idx="1">
                  <c:v>235.40605207600277</c:v>
                </c:pt>
                <c:pt idx="2">
                  <c:v>243.91731175228708</c:v>
                </c:pt>
                <c:pt idx="3">
                  <c:v>252.42857142857139</c:v>
                </c:pt>
                <c:pt idx="4">
                  <c:v>260.93983110485567</c:v>
                </c:pt>
                <c:pt idx="5">
                  <c:v>269.45109078114001</c:v>
                </c:pt>
                <c:pt idx="6">
                  <c:v>277.96235045742429</c:v>
                </c:pt>
                <c:pt idx="7">
                  <c:v>286.47361013370858</c:v>
                </c:pt>
                <c:pt idx="8">
                  <c:v>294.98486980999292</c:v>
                </c:pt>
                <c:pt idx="9">
                  <c:v>303.49612948627725</c:v>
                </c:pt>
                <c:pt idx="10">
                  <c:v>312.00738916256154</c:v>
                </c:pt>
                <c:pt idx="11">
                  <c:v>320.51864883884582</c:v>
                </c:pt>
                <c:pt idx="12">
                  <c:v>329.02990851513016</c:v>
                </c:pt>
                <c:pt idx="13">
                  <c:v>337.54116819141444</c:v>
                </c:pt>
                <c:pt idx="14">
                  <c:v>346.05242786769873</c:v>
                </c:pt>
                <c:pt idx="15">
                  <c:v>354.56368754398306</c:v>
                </c:pt>
                <c:pt idx="16">
                  <c:v>363.0749472202674</c:v>
                </c:pt>
                <c:pt idx="17">
                  <c:v>371.58620689655169</c:v>
                </c:pt>
                <c:pt idx="18">
                  <c:v>380.09746657283597</c:v>
                </c:pt>
                <c:pt idx="19">
                  <c:v>388.60872624912031</c:v>
                </c:pt>
                <c:pt idx="20">
                  <c:v>397.11998592540459</c:v>
                </c:pt>
                <c:pt idx="21">
                  <c:v>405.63124560168887</c:v>
                </c:pt>
                <c:pt idx="22">
                  <c:v>414.14250527797321</c:v>
                </c:pt>
                <c:pt idx="23">
                  <c:v>422.65376495425755</c:v>
                </c:pt>
                <c:pt idx="24">
                  <c:v>431.16502463054184</c:v>
                </c:pt>
                <c:pt idx="25">
                  <c:v>439.67628430682612</c:v>
                </c:pt>
                <c:pt idx="26">
                  <c:v>448.18754398311046</c:v>
                </c:pt>
                <c:pt idx="27">
                  <c:v>456.69880365939474</c:v>
                </c:pt>
                <c:pt idx="28">
                  <c:v>465.21006333567902</c:v>
                </c:pt>
                <c:pt idx="29">
                  <c:v>473.72132301196336</c:v>
                </c:pt>
                <c:pt idx="30">
                  <c:v>482.2325826882477</c:v>
                </c:pt>
                <c:pt idx="31">
                  <c:v>490.74384236453199</c:v>
                </c:pt>
                <c:pt idx="32">
                  <c:v>499.25510204081627</c:v>
                </c:pt>
                <c:pt idx="33">
                  <c:v>507.76636171710061</c:v>
                </c:pt>
                <c:pt idx="34">
                  <c:v>516.27762139338483</c:v>
                </c:pt>
                <c:pt idx="35">
                  <c:v>524.78888106966929</c:v>
                </c:pt>
                <c:pt idx="36">
                  <c:v>533.30014074595351</c:v>
                </c:pt>
                <c:pt idx="37">
                  <c:v>541.81140042223785</c:v>
                </c:pt>
                <c:pt idx="38">
                  <c:v>550.32266009852219</c:v>
                </c:pt>
                <c:pt idx="39">
                  <c:v>558.83391977480642</c:v>
                </c:pt>
                <c:pt idx="40">
                  <c:v>567.34517945109076</c:v>
                </c:pt>
                <c:pt idx="41">
                  <c:v>575.8564391273751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CBCE-47FF-A777-593AB5B8738A}"/>
            </c:ext>
          </c:extLst>
        </c:ser>
        <c:ser>
          <c:idx val="2"/>
          <c:order val="1"/>
          <c:tx>
            <c:strRef>
              <c:f>'Problem 5'!$C$1</c:f>
              <c:strCache>
                <c:ptCount val="1"/>
                <c:pt idx="0">
                  <c:v>Cen-MA</c:v>
                </c:pt>
              </c:strCache>
            </c:strRef>
          </c:tx>
          <c:spPr>
            <a:ln w="2540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xVal>
            <c:numRef>
              <c:f>'Problem 5'!$A$5:$A$33</c:f>
              <c:numCache>
                <c:formatCode>General</c:formatCode>
                <c:ptCount val="29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23</c:v>
                </c:pt>
                <c:pt idx="20">
                  <c:v>24</c:v>
                </c:pt>
                <c:pt idx="21">
                  <c:v>25</c:v>
                </c:pt>
                <c:pt idx="22">
                  <c:v>26</c:v>
                </c:pt>
                <c:pt idx="23">
                  <c:v>27</c:v>
                </c:pt>
                <c:pt idx="24">
                  <c:v>28</c:v>
                </c:pt>
                <c:pt idx="25">
                  <c:v>29</c:v>
                </c:pt>
                <c:pt idx="26">
                  <c:v>30</c:v>
                </c:pt>
                <c:pt idx="27">
                  <c:v>31</c:v>
                </c:pt>
                <c:pt idx="28">
                  <c:v>32</c:v>
                </c:pt>
              </c:numCache>
            </c:numRef>
          </c:xVal>
          <c:yVal>
            <c:numRef>
              <c:f>'Problem 5'!$C$5:$C$33</c:f>
              <c:numCache>
                <c:formatCode>General</c:formatCode>
                <c:ptCount val="29"/>
                <c:pt idx="0">
                  <c:v>254.85714285714286</c:v>
                </c:pt>
                <c:pt idx="1">
                  <c:v>265.42857142857144</c:v>
                </c:pt>
                <c:pt idx="2">
                  <c:v>265.57142857142856</c:v>
                </c:pt>
                <c:pt idx="3">
                  <c:v>272.85714285714283</c:v>
                </c:pt>
                <c:pt idx="4">
                  <c:v>283.85714285714283</c:v>
                </c:pt>
                <c:pt idx="5">
                  <c:v>294.57142857142856</c:v>
                </c:pt>
                <c:pt idx="6">
                  <c:v>313.57142857142856</c:v>
                </c:pt>
                <c:pt idx="7">
                  <c:v>323.85714285714283</c:v>
                </c:pt>
                <c:pt idx="8">
                  <c:v>335.14285714285717</c:v>
                </c:pt>
                <c:pt idx="9">
                  <c:v>339.14285714285717</c:v>
                </c:pt>
                <c:pt idx="10">
                  <c:v>341.42857142857144</c:v>
                </c:pt>
                <c:pt idx="11">
                  <c:v>331.71428571428572</c:v>
                </c:pt>
                <c:pt idx="12">
                  <c:v>337.28571428571428</c:v>
                </c:pt>
                <c:pt idx="13">
                  <c:v>340.57142857142856</c:v>
                </c:pt>
                <c:pt idx="14">
                  <c:v>352.42857142857144</c:v>
                </c:pt>
                <c:pt idx="15">
                  <c:v>363.85714285714283</c:v>
                </c:pt>
                <c:pt idx="16">
                  <c:v>381.57142857142856</c:v>
                </c:pt>
                <c:pt idx="17">
                  <c:v>397.14285714285717</c:v>
                </c:pt>
                <c:pt idx="18">
                  <c:v>415.14285714285717</c:v>
                </c:pt>
                <c:pt idx="19">
                  <c:v>427.42857142857144</c:v>
                </c:pt>
                <c:pt idx="20">
                  <c:v>434.71428571428572</c:v>
                </c:pt>
                <c:pt idx="21">
                  <c:v>443.71428571428572</c:v>
                </c:pt>
                <c:pt idx="22">
                  <c:v>451.71428571428572</c:v>
                </c:pt>
                <c:pt idx="23">
                  <c:v>468.14285714285717</c:v>
                </c:pt>
                <c:pt idx="24">
                  <c:v>453.71428571428572</c:v>
                </c:pt>
                <c:pt idx="25">
                  <c:v>452.14285714285717</c:v>
                </c:pt>
                <c:pt idx="26">
                  <c:v>469.42857142857144</c:v>
                </c:pt>
                <c:pt idx="27">
                  <c:v>478.71428571428572</c:v>
                </c:pt>
                <c:pt idx="28">
                  <c:v>486.28571428571428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CBCE-47FF-A777-593AB5B8738A}"/>
            </c:ext>
          </c:extLst>
        </c:ser>
        <c:ser>
          <c:idx val="3"/>
          <c:order val="2"/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'Problem 5'!$A$2:$A$43</c:f>
              <c:numCache>
                <c:formatCode>General</c:formatCode>
                <c:ptCount val="4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</c:numCache>
            </c:numRef>
          </c:xVal>
          <c:yVal>
            <c:numRef>
              <c:f>'Problem 5'!$G$2:$G$43</c:f>
              <c:numCache>
                <c:formatCode>General</c:formatCode>
                <c:ptCount val="42"/>
                <c:pt idx="0">
                  <c:v>157.59853033592873</c:v>
                </c:pt>
                <c:pt idx="1">
                  <c:v>219.56436043810919</c:v>
                </c:pt>
                <c:pt idx="2">
                  <c:v>277.76487756343641</c:v>
                </c:pt>
                <c:pt idx="3">
                  <c:v>350.57960464184202</c:v>
                </c:pt>
                <c:pt idx="4">
                  <c:v>317.92129308018974</c:v>
                </c:pt>
                <c:pt idx="5">
                  <c:v>232.09480828414431</c:v>
                </c:pt>
                <c:pt idx="6">
                  <c:v>212.74721882135876</c:v>
                </c:pt>
                <c:pt idx="7">
                  <c:v>198.9812963955726</c:v>
                </c:pt>
                <c:pt idx="8">
                  <c:v>275.13381116403525</c:v>
                </c:pt>
                <c:pt idx="9">
                  <c:v>345.61124276961948</c:v>
                </c:pt>
                <c:pt idx="10">
                  <c:v>433.32427275925824</c:v>
                </c:pt>
                <c:pt idx="11">
                  <c:v>390.51034433380124</c:v>
                </c:pt>
                <c:pt idx="12">
                  <c:v>283.41371087117477</c:v>
                </c:pt>
                <c:pt idx="13">
                  <c:v>258.34773900947874</c:v>
                </c:pt>
                <c:pt idx="14">
                  <c:v>240.3640624552165</c:v>
                </c:pt>
                <c:pt idx="15">
                  <c:v>330.70326188996137</c:v>
                </c:pt>
                <c:pt idx="16">
                  <c:v>413.45760797580249</c:v>
                </c:pt>
                <c:pt idx="17">
                  <c:v>516.06894087667445</c:v>
                </c:pt>
                <c:pt idx="18">
                  <c:v>463.09939558741269</c:v>
                </c:pt>
                <c:pt idx="19">
                  <c:v>334.73261345820521</c:v>
                </c:pt>
                <c:pt idx="20">
                  <c:v>303.9482591975987</c:v>
                </c:pt>
                <c:pt idx="21">
                  <c:v>281.7468285148604</c:v>
                </c:pt>
                <c:pt idx="22">
                  <c:v>386.27271261588743</c:v>
                </c:pt>
                <c:pt idx="23">
                  <c:v>481.30397318198555</c:v>
                </c:pt>
                <c:pt idx="24">
                  <c:v>598.81360899409071</c:v>
                </c:pt>
                <c:pt idx="25">
                  <c:v>535.68844684102419</c:v>
                </c:pt>
                <c:pt idx="26">
                  <c:v>386.05151604523564</c:v>
                </c:pt>
                <c:pt idx="27">
                  <c:v>349.54877938571866</c:v>
                </c:pt>
                <c:pt idx="28">
                  <c:v>323.12959457450427</c:v>
                </c:pt>
                <c:pt idx="29">
                  <c:v>441.84216334181349</c:v>
                </c:pt>
                <c:pt idx="30">
                  <c:v>549.15033838816862</c:v>
                </c:pt>
                <c:pt idx="31">
                  <c:v>681.55827711150687</c:v>
                </c:pt>
                <c:pt idx="32">
                  <c:v>608.27749809463569</c:v>
                </c:pt>
                <c:pt idx="33">
                  <c:v>437.37041863226608</c:v>
                </c:pt>
                <c:pt idx="34">
                  <c:v>395.14929957383856</c:v>
                </c:pt>
                <c:pt idx="35">
                  <c:v>364.51236063414825</c:v>
                </c:pt>
                <c:pt idx="36">
                  <c:v>497.41161406773961</c:v>
                </c:pt>
                <c:pt idx="37">
                  <c:v>616.99670359435163</c:v>
                </c:pt>
                <c:pt idx="38">
                  <c:v>764.30294522892314</c:v>
                </c:pt>
                <c:pt idx="39">
                  <c:v>680.86654934824708</c:v>
                </c:pt>
                <c:pt idx="40">
                  <c:v>488.68932121929652</c:v>
                </c:pt>
                <c:pt idx="41">
                  <c:v>440.74981976195863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CBCE-47FF-A777-593AB5B873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67312592"/>
        <c:axId val="893833264"/>
      </c:scatterChart>
      <c:valAx>
        <c:axId val="96731259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93833264"/>
        <c:crosses val="autoZero"/>
        <c:crossBetween val="midCat"/>
      </c:valAx>
      <c:valAx>
        <c:axId val="8938332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6731259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'Problem 5'!$P$2:$P$8</c:f>
              <c:numCache>
                <c:formatCode>General</c:formatCode>
                <c:ptCount val="7"/>
                <c:pt idx="0">
                  <c:v>0.69651075914725136</c:v>
                </c:pt>
                <c:pt idx="1">
                  <c:v>0.93528596553276455</c:v>
                </c:pt>
                <c:pt idx="2">
                  <c:v>1.1419179488154991</c:v>
                </c:pt>
                <c:pt idx="3">
                  <c:v>1.3926703575779507</c:v>
                </c:pt>
                <c:pt idx="4">
                  <c:v>1.2217418024102651</c:v>
                </c:pt>
                <c:pt idx="5">
                  <c:v>0.86374525443705941</c:v>
                </c:pt>
                <c:pt idx="6">
                  <c:v>0.76749951629526991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9D8-4AA7-9ABB-03398BA4B1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9351328"/>
        <c:axId val="893858640"/>
      </c:lineChart>
      <c:catAx>
        <c:axId val="108935132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93858640"/>
        <c:crosses val="autoZero"/>
        <c:auto val="1"/>
        <c:lblAlgn val="ctr"/>
        <c:lblOffset val="100"/>
        <c:noMultiLvlLbl val="0"/>
      </c:catAx>
      <c:valAx>
        <c:axId val="893858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893513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Base!$U$2:$U$8</c:f>
              <c:numCache>
                <c:formatCode>General</c:formatCode>
                <c:ptCount val="7"/>
                <c:pt idx="0">
                  <c:v>0.70795219255287301</c:v>
                </c:pt>
                <c:pt idx="1">
                  <c:v>0.92292323021351441</c:v>
                </c:pt>
                <c:pt idx="2">
                  <c:v>1.1140161931949493</c:v>
                </c:pt>
                <c:pt idx="3">
                  <c:v>1.4093253776249275</c:v>
                </c:pt>
                <c:pt idx="4">
                  <c:v>1.1442545682436434</c:v>
                </c:pt>
                <c:pt idx="5">
                  <c:v>0.92827777389348909</c:v>
                </c:pt>
                <c:pt idx="6">
                  <c:v>0.77325066427660205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518-4B63-AE99-9105CC87D7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9351328"/>
        <c:axId val="893858640"/>
      </c:lineChart>
      <c:catAx>
        <c:axId val="108935132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93858640"/>
        <c:crosses val="autoZero"/>
        <c:auto val="1"/>
        <c:lblAlgn val="ctr"/>
        <c:lblOffset val="100"/>
        <c:noMultiLvlLbl val="0"/>
      </c:catAx>
      <c:valAx>
        <c:axId val="893858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893513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(A)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1"/>
          <c:order val="0"/>
          <c:tx>
            <c:strRef>
              <c:f>'Problem 1'!$D$1</c:f>
              <c:strCache>
                <c:ptCount val="1"/>
                <c:pt idx="0">
                  <c:v>Reg</c:v>
                </c:pt>
              </c:strCache>
            </c:strRef>
          </c:tx>
          <c:spPr>
            <a:ln w="1905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dPt>
            <c:idx val="33"/>
            <c:marker>
              <c:symbol val="none"/>
            </c:marker>
            <c:bubble3D val="0"/>
            <c:spPr>
              <a:ln w="25400" cap="rnd">
                <a:solidFill>
                  <a:srgbClr val="C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46CE-45D2-A6F3-F3974953D5D2}"/>
              </c:ext>
            </c:extLst>
          </c:dPt>
          <c:xVal>
            <c:numRef>
              <c:f>'Problem 1'!$A$2:$A$43</c:f>
              <c:numCache>
                <c:formatCode>General</c:formatCode>
                <c:ptCount val="4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</c:numCache>
            </c:numRef>
          </c:xVal>
          <c:yVal>
            <c:numRef>
              <c:f>'Problem 1'!$D$2:$D$43</c:f>
              <c:numCache>
                <c:formatCode>General</c:formatCode>
                <c:ptCount val="42"/>
                <c:pt idx="0">
                  <c:v>199.18754398311049</c:v>
                </c:pt>
                <c:pt idx="1">
                  <c:v>207.6094299788881</c:v>
                </c:pt>
                <c:pt idx="2">
                  <c:v>216.03131597466574</c:v>
                </c:pt>
                <c:pt idx="3">
                  <c:v>224.45320197044336</c:v>
                </c:pt>
                <c:pt idx="4">
                  <c:v>232.87508796622097</c:v>
                </c:pt>
                <c:pt idx="5">
                  <c:v>241.29697396199862</c:v>
                </c:pt>
                <c:pt idx="6">
                  <c:v>249.71885995777623</c:v>
                </c:pt>
                <c:pt idx="7">
                  <c:v>258.14074595355385</c:v>
                </c:pt>
                <c:pt idx="8">
                  <c:v>266.56263194933149</c:v>
                </c:pt>
                <c:pt idx="9">
                  <c:v>274.98451794510908</c:v>
                </c:pt>
                <c:pt idx="10">
                  <c:v>283.40640394088672</c:v>
                </c:pt>
                <c:pt idx="11">
                  <c:v>291.82828993666431</c:v>
                </c:pt>
                <c:pt idx="12">
                  <c:v>300.25017593244195</c:v>
                </c:pt>
                <c:pt idx="13">
                  <c:v>308.67206192821959</c:v>
                </c:pt>
                <c:pt idx="14">
                  <c:v>317.09394792399723</c:v>
                </c:pt>
                <c:pt idx="15">
                  <c:v>325.51583391977482</c:v>
                </c:pt>
                <c:pt idx="16">
                  <c:v>333.93771991555241</c:v>
                </c:pt>
                <c:pt idx="17">
                  <c:v>342.35960591133005</c:v>
                </c:pt>
                <c:pt idx="18">
                  <c:v>350.78149190710769</c:v>
                </c:pt>
                <c:pt idx="19">
                  <c:v>359.20337790288534</c:v>
                </c:pt>
                <c:pt idx="20">
                  <c:v>367.62526389866292</c:v>
                </c:pt>
                <c:pt idx="21">
                  <c:v>376.04714989444057</c:v>
                </c:pt>
                <c:pt idx="22">
                  <c:v>384.46903589021815</c:v>
                </c:pt>
                <c:pt idx="23">
                  <c:v>392.89092188599579</c:v>
                </c:pt>
                <c:pt idx="24">
                  <c:v>401.31280788177344</c:v>
                </c:pt>
                <c:pt idx="25">
                  <c:v>409.73469387755102</c:v>
                </c:pt>
                <c:pt idx="26">
                  <c:v>418.15657987332867</c:v>
                </c:pt>
                <c:pt idx="27">
                  <c:v>426.57846586910625</c:v>
                </c:pt>
                <c:pt idx="28">
                  <c:v>435.0003518648839</c:v>
                </c:pt>
                <c:pt idx="29">
                  <c:v>443.42223786066154</c:v>
                </c:pt>
                <c:pt idx="30">
                  <c:v>451.84412385643913</c:v>
                </c:pt>
                <c:pt idx="31">
                  <c:v>460.26600985221677</c:v>
                </c:pt>
                <c:pt idx="32">
                  <c:v>468.68789584799441</c:v>
                </c:pt>
                <c:pt idx="33">
                  <c:v>477.109781843772</c:v>
                </c:pt>
                <c:pt idx="34">
                  <c:v>485.53166783954964</c:v>
                </c:pt>
                <c:pt idx="35">
                  <c:v>493.95355383532723</c:v>
                </c:pt>
                <c:pt idx="36">
                  <c:v>502.37543983110487</c:v>
                </c:pt>
                <c:pt idx="37">
                  <c:v>510.79732582688251</c:v>
                </c:pt>
                <c:pt idx="38">
                  <c:v>519.2192118226601</c:v>
                </c:pt>
                <c:pt idx="39">
                  <c:v>527.64109781843774</c:v>
                </c:pt>
                <c:pt idx="40">
                  <c:v>536.06298381421539</c:v>
                </c:pt>
                <c:pt idx="41">
                  <c:v>544.48486980999292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46CE-45D2-A6F3-F3974953D5D2}"/>
            </c:ext>
          </c:extLst>
        </c:ser>
        <c:ser>
          <c:idx val="2"/>
          <c:order val="1"/>
          <c:tx>
            <c:strRef>
              <c:f>'Problem 1'!$C$1</c:f>
              <c:strCache>
                <c:ptCount val="1"/>
                <c:pt idx="0">
                  <c:v>Cen-MA</c:v>
                </c:pt>
              </c:strCache>
            </c:strRef>
          </c:tx>
          <c:spPr>
            <a:ln w="2540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xVal>
            <c:numRef>
              <c:f>'Problem 1'!$A$5:$A$33</c:f>
              <c:numCache>
                <c:formatCode>General</c:formatCode>
                <c:ptCount val="29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23</c:v>
                </c:pt>
                <c:pt idx="20">
                  <c:v>24</c:v>
                </c:pt>
                <c:pt idx="21">
                  <c:v>25</c:v>
                </c:pt>
                <c:pt idx="22">
                  <c:v>26</c:v>
                </c:pt>
                <c:pt idx="23">
                  <c:v>27</c:v>
                </c:pt>
                <c:pt idx="24">
                  <c:v>28</c:v>
                </c:pt>
                <c:pt idx="25">
                  <c:v>29</c:v>
                </c:pt>
                <c:pt idx="26">
                  <c:v>30</c:v>
                </c:pt>
                <c:pt idx="27">
                  <c:v>31</c:v>
                </c:pt>
                <c:pt idx="28">
                  <c:v>32</c:v>
                </c:pt>
              </c:numCache>
            </c:numRef>
          </c:xVal>
          <c:yVal>
            <c:numRef>
              <c:f>'Problem 1'!$C$5:$C$33</c:f>
              <c:numCache>
                <c:formatCode>General</c:formatCode>
                <c:ptCount val="29"/>
                <c:pt idx="0">
                  <c:v>224.85714285714286</c:v>
                </c:pt>
                <c:pt idx="1">
                  <c:v>235.28571428571428</c:v>
                </c:pt>
                <c:pt idx="2">
                  <c:v>252.57142857142858</c:v>
                </c:pt>
                <c:pt idx="3">
                  <c:v>245</c:v>
                </c:pt>
                <c:pt idx="4">
                  <c:v>230.57142857142858</c:v>
                </c:pt>
                <c:pt idx="5">
                  <c:v>259.28571428571428</c:v>
                </c:pt>
                <c:pt idx="6">
                  <c:v>278.57142857142856</c:v>
                </c:pt>
                <c:pt idx="7">
                  <c:v>290.28571428571428</c:v>
                </c:pt>
                <c:pt idx="8">
                  <c:v>297.14285714285717</c:v>
                </c:pt>
                <c:pt idx="9">
                  <c:v>293.42857142857144</c:v>
                </c:pt>
                <c:pt idx="10">
                  <c:v>318.28571428571428</c:v>
                </c:pt>
                <c:pt idx="11">
                  <c:v>344.42857142857144</c:v>
                </c:pt>
                <c:pt idx="12">
                  <c:v>330.71428571428572</c:v>
                </c:pt>
                <c:pt idx="13">
                  <c:v>324.85714285714283</c:v>
                </c:pt>
                <c:pt idx="14">
                  <c:v>335.14285714285717</c:v>
                </c:pt>
                <c:pt idx="15">
                  <c:v>345.71428571428572</c:v>
                </c:pt>
                <c:pt idx="16">
                  <c:v>363.28571428571428</c:v>
                </c:pt>
                <c:pt idx="17">
                  <c:v>365</c:v>
                </c:pt>
                <c:pt idx="18">
                  <c:v>350.28571428571428</c:v>
                </c:pt>
                <c:pt idx="19">
                  <c:v>386.85714285714283</c:v>
                </c:pt>
                <c:pt idx="20">
                  <c:v>397.28571428571428</c:v>
                </c:pt>
                <c:pt idx="21">
                  <c:v>407.14285714285717</c:v>
                </c:pt>
                <c:pt idx="22">
                  <c:v>416.28571428571428</c:v>
                </c:pt>
                <c:pt idx="23">
                  <c:v>421.71428571428572</c:v>
                </c:pt>
                <c:pt idx="24">
                  <c:v>429.71428571428572</c:v>
                </c:pt>
                <c:pt idx="25">
                  <c:v>454.42857142857144</c:v>
                </c:pt>
                <c:pt idx="26">
                  <c:v>433.42857142857144</c:v>
                </c:pt>
                <c:pt idx="27">
                  <c:v>443.57142857142856</c:v>
                </c:pt>
                <c:pt idx="28">
                  <c:v>453.28571428571428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46CE-45D2-A6F3-F3974953D5D2}"/>
            </c:ext>
          </c:extLst>
        </c:ser>
        <c:ser>
          <c:idx val="3"/>
          <c:order val="2"/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'Problem 1'!$A$2:$A$43</c:f>
              <c:numCache>
                <c:formatCode>General</c:formatCode>
                <c:ptCount val="4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</c:numCache>
            </c:numRef>
          </c:xVal>
          <c:yVal>
            <c:numRef>
              <c:f>'Problem 1'!$G$2:$G$43</c:f>
              <c:numCache>
                <c:formatCode>General</c:formatCode>
                <c:ptCount val="42"/>
                <c:pt idx="0">
                  <c:v>154.14409067842249</c:v>
                </c:pt>
                <c:pt idx="1">
                  <c:v>198.99597054911706</c:v>
                </c:pt>
                <c:pt idx="2">
                  <c:v>240.68858157130359</c:v>
                </c:pt>
                <c:pt idx="3">
                  <c:v>281.84642483309119</c:v>
                </c:pt>
                <c:pt idx="4">
                  <c:v>257.11464658854356</c:v>
                </c:pt>
                <c:pt idx="5">
                  <c:v>227.78674869328435</c:v>
                </c:pt>
                <c:pt idx="6">
                  <c:v>212.18276646596894</c:v>
                </c:pt>
                <c:pt idx="7">
                  <c:v>199.76585762528489</c:v>
                </c:pt>
                <c:pt idx="8">
                  <c:v>255.50327681299669</c:v>
                </c:pt>
                <c:pt idx="9">
                  <c:v>306.37055224918709</c:v>
                </c:pt>
                <c:pt idx="10">
                  <c:v>355.87410214829663</c:v>
                </c:pt>
                <c:pt idx="11">
                  <c:v>322.20418374029003</c:v>
                </c:pt>
                <c:pt idx="12">
                  <c:v>283.43915900498877</c:v>
                </c:pt>
                <c:pt idx="13">
                  <c:v>262.2745115917906</c:v>
                </c:pt>
                <c:pt idx="14">
                  <c:v>245.38762457214736</c:v>
                </c:pt>
                <c:pt idx="15">
                  <c:v>312.01058307687623</c:v>
                </c:pt>
                <c:pt idx="16">
                  <c:v>372.05252292707058</c:v>
                </c:pt>
                <c:pt idx="17">
                  <c:v>429.90177946350201</c:v>
                </c:pt>
                <c:pt idx="18">
                  <c:v>387.29372089203662</c:v>
                </c:pt>
                <c:pt idx="19">
                  <c:v>339.09156931669327</c:v>
                </c:pt>
                <c:pt idx="20">
                  <c:v>312.36625671761226</c:v>
                </c:pt>
                <c:pt idx="21">
                  <c:v>291.00939151900974</c:v>
                </c:pt>
                <c:pt idx="22">
                  <c:v>368.5178893407558</c:v>
                </c:pt>
                <c:pt idx="23">
                  <c:v>437.7344936049542</c:v>
                </c:pt>
                <c:pt idx="24">
                  <c:v>503.92945677870745</c:v>
                </c:pt>
                <c:pt idx="25">
                  <c:v>452.38325804378309</c:v>
                </c:pt>
                <c:pt idx="26">
                  <c:v>394.74397962839771</c:v>
                </c:pt>
                <c:pt idx="27">
                  <c:v>362.45800184343392</c:v>
                </c:pt>
                <c:pt idx="28">
                  <c:v>336.63115846587215</c:v>
                </c:pt>
                <c:pt idx="29">
                  <c:v>425.02519560463543</c:v>
                </c:pt>
                <c:pt idx="30">
                  <c:v>503.41646428283769</c:v>
                </c:pt>
                <c:pt idx="31">
                  <c:v>577.95713409391283</c:v>
                </c:pt>
                <c:pt idx="32">
                  <c:v>517.47279519552956</c:v>
                </c:pt>
                <c:pt idx="33">
                  <c:v>450.39638994010215</c:v>
                </c:pt>
                <c:pt idx="34">
                  <c:v>412.54974696925564</c:v>
                </c:pt>
                <c:pt idx="35">
                  <c:v>382.25292541273456</c:v>
                </c:pt>
                <c:pt idx="36">
                  <c:v>481.532501868515</c:v>
                </c:pt>
                <c:pt idx="37">
                  <c:v>569.09843496072131</c:v>
                </c:pt>
                <c:pt idx="38">
                  <c:v>651.98481140911815</c:v>
                </c:pt>
                <c:pt idx="39">
                  <c:v>582.56233234727608</c:v>
                </c:pt>
                <c:pt idx="40">
                  <c:v>506.04880025180665</c:v>
                </c:pt>
                <c:pt idx="41">
                  <c:v>462.64149209507724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46CE-45D2-A6F3-F3974953D5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67312592"/>
        <c:axId val="893833264"/>
      </c:scatterChart>
      <c:valAx>
        <c:axId val="96731259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93833264"/>
        <c:crosses val="autoZero"/>
        <c:crossBetween val="midCat"/>
      </c:valAx>
      <c:valAx>
        <c:axId val="8938332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6731259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'Problem 1'!$P$2:$P$8</c:f>
              <c:numCache>
                <c:formatCode>General</c:formatCode>
                <c:ptCount val="7"/>
                <c:pt idx="0">
                  <c:v>0.77401421923009961</c:v>
                </c:pt>
                <c:pt idx="1">
                  <c:v>0.95869716290418394</c:v>
                </c:pt>
                <c:pt idx="2">
                  <c:v>1.114353578434399</c:v>
                </c:pt>
                <c:pt idx="3">
                  <c:v>1.2559459813401002</c:v>
                </c:pt>
                <c:pt idx="4">
                  <c:v>1.1043024119876281</c:v>
                </c:pt>
                <c:pt idx="5">
                  <c:v>0.94419308585437312</c:v>
                </c:pt>
                <c:pt idx="6">
                  <c:v>0.84985141059080538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A12-4B59-ABCE-A8EE3AB502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9351328"/>
        <c:axId val="893858640"/>
      </c:lineChart>
      <c:catAx>
        <c:axId val="108935132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93858640"/>
        <c:crosses val="autoZero"/>
        <c:auto val="1"/>
        <c:lblAlgn val="ctr"/>
        <c:lblOffset val="100"/>
        <c:noMultiLvlLbl val="0"/>
      </c:catAx>
      <c:valAx>
        <c:axId val="893858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893513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(B)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1"/>
          <c:order val="0"/>
          <c:tx>
            <c:strRef>
              <c:f>'Problem 2'!$D$1</c:f>
              <c:strCache>
                <c:ptCount val="1"/>
                <c:pt idx="0">
                  <c:v>Reg</c:v>
                </c:pt>
              </c:strCache>
            </c:strRef>
          </c:tx>
          <c:spPr>
            <a:ln w="1905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dPt>
            <c:idx val="33"/>
            <c:marker>
              <c:symbol val="none"/>
            </c:marker>
            <c:bubble3D val="0"/>
            <c:spPr>
              <a:ln w="25400" cap="rnd">
                <a:solidFill>
                  <a:srgbClr val="C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E7B1-4873-A0A0-279CE089D2C5}"/>
              </c:ext>
            </c:extLst>
          </c:dPt>
          <c:xVal>
            <c:numRef>
              <c:f>'Problem 2'!$A$2:$A$43</c:f>
              <c:numCache>
                <c:formatCode>General</c:formatCode>
                <c:ptCount val="4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</c:numCache>
            </c:numRef>
          </c:xVal>
          <c:yVal>
            <c:numRef>
              <c:f>'Problem 2'!$D$2:$D$43</c:f>
              <c:numCache>
                <c:formatCode>General</c:formatCode>
                <c:ptCount val="42"/>
                <c:pt idx="0">
                  <c:v>166.26284306826167</c:v>
                </c:pt>
                <c:pt idx="1">
                  <c:v>177.17522871217443</c:v>
                </c:pt>
                <c:pt idx="2">
                  <c:v>188.08761435608716</c:v>
                </c:pt>
                <c:pt idx="3">
                  <c:v>198.99999999999989</c:v>
                </c:pt>
                <c:pt idx="4">
                  <c:v>209.91238564391264</c:v>
                </c:pt>
                <c:pt idx="5">
                  <c:v>220.82477128782537</c:v>
                </c:pt>
                <c:pt idx="6">
                  <c:v>231.73715693173813</c:v>
                </c:pt>
                <c:pt idx="7">
                  <c:v>242.64954257565086</c:v>
                </c:pt>
                <c:pt idx="8">
                  <c:v>253.56192821956358</c:v>
                </c:pt>
                <c:pt idx="9">
                  <c:v>264.47431386347637</c:v>
                </c:pt>
                <c:pt idx="10">
                  <c:v>275.38669950738904</c:v>
                </c:pt>
                <c:pt idx="11">
                  <c:v>286.29908515130182</c:v>
                </c:pt>
                <c:pt idx="12">
                  <c:v>297.21147079521455</c:v>
                </c:pt>
                <c:pt idx="13">
                  <c:v>308.12385643912728</c:v>
                </c:pt>
                <c:pt idx="14">
                  <c:v>319.03624208304007</c:v>
                </c:pt>
                <c:pt idx="15">
                  <c:v>329.94862772695274</c:v>
                </c:pt>
                <c:pt idx="16">
                  <c:v>340.86101337086552</c:v>
                </c:pt>
                <c:pt idx="17">
                  <c:v>351.77339901477825</c:v>
                </c:pt>
                <c:pt idx="18">
                  <c:v>362.68578465869098</c:v>
                </c:pt>
                <c:pt idx="19">
                  <c:v>373.59817030260376</c:v>
                </c:pt>
                <c:pt idx="20">
                  <c:v>384.51055594651643</c:v>
                </c:pt>
                <c:pt idx="21">
                  <c:v>395.42294159042922</c:v>
                </c:pt>
                <c:pt idx="22">
                  <c:v>406.33532723434195</c:v>
                </c:pt>
                <c:pt idx="23">
                  <c:v>417.24771287825467</c:v>
                </c:pt>
                <c:pt idx="24">
                  <c:v>428.16009852216746</c:v>
                </c:pt>
                <c:pt idx="25">
                  <c:v>439.07248416608013</c:v>
                </c:pt>
                <c:pt idx="26">
                  <c:v>449.98486980999292</c:v>
                </c:pt>
                <c:pt idx="27">
                  <c:v>460.89725545390559</c:v>
                </c:pt>
                <c:pt idx="28">
                  <c:v>471.80964109781837</c:v>
                </c:pt>
                <c:pt idx="29">
                  <c:v>482.72202674173116</c:v>
                </c:pt>
                <c:pt idx="30">
                  <c:v>493.63441238564383</c:v>
                </c:pt>
                <c:pt idx="31">
                  <c:v>504.54679802955661</c:v>
                </c:pt>
                <c:pt idx="32">
                  <c:v>515.45918367346928</c:v>
                </c:pt>
                <c:pt idx="33">
                  <c:v>526.37156931738207</c:v>
                </c:pt>
                <c:pt idx="34">
                  <c:v>537.28395496129485</c:v>
                </c:pt>
                <c:pt idx="35">
                  <c:v>548.19634060520752</c:v>
                </c:pt>
                <c:pt idx="36">
                  <c:v>559.10872624912031</c:v>
                </c:pt>
                <c:pt idx="37">
                  <c:v>570.02111189303298</c:v>
                </c:pt>
                <c:pt idx="38">
                  <c:v>580.93349753694577</c:v>
                </c:pt>
                <c:pt idx="39">
                  <c:v>591.84588318085855</c:v>
                </c:pt>
                <c:pt idx="40">
                  <c:v>602.75826882477122</c:v>
                </c:pt>
                <c:pt idx="41">
                  <c:v>613.67065446868401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E7B1-4873-A0A0-279CE089D2C5}"/>
            </c:ext>
          </c:extLst>
        </c:ser>
        <c:ser>
          <c:idx val="2"/>
          <c:order val="1"/>
          <c:tx>
            <c:strRef>
              <c:f>'Problem 2'!$C$1</c:f>
              <c:strCache>
                <c:ptCount val="1"/>
                <c:pt idx="0">
                  <c:v>Cen-MA</c:v>
                </c:pt>
              </c:strCache>
            </c:strRef>
          </c:tx>
          <c:spPr>
            <a:ln w="2540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xVal>
            <c:numRef>
              <c:f>'Problem 2'!$A$5:$A$33</c:f>
              <c:numCache>
                <c:formatCode>General</c:formatCode>
                <c:ptCount val="29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23</c:v>
                </c:pt>
                <c:pt idx="20">
                  <c:v>24</c:v>
                </c:pt>
                <c:pt idx="21">
                  <c:v>25</c:v>
                </c:pt>
                <c:pt idx="22">
                  <c:v>26</c:v>
                </c:pt>
                <c:pt idx="23">
                  <c:v>27</c:v>
                </c:pt>
                <c:pt idx="24">
                  <c:v>28</c:v>
                </c:pt>
                <c:pt idx="25">
                  <c:v>29</c:v>
                </c:pt>
                <c:pt idx="26">
                  <c:v>30</c:v>
                </c:pt>
                <c:pt idx="27">
                  <c:v>31</c:v>
                </c:pt>
                <c:pt idx="28">
                  <c:v>32</c:v>
                </c:pt>
              </c:numCache>
            </c:numRef>
          </c:xVal>
          <c:yVal>
            <c:numRef>
              <c:f>'Problem 2'!$C$5:$C$33</c:f>
              <c:numCache>
                <c:formatCode>General</c:formatCode>
                <c:ptCount val="29"/>
                <c:pt idx="0">
                  <c:v>220.71428571428572</c:v>
                </c:pt>
                <c:pt idx="1">
                  <c:v>228.85714285714286</c:v>
                </c:pt>
                <c:pt idx="2">
                  <c:v>237.57142857142858</c:v>
                </c:pt>
                <c:pt idx="3">
                  <c:v>240.71428571428572</c:v>
                </c:pt>
                <c:pt idx="4">
                  <c:v>234.28571428571428</c:v>
                </c:pt>
                <c:pt idx="5">
                  <c:v>251.14285714285714</c:v>
                </c:pt>
                <c:pt idx="6">
                  <c:v>259.42857142857144</c:v>
                </c:pt>
                <c:pt idx="7">
                  <c:v>269.71428571428572</c:v>
                </c:pt>
                <c:pt idx="8">
                  <c:v>282.42857142857144</c:v>
                </c:pt>
                <c:pt idx="9">
                  <c:v>280.85714285714283</c:v>
                </c:pt>
                <c:pt idx="10">
                  <c:v>302.42857142857144</c:v>
                </c:pt>
                <c:pt idx="11">
                  <c:v>302.42857142857144</c:v>
                </c:pt>
                <c:pt idx="12">
                  <c:v>312</c:v>
                </c:pt>
                <c:pt idx="13">
                  <c:v>325.42857142857144</c:v>
                </c:pt>
                <c:pt idx="14">
                  <c:v>335</c:v>
                </c:pt>
                <c:pt idx="15">
                  <c:v>343.85714285714283</c:v>
                </c:pt>
                <c:pt idx="16">
                  <c:v>353.57142857142856</c:v>
                </c:pt>
                <c:pt idx="17">
                  <c:v>375.14285714285717</c:v>
                </c:pt>
                <c:pt idx="18">
                  <c:v>410.57142857142856</c:v>
                </c:pt>
                <c:pt idx="19">
                  <c:v>431.14285714285717</c:v>
                </c:pt>
                <c:pt idx="20">
                  <c:v>434</c:v>
                </c:pt>
                <c:pt idx="21">
                  <c:v>446.28571428571428</c:v>
                </c:pt>
                <c:pt idx="22">
                  <c:v>455.42857142857144</c:v>
                </c:pt>
                <c:pt idx="23">
                  <c:v>474.71428571428572</c:v>
                </c:pt>
                <c:pt idx="24">
                  <c:v>453.85714285714283</c:v>
                </c:pt>
                <c:pt idx="25">
                  <c:v>479.28571428571428</c:v>
                </c:pt>
                <c:pt idx="26">
                  <c:v>468.42857142857144</c:v>
                </c:pt>
                <c:pt idx="27">
                  <c:v>492.28571428571428</c:v>
                </c:pt>
                <c:pt idx="28">
                  <c:v>499.85714285714283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E7B1-4873-A0A0-279CE089D2C5}"/>
            </c:ext>
          </c:extLst>
        </c:ser>
        <c:ser>
          <c:idx val="3"/>
          <c:order val="2"/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'Problem 2'!$A$2:$A$43</c:f>
              <c:numCache>
                <c:formatCode>General</c:formatCode>
                <c:ptCount val="4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</c:numCache>
            </c:numRef>
          </c:xVal>
          <c:yVal>
            <c:numRef>
              <c:f>'Problem 2'!$G$2:$G$43</c:f>
              <c:numCache>
                <c:formatCode>General</c:formatCode>
                <c:ptCount val="42"/>
                <c:pt idx="0">
                  <c:v>129.86176944605052</c:v>
                </c:pt>
                <c:pt idx="1">
                  <c:v>163.70470482753919</c:v>
                </c:pt>
                <c:pt idx="2">
                  <c:v>205.54750672172639</c:v>
                </c:pt>
                <c:pt idx="3">
                  <c:v>264.4370363201362</c:v>
                </c:pt>
                <c:pt idx="4">
                  <c:v>243.83364133060283</c:v>
                </c:pt>
                <c:pt idx="5">
                  <c:v>206.41178421257601</c:v>
                </c:pt>
                <c:pt idx="6">
                  <c:v>180.05516917572712</c:v>
                </c:pt>
                <c:pt idx="7">
                  <c:v>189.5246007624898</c:v>
                </c:pt>
                <c:pt idx="8">
                  <c:v>234.28377045934675</c:v>
                </c:pt>
                <c:pt idx="9">
                  <c:v>289.02506947458414</c:v>
                </c:pt>
                <c:pt idx="10">
                  <c:v>365.94192291315534</c:v>
                </c:pt>
                <c:pt idx="11">
                  <c:v>332.56421829478973</c:v>
                </c:pt>
                <c:pt idx="12">
                  <c:v>277.81280885069998</c:v>
                </c:pt>
                <c:pt idx="13">
                  <c:v>239.40611783101676</c:v>
                </c:pt>
                <c:pt idx="14">
                  <c:v>249.18743207892913</c:v>
                </c:pt>
                <c:pt idx="15">
                  <c:v>304.86283609115429</c:v>
                </c:pt>
                <c:pt idx="16">
                  <c:v>372.50263222744184</c:v>
                </c:pt>
                <c:pt idx="17">
                  <c:v>467.44680950617453</c:v>
                </c:pt>
                <c:pt idx="18">
                  <c:v>421.29479525897659</c:v>
                </c:pt>
                <c:pt idx="19">
                  <c:v>349.21383348882392</c:v>
                </c:pt>
                <c:pt idx="20">
                  <c:v>298.75706648630637</c:v>
                </c:pt>
                <c:pt idx="21">
                  <c:v>308.85026339536842</c:v>
                </c:pt>
                <c:pt idx="22">
                  <c:v>375.44190172296192</c:v>
                </c:pt>
                <c:pt idx="23">
                  <c:v>455.98019498029953</c:v>
                </c:pt>
                <c:pt idx="24">
                  <c:v>568.95169609919378</c:v>
                </c:pt>
                <c:pt idx="25">
                  <c:v>510.02537222316346</c:v>
                </c:pt>
                <c:pt idx="26">
                  <c:v>420.61485812694781</c:v>
                </c:pt>
                <c:pt idx="27">
                  <c:v>358.10801514159601</c:v>
                </c:pt>
                <c:pt idx="28">
                  <c:v>368.5130947118077</c:v>
                </c:pt>
                <c:pt idx="29">
                  <c:v>446.02096735476954</c:v>
                </c:pt>
                <c:pt idx="30">
                  <c:v>539.45775773315722</c:v>
                </c:pt>
                <c:pt idx="31">
                  <c:v>670.45658269221292</c:v>
                </c:pt>
                <c:pt idx="32">
                  <c:v>598.75594918735032</c:v>
                </c:pt>
                <c:pt idx="33">
                  <c:v>492.01588276507175</c:v>
                </c:pt>
                <c:pt idx="34">
                  <c:v>417.45896379688577</c:v>
                </c:pt>
                <c:pt idx="35">
                  <c:v>428.17592602824692</c:v>
                </c:pt>
                <c:pt idx="36">
                  <c:v>516.60003298657705</c:v>
                </c:pt>
                <c:pt idx="37">
                  <c:v>622.93532048601492</c:v>
                </c:pt>
                <c:pt idx="38">
                  <c:v>771.96146928523206</c:v>
                </c:pt>
                <c:pt idx="39">
                  <c:v>687.4865261515373</c:v>
                </c:pt>
                <c:pt idx="40">
                  <c:v>563.41690740319564</c:v>
                </c:pt>
                <c:pt idx="41">
                  <c:v>476.80991245217541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E7B1-4873-A0A0-279CE089D2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67312592"/>
        <c:axId val="893833264"/>
      </c:scatterChart>
      <c:valAx>
        <c:axId val="96731259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93833264"/>
        <c:crosses val="autoZero"/>
        <c:crossBetween val="midCat"/>
      </c:valAx>
      <c:valAx>
        <c:axId val="8938332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6731259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'Problem 2'!$P$2:$P$8</c:f>
              <c:numCache>
                <c:formatCode>General</c:formatCode>
                <c:ptCount val="7"/>
                <c:pt idx="0">
                  <c:v>0.79264213251368609</c:v>
                </c:pt>
                <c:pt idx="1">
                  <c:v>0.93766822423334728</c:v>
                </c:pt>
                <c:pt idx="2">
                  <c:v>1.1090293889428366</c:v>
                </c:pt>
                <c:pt idx="3">
                  <c:v>1.3485288578231069</c:v>
                </c:pt>
                <c:pt idx="4">
                  <c:v>1.1788175685300391</c:v>
                </c:pt>
                <c:pt idx="5">
                  <c:v>0.94858824470890768</c:v>
                </c:pt>
                <c:pt idx="6">
                  <c:v>0.78849865939695551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A72-4BB9-A4AE-BB43D555A3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9351328"/>
        <c:axId val="893858640"/>
      </c:lineChart>
      <c:catAx>
        <c:axId val="108935132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93858640"/>
        <c:crosses val="autoZero"/>
        <c:auto val="1"/>
        <c:lblAlgn val="ctr"/>
        <c:lblOffset val="100"/>
        <c:noMultiLvlLbl val="0"/>
      </c:catAx>
      <c:valAx>
        <c:axId val="893858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893513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(C)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1"/>
          <c:order val="0"/>
          <c:tx>
            <c:strRef>
              <c:f>'Problem 3'!$D$1</c:f>
              <c:strCache>
                <c:ptCount val="1"/>
                <c:pt idx="0">
                  <c:v>Reg</c:v>
                </c:pt>
              </c:strCache>
            </c:strRef>
          </c:tx>
          <c:spPr>
            <a:ln w="1905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dPt>
            <c:idx val="33"/>
            <c:marker>
              <c:symbol val="none"/>
            </c:marker>
            <c:bubble3D val="0"/>
            <c:spPr>
              <a:ln w="25400" cap="rnd">
                <a:solidFill>
                  <a:srgbClr val="C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E2F1-421C-99C4-394A835206B1}"/>
              </c:ext>
            </c:extLst>
          </c:dPt>
          <c:xVal>
            <c:numRef>
              <c:f>'Problem 3'!$A$2:$A$43</c:f>
              <c:numCache>
                <c:formatCode>General</c:formatCode>
                <c:ptCount val="4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</c:numCache>
            </c:numRef>
          </c:xVal>
          <c:yVal>
            <c:numRef>
              <c:f>'Problem 3'!$D$2:$D$43</c:f>
              <c:numCache>
                <c:formatCode>General</c:formatCode>
                <c:ptCount val="42"/>
                <c:pt idx="0">
                  <c:v>188.77614356087273</c:v>
                </c:pt>
                <c:pt idx="1">
                  <c:v>199.72498240675588</c:v>
                </c:pt>
                <c:pt idx="2">
                  <c:v>210.67382125263907</c:v>
                </c:pt>
                <c:pt idx="3">
                  <c:v>221.62266009852226</c:v>
                </c:pt>
                <c:pt idx="4">
                  <c:v>232.57149894440542</c:v>
                </c:pt>
                <c:pt idx="5">
                  <c:v>243.52033779028861</c:v>
                </c:pt>
                <c:pt idx="6">
                  <c:v>254.46917663617177</c:v>
                </c:pt>
                <c:pt idx="7">
                  <c:v>265.41801548205495</c:v>
                </c:pt>
                <c:pt idx="8">
                  <c:v>276.36685432793814</c:v>
                </c:pt>
                <c:pt idx="9">
                  <c:v>287.31569317382127</c:v>
                </c:pt>
                <c:pt idx="10">
                  <c:v>298.26453201970446</c:v>
                </c:pt>
                <c:pt idx="11">
                  <c:v>309.21337086558765</c:v>
                </c:pt>
                <c:pt idx="12">
                  <c:v>320.16220971147084</c:v>
                </c:pt>
                <c:pt idx="13">
                  <c:v>331.11104855735402</c:v>
                </c:pt>
                <c:pt idx="14">
                  <c:v>342.05988740323721</c:v>
                </c:pt>
                <c:pt idx="15">
                  <c:v>353.0087262491204</c:v>
                </c:pt>
                <c:pt idx="16">
                  <c:v>363.95756509500359</c:v>
                </c:pt>
                <c:pt idx="17">
                  <c:v>374.90640394088672</c:v>
                </c:pt>
                <c:pt idx="18">
                  <c:v>385.85524278676991</c:v>
                </c:pt>
                <c:pt idx="19">
                  <c:v>396.80408163265304</c:v>
                </c:pt>
                <c:pt idx="20">
                  <c:v>407.75292047853623</c:v>
                </c:pt>
                <c:pt idx="21">
                  <c:v>418.70175932441941</c:v>
                </c:pt>
                <c:pt idx="22">
                  <c:v>429.6505981703026</c:v>
                </c:pt>
                <c:pt idx="23">
                  <c:v>440.59943701618579</c:v>
                </c:pt>
                <c:pt idx="24">
                  <c:v>451.54827586206898</c:v>
                </c:pt>
                <c:pt idx="25">
                  <c:v>462.49711470795216</c:v>
                </c:pt>
                <c:pt idx="26">
                  <c:v>473.44595355383535</c:v>
                </c:pt>
                <c:pt idx="27">
                  <c:v>484.39479239971854</c:v>
                </c:pt>
                <c:pt idx="28">
                  <c:v>495.34363124560173</c:v>
                </c:pt>
                <c:pt idx="29">
                  <c:v>506.2924700914848</c:v>
                </c:pt>
                <c:pt idx="30">
                  <c:v>517.24130893736799</c:v>
                </c:pt>
                <c:pt idx="31">
                  <c:v>528.19014778325118</c:v>
                </c:pt>
                <c:pt idx="32">
                  <c:v>539.13898662913437</c:v>
                </c:pt>
                <c:pt idx="33">
                  <c:v>550.08782547501755</c:v>
                </c:pt>
                <c:pt idx="34">
                  <c:v>561.03666432090074</c:v>
                </c:pt>
                <c:pt idx="35">
                  <c:v>571.98550316678393</c:v>
                </c:pt>
                <c:pt idx="36">
                  <c:v>582.93434201266712</c:v>
                </c:pt>
                <c:pt idx="37">
                  <c:v>593.8831808585503</c:v>
                </c:pt>
                <c:pt idx="38">
                  <c:v>604.83201970443349</c:v>
                </c:pt>
                <c:pt idx="39">
                  <c:v>615.78085855031657</c:v>
                </c:pt>
                <c:pt idx="40">
                  <c:v>626.72969739619975</c:v>
                </c:pt>
                <c:pt idx="41">
                  <c:v>637.67853624208294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E2F1-421C-99C4-394A835206B1}"/>
            </c:ext>
          </c:extLst>
        </c:ser>
        <c:ser>
          <c:idx val="2"/>
          <c:order val="1"/>
          <c:tx>
            <c:strRef>
              <c:f>'Problem 3'!$C$1</c:f>
              <c:strCache>
                <c:ptCount val="1"/>
                <c:pt idx="0">
                  <c:v>Cen-MA</c:v>
                </c:pt>
              </c:strCache>
            </c:strRef>
          </c:tx>
          <c:spPr>
            <a:ln w="2540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xVal>
            <c:numRef>
              <c:f>'Problem 3'!$A$5:$A$33</c:f>
              <c:numCache>
                <c:formatCode>General</c:formatCode>
                <c:ptCount val="29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23</c:v>
                </c:pt>
                <c:pt idx="20">
                  <c:v>24</c:v>
                </c:pt>
                <c:pt idx="21">
                  <c:v>25</c:v>
                </c:pt>
                <c:pt idx="22">
                  <c:v>26</c:v>
                </c:pt>
                <c:pt idx="23">
                  <c:v>27</c:v>
                </c:pt>
                <c:pt idx="24">
                  <c:v>28</c:v>
                </c:pt>
                <c:pt idx="25">
                  <c:v>29</c:v>
                </c:pt>
                <c:pt idx="26">
                  <c:v>30</c:v>
                </c:pt>
                <c:pt idx="27">
                  <c:v>31</c:v>
                </c:pt>
                <c:pt idx="28">
                  <c:v>32</c:v>
                </c:pt>
              </c:numCache>
            </c:numRef>
          </c:xVal>
          <c:yVal>
            <c:numRef>
              <c:f>'Problem 3'!$C$5:$C$33</c:f>
              <c:numCache>
                <c:formatCode>General</c:formatCode>
                <c:ptCount val="29"/>
                <c:pt idx="0">
                  <c:v>224.85714285714286</c:v>
                </c:pt>
                <c:pt idx="1">
                  <c:v>231.85714285714286</c:v>
                </c:pt>
                <c:pt idx="2">
                  <c:v>230.42857142857142</c:v>
                </c:pt>
                <c:pt idx="3">
                  <c:v>249</c:v>
                </c:pt>
                <c:pt idx="4">
                  <c:v>234</c:v>
                </c:pt>
                <c:pt idx="5">
                  <c:v>264.85714285714283</c:v>
                </c:pt>
                <c:pt idx="6">
                  <c:v>279.42857142857144</c:v>
                </c:pt>
                <c:pt idx="7">
                  <c:v>287.71428571428572</c:v>
                </c:pt>
                <c:pt idx="8">
                  <c:v>299.28571428571428</c:v>
                </c:pt>
                <c:pt idx="9">
                  <c:v>317.85714285714283</c:v>
                </c:pt>
                <c:pt idx="10">
                  <c:v>341.14285714285717</c:v>
                </c:pt>
                <c:pt idx="11">
                  <c:v>373.71428571428572</c:v>
                </c:pt>
                <c:pt idx="12">
                  <c:v>380.28571428571428</c:v>
                </c:pt>
                <c:pt idx="13">
                  <c:v>396</c:v>
                </c:pt>
                <c:pt idx="14">
                  <c:v>409</c:v>
                </c:pt>
                <c:pt idx="15">
                  <c:v>416.85714285714283</c:v>
                </c:pt>
                <c:pt idx="16">
                  <c:v>428.71428571428572</c:v>
                </c:pt>
                <c:pt idx="17">
                  <c:v>417.85714285714283</c:v>
                </c:pt>
                <c:pt idx="18">
                  <c:v>417.28571428571428</c:v>
                </c:pt>
                <c:pt idx="19">
                  <c:v>415.85714285714283</c:v>
                </c:pt>
                <c:pt idx="20">
                  <c:v>414</c:v>
                </c:pt>
                <c:pt idx="21">
                  <c:v>421.85714285714283</c:v>
                </c:pt>
                <c:pt idx="22">
                  <c:v>431.85714285714283</c:v>
                </c:pt>
                <c:pt idx="23">
                  <c:v>445.28571428571428</c:v>
                </c:pt>
                <c:pt idx="24">
                  <c:v>467</c:v>
                </c:pt>
                <c:pt idx="25">
                  <c:v>488.42857142857144</c:v>
                </c:pt>
                <c:pt idx="26">
                  <c:v>511.42857142857144</c:v>
                </c:pt>
                <c:pt idx="27">
                  <c:v>532.71428571428567</c:v>
                </c:pt>
                <c:pt idx="28">
                  <c:v>543.71428571428567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E2F1-421C-99C4-394A835206B1}"/>
            </c:ext>
          </c:extLst>
        </c:ser>
        <c:ser>
          <c:idx val="3"/>
          <c:order val="2"/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'Problem 3'!$A$2:$A$43</c:f>
              <c:numCache>
                <c:formatCode>General</c:formatCode>
                <c:ptCount val="4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</c:numCache>
            </c:numRef>
          </c:xVal>
          <c:yVal>
            <c:numRef>
              <c:f>'Problem 3'!$G$2:$G$43</c:f>
              <c:numCache>
                <c:formatCode>General</c:formatCode>
                <c:ptCount val="42"/>
                <c:pt idx="0">
                  <c:v>134.49075689118143</c:v>
                </c:pt>
                <c:pt idx="1">
                  <c:v>195.35053903743187</c:v>
                </c:pt>
                <c:pt idx="2">
                  <c:v>231.99011210087463</c:v>
                </c:pt>
                <c:pt idx="3">
                  <c:v>322.94226958248083</c:v>
                </c:pt>
                <c:pt idx="4">
                  <c:v>248.29855601744629</c:v>
                </c:pt>
                <c:pt idx="5">
                  <c:v>225.16382265150014</c:v>
                </c:pt>
                <c:pt idx="6">
                  <c:v>193.10936762944522</c:v>
                </c:pt>
                <c:pt idx="7">
                  <c:v>189.0931190848608</c:v>
                </c:pt>
                <c:pt idx="8">
                  <c:v>270.31377504437785</c:v>
                </c:pt>
                <c:pt idx="9">
                  <c:v>316.38672271389453</c:v>
                </c:pt>
                <c:pt idx="10">
                  <c:v>434.62263679887195</c:v>
                </c:pt>
                <c:pt idx="11">
                  <c:v>330.12313991907308</c:v>
                </c:pt>
                <c:pt idx="12">
                  <c:v>296.02844535008222</c:v>
                </c:pt>
                <c:pt idx="13">
                  <c:v>251.27068844747566</c:v>
                </c:pt>
                <c:pt idx="14">
                  <c:v>243.6954812785402</c:v>
                </c:pt>
                <c:pt idx="15">
                  <c:v>345.27701105132377</c:v>
                </c:pt>
                <c:pt idx="16">
                  <c:v>400.78333332691454</c:v>
                </c:pt>
                <c:pt idx="17">
                  <c:v>546.30300401526313</c:v>
                </c:pt>
                <c:pt idx="18">
                  <c:v>411.94772382069993</c:v>
                </c:pt>
                <c:pt idx="19">
                  <c:v>366.8930680486643</c:v>
                </c:pt>
                <c:pt idx="20">
                  <c:v>309.43200926550605</c:v>
                </c:pt>
                <c:pt idx="21">
                  <c:v>298.29784347221954</c:v>
                </c:pt>
                <c:pt idx="22">
                  <c:v>420.24024705826969</c:v>
                </c:pt>
                <c:pt idx="23">
                  <c:v>485.17994393993439</c:v>
                </c:pt>
                <c:pt idx="24">
                  <c:v>657.98337123165425</c:v>
                </c:pt>
                <c:pt idx="25">
                  <c:v>493.77230772232679</c:v>
                </c:pt>
                <c:pt idx="26">
                  <c:v>437.7576907472465</c:v>
                </c:pt>
                <c:pt idx="27">
                  <c:v>367.5933300835365</c:v>
                </c:pt>
                <c:pt idx="28">
                  <c:v>352.90020566589897</c:v>
                </c:pt>
                <c:pt idx="29">
                  <c:v>495.20348306521555</c:v>
                </c:pt>
                <c:pt idx="30">
                  <c:v>569.57655455295435</c:v>
                </c:pt>
                <c:pt idx="31">
                  <c:v>769.66373844804536</c:v>
                </c:pt>
                <c:pt idx="32">
                  <c:v>575.59689162395352</c:v>
                </c:pt>
                <c:pt idx="33">
                  <c:v>508.62231344582852</c:v>
                </c:pt>
                <c:pt idx="34">
                  <c:v>425.75465090156689</c:v>
                </c:pt>
                <c:pt idx="35">
                  <c:v>407.50256785957828</c:v>
                </c:pt>
                <c:pt idx="36">
                  <c:v>570.16671907216153</c:v>
                </c:pt>
                <c:pt idx="37">
                  <c:v>653.97316516597436</c:v>
                </c:pt>
                <c:pt idx="38">
                  <c:v>881.3441056644366</c:v>
                </c:pt>
                <c:pt idx="39">
                  <c:v>657.42147552558026</c:v>
                </c:pt>
                <c:pt idx="40">
                  <c:v>579.48693614441061</c:v>
                </c:pt>
                <c:pt idx="41">
                  <c:v>483.91597171959728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E2F1-421C-99C4-394A835206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67312592"/>
        <c:axId val="893833264"/>
      </c:scatterChart>
      <c:valAx>
        <c:axId val="96731259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93833264"/>
        <c:crosses val="autoZero"/>
        <c:crossBetween val="midCat"/>
      </c:valAx>
      <c:valAx>
        <c:axId val="8938332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6731259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'Problem 3'!$P$2:$P$8</c:f>
              <c:numCache>
                <c:formatCode>General</c:formatCode>
                <c:ptCount val="7"/>
                <c:pt idx="0">
                  <c:v>0.71742732726798586</c:v>
                </c:pt>
                <c:pt idx="1">
                  <c:v>0.98495141768881156</c:v>
                </c:pt>
                <c:pt idx="2">
                  <c:v>1.1088977170585625</c:v>
                </c:pt>
                <c:pt idx="3">
                  <c:v>1.4673824380740339</c:v>
                </c:pt>
                <c:pt idx="4">
                  <c:v>1.0751035335272459</c:v>
                </c:pt>
                <c:pt idx="5">
                  <c:v>0.93109922021621139</c:v>
                </c:pt>
                <c:pt idx="6">
                  <c:v>0.76418893374700159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94A-4BB0-A9C6-FA429CDAC0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9351328"/>
        <c:axId val="893858640"/>
      </c:lineChart>
      <c:catAx>
        <c:axId val="108935132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93858640"/>
        <c:crosses val="autoZero"/>
        <c:auto val="1"/>
        <c:lblAlgn val="ctr"/>
        <c:lblOffset val="100"/>
        <c:noMultiLvlLbl val="0"/>
      </c:catAx>
      <c:valAx>
        <c:axId val="893858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893513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(D)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1"/>
          <c:order val="0"/>
          <c:tx>
            <c:strRef>
              <c:f>'Problem 4'!$D$1</c:f>
              <c:strCache>
                <c:ptCount val="1"/>
                <c:pt idx="0">
                  <c:v>Reg</c:v>
                </c:pt>
              </c:strCache>
            </c:strRef>
          </c:tx>
          <c:spPr>
            <a:ln w="1905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dPt>
            <c:idx val="33"/>
            <c:marker>
              <c:symbol val="none"/>
            </c:marker>
            <c:bubble3D val="0"/>
            <c:spPr>
              <a:ln w="25400" cap="rnd">
                <a:solidFill>
                  <a:srgbClr val="C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11AE-484A-8D74-57DE44585EC2}"/>
              </c:ext>
            </c:extLst>
          </c:dPt>
          <c:xVal>
            <c:numRef>
              <c:f>'Problem 4'!$A$2:$A$43</c:f>
              <c:numCache>
                <c:formatCode>General</c:formatCode>
                <c:ptCount val="4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</c:numCache>
            </c:numRef>
          </c:xVal>
          <c:yVal>
            <c:numRef>
              <c:f>'Problem 4'!$D$2:$D$43</c:f>
              <c:numCache>
                <c:formatCode>General</c:formatCode>
                <c:ptCount val="42"/>
                <c:pt idx="0">
                  <c:v>199.57452498240679</c:v>
                </c:pt>
                <c:pt idx="1">
                  <c:v>208.70387051372276</c:v>
                </c:pt>
                <c:pt idx="2">
                  <c:v>217.83321604503874</c:v>
                </c:pt>
                <c:pt idx="3">
                  <c:v>226.96256157635472</c:v>
                </c:pt>
                <c:pt idx="4">
                  <c:v>236.09190710767069</c:v>
                </c:pt>
                <c:pt idx="5">
                  <c:v>245.22125263898664</c:v>
                </c:pt>
                <c:pt idx="6">
                  <c:v>254.35059817030265</c:v>
                </c:pt>
                <c:pt idx="7">
                  <c:v>263.47994370161859</c:v>
                </c:pt>
                <c:pt idx="8">
                  <c:v>272.6092892329346</c:v>
                </c:pt>
                <c:pt idx="9">
                  <c:v>281.73863476425055</c:v>
                </c:pt>
                <c:pt idx="10">
                  <c:v>290.86798029556655</c:v>
                </c:pt>
                <c:pt idx="11">
                  <c:v>299.9973258268825</c:v>
                </c:pt>
                <c:pt idx="12">
                  <c:v>309.12667135819845</c:v>
                </c:pt>
                <c:pt idx="13">
                  <c:v>318.25601688951446</c:v>
                </c:pt>
                <c:pt idx="14">
                  <c:v>327.38536242083046</c:v>
                </c:pt>
                <c:pt idx="15">
                  <c:v>336.51470795214641</c:v>
                </c:pt>
                <c:pt idx="16">
                  <c:v>345.64405348346236</c:v>
                </c:pt>
                <c:pt idx="17">
                  <c:v>354.77339901477836</c:v>
                </c:pt>
                <c:pt idx="18">
                  <c:v>363.90274454609437</c:v>
                </c:pt>
                <c:pt idx="19">
                  <c:v>373.03209007741032</c:v>
                </c:pt>
                <c:pt idx="20">
                  <c:v>382.16143560872626</c:v>
                </c:pt>
                <c:pt idx="21">
                  <c:v>391.29078114004227</c:v>
                </c:pt>
                <c:pt idx="22">
                  <c:v>400.42012667135828</c:v>
                </c:pt>
                <c:pt idx="23">
                  <c:v>409.54947220267422</c:v>
                </c:pt>
                <c:pt idx="24">
                  <c:v>418.67881773399017</c:v>
                </c:pt>
                <c:pt idx="25">
                  <c:v>427.80816326530612</c:v>
                </c:pt>
                <c:pt idx="26">
                  <c:v>436.93750879662213</c:v>
                </c:pt>
                <c:pt idx="27">
                  <c:v>446.06685432793813</c:v>
                </c:pt>
                <c:pt idx="28">
                  <c:v>455.19619985925408</c:v>
                </c:pt>
                <c:pt idx="29">
                  <c:v>464.32554539057003</c:v>
                </c:pt>
                <c:pt idx="30">
                  <c:v>473.45489092188609</c:v>
                </c:pt>
                <c:pt idx="31">
                  <c:v>482.58423645320204</c:v>
                </c:pt>
                <c:pt idx="32">
                  <c:v>491.71358198451799</c:v>
                </c:pt>
                <c:pt idx="33">
                  <c:v>500.84292751583394</c:v>
                </c:pt>
                <c:pt idx="34">
                  <c:v>509.97227304714988</c:v>
                </c:pt>
                <c:pt idx="35">
                  <c:v>519.10161857846595</c:v>
                </c:pt>
                <c:pt idx="36">
                  <c:v>528.23096410978189</c:v>
                </c:pt>
                <c:pt idx="37">
                  <c:v>537.36030964109784</c:v>
                </c:pt>
                <c:pt idx="38">
                  <c:v>546.48965517241379</c:v>
                </c:pt>
                <c:pt idx="39">
                  <c:v>555.61900070372985</c:v>
                </c:pt>
                <c:pt idx="40">
                  <c:v>564.7483462350458</c:v>
                </c:pt>
                <c:pt idx="41">
                  <c:v>573.87769176636175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11AE-484A-8D74-57DE44585EC2}"/>
            </c:ext>
          </c:extLst>
        </c:ser>
        <c:ser>
          <c:idx val="2"/>
          <c:order val="1"/>
          <c:tx>
            <c:strRef>
              <c:f>'Problem 4'!$C$1</c:f>
              <c:strCache>
                <c:ptCount val="1"/>
                <c:pt idx="0">
                  <c:v>Cen-MA</c:v>
                </c:pt>
              </c:strCache>
            </c:strRef>
          </c:tx>
          <c:spPr>
            <a:ln w="2540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xVal>
            <c:numRef>
              <c:f>'Problem 4'!$A$5:$A$33</c:f>
              <c:numCache>
                <c:formatCode>General</c:formatCode>
                <c:ptCount val="29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23</c:v>
                </c:pt>
                <c:pt idx="20">
                  <c:v>24</c:v>
                </c:pt>
                <c:pt idx="21">
                  <c:v>25</c:v>
                </c:pt>
                <c:pt idx="22">
                  <c:v>26</c:v>
                </c:pt>
                <c:pt idx="23">
                  <c:v>27</c:v>
                </c:pt>
                <c:pt idx="24">
                  <c:v>28</c:v>
                </c:pt>
                <c:pt idx="25">
                  <c:v>29</c:v>
                </c:pt>
                <c:pt idx="26">
                  <c:v>30</c:v>
                </c:pt>
                <c:pt idx="27">
                  <c:v>31</c:v>
                </c:pt>
                <c:pt idx="28">
                  <c:v>32</c:v>
                </c:pt>
              </c:numCache>
            </c:numRef>
          </c:xVal>
          <c:yVal>
            <c:numRef>
              <c:f>'Problem 4'!$C$5:$C$33</c:f>
              <c:numCache>
                <c:formatCode>General</c:formatCode>
                <c:ptCount val="29"/>
                <c:pt idx="0">
                  <c:v>209.85714285714286</c:v>
                </c:pt>
                <c:pt idx="1">
                  <c:v>219.85714285714286</c:v>
                </c:pt>
                <c:pt idx="2">
                  <c:v>240.57142857142858</c:v>
                </c:pt>
                <c:pt idx="3">
                  <c:v>261.42857142857144</c:v>
                </c:pt>
                <c:pt idx="4">
                  <c:v>273.42857142857144</c:v>
                </c:pt>
                <c:pt idx="5">
                  <c:v>287.71428571428572</c:v>
                </c:pt>
                <c:pt idx="6">
                  <c:v>286.85714285714283</c:v>
                </c:pt>
                <c:pt idx="7">
                  <c:v>296.71428571428572</c:v>
                </c:pt>
                <c:pt idx="8">
                  <c:v>305.57142857142856</c:v>
                </c:pt>
                <c:pt idx="9">
                  <c:v>309.57142857142856</c:v>
                </c:pt>
                <c:pt idx="10">
                  <c:v>301.14285714285717</c:v>
                </c:pt>
                <c:pt idx="11">
                  <c:v>318.14285714285717</c:v>
                </c:pt>
                <c:pt idx="12">
                  <c:v>329</c:v>
                </c:pt>
                <c:pt idx="13">
                  <c:v>344.14285714285717</c:v>
                </c:pt>
                <c:pt idx="14">
                  <c:v>356.57142857142856</c:v>
                </c:pt>
                <c:pt idx="15">
                  <c:v>368.42857142857144</c:v>
                </c:pt>
                <c:pt idx="16">
                  <c:v>381.57142857142856</c:v>
                </c:pt>
                <c:pt idx="17">
                  <c:v>396.71428571428572</c:v>
                </c:pt>
                <c:pt idx="18">
                  <c:v>385.85714285714283</c:v>
                </c:pt>
                <c:pt idx="19">
                  <c:v>407.71428571428572</c:v>
                </c:pt>
                <c:pt idx="20">
                  <c:v>420.28571428571428</c:v>
                </c:pt>
                <c:pt idx="21">
                  <c:v>428.14285714285717</c:v>
                </c:pt>
                <c:pt idx="22">
                  <c:v>435.28571428571428</c:v>
                </c:pt>
                <c:pt idx="23">
                  <c:v>441.42857142857144</c:v>
                </c:pt>
                <c:pt idx="24">
                  <c:v>442.42857142857144</c:v>
                </c:pt>
                <c:pt idx="25">
                  <c:v>458.57142857142856</c:v>
                </c:pt>
                <c:pt idx="26">
                  <c:v>447.42857142857144</c:v>
                </c:pt>
                <c:pt idx="27">
                  <c:v>462</c:v>
                </c:pt>
                <c:pt idx="28">
                  <c:v>472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11AE-484A-8D74-57DE44585EC2}"/>
            </c:ext>
          </c:extLst>
        </c:ser>
        <c:ser>
          <c:idx val="3"/>
          <c:order val="2"/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'Problem 4'!$A$2:$A$43</c:f>
              <c:numCache>
                <c:formatCode>General</c:formatCode>
                <c:ptCount val="4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</c:numCache>
            </c:numRef>
          </c:xVal>
          <c:yVal>
            <c:numRef>
              <c:f>'Problem 4'!$G$2:$G$43</c:f>
              <c:numCache>
                <c:formatCode>General</c:formatCode>
                <c:ptCount val="42"/>
                <c:pt idx="0">
                  <c:v>153.72626243633474</c:v>
                </c:pt>
                <c:pt idx="1">
                  <c:v>177.37309338965514</c:v>
                </c:pt>
                <c:pt idx="2">
                  <c:v>251.69488867010872</c:v>
                </c:pt>
                <c:pt idx="3">
                  <c:v>314.20954820117583</c:v>
                </c:pt>
                <c:pt idx="4">
                  <c:v>268.97921978871187</c:v>
                </c:pt>
                <c:pt idx="5">
                  <c:v>224.43395539501884</c:v>
                </c:pt>
                <c:pt idx="6">
                  <c:v>199.78285426374467</c:v>
                </c:pt>
                <c:pt idx="7">
                  <c:v>202.95068709674379</c:v>
                </c:pt>
                <c:pt idx="8">
                  <c:v>231.68498408284893</c:v>
                </c:pt>
                <c:pt idx="9">
                  <c:v>325.53425780756419</c:v>
                </c:pt>
                <c:pt idx="10">
                  <c:v>402.68093574592433</c:v>
                </c:pt>
                <c:pt idx="11">
                  <c:v>341.78658484390337</c:v>
                </c:pt>
                <c:pt idx="12">
                  <c:v>282.9221400037265</c:v>
                </c:pt>
                <c:pt idx="13">
                  <c:v>249.97816359852152</c:v>
                </c:pt>
                <c:pt idx="14">
                  <c:v>252.17511175715293</c:v>
                </c:pt>
                <c:pt idx="15">
                  <c:v>285.99687477604266</c:v>
                </c:pt>
                <c:pt idx="16">
                  <c:v>399.37362694501962</c:v>
                </c:pt>
                <c:pt idx="17">
                  <c:v>491.15232329067277</c:v>
                </c:pt>
                <c:pt idx="18">
                  <c:v>414.59394989909487</c:v>
                </c:pt>
                <c:pt idx="19">
                  <c:v>341.41032461243418</c:v>
                </c:pt>
                <c:pt idx="20">
                  <c:v>300.1734729332984</c:v>
                </c:pt>
                <c:pt idx="21">
                  <c:v>301.39953641756199</c:v>
                </c:pt>
                <c:pt idx="22">
                  <c:v>340.3087654692365</c:v>
                </c:pt>
                <c:pt idx="23">
                  <c:v>473.21299608247512</c:v>
                </c:pt>
                <c:pt idx="24">
                  <c:v>579.62371083542121</c:v>
                </c:pt>
                <c:pt idx="25">
                  <c:v>487.40131495428631</c:v>
                </c:pt>
                <c:pt idx="26">
                  <c:v>399.89850922114181</c:v>
                </c:pt>
                <c:pt idx="27">
                  <c:v>350.36878226807528</c:v>
                </c:pt>
                <c:pt idx="28">
                  <c:v>350.6239610779711</c:v>
                </c:pt>
                <c:pt idx="29">
                  <c:v>394.62065616243018</c:v>
                </c:pt>
                <c:pt idx="30">
                  <c:v>547.05236521993061</c:v>
                </c:pt>
                <c:pt idx="31">
                  <c:v>668.0950983801697</c:v>
                </c:pt>
                <c:pt idx="32">
                  <c:v>560.2086800094778</c:v>
                </c:pt>
                <c:pt idx="33">
                  <c:v>458.38669382984943</c:v>
                </c:pt>
                <c:pt idx="34">
                  <c:v>400.56409160285216</c:v>
                </c:pt>
                <c:pt idx="35">
                  <c:v>399.84838573838022</c:v>
                </c:pt>
                <c:pt idx="36">
                  <c:v>448.93254685562397</c:v>
                </c:pt>
                <c:pt idx="37">
                  <c:v>620.89173435738599</c:v>
                </c:pt>
                <c:pt idx="38">
                  <c:v>756.56648592491808</c:v>
                </c:pt>
                <c:pt idx="39">
                  <c:v>633.01604506466936</c:v>
                </c:pt>
                <c:pt idx="40">
                  <c:v>516.87487843855718</c:v>
                </c:pt>
                <c:pt idx="41">
                  <c:v>450.75940093762904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11AE-484A-8D74-57DE44585E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67312592"/>
        <c:axId val="893833264"/>
      </c:scatterChart>
      <c:valAx>
        <c:axId val="96731259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93833264"/>
        <c:crosses val="autoZero"/>
        <c:crossBetween val="midCat"/>
      </c:valAx>
      <c:valAx>
        <c:axId val="8938332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6731259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495299</xdr:colOff>
      <xdr:row>12</xdr:row>
      <xdr:rowOff>52387</xdr:rowOff>
    </xdr:from>
    <xdr:to>
      <xdr:col>25</xdr:col>
      <xdr:colOff>104774</xdr:colOff>
      <xdr:row>32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0664CD7-B094-4A6D-BED2-3BFDA4C1CC3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300037</xdr:colOff>
      <xdr:row>6</xdr:row>
      <xdr:rowOff>147637</xdr:rowOff>
    </xdr:from>
    <xdr:to>
      <xdr:col>15</xdr:col>
      <xdr:colOff>604837</xdr:colOff>
      <xdr:row>21</xdr:row>
      <xdr:rowOff>33337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770B167B-14AE-4427-B540-A79C1F67F76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304799</xdr:colOff>
      <xdr:row>12</xdr:row>
      <xdr:rowOff>147637</xdr:rowOff>
    </xdr:from>
    <xdr:to>
      <xdr:col>24</xdr:col>
      <xdr:colOff>523874</xdr:colOff>
      <xdr:row>32</xdr:row>
      <xdr:rowOff>180975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93DDEBB-EA38-485F-83AA-B5E1CF6789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14287</xdr:colOff>
      <xdr:row>24</xdr:row>
      <xdr:rowOff>100012</xdr:rowOff>
    </xdr:from>
    <xdr:to>
      <xdr:col>15</xdr:col>
      <xdr:colOff>319087</xdr:colOff>
      <xdr:row>38</xdr:row>
      <xdr:rowOff>176212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457EB7E3-2D9E-44A3-ACE8-803921A539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304799</xdr:colOff>
      <xdr:row>12</xdr:row>
      <xdr:rowOff>147637</xdr:rowOff>
    </xdr:from>
    <xdr:to>
      <xdr:col>24</xdr:col>
      <xdr:colOff>523874</xdr:colOff>
      <xdr:row>32</xdr:row>
      <xdr:rowOff>180975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334B8A7-CBC0-41F4-A5E0-33F56FF78A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14287</xdr:colOff>
      <xdr:row>24</xdr:row>
      <xdr:rowOff>100012</xdr:rowOff>
    </xdr:from>
    <xdr:to>
      <xdr:col>15</xdr:col>
      <xdr:colOff>319087</xdr:colOff>
      <xdr:row>38</xdr:row>
      <xdr:rowOff>176212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5253059D-EE53-4BFD-A92B-5ED526B15D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304799</xdr:colOff>
      <xdr:row>12</xdr:row>
      <xdr:rowOff>147637</xdr:rowOff>
    </xdr:from>
    <xdr:to>
      <xdr:col>24</xdr:col>
      <xdr:colOff>523874</xdr:colOff>
      <xdr:row>32</xdr:row>
      <xdr:rowOff>180975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F02AFBF-FB96-4A6F-80B8-D1C4736787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14287</xdr:colOff>
      <xdr:row>24</xdr:row>
      <xdr:rowOff>100012</xdr:rowOff>
    </xdr:from>
    <xdr:to>
      <xdr:col>15</xdr:col>
      <xdr:colOff>319087</xdr:colOff>
      <xdr:row>38</xdr:row>
      <xdr:rowOff>176212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F6CD740-8994-46AE-9EE1-1959B321C22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304799</xdr:colOff>
      <xdr:row>12</xdr:row>
      <xdr:rowOff>147637</xdr:rowOff>
    </xdr:from>
    <xdr:to>
      <xdr:col>24</xdr:col>
      <xdr:colOff>523874</xdr:colOff>
      <xdr:row>32</xdr:row>
      <xdr:rowOff>180975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A5DE0AB-BC6A-4A1A-BCB2-EB52B8E9483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14287</xdr:colOff>
      <xdr:row>24</xdr:row>
      <xdr:rowOff>100012</xdr:rowOff>
    </xdr:from>
    <xdr:to>
      <xdr:col>15</xdr:col>
      <xdr:colOff>319087</xdr:colOff>
      <xdr:row>38</xdr:row>
      <xdr:rowOff>176212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D2AE9AA5-F395-4A30-9DE5-8272EA7B1A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304799</xdr:colOff>
      <xdr:row>12</xdr:row>
      <xdr:rowOff>147637</xdr:rowOff>
    </xdr:from>
    <xdr:to>
      <xdr:col>24</xdr:col>
      <xdr:colOff>523874</xdr:colOff>
      <xdr:row>32</xdr:row>
      <xdr:rowOff>180975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E2257B5-49F4-447C-B909-FC15FB6E4B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14287</xdr:colOff>
      <xdr:row>24</xdr:row>
      <xdr:rowOff>100012</xdr:rowOff>
    </xdr:from>
    <xdr:to>
      <xdr:col>15</xdr:col>
      <xdr:colOff>319087</xdr:colOff>
      <xdr:row>38</xdr:row>
      <xdr:rowOff>176212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7247801-6B1F-4F71-B3AE-0C2C631441C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0</xdr:row>
      <xdr:rowOff>180975</xdr:rowOff>
    </xdr:from>
    <xdr:to>
      <xdr:col>10</xdr:col>
      <xdr:colOff>533400</xdr:colOff>
      <xdr:row>21</xdr:row>
      <xdr:rowOff>28575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A1F181A0-EDC3-476C-B701-99A5E723E7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180975"/>
          <a:ext cx="6324600" cy="384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66675</xdr:colOff>
      <xdr:row>0</xdr:row>
      <xdr:rowOff>142875</xdr:rowOff>
    </xdr:from>
    <xdr:to>
      <xdr:col>21</xdr:col>
      <xdr:colOff>295275</xdr:colOff>
      <xdr:row>20</xdr:row>
      <xdr:rowOff>180975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EB34C4EC-EED1-43BF-93D0-D909C8F25D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72275" y="142875"/>
          <a:ext cx="6324600" cy="384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266700</xdr:colOff>
      <xdr:row>21</xdr:row>
      <xdr:rowOff>161925</xdr:rowOff>
    </xdr:from>
    <xdr:to>
      <xdr:col>10</xdr:col>
      <xdr:colOff>495300</xdr:colOff>
      <xdr:row>42</xdr:row>
      <xdr:rowOff>9525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61D6CEB2-D0C1-4056-A92F-32CF7F1F90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4162425"/>
          <a:ext cx="6324600" cy="384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76200</xdr:colOff>
      <xdr:row>21</xdr:row>
      <xdr:rowOff>161925</xdr:rowOff>
    </xdr:from>
    <xdr:to>
      <xdr:col>21</xdr:col>
      <xdr:colOff>304800</xdr:colOff>
      <xdr:row>42</xdr:row>
      <xdr:rowOff>9525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2E4B1D06-995B-4834-9FED-EDE5442098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81800" y="4162425"/>
          <a:ext cx="6324600" cy="384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44</xdr:row>
      <xdr:rowOff>0</xdr:rowOff>
    </xdr:from>
    <xdr:to>
      <xdr:col>11</xdr:col>
      <xdr:colOff>228600</xdr:colOff>
      <xdr:row>64</xdr:row>
      <xdr:rowOff>38100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DBF66A15-D2E5-40A0-83A4-E59C4A4007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8382000"/>
          <a:ext cx="6324600" cy="384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9FDC51-0AE9-4BF2-A644-83DE3776028D}">
  <dimension ref="A1:X36"/>
  <sheetViews>
    <sheetView workbookViewId="0">
      <selection activeCell="E2" sqref="E2:E36"/>
    </sheetView>
  </sheetViews>
  <sheetFormatPr defaultRowHeight="15" x14ac:dyDescent="0.25"/>
  <sheetData>
    <row r="1" spans="1:24" x14ac:dyDescent="0.25">
      <c r="A1" t="s">
        <v>0</v>
      </c>
      <c r="B1" t="s">
        <v>7</v>
      </c>
      <c r="C1" t="s">
        <v>1</v>
      </c>
      <c r="E1" t="s">
        <v>1</v>
      </c>
      <c r="F1" t="s">
        <v>5</v>
      </c>
      <c r="G1" t="s">
        <v>4</v>
      </c>
      <c r="H1" t="s">
        <v>6</v>
      </c>
      <c r="S1">
        <v>0.2</v>
      </c>
      <c r="W1" t="s">
        <v>2</v>
      </c>
      <c r="X1" t="s">
        <v>3</v>
      </c>
    </row>
    <row r="2" spans="1:24" x14ac:dyDescent="0.25">
      <c r="A2">
        <v>1</v>
      </c>
      <c r="B2">
        <f>IF(MOD(A2,$P$2)&gt;0,MOD(A2,$P$2),$P$2)</f>
        <v>1</v>
      </c>
      <c r="C2">
        <f t="shared" ref="C2:C36" si="0">($N$2+$O$2*A2)</f>
        <v>100</v>
      </c>
      <c r="D2">
        <f ca="1">VLOOKUP(B2,$R$2:$T$8,2,0)*RAND()*$Q$2</f>
        <v>4.8908048353440812</v>
      </c>
      <c r="E2">
        <f ca="1">ROUND(C2+D2,0)</f>
        <v>105</v>
      </c>
      <c r="G2">
        <f t="shared" ref="G2:G36" ca="1" si="1">$W$2+$X$2*A2</f>
        <v>214.44349049964811</v>
      </c>
      <c r="H2">
        <f ca="1">E2/G2</f>
        <v>0.48963948383489075</v>
      </c>
      <c r="I2">
        <f>IF(MOD(A2,$P$2)&gt;0, MOD(A2,$P$2),$P$2)</f>
        <v>1</v>
      </c>
      <c r="J2">
        <f ca="1">VLOOKUP(B2,$R$2:$T$8,3)*G2</f>
        <v>151.10134016745241</v>
      </c>
      <c r="N2">
        <v>90</v>
      </c>
      <c r="O2">
        <v>10</v>
      </c>
      <c r="P2">
        <v>7</v>
      </c>
      <c r="Q2">
        <f>AVERAGE($C$2:$C$36)</f>
        <v>270</v>
      </c>
      <c r="R2">
        <v>1</v>
      </c>
      <c r="S2">
        <v>0.1</v>
      </c>
      <c r="T2">
        <f ca="1">AVERAGEIF($I$2:$I$36,R2,$H$2:$H$36)</f>
        <v>0.70462078291763464</v>
      </c>
      <c r="U2">
        <f ca="1">T2/$T$9</f>
        <v>0.70795219255287301</v>
      </c>
      <c r="W2">
        <f ca="1">INTERCEPT($F$5:$F$33,$A$5:$A$33)</f>
        <v>205.26586910626315</v>
      </c>
      <c r="X2">
        <f ca="1">SLOPE($F$5:$F$33,$A$5:$A$33)</f>
        <v>9.1776213933849409</v>
      </c>
    </row>
    <row r="3" spans="1:24" x14ac:dyDescent="0.25">
      <c r="A3">
        <v>2</v>
      </c>
      <c r="B3">
        <f t="shared" ref="B3:B36" si="2">IF(MOD(A3,$P$2)&gt;0,MOD(A3,$P$2),$P$2)</f>
        <v>2</v>
      </c>
      <c r="C3">
        <f t="shared" si="0"/>
        <v>110</v>
      </c>
      <c r="D3">
        <f t="shared" ref="D3:D36" ca="1" si="3">VLOOKUP(B3,$R$2:$T$8,2,0)*RAND()*$Q$2</f>
        <v>28.932631101482688</v>
      </c>
      <c r="E3">
        <f t="shared" ref="E3:E36" ca="1" si="4">ROUND(C3+D3,0)</f>
        <v>139</v>
      </c>
      <c r="G3">
        <f t="shared" ca="1" si="1"/>
        <v>223.62111189303303</v>
      </c>
      <c r="H3">
        <f t="shared" ref="H3:H36" ca="1" si="5">E3/G3</f>
        <v>0.62158710697444919</v>
      </c>
      <c r="I3">
        <f t="shared" ref="I3:I36" si="6">IF(MOD(A3,$P$2)&gt;0, MOD(A3,$P$2),$P$2)</f>
        <v>2</v>
      </c>
      <c r="J3">
        <f t="shared" ref="J3:J36" ca="1" si="7">VLOOKUP(B3,$R$2:$T$8,3)*G3</f>
        <v>205.41393276882093</v>
      </c>
      <c r="R3">
        <v>2</v>
      </c>
      <c r="S3">
        <v>0.5</v>
      </c>
      <c r="T3">
        <f t="shared" ref="T3:T7" ca="1" si="8">AVERAGEIF($I$2:$I$36,R3,$H$2:$H$36)</f>
        <v>0.91858023166917557</v>
      </c>
      <c r="U3">
        <f t="shared" ref="U3:U8" ca="1" si="9">T3/$T$9</f>
        <v>0.92292323021351441</v>
      </c>
    </row>
    <row r="4" spans="1:24" x14ac:dyDescent="0.25">
      <c r="A4">
        <v>3</v>
      </c>
      <c r="B4">
        <f t="shared" si="2"/>
        <v>3</v>
      </c>
      <c r="C4">
        <f t="shared" si="0"/>
        <v>120</v>
      </c>
      <c r="D4">
        <f t="shared" ca="1" si="3"/>
        <v>56.113434866981315</v>
      </c>
      <c r="E4">
        <f t="shared" ca="1" si="4"/>
        <v>176</v>
      </c>
      <c r="G4">
        <f t="shared" ca="1" si="1"/>
        <v>232.79873328641798</v>
      </c>
      <c r="H4">
        <f t="shared" ca="1" si="5"/>
        <v>0.7560178593560597</v>
      </c>
      <c r="I4">
        <f t="shared" si="6"/>
        <v>3</v>
      </c>
      <c r="J4">
        <f t="shared" ca="1" si="7"/>
        <v>258.12117542918844</v>
      </c>
      <c r="R4">
        <v>3</v>
      </c>
      <c r="S4">
        <v>0.9</v>
      </c>
      <c r="T4">
        <f t="shared" ca="1" si="8"/>
        <v>1.108773968763892</v>
      </c>
      <c r="U4">
        <f t="shared" ca="1" si="9"/>
        <v>1.1140161931949493</v>
      </c>
    </row>
    <row r="5" spans="1:24" x14ac:dyDescent="0.25">
      <c r="A5">
        <v>4</v>
      </c>
      <c r="B5">
        <f t="shared" si="2"/>
        <v>4</v>
      </c>
      <c r="C5">
        <f t="shared" si="0"/>
        <v>130</v>
      </c>
      <c r="D5">
        <f t="shared" ca="1" si="3"/>
        <v>295.92507850848199</v>
      </c>
      <c r="E5">
        <f t="shared" ca="1" si="4"/>
        <v>426</v>
      </c>
      <c r="F5">
        <f ca="1">AVERAGE(E2:E8)</f>
        <v>220.28571428571428</v>
      </c>
      <c r="G5">
        <f t="shared" ca="1" si="1"/>
        <v>241.97635467980291</v>
      </c>
      <c r="H5">
        <f t="shared" ca="1" si="5"/>
        <v>1.7605025935848475</v>
      </c>
      <c r="I5">
        <f t="shared" si="6"/>
        <v>4</v>
      </c>
      <c r="J5">
        <f t="shared" ca="1" si="7"/>
        <v>339.41866402037385</v>
      </c>
      <c r="R5">
        <v>4</v>
      </c>
      <c r="S5">
        <v>1.4</v>
      </c>
      <c r="T5">
        <f t="shared" ca="1" si="8"/>
        <v>1.4026935171806858</v>
      </c>
      <c r="U5">
        <f t="shared" ca="1" si="9"/>
        <v>1.4093253776249275</v>
      </c>
    </row>
    <row r="6" spans="1:24" x14ac:dyDescent="0.25">
      <c r="A6">
        <v>5</v>
      </c>
      <c r="B6">
        <f t="shared" si="2"/>
        <v>5</v>
      </c>
      <c r="C6">
        <f t="shared" si="0"/>
        <v>140</v>
      </c>
      <c r="D6">
        <f t="shared" ca="1" si="3"/>
        <v>227.71714539866932</v>
      </c>
      <c r="E6">
        <f t="shared" ca="1" si="4"/>
        <v>368</v>
      </c>
      <c r="F6">
        <f t="shared" ref="F6:F32" ca="1" si="10">AVERAGE(E3:E9)</f>
        <v>232.85714285714286</v>
      </c>
      <c r="G6">
        <f t="shared" ca="1" si="1"/>
        <v>251.15397607318786</v>
      </c>
      <c r="H6">
        <f t="shared" ca="1" si="5"/>
        <v>1.4652366080510009</v>
      </c>
      <c r="I6">
        <f t="shared" si="6"/>
        <v>5</v>
      </c>
      <c r="J6">
        <f t="shared" ca="1" si="7"/>
        <v>286.03174157290726</v>
      </c>
      <c r="R6">
        <v>5</v>
      </c>
      <c r="S6">
        <v>0.9</v>
      </c>
      <c r="T6">
        <f t="shared" ca="1" si="8"/>
        <v>1.1388700511337149</v>
      </c>
      <c r="U6">
        <f t="shared" ca="1" si="9"/>
        <v>1.1442545682436434</v>
      </c>
    </row>
    <row r="7" spans="1:24" x14ac:dyDescent="0.25">
      <c r="A7">
        <v>6</v>
      </c>
      <c r="B7">
        <f t="shared" si="2"/>
        <v>6</v>
      </c>
      <c r="C7">
        <f t="shared" si="0"/>
        <v>150</v>
      </c>
      <c r="D7">
        <f t="shared" ca="1" si="3"/>
        <v>15.499479946137981</v>
      </c>
      <c r="E7">
        <f t="shared" ca="1" si="4"/>
        <v>165</v>
      </c>
      <c r="F7">
        <f t="shared" ca="1" si="10"/>
        <v>255.71428571428572</v>
      </c>
      <c r="G7">
        <f t="shared" ca="1" si="1"/>
        <v>260.33159746657282</v>
      </c>
      <c r="H7">
        <f t="shared" ca="1" si="5"/>
        <v>0.63380704303935442</v>
      </c>
      <c r="I7">
        <f t="shared" si="6"/>
        <v>6</v>
      </c>
      <c r="J7">
        <f t="shared" ca="1" si="7"/>
        <v>240.52285648049599</v>
      </c>
      <c r="R7">
        <v>6</v>
      </c>
      <c r="S7">
        <v>0.5</v>
      </c>
      <c r="T7">
        <f t="shared" ca="1" si="8"/>
        <v>0.92390957848049804</v>
      </c>
      <c r="U7">
        <f t="shared" ca="1" si="9"/>
        <v>0.92827777389348909</v>
      </c>
    </row>
    <row r="8" spans="1:24" x14ac:dyDescent="0.25">
      <c r="A8">
        <v>7</v>
      </c>
      <c r="B8">
        <f t="shared" si="2"/>
        <v>7</v>
      </c>
      <c r="C8">
        <f t="shared" si="0"/>
        <v>160</v>
      </c>
      <c r="D8">
        <f t="shared" ca="1" si="3"/>
        <v>2.568110105289195</v>
      </c>
      <c r="E8">
        <f t="shared" ca="1" si="4"/>
        <v>163</v>
      </c>
      <c r="F8">
        <f t="shared" ca="1" si="10"/>
        <v>291.14285714285717</v>
      </c>
      <c r="G8">
        <f t="shared" ca="1" si="1"/>
        <v>269.50921885995774</v>
      </c>
      <c r="H8">
        <f t="shared" ca="1" si="5"/>
        <v>0.60480305901779929</v>
      </c>
      <c r="I8">
        <f t="shared" si="6"/>
        <v>7</v>
      </c>
      <c r="J8">
        <f t="shared" ca="1" si="7"/>
        <v>207.41752347824345</v>
      </c>
      <c r="R8">
        <v>7</v>
      </c>
      <c r="S8">
        <v>0.1</v>
      </c>
      <c r="T8">
        <f ca="1">AVERAGEIF($I$2:$I$36,R8,$H$2:$H$36)</f>
        <v>0.7696119797149561</v>
      </c>
      <c r="U8">
        <f t="shared" ca="1" si="9"/>
        <v>0.77325066427660205</v>
      </c>
    </row>
    <row r="9" spans="1:24" x14ac:dyDescent="0.25">
      <c r="A9">
        <v>8</v>
      </c>
      <c r="B9">
        <f t="shared" si="2"/>
        <v>1</v>
      </c>
      <c r="C9">
        <f t="shared" si="0"/>
        <v>170</v>
      </c>
      <c r="D9">
        <f t="shared" ca="1" si="3"/>
        <v>23.406713505064133</v>
      </c>
      <c r="E9">
        <f t="shared" ca="1" si="4"/>
        <v>193</v>
      </c>
      <c r="F9">
        <f t="shared" ca="1" si="10"/>
        <v>288.28571428571428</v>
      </c>
      <c r="G9">
        <f t="shared" ca="1" si="1"/>
        <v>278.68684025334267</v>
      </c>
      <c r="H9">
        <f t="shared" ca="1" si="5"/>
        <v>0.69253359729706543</v>
      </c>
      <c r="I9">
        <f t="shared" si="6"/>
        <v>1</v>
      </c>
      <c r="J9">
        <f t="shared" ca="1" si="7"/>
        <v>196.36853956815207</v>
      </c>
      <c r="T9">
        <f ca="1">AVERAGE(T2:T8)</f>
        <v>0.99529430140865116</v>
      </c>
      <c r="U9">
        <f ca="1">AVERAGE(U2:U8)</f>
        <v>0.99999999999999978</v>
      </c>
    </row>
    <row r="10" spans="1:24" x14ac:dyDescent="0.25">
      <c r="A10">
        <v>9</v>
      </c>
      <c r="B10">
        <f t="shared" si="2"/>
        <v>2</v>
      </c>
      <c r="C10">
        <f t="shared" si="0"/>
        <v>180</v>
      </c>
      <c r="D10">
        <f t="shared" ca="1" si="3"/>
        <v>119.09587471253599</v>
      </c>
      <c r="E10">
        <f t="shared" ca="1" si="4"/>
        <v>299</v>
      </c>
      <c r="F10">
        <f t="shared" ca="1" si="10"/>
        <v>292.71428571428572</v>
      </c>
      <c r="G10">
        <f t="shared" ca="1" si="1"/>
        <v>287.86446164672759</v>
      </c>
      <c r="H10">
        <f t="shared" ca="1" si="5"/>
        <v>1.0386832688188448</v>
      </c>
      <c r="I10">
        <f t="shared" si="6"/>
        <v>2</v>
      </c>
      <c r="J10">
        <f t="shared" ca="1" si="7"/>
        <v>264.42660386877355</v>
      </c>
    </row>
    <row r="11" spans="1:24" x14ac:dyDescent="0.25">
      <c r="A11">
        <v>10</v>
      </c>
      <c r="B11">
        <f t="shared" si="2"/>
        <v>3</v>
      </c>
      <c r="C11">
        <f t="shared" si="0"/>
        <v>190</v>
      </c>
      <c r="D11">
        <f t="shared" ca="1" si="3"/>
        <v>234.29492905329772</v>
      </c>
      <c r="E11">
        <f t="shared" ca="1" si="4"/>
        <v>424</v>
      </c>
      <c r="F11">
        <f t="shared" ca="1" si="10"/>
        <v>316</v>
      </c>
      <c r="G11">
        <f t="shared" ca="1" si="1"/>
        <v>297.04208304011257</v>
      </c>
      <c r="H11">
        <f t="shared" ca="1" si="5"/>
        <v>1.427407172951797</v>
      </c>
      <c r="I11">
        <f t="shared" si="6"/>
        <v>3</v>
      </c>
      <c r="J11">
        <f t="shared" ca="1" si="7"/>
        <v>329.35252930227921</v>
      </c>
    </row>
    <row r="12" spans="1:24" x14ac:dyDescent="0.25">
      <c r="A12">
        <v>11</v>
      </c>
      <c r="B12">
        <f t="shared" si="2"/>
        <v>4</v>
      </c>
      <c r="C12">
        <f t="shared" si="0"/>
        <v>200</v>
      </c>
      <c r="D12">
        <f t="shared" ca="1" si="3"/>
        <v>205.59408854191429</v>
      </c>
      <c r="E12">
        <f t="shared" ca="1" si="4"/>
        <v>406</v>
      </c>
      <c r="F12">
        <f t="shared" ca="1" si="10"/>
        <v>327.71428571428572</v>
      </c>
      <c r="G12">
        <f t="shared" ca="1" si="1"/>
        <v>306.2197044334975</v>
      </c>
      <c r="H12">
        <f t="shared" ca="1" si="5"/>
        <v>1.3258454440451335</v>
      </c>
      <c r="I12">
        <f t="shared" si="6"/>
        <v>4</v>
      </c>
      <c r="J12">
        <f t="shared" ca="1" si="7"/>
        <v>429.53239424185267</v>
      </c>
    </row>
    <row r="13" spans="1:24" x14ac:dyDescent="0.25">
      <c r="A13">
        <v>12</v>
      </c>
      <c r="B13">
        <f t="shared" si="2"/>
        <v>5</v>
      </c>
      <c r="C13">
        <f t="shared" si="0"/>
        <v>210</v>
      </c>
      <c r="D13">
        <f t="shared" ca="1" si="3"/>
        <v>189.37728240366874</v>
      </c>
      <c r="E13">
        <f t="shared" ca="1" si="4"/>
        <v>399</v>
      </c>
      <c r="F13">
        <f t="shared" ca="1" si="10"/>
        <v>335.28571428571428</v>
      </c>
      <c r="G13">
        <f t="shared" ca="1" si="1"/>
        <v>315.39732582688248</v>
      </c>
      <c r="H13">
        <f t="shared" ca="1" si="5"/>
        <v>1.2650709670855167</v>
      </c>
      <c r="I13">
        <f t="shared" si="6"/>
        <v>5</v>
      </c>
      <c r="J13">
        <f t="shared" ca="1" si="7"/>
        <v>359.1965685918986</v>
      </c>
    </row>
    <row r="14" spans="1:24" x14ac:dyDescent="0.25">
      <c r="A14">
        <v>13</v>
      </c>
      <c r="B14">
        <f t="shared" si="2"/>
        <v>6</v>
      </c>
      <c r="C14">
        <f t="shared" si="0"/>
        <v>220</v>
      </c>
      <c r="D14">
        <f t="shared" ca="1" si="3"/>
        <v>108.40822948379386</v>
      </c>
      <c r="E14">
        <f t="shared" ca="1" si="4"/>
        <v>328</v>
      </c>
      <c r="F14">
        <f t="shared" ca="1" si="10"/>
        <v>335.14285714285717</v>
      </c>
      <c r="G14">
        <f t="shared" ca="1" si="1"/>
        <v>324.5749472202674</v>
      </c>
      <c r="H14">
        <f t="shared" ca="1" si="5"/>
        <v>1.0105524249763129</v>
      </c>
      <c r="I14">
        <f t="shared" si="6"/>
        <v>6</v>
      </c>
      <c r="J14">
        <f t="shared" ca="1" si="7"/>
        <v>299.87790267160716</v>
      </c>
    </row>
    <row r="15" spans="1:24" x14ac:dyDescent="0.25">
      <c r="A15">
        <v>14</v>
      </c>
      <c r="B15">
        <f t="shared" si="2"/>
        <v>7</v>
      </c>
      <c r="C15">
        <f t="shared" si="0"/>
        <v>230</v>
      </c>
      <c r="D15">
        <f t="shared" ca="1" si="3"/>
        <v>15.265802496945803</v>
      </c>
      <c r="E15">
        <f t="shared" ca="1" si="4"/>
        <v>245</v>
      </c>
      <c r="F15">
        <f t="shared" ca="1" si="10"/>
        <v>326.14285714285717</v>
      </c>
      <c r="G15">
        <f t="shared" ca="1" si="1"/>
        <v>333.75256861365233</v>
      </c>
      <c r="H15">
        <f t="shared" ca="1" si="5"/>
        <v>0.73407674738710049</v>
      </c>
      <c r="I15">
        <f t="shared" si="6"/>
        <v>7</v>
      </c>
      <c r="J15">
        <f t="shared" ca="1" si="7"/>
        <v>256.8599750657047</v>
      </c>
    </row>
    <row r="16" spans="1:24" x14ac:dyDescent="0.25">
      <c r="A16">
        <v>15</v>
      </c>
      <c r="B16">
        <f t="shared" si="2"/>
        <v>1</v>
      </c>
      <c r="C16">
        <f t="shared" si="0"/>
        <v>240</v>
      </c>
      <c r="D16">
        <f t="shared" ca="1" si="3"/>
        <v>6.0372234501138804</v>
      </c>
      <c r="E16">
        <f t="shared" ca="1" si="4"/>
        <v>246</v>
      </c>
      <c r="F16">
        <f t="shared" ca="1" si="10"/>
        <v>359</v>
      </c>
      <c r="G16">
        <f t="shared" ca="1" si="1"/>
        <v>342.93019000703725</v>
      </c>
      <c r="H16">
        <f t="shared" ca="1" si="5"/>
        <v>0.71734716618257455</v>
      </c>
      <c r="I16">
        <f t="shared" si="6"/>
        <v>1</v>
      </c>
      <c r="J16">
        <f t="shared" ca="1" si="7"/>
        <v>241.6357389688518</v>
      </c>
    </row>
    <row r="17" spans="1:10" x14ac:dyDescent="0.25">
      <c r="A17">
        <v>16</v>
      </c>
      <c r="B17">
        <f t="shared" si="2"/>
        <v>2</v>
      </c>
      <c r="C17">
        <f t="shared" si="0"/>
        <v>250</v>
      </c>
      <c r="D17">
        <f t="shared" ca="1" si="3"/>
        <v>47.753891710197109</v>
      </c>
      <c r="E17">
        <f t="shared" ca="1" si="4"/>
        <v>298</v>
      </c>
      <c r="F17">
        <f t="shared" ca="1" si="10"/>
        <v>342.71428571428572</v>
      </c>
      <c r="G17">
        <f t="shared" ca="1" si="1"/>
        <v>352.10781140042218</v>
      </c>
      <c r="H17">
        <f t="shared" ca="1" si="5"/>
        <v>0.84633169259942953</v>
      </c>
      <c r="I17">
        <f t="shared" si="6"/>
        <v>2</v>
      </c>
      <c r="J17">
        <f t="shared" ca="1" si="7"/>
        <v>323.43927496872618</v>
      </c>
    </row>
    <row r="18" spans="1:10" x14ac:dyDescent="0.25">
      <c r="A18">
        <v>17</v>
      </c>
      <c r="B18">
        <f t="shared" si="2"/>
        <v>3</v>
      </c>
      <c r="C18">
        <f t="shared" si="0"/>
        <v>260</v>
      </c>
      <c r="D18">
        <f t="shared" ca="1" si="3"/>
        <v>100.91438370760875</v>
      </c>
      <c r="E18">
        <f t="shared" ca="1" si="4"/>
        <v>361</v>
      </c>
      <c r="F18">
        <f t="shared" ca="1" si="10"/>
        <v>354</v>
      </c>
      <c r="G18">
        <f t="shared" ca="1" si="1"/>
        <v>361.28543279380716</v>
      </c>
      <c r="H18">
        <f t="shared" ca="1" si="5"/>
        <v>0.99920995211016417</v>
      </c>
      <c r="I18">
        <f t="shared" si="6"/>
        <v>3</v>
      </c>
      <c r="J18">
        <f t="shared" ca="1" si="7"/>
        <v>400.58388317536992</v>
      </c>
    </row>
    <row r="19" spans="1:10" x14ac:dyDescent="0.25">
      <c r="A19">
        <v>18</v>
      </c>
      <c r="B19">
        <f t="shared" si="2"/>
        <v>4</v>
      </c>
      <c r="C19">
        <f t="shared" si="0"/>
        <v>270</v>
      </c>
      <c r="D19">
        <f t="shared" ca="1" si="3"/>
        <v>366.32195854306224</v>
      </c>
      <c r="E19">
        <f t="shared" ca="1" si="4"/>
        <v>636</v>
      </c>
      <c r="F19">
        <f t="shared" ca="1" si="10"/>
        <v>365.42857142857144</v>
      </c>
      <c r="G19">
        <f t="shared" ca="1" si="1"/>
        <v>370.46305418719209</v>
      </c>
      <c r="H19">
        <f t="shared" ca="1" si="5"/>
        <v>1.7167703845540132</v>
      </c>
      <c r="I19">
        <f t="shared" si="6"/>
        <v>4</v>
      </c>
      <c r="J19">
        <f t="shared" ca="1" si="7"/>
        <v>519.64612446333149</v>
      </c>
    </row>
    <row r="20" spans="1:10" x14ac:dyDescent="0.25">
      <c r="A20">
        <v>19</v>
      </c>
      <c r="B20">
        <f t="shared" si="2"/>
        <v>5</v>
      </c>
      <c r="C20">
        <f t="shared" si="0"/>
        <v>280</v>
      </c>
      <c r="D20">
        <f t="shared" ca="1" si="3"/>
        <v>4.6884528408416433</v>
      </c>
      <c r="E20">
        <f t="shared" ca="1" si="4"/>
        <v>285</v>
      </c>
      <c r="F20">
        <f t="shared" ca="1" si="10"/>
        <v>375</v>
      </c>
      <c r="G20">
        <f t="shared" ca="1" si="1"/>
        <v>379.64067558057707</v>
      </c>
      <c r="H20">
        <f t="shared" ca="1" si="5"/>
        <v>0.7507098641739457</v>
      </c>
      <c r="I20">
        <f t="shared" si="6"/>
        <v>5</v>
      </c>
      <c r="J20">
        <f t="shared" ca="1" si="7"/>
        <v>432.36139561088987</v>
      </c>
    </row>
    <row r="21" spans="1:10" x14ac:dyDescent="0.25">
      <c r="A21">
        <v>20</v>
      </c>
      <c r="B21">
        <f t="shared" si="2"/>
        <v>6</v>
      </c>
      <c r="C21">
        <f t="shared" si="0"/>
        <v>290</v>
      </c>
      <c r="D21">
        <f t="shared" ca="1" si="3"/>
        <v>116.54109654066104</v>
      </c>
      <c r="E21">
        <f t="shared" ca="1" si="4"/>
        <v>407</v>
      </c>
      <c r="F21">
        <f t="shared" ca="1" si="10"/>
        <v>396</v>
      </c>
      <c r="G21">
        <f t="shared" ca="1" si="1"/>
        <v>388.81829697396199</v>
      </c>
      <c r="H21">
        <f t="shared" ca="1" si="5"/>
        <v>1.0467614388714213</v>
      </c>
      <c r="I21">
        <f t="shared" si="6"/>
        <v>6</v>
      </c>
      <c r="J21">
        <f t="shared" ca="1" si="7"/>
        <v>359.23294886271833</v>
      </c>
    </row>
    <row r="22" spans="1:10" x14ac:dyDescent="0.25">
      <c r="A22">
        <v>21</v>
      </c>
      <c r="B22">
        <f t="shared" si="2"/>
        <v>7</v>
      </c>
      <c r="C22">
        <f t="shared" si="0"/>
        <v>300</v>
      </c>
      <c r="D22">
        <f t="shared" ca="1" si="3"/>
        <v>25.288356886027465</v>
      </c>
      <c r="E22">
        <f t="shared" ca="1" si="4"/>
        <v>325</v>
      </c>
      <c r="F22">
        <f t="shared" ca="1" si="10"/>
        <v>413</v>
      </c>
      <c r="G22">
        <f t="shared" ca="1" si="1"/>
        <v>397.99591836734692</v>
      </c>
      <c r="H22">
        <f t="shared" ca="1" si="5"/>
        <v>0.81659128900921973</v>
      </c>
      <c r="I22">
        <f t="shared" si="6"/>
        <v>7</v>
      </c>
      <c r="J22">
        <f t="shared" ca="1" si="7"/>
        <v>306.30242665316592</v>
      </c>
    </row>
    <row r="23" spans="1:10" x14ac:dyDescent="0.25">
      <c r="A23">
        <v>22</v>
      </c>
      <c r="B23">
        <f t="shared" si="2"/>
        <v>1</v>
      </c>
      <c r="C23">
        <f t="shared" si="0"/>
        <v>310</v>
      </c>
      <c r="D23">
        <f t="shared" ca="1" si="3"/>
        <v>2.917383765125503</v>
      </c>
      <c r="E23">
        <f t="shared" ca="1" si="4"/>
        <v>313</v>
      </c>
      <c r="F23">
        <f t="shared" ca="1" si="10"/>
        <v>380</v>
      </c>
      <c r="G23">
        <f t="shared" ca="1" si="1"/>
        <v>407.17353976073184</v>
      </c>
      <c r="H23">
        <f t="shared" ca="1" si="5"/>
        <v>0.76871399891046155</v>
      </c>
      <c r="I23">
        <f t="shared" si="6"/>
        <v>1</v>
      </c>
      <c r="J23">
        <f t="shared" ca="1" si="7"/>
        <v>286.90293836955152</v>
      </c>
    </row>
    <row r="24" spans="1:10" x14ac:dyDescent="0.25">
      <c r="A24">
        <v>23</v>
      </c>
      <c r="B24">
        <f t="shared" si="2"/>
        <v>2</v>
      </c>
      <c r="C24">
        <f t="shared" si="0"/>
        <v>320</v>
      </c>
      <c r="D24">
        <f t="shared" ca="1" si="3"/>
        <v>124.79074438690238</v>
      </c>
      <c r="E24">
        <f t="shared" ca="1" si="4"/>
        <v>445</v>
      </c>
      <c r="F24">
        <f t="shared" ca="1" si="10"/>
        <v>400.14285714285717</v>
      </c>
      <c r="G24">
        <f t="shared" ca="1" si="1"/>
        <v>416.35116115411677</v>
      </c>
      <c r="H24">
        <f t="shared" ca="1" si="5"/>
        <v>1.0688093165549706</v>
      </c>
      <c r="I24">
        <f t="shared" si="6"/>
        <v>2</v>
      </c>
      <c r="J24">
        <f t="shared" ca="1" si="7"/>
        <v>382.45194606867881</v>
      </c>
    </row>
    <row r="25" spans="1:10" x14ac:dyDescent="0.25">
      <c r="A25">
        <v>24</v>
      </c>
      <c r="B25">
        <f t="shared" si="2"/>
        <v>3</v>
      </c>
      <c r="C25">
        <f t="shared" si="0"/>
        <v>330</v>
      </c>
      <c r="D25">
        <f t="shared" ca="1" si="3"/>
        <v>149.95374773507604</v>
      </c>
      <c r="E25">
        <f t="shared" ca="1" si="4"/>
        <v>480</v>
      </c>
      <c r="F25">
        <f t="shared" ca="1" si="10"/>
        <v>398</v>
      </c>
      <c r="G25">
        <f t="shared" ca="1" si="1"/>
        <v>425.52878254750175</v>
      </c>
      <c r="H25">
        <f t="shared" ca="1" si="5"/>
        <v>1.128008303284203</v>
      </c>
      <c r="I25">
        <f t="shared" si="6"/>
        <v>3</v>
      </c>
      <c r="J25">
        <f t="shared" ca="1" si="7"/>
        <v>471.81523704846069</v>
      </c>
    </row>
    <row r="26" spans="1:10" x14ac:dyDescent="0.25">
      <c r="A26">
        <v>25</v>
      </c>
      <c r="B26">
        <f t="shared" si="2"/>
        <v>4</v>
      </c>
      <c r="C26">
        <f t="shared" si="0"/>
        <v>340</v>
      </c>
      <c r="D26">
        <f t="shared" ca="1" si="3"/>
        <v>65.406312086327162</v>
      </c>
      <c r="E26">
        <f t="shared" ca="1" si="4"/>
        <v>405</v>
      </c>
      <c r="F26">
        <f t="shared" ca="1" si="10"/>
        <v>405.14285714285717</v>
      </c>
      <c r="G26">
        <f t="shared" ca="1" si="1"/>
        <v>434.70640394088667</v>
      </c>
      <c r="H26">
        <f t="shared" ca="1" si="5"/>
        <v>0.93166329349745147</v>
      </c>
      <c r="I26">
        <f t="shared" si="6"/>
        <v>4</v>
      </c>
      <c r="J26">
        <f t="shared" ca="1" si="7"/>
        <v>609.75985468481031</v>
      </c>
    </row>
    <row r="27" spans="1:10" x14ac:dyDescent="0.25">
      <c r="A27">
        <v>26</v>
      </c>
      <c r="B27">
        <f t="shared" si="2"/>
        <v>5</v>
      </c>
      <c r="C27">
        <f t="shared" si="0"/>
        <v>350</v>
      </c>
      <c r="D27">
        <f t="shared" ca="1" si="3"/>
        <v>75.664757706190883</v>
      </c>
      <c r="E27">
        <f t="shared" ca="1" si="4"/>
        <v>426</v>
      </c>
      <c r="F27">
        <f t="shared" ca="1" si="10"/>
        <v>418</v>
      </c>
      <c r="G27">
        <f t="shared" ca="1" si="1"/>
        <v>443.88402533427166</v>
      </c>
      <c r="H27">
        <f t="shared" ca="1" si="5"/>
        <v>0.95971013978075936</v>
      </c>
      <c r="I27">
        <f t="shared" si="6"/>
        <v>5</v>
      </c>
      <c r="J27">
        <f t="shared" ca="1" si="7"/>
        <v>505.52622262988115</v>
      </c>
    </row>
    <row r="28" spans="1:10" x14ac:dyDescent="0.25">
      <c r="A28">
        <v>27</v>
      </c>
      <c r="B28">
        <f t="shared" si="2"/>
        <v>6</v>
      </c>
      <c r="C28">
        <f t="shared" si="0"/>
        <v>360</v>
      </c>
      <c r="D28">
        <f t="shared" ca="1" si="3"/>
        <v>31.778594545370613</v>
      </c>
      <c r="E28">
        <f t="shared" ca="1" si="4"/>
        <v>392</v>
      </c>
      <c r="F28">
        <f t="shared" ca="1" si="10"/>
        <v>424.28571428571428</v>
      </c>
      <c r="G28">
        <f t="shared" ca="1" si="1"/>
        <v>453.06164672765658</v>
      </c>
      <c r="H28">
        <f t="shared" ca="1" si="5"/>
        <v>0.86522441886509582</v>
      </c>
      <c r="I28">
        <f t="shared" si="6"/>
        <v>6</v>
      </c>
      <c r="J28">
        <f t="shared" ca="1" si="7"/>
        <v>418.5879950538295</v>
      </c>
    </row>
    <row r="29" spans="1:10" x14ac:dyDescent="0.25">
      <c r="A29">
        <v>28</v>
      </c>
      <c r="B29">
        <f t="shared" si="2"/>
        <v>7</v>
      </c>
      <c r="C29">
        <f t="shared" si="0"/>
        <v>370</v>
      </c>
      <c r="D29">
        <f t="shared" ca="1" si="3"/>
        <v>4.7225251879103247</v>
      </c>
      <c r="E29">
        <f t="shared" ca="1" si="4"/>
        <v>375</v>
      </c>
      <c r="F29">
        <f t="shared" ca="1" si="10"/>
        <v>442</v>
      </c>
      <c r="G29">
        <f t="shared" ca="1" si="1"/>
        <v>462.2392681210415</v>
      </c>
      <c r="H29">
        <f t="shared" ca="1" si="5"/>
        <v>0.81126815885707682</v>
      </c>
      <c r="I29">
        <f t="shared" si="6"/>
        <v>7</v>
      </c>
      <c r="J29">
        <f t="shared" ca="1" si="7"/>
        <v>355.74487824062714</v>
      </c>
    </row>
    <row r="30" spans="1:10" x14ac:dyDescent="0.25">
      <c r="A30">
        <v>29</v>
      </c>
      <c r="B30">
        <f t="shared" si="2"/>
        <v>1</v>
      </c>
      <c r="C30">
        <f t="shared" si="0"/>
        <v>380</v>
      </c>
      <c r="D30">
        <f t="shared" ca="1" si="3"/>
        <v>23.234083125910228</v>
      </c>
      <c r="E30">
        <f t="shared" ca="1" si="4"/>
        <v>403</v>
      </c>
      <c r="F30">
        <f t="shared" ca="1" si="10"/>
        <v>475.28571428571428</v>
      </c>
      <c r="G30">
        <f t="shared" ca="1" si="1"/>
        <v>471.41688951442643</v>
      </c>
      <c r="H30">
        <f t="shared" ca="1" si="5"/>
        <v>0.8548696683631809</v>
      </c>
      <c r="I30">
        <f t="shared" si="6"/>
        <v>1</v>
      </c>
      <c r="J30">
        <f t="shared" ca="1" si="7"/>
        <v>332.17013777025124</v>
      </c>
    </row>
    <row r="31" spans="1:10" x14ac:dyDescent="0.25">
      <c r="A31">
        <v>30</v>
      </c>
      <c r="B31">
        <f t="shared" si="2"/>
        <v>2</v>
      </c>
      <c r="C31">
        <f t="shared" si="0"/>
        <v>390</v>
      </c>
      <c r="D31">
        <f t="shared" ca="1" si="3"/>
        <v>99.382726689976508</v>
      </c>
      <c r="E31">
        <f t="shared" ca="1" si="4"/>
        <v>489</v>
      </c>
      <c r="F31">
        <f t="shared" ca="1" si="10"/>
        <v>505.42857142857144</v>
      </c>
      <c r="G31">
        <f t="shared" ca="1" si="1"/>
        <v>480.59451090781135</v>
      </c>
      <c r="H31">
        <f t="shared" ca="1" si="5"/>
        <v>1.0174897733981838</v>
      </c>
      <c r="I31">
        <f t="shared" si="6"/>
        <v>2</v>
      </c>
      <c r="J31">
        <f t="shared" ca="1" si="7"/>
        <v>441.46461716863149</v>
      </c>
    </row>
    <row r="32" spans="1:10" x14ac:dyDescent="0.25">
      <c r="A32">
        <v>31</v>
      </c>
      <c r="B32">
        <f t="shared" si="2"/>
        <v>3</v>
      </c>
      <c r="C32">
        <f t="shared" si="0"/>
        <v>400</v>
      </c>
      <c r="D32">
        <f t="shared" ca="1" si="3"/>
        <v>204.25476380358404</v>
      </c>
      <c r="E32">
        <f t="shared" ca="1" si="4"/>
        <v>604</v>
      </c>
      <c r="F32">
        <f t="shared" ca="1" si="10"/>
        <v>528</v>
      </c>
      <c r="G32">
        <f t="shared" ca="1" si="1"/>
        <v>489.77213230119634</v>
      </c>
      <c r="H32">
        <f t="shared" ca="1" si="5"/>
        <v>1.2332265561172366</v>
      </c>
      <c r="I32">
        <f t="shared" si="6"/>
        <v>3</v>
      </c>
      <c r="J32">
        <f t="shared" ca="1" si="7"/>
        <v>543.04659092155146</v>
      </c>
    </row>
    <row r="33" spans="1:10" x14ac:dyDescent="0.25">
      <c r="A33">
        <v>32</v>
      </c>
      <c r="B33">
        <f t="shared" si="2"/>
        <v>4</v>
      </c>
      <c r="C33">
        <f t="shared" si="0"/>
        <v>410</v>
      </c>
      <c r="D33">
        <f t="shared" ca="1" si="3"/>
        <v>227.54439910729008</v>
      </c>
      <c r="E33">
        <f t="shared" ca="1" si="4"/>
        <v>638</v>
      </c>
      <c r="F33">
        <f ca="1">AVERAGE(E30:E36)</f>
        <v>540.71428571428567</v>
      </c>
      <c r="G33">
        <f t="shared" ca="1" si="1"/>
        <v>498.94975369458126</v>
      </c>
      <c r="H33">
        <f t="shared" ca="1" si="5"/>
        <v>1.2786858702219837</v>
      </c>
      <c r="I33">
        <f t="shared" si="6"/>
        <v>4</v>
      </c>
      <c r="J33">
        <f t="shared" ca="1" si="7"/>
        <v>699.87358490628912</v>
      </c>
    </row>
    <row r="34" spans="1:10" x14ac:dyDescent="0.25">
      <c r="A34">
        <v>33</v>
      </c>
      <c r="B34">
        <f t="shared" si="2"/>
        <v>5</v>
      </c>
      <c r="C34">
        <f t="shared" si="0"/>
        <v>420</v>
      </c>
      <c r="D34">
        <f t="shared" ca="1" si="3"/>
        <v>216.51723474195998</v>
      </c>
      <c r="E34">
        <f t="shared" ca="1" si="4"/>
        <v>637</v>
      </c>
      <c r="G34">
        <f t="shared" ca="1" si="1"/>
        <v>508.12737508796619</v>
      </c>
      <c r="H34">
        <f t="shared" ca="1" si="5"/>
        <v>1.2536226765773515</v>
      </c>
      <c r="I34">
        <f t="shared" si="6"/>
        <v>5</v>
      </c>
      <c r="J34">
        <f t="shared" ca="1" si="7"/>
        <v>578.69104964887231</v>
      </c>
    </row>
    <row r="35" spans="1:10" x14ac:dyDescent="0.25">
      <c r="A35">
        <v>34</v>
      </c>
      <c r="B35">
        <f t="shared" si="2"/>
        <v>6</v>
      </c>
      <c r="C35">
        <f t="shared" si="0"/>
        <v>430</v>
      </c>
      <c r="D35">
        <f t="shared" ca="1" si="3"/>
        <v>120.47906435176508</v>
      </c>
      <c r="E35">
        <f t="shared" ca="1" si="4"/>
        <v>550</v>
      </c>
      <c r="G35">
        <f t="shared" ca="1" si="1"/>
        <v>517.30499648135117</v>
      </c>
      <c r="H35">
        <f t="shared" ca="1" si="5"/>
        <v>1.0632025666503058</v>
      </c>
      <c r="I35">
        <f t="shared" si="6"/>
        <v>6</v>
      </c>
      <c r="J35">
        <f t="shared" ca="1" si="7"/>
        <v>477.94304124494067</v>
      </c>
    </row>
    <row r="36" spans="1:10" x14ac:dyDescent="0.25">
      <c r="A36">
        <v>35</v>
      </c>
      <c r="B36">
        <f t="shared" si="2"/>
        <v>7</v>
      </c>
      <c r="C36">
        <f t="shared" si="0"/>
        <v>440</v>
      </c>
      <c r="D36">
        <f t="shared" ca="1" si="3"/>
        <v>23.608056054926454</v>
      </c>
      <c r="E36">
        <f t="shared" ca="1" si="4"/>
        <v>464</v>
      </c>
      <c r="G36">
        <f t="shared" ca="1" si="1"/>
        <v>526.48261787473609</v>
      </c>
      <c r="H36">
        <f t="shared" ca="1" si="5"/>
        <v>0.88132064430358392</v>
      </c>
      <c r="I36">
        <f t="shared" si="6"/>
        <v>7</v>
      </c>
      <c r="J36">
        <f t="shared" ca="1" si="7"/>
        <v>405.18732982808837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6477CA-5CD2-43EE-BCB2-5B8C9F0CCAF2}">
  <dimension ref="A1:AE43"/>
  <sheetViews>
    <sheetView topLeftCell="A10" workbookViewId="0">
      <selection activeCell="M43" sqref="M43"/>
    </sheetView>
  </sheetViews>
  <sheetFormatPr defaultRowHeight="15" x14ac:dyDescent="0.25"/>
  <cols>
    <col min="13" max="13" width="14.85546875" customWidth="1"/>
    <col min="30" max="30" width="12.7109375" bestFit="1" customWidth="1"/>
  </cols>
  <sheetData>
    <row r="1" spans="1:31" x14ac:dyDescent="0.25">
      <c r="A1" t="s">
        <v>0</v>
      </c>
      <c r="B1" t="s">
        <v>1</v>
      </c>
      <c r="C1" t="s">
        <v>5</v>
      </c>
      <c r="D1" t="s">
        <v>4</v>
      </c>
      <c r="E1" t="s">
        <v>6</v>
      </c>
      <c r="P1">
        <v>0.2</v>
      </c>
      <c r="U1" t="s">
        <v>2</v>
      </c>
      <c r="V1" t="s">
        <v>3</v>
      </c>
      <c r="W1" t="s">
        <v>8</v>
      </c>
    </row>
    <row r="2" spans="1:31" x14ac:dyDescent="0.25">
      <c r="A2">
        <v>1</v>
      </c>
      <c r="B2">
        <v>123</v>
      </c>
      <c r="D2">
        <f t="shared" ref="D2:D43" si="0">$U$2+$V$2*A2</f>
        <v>199.18754398311049</v>
      </c>
      <c r="E2">
        <f>B2/D2</f>
        <v>0.61750849245086037</v>
      </c>
      <c r="F2">
        <f t="shared" ref="F2:F37" si="1">IF(MOD(A2,$W$2)&gt;0, MOD(A2,$W$2),$W$2)</f>
        <v>1</v>
      </c>
      <c r="G2">
        <f>VLOOKUP(F2,$O$2:$Q$8,3)*D2</f>
        <v>154.14409067842249</v>
      </c>
      <c r="O2">
        <v>1</v>
      </c>
      <c r="P2">
        <f>AVERAGEIF($F$2:$F$36,O2,$E$2:$E$36)</f>
        <v>0.77401421923009961</v>
      </c>
      <c r="Q2">
        <f>P2/$P$9</f>
        <v>0.77386410613854784</v>
      </c>
      <c r="U2">
        <f>INTERCEPT($C$5:$C$33,$A$5:$A$33)</f>
        <v>190.76565798733287</v>
      </c>
      <c r="V2">
        <f>SLOPE($C$5:$C$33,$A$5:$A$33)</f>
        <v>8.4218859957776218</v>
      </c>
      <c r="W2">
        <v>7</v>
      </c>
    </row>
    <row r="3" spans="1:31" x14ac:dyDescent="0.25">
      <c r="A3">
        <v>2</v>
      </c>
      <c r="B3">
        <v>176</v>
      </c>
      <c r="D3">
        <f t="shared" si="0"/>
        <v>207.6094299788881</v>
      </c>
      <c r="E3">
        <f t="shared" ref="E3:E36" si="2">B3/D3</f>
        <v>0.8477456925627006</v>
      </c>
      <c r="F3">
        <f t="shared" si="1"/>
        <v>2</v>
      </c>
      <c r="G3">
        <f t="shared" ref="G3:G37" si="3">VLOOKUP(F3,$O$2:$Q$8,3)*D3</f>
        <v>198.99597054911706</v>
      </c>
      <c r="O3">
        <v>2</v>
      </c>
      <c r="P3">
        <f t="shared" ref="P3:P8" si="4">AVERAGEIF($F$2:$F$36,O3,$E$2:$E$36)</f>
        <v>0.95869716290418394</v>
      </c>
      <c r="Q3">
        <f t="shared" ref="Q3:Q8" si="5">P3/$P$9</f>
        <v>0.95851123221788648</v>
      </c>
    </row>
    <row r="4" spans="1:31" x14ac:dyDescent="0.25">
      <c r="A4">
        <v>3</v>
      </c>
      <c r="B4">
        <v>290</v>
      </c>
      <c r="D4">
        <f t="shared" si="0"/>
        <v>216.03131597466574</v>
      </c>
      <c r="E4">
        <f t="shared" si="2"/>
        <v>1.3423979699036257</v>
      </c>
      <c r="F4">
        <f t="shared" si="1"/>
        <v>3</v>
      </c>
      <c r="G4">
        <f t="shared" si="3"/>
        <v>240.68858157130359</v>
      </c>
      <c r="O4">
        <v>3</v>
      </c>
      <c r="P4">
        <f t="shared" si="4"/>
        <v>1.114353578434399</v>
      </c>
      <c r="Q4">
        <f t="shared" si="5"/>
        <v>1.1141374595872453</v>
      </c>
    </row>
    <row r="5" spans="1:31" x14ac:dyDescent="0.25">
      <c r="A5">
        <v>4</v>
      </c>
      <c r="B5">
        <v>393</v>
      </c>
      <c r="C5">
        <f>AVERAGE(B2:B8)</f>
        <v>224.85714285714286</v>
      </c>
      <c r="D5">
        <f t="shared" si="0"/>
        <v>224.45320197044336</v>
      </c>
      <c r="E5">
        <f t="shared" si="2"/>
        <v>1.75092178035291</v>
      </c>
      <c r="F5">
        <f t="shared" si="1"/>
        <v>4</v>
      </c>
      <c r="G5">
        <f t="shared" si="3"/>
        <v>281.84642483309119</v>
      </c>
      <c r="O5">
        <v>4</v>
      </c>
      <c r="P5">
        <f t="shared" si="4"/>
        <v>1.2559459813401002</v>
      </c>
      <c r="Q5">
        <f t="shared" si="5"/>
        <v>1.2557024019207601</v>
      </c>
    </row>
    <row r="6" spans="1:31" x14ac:dyDescent="0.25">
      <c r="A6">
        <v>5</v>
      </c>
      <c r="B6">
        <v>211</v>
      </c>
      <c r="C6">
        <f t="shared" ref="C6:C32" si="6">AVERAGE(B3:B9)</f>
        <v>235.28571428571428</v>
      </c>
      <c r="D6">
        <f t="shared" si="0"/>
        <v>232.87508796622097</v>
      </c>
      <c r="E6">
        <f t="shared" si="2"/>
        <v>0.90606514351851153</v>
      </c>
      <c r="F6">
        <f t="shared" si="1"/>
        <v>5</v>
      </c>
      <c r="G6">
        <f t="shared" si="3"/>
        <v>257.11464658854356</v>
      </c>
      <c r="O6">
        <v>5</v>
      </c>
      <c r="P6">
        <f t="shared" si="4"/>
        <v>1.1043024119876281</v>
      </c>
      <c r="Q6">
        <f t="shared" si="5"/>
        <v>1.1040882424737446</v>
      </c>
    </row>
    <row r="7" spans="1:31" x14ac:dyDescent="0.25">
      <c r="A7">
        <v>6</v>
      </c>
      <c r="B7">
        <v>211</v>
      </c>
      <c r="C7">
        <f t="shared" si="6"/>
        <v>252.57142857142858</v>
      </c>
      <c r="D7">
        <f t="shared" si="0"/>
        <v>241.29697396199862</v>
      </c>
      <c r="E7">
        <f t="shared" si="2"/>
        <v>0.87444113589766759</v>
      </c>
      <c r="F7">
        <f t="shared" si="1"/>
        <v>6</v>
      </c>
      <c r="G7">
        <f t="shared" si="3"/>
        <v>227.78674869328435</v>
      </c>
      <c r="O7">
        <v>6</v>
      </c>
      <c r="P7">
        <f t="shared" si="4"/>
        <v>0.94419308585437312</v>
      </c>
      <c r="Q7">
        <f t="shared" si="5"/>
        <v>0.94400996810328019</v>
      </c>
    </row>
    <row r="8" spans="1:31" x14ac:dyDescent="0.25">
      <c r="A8">
        <v>7</v>
      </c>
      <c r="B8">
        <v>170</v>
      </c>
      <c r="C8">
        <f t="shared" si="6"/>
        <v>245</v>
      </c>
      <c r="D8">
        <f t="shared" si="0"/>
        <v>249.71885995777623</v>
      </c>
      <c r="E8">
        <f t="shared" si="2"/>
        <v>0.68076556183519532</v>
      </c>
      <c r="F8">
        <f t="shared" si="1"/>
        <v>7</v>
      </c>
      <c r="G8">
        <f t="shared" si="3"/>
        <v>212.18276646596894</v>
      </c>
      <c r="O8">
        <v>7</v>
      </c>
      <c r="P8">
        <f t="shared" si="4"/>
        <v>0.84985141059080538</v>
      </c>
      <c r="Q8">
        <f t="shared" si="5"/>
        <v>0.8496865895585376</v>
      </c>
    </row>
    <row r="9" spans="1:31" x14ac:dyDescent="0.25">
      <c r="A9">
        <v>8</v>
      </c>
      <c r="B9">
        <v>196</v>
      </c>
      <c r="C9">
        <f t="shared" si="6"/>
        <v>230.57142857142858</v>
      </c>
      <c r="D9">
        <f t="shared" si="0"/>
        <v>258.14074595355385</v>
      </c>
      <c r="E9">
        <f t="shared" si="2"/>
        <v>0.7592757171131187</v>
      </c>
      <c r="F9">
        <f t="shared" si="1"/>
        <v>1</v>
      </c>
      <c r="G9">
        <f t="shared" si="3"/>
        <v>199.76585762528489</v>
      </c>
      <c r="P9">
        <f>AVERAGE(P2:P8)</f>
        <v>1.0001939786202267</v>
      </c>
      <c r="Q9">
        <f>AVERAGE(Q2:Q8)</f>
        <v>1.0000000000000002</v>
      </c>
    </row>
    <row r="10" spans="1:31" x14ac:dyDescent="0.25">
      <c r="A10">
        <v>9</v>
      </c>
      <c r="B10">
        <v>297</v>
      </c>
      <c r="C10">
        <f t="shared" si="6"/>
        <v>259.28571428571428</v>
      </c>
      <c r="D10">
        <f t="shared" si="0"/>
        <v>266.56263194933149</v>
      </c>
      <c r="E10">
        <f t="shared" si="2"/>
        <v>1.1141846770797719</v>
      </c>
      <c r="F10">
        <f t="shared" si="1"/>
        <v>2</v>
      </c>
      <c r="G10">
        <f t="shared" si="3"/>
        <v>255.50327681299669</v>
      </c>
      <c r="J10" t="s">
        <v>10</v>
      </c>
      <c r="X10" t="s">
        <v>16</v>
      </c>
      <c r="Y10" t="s">
        <v>17</v>
      </c>
      <c r="Z10" t="s">
        <v>18</v>
      </c>
      <c r="AA10" t="s">
        <v>19</v>
      </c>
      <c r="AB10" t="s">
        <v>20</v>
      </c>
      <c r="AC10" t="s">
        <v>21</v>
      </c>
      <c r="AD10" t="s">
        <v>22</v>
      </c>
      <c r="AE10" t="s">
        <v>23</v>
      </c>
    </row>
    <row r="11" spans="1:31" x14ac:dyDescent="0.25">
      <c r="A11">
        <v>10</v>
      </c>
      <c r="B11">
        <v>237</v>
      </c>
      <c r="C11">
        <f t="shared" si="6"/>
        <v>278.57142857142856</v>
      </c>
      <c r="D11">
        <f t="shared" si="0"/>
        <v>274.98451794510908</v>
      </c>
      <c r="E11">
        <f t="shared" si="2"/>
        <v>0.86186670351859107</v>
      </c>
      <c r="F11">
        <f t="shared" si="1"/>
        <v>3</v>
      </c>
      <c r="G11">
        <f t="shared" si="3"/>
        <v>306.37055224918709</v>
      </c>
      <c r="J11" t="s">
        <v>9</v>
      </c>
      <c r="X11">
        <f>ROUND(C18,0)</f>
        <v>325</v>
      </c>
      <c r="Y11">
        <f>ROUND(U2,0)</f>
        <v>191</v>
      </c>
      <c r="Z11">
        <f>ROUND(V2,1)</f>
        <v>8.4</v>
      </c>
      <c r="AA11">
        <f>ROUND(D37,0)</f>
        <v>494</v>
      </c>
      <c r="AB11">
        <f>ROUND(E23,2)</f>
        <v>0.85</v>
      </c>
      <c r="AC11">
        <f>ROUND(P5,2)</f>
        <v>1.26</v>
      </c>
      <c r="AD11">
        <f>ROUND(P6,2)</f>
        <v>1.1000000000000001</v>
      </c>
      <c r="AE11">
        <f>ROUND(G37,0)</f>
        <v>382</v>
      </c>
    </row>
    <row r="12" spans="1:31" x14ac:dyDescent="0.25">
      <c r="A12">
        <v>11</v>
      </c>
      <c r="B12">
        <v>292</v>
      </c>
      <c r="C12">
        <f t="shared" si="6"/>
        <v>290.28571428571428</v>
      </c>
      <c r="D12">
        <f t="shared" si="0"/>
        <v>283.40640394088672</v>
      </c>
      <c r="E12">
        <f t="shared" si="2"/>
        <v>1.0303225189678697</v>
      </c>
      <c r="F12">
        <f t="shared" si="1"/>
        <v>4</v>
      </c>
      <c r="G12">
        <f t="shared" si="3"/>
        <v>355.87410214829663</v>
      </c>
      <c r="J12" t="s">
        <v>11</v>
      </c>
    </row>
    <row r="13" spans="1:31" x14ac:dyDescent="0.25">
      <c r="A13">
        <v>12</v>
      </c>
      <c r="B13">
        <v>412</v>
      </c>
      <c r="C13">
        <f t="shared" si="6"/>
        <v>297.14285714285717</v>
      </c>
      <c r="D13">
        <f t="shared" si="0"/>
        <v>291.82828993666431</v>
      </c>
      <c r="E13">
        <f t="shared" si="2"/>
        <v>1.4117891040975385</v>
      </c>
      <c r="F13">
        <f t="shared" si="1"/>
        <v>5</v>
      </c>
      <c r="G13">
        <f t="shared" si="3"/>
        <v>322.20418374029003</v>
      </c>
      <c r="J13" t="s">
        <v>24</v>
      </c>
    </row>
    <row r="14" spans="1:31" x14ac:dyDescent="0.25">
      <c r="A14">
        <v>13</v>
      </c>
      <c r="B14">
        <v>346</v>
      </c>
      <c r="C14">
        <f t="shared" si="6"/>
        <v>293.42857142857144</v>
      </c>
      <c r="D14">
        <f t="shared" si="0"/>
        <v>300.25017593244195</v>
      </c>
      <c r="E14">
        <f t="shared" si="2"/>
        <v>1.1523723472450256</v>
      </c>
      <c r="F14">
        <f t="shared" si="1"/>
        <v>6</v>
      </c>
      <c r="G14">
        <f t="shared" si="3"/>
        <v>283.43915900498877</v>
      </c>
      <c r="J14" t="s">
        <v>12</v>
      </c>
    </row>
    <row r="15" spans="1:31" x14ac:dyDescent="0.25">
      <c r="A15">
        <v>14</v>
      </c>
      <c r="B15">
        <v>252</v>
      </c>
      <c r="C15">
        <f t="shared" si="6"/>
        <v>318.28571428571428</v>
      </c>
      <c r="D15">
        <f t="shared" si="0"/>
        <v>308.67206192821959</v>
      </c>
      <c r="E15">
        <f t="shared" si="2"/>
        <v>0.81640041675881103</v>
      </c>
      <c r="F15">
        <f t="shared" si="1"/>
        <v>7</v>
      </c>
      <c r="G15">
        <f t="shared" si="3"/>
        <v>262.2745115917906</v>
      </c>
      <c r="J15" t="s">
        <v>13</v>
      </c>
    </row>
    <row r="16" spans="1:31" x14ac:dyDescent="0.25">
      <c r="A16">
        <v>15</v>
      </c>
      <c r="B16">
        <v>244</v>
      </c>
      <c r="C16">
        <f t="shared" si="6"/>
        <v>344.42857142857144</v>
      </c>
      <c r="D16">
        <f t="shared" si="0"/>
        <v>317.09394792399723</v>
      </c>
      <c r="E16">
        <f t="shared" si="2"/>
        <v>0.76948803847395797</v>
      </c>
      <c r="F16">
        <f t="shared" si="1"/>
        <v>1</v>
      </c>
      <c r="G16">
        <f t="shared" si="3"/>
        <v>245.38762457214736</v>
      </c>
      <c r="J16" t="s">
        <v>14</v>
      </c>
    </row>
    <row r="17" spans="1:10" x14ac:dyDescent="0.25">
      <c r="A17">
        <v>16</v>
      </c>
      <c r="B17">
        <v>271</v>
      </c>
      <c r="C17">
        <f t="shared" si="6"/>
        <v>330.71428571428572</v>
      </c>
      <c r="D17">
        <f t="shared" si="0"/>
        <v>325.51583391977482</v>
      </c>
      <c r="E17">
        <f t="shared" si="2"/>
        <v>0.83252478608088065</v>
      </c>
      <c r="F17">
        <f t="shared" si="1"/>
        <v>2</v>
      </c>
      <c r="G17">
        <f t="shared" si="3"/>
        <v>312.01058307687623</v>
      </c>
      <c r="J17" t="s">
        <v>15</v>
      </c>
    </row>
    <row r="18" spans="1:10" x14ac:dyDescent="0.25">
      <c r="A18">
        <v>17</v>
      </c>
      <c r="B18">
        <v>411</v>
      </c>
      <c r="C18">
        <f t="shared" si="6"/>
        <v>324.85714285714283</v>
      </c>
      <c r="D18">
        <f t="shared" si="0"/>
        <v>333.93771991555241</v>
      </c>
      <c r="E18">
        <f t="shared" si="2"/>
        <v>1.2307684202429585</v>
      </c>
      <c r="F18">
        <f t="shared" si="1"/>
        <v>3</v>
      </c>
      <c r="G18">
        <f t="shared" si="3"/>
        <v>372.05252292707058</v>
      </c>
    </row>
    <row r="19" spans="1:10" x14ac:dyDescent="0.25">
      <c r="A19">
        <v>18</v>
      </c>
      <c r="B19">
        <v>475</v>
      </c>
      <c r="C19">
        <f t="shared" si="6"/>
        <v>335.14285714285717</v>
      </c>
      <c r="D19">
        <f t="shared" si="0"/>
        <v>342.35960591133005</v>
      </c>
      <c r="E19">
        <f t="shared" si="2"/>
        <v>1.3874300349645319</v>
      </c>
      <c r="F19">
        <f t="shared" si="1"/>
        <v>4</v>
      </c>
      <c r="G19">
        <f t="shared" si="3"/>
        <v>429.90177946350201</v>
      </c>
    </row>
    <row r="20" spans="1:10" x14ac:dyDescent="0.25">
      <c r="A20">
        <v>19</v>
      </c>
      <c r="B20">
        <v>316</v>
      </c>
      <c r="C20">
        <f t="shared" si="6"/>
        <v>345.71428571428572</v>
      </c>
      <c r="D20">
        <f t="shared" si="0"/>
        <v>350.78149190710769</v>
      </c>
      <c r="E20">
        <f t="shared" si="2"/>
        <v>0.90084570392237695</v>
      </c>
      <c r="F20">
        <f t="shared" si="1"/>
        <v>5</v>
      </c>
      <c r="G20">
        <f t="shared" si="3"/>
        <v>387.29372089203662</v>
      </c>
    </row>
    <row r="21" spans="1:10" x14ac:dyDescent="0.25">
      <c r="A21">
        <v>20</v>
      </c>
      <c r="B21">
        <v>305</v>
      </c>
      <c r="C21">
        <f t="shared" si="6"/>
        <v>363.28571428571428</v>
      </c>
      <c r="D21">
        <f t="shared" si="0"/>
        <v>359.20337790288534</v>
      </c>
      <c r="E21">
        <f t="shared" si="2"/>
        <v>0.84910114648882884</v>
      </c>
      <c r="F21">
        <f t="shared" si="1"/>
        <v>6</v>
      </c>
      <c r="G21">
        <f t="shared" si="3"/>
        <v>339.09156931669327</v>
      </c>
    </row>
    <row r="22" spans="1:10" x14ac:dyDescent="0.25">
      <c r="A22">
        <v>21</v>
      </c>
      <c r="B22">
        <v>324</v>
      </c>
      <c r="C22">
        <f t="shared" si="6"/>
        <v>365</v>
      </c>
      <c r="D22">
        <f t="shared" si="0"/>
        <v>367.62526389866292</v>
      </c>
      <c r="E22">
        <f t="shared" si="2"/>
        <v>0.88133224731070614</v>
      </c>
      <c r="F22">
        <f t="shared" si="1"/>
        <v>7</v>
      </c>
      <c r="G22">
        <f t="shared" si="3"/>
        <v>312.36625671761226</v>
      </c>
    </row>
    <row r="23" spans="1:10" x14ac:dyDescent="0.25">
      <c r="A23">
        <v>22</v>
      </c>
      <c r="B23">
        <v>318</v>
      </c>
      <c r="C23">
        <f t="shared" si="6"/>
        <v>350.28571428571428</v>
      </c>
      <c r="D23">
        <f t="shared" si="0"/>
        <v>376.04714989444057</v>
      </c>
      <c r="E23">
        <f t="shared" si="2"/>
        <v>0.84563863890276825</v>
      </c>
      <c r="F23">
        <f t="shared" si="1"/>
        <v>1</v>
      </c>
      <c r="G23">
        <f t="shared" si="3"/>
        <v>291.00939151900974</v>
      </c>
    </row>
    <row r="24" spans="1:10" x14ac:dyDescent="0.25">
      <c r="A24">
        <v>23</v>
      </c>
      <c r="B24">
        <v>394</v>
      </c>
      <c r="C24">
        <f t="shared" si="6"/>
        <v>386.85714285714283</v>
      </c>
      <c r="D24">
        <f t="shared" si="0"/>
        <v>384.46903589021815</v>
      </c>
      <c r="E24">
        <f t="shared" si="2"/>
        <v>1.0247899394231148</v>
      </c>
      <c r="F24">
        <f t="shared" si="1"/>
        <v>2</v>
      </c>
      <c r="G24">
        <f t="shared" si="3"/>
        <v>368.5178893407558</v>
      </c>
    </row>
    <row r="25" spans="1:10" x14ac:dyDescent="0.25">
      <c r="A25">
        <v>24</v>
      </c>
      <c r="B25">
        <v>423</v>
      </c>
      <c r="C25">
        <f t="shared" si="6"/>
        <v>397.28571428571428</v>
      </c>
      <c r="D25">
        <f t="shared" si="0"/>
        <v>392.89092188599579</v>
      </c>
      <c r="E25">
        <f t="shared" si="2"/>
        <v>1.0766347004646264</v>
      </c>
      <c r="F25">
        <f t="shared" si="1"/>
        <v>3</v>
      </c>
      <c r="G25">
        <f t="shared" si="3"/>
        <v>437.7344936049542</v>
      </c>
    </row>
    <row r="26" spans="1:10" x14ac:dyDescent="0.25">
      <c r="A26">
        <v>25</v>
      </c>
      <c r="B26">
        <v>372</v>
      </c>
      <c r="C26">
        <f t="shared" si="6"/>
        <v>407.14285714285717</v>
      </c>
      <c r="D26">
        <f t="shared" si="0"/>
        <v>401.31280788177344</v>
      </c>
      <c r="E26">
        <f t="shared" si="2"/>
        <v>0.92695770654195275</v>
      </c>
      <c r="F26">
        <f t="shared" si="1"/>
        <v>4</v>
      </c>
      <c r="G26">
        <f t="shared" si="3"/>
        <v>503.92945677870745</v>
      </c>
    </row>
    <row r="27" spans="1:10" x14ac:dyDescent="0.25">
      <c r="A27">
        <v>26</v>
      </c>
      <c r="B27">
        <v>572</v>
      </c>
      <c r="C27">
        <f t="shared" si="6"/>
        <v>416.28571428571428</v>
      </c>
      <c r="D27">
        <f t="shared" si="0"/>
        <v>409.73469387755102</v>
      </c>
      <c r="E27">
        <f t="shared" si="2"/>
        <v>1.3960253025850475</v>
      </c>
      <c r="F27">
        <f t="shared" si="1"/>
        <v>5</v>
      </c>
      <c r="G27">
        <f t="shared" si="3"/>
        <v>452.38325804378309</v>
      </c>
    </row>
    <row r="28" spans="1:10" x14ac:dyDescent="0.25">
      <c r="A28">
        <v>27</v>
      </c>
      <c r="B28">
        <v>378</v>
      </c>
      <c r="C28">
        <f t="shared" si="6"/>
        <v>421.71428571428572</v>
      </c>
      <c r="D28">
        <f t="shared" si="0"/>
        <v>418.15657987332867</v>
      </c>
      <c r="E28">
        <f t="shared" si="2"/>
        <v>0.90396760016189814</v>
      </c>
      <c r="F28">
        <f t="shared" si="1"/>
        <v>6</v>
      </c>
      <c r="G28">
        <f t="shared" si="3"/>
        <v>394.74397962839771</v>
      </c>
    </row>
    <row r="29" spans="1:10" x14ac:dyDescent="0.25">
      <c r="A29">
        <v>28</v>
      </c>
      <c r="B29">
        <v>393</v>
      </c>
      <c r="C29">
        <f t="shared" si="6"/>
        <v>429.71428571428572</v>
      </c>
      <c r="D29">
        <f t="shared" si="0"/>
        <v>426.57846586910625</v>
      </c>
      <c r="E29">
        <f t="shared" si="2"/>
        <v>0.92128419844003639</v>
      </c>
      <c r="F29">
        <f t="shared" si="1"/>
        <v>7</v>
      </c>
      <c r="G29">
        <f t="shared" si="3"/>
        <v>362.45800184343392</v>
      </c>
    </row>
    <row r="30" spans="1:10" x14ac:dyDescent="0.25">
      <c r="A30">
        <v>29</v>
      </c>
      <c r="B30">
        <v>382</v>
      </c>
      <c r="C30">
        <f t="shared" si="6"/>
        <v>454.42857142857144</v>
      </c>
      <c r="D30">
        <f t="shared" si="0"/>
        <v>435.0003518648839</v>
      </c>
      <c r="E30">
        <f t="shared" si="2"/>
        <v>0.87816020920979299</v>
      </c>
      <c r="F30">
        <f t="shared" si="1"/>
        <v>1</v>
      </c>
      <c r="G30">
        <f t="shared" si="3"/>
        <v>336.63115846587215</v>
      </c>
    </row>
    <row r="31" spans="1:10" x14ac:dyDescent="0.25">
      <c r="A31">
        <v>30</v>
      </c>
      <c r="B31">
        <v>432</v>
      </c>
      <c r="C31">
        <f t="shared" si="6"/>
        <v>433.42857142857144</v>
      </c>
      <c r="D31">
        <f t="shared" si="0"/>
        <v>443.42223786066154</v>
      </c>
      <c r="E31">
        <f t="shared" si="2"/>
        <v>0.97424071937445145</v>
      </c>
      <c r="F31">
        <f t="shared" si="1"/>
        <v>2</v>
      </c>
      <c r="G31">
        <f t="shared" si="3"/>
        <v>425.02519560463543</v>
      </c>
    </row>
    <row r="32" spans="1:10" x14ac:dyDescent="0.25">
      <c r="A32">
        <v>31</v>
      </c>
      <c r="B32">
        <v>479</v>
      </c>
      <c r="C32">
        <f t="shared" si="6"/>
        <v>443.57142857142856</v>
      </c>
      <c r="D32">
        <f t="shared" si="0"/>
        <v>451.84412385643913</v>
      </c>
      <c r="E32">
        <f t="shared" si="2"/>
        <v>1.0601000980421933</v>
      </c>
      <c r="F32">
        <f t="shared" si="1"/>
        <v>3</v>
      </c>
      <c r="G32">
        <f t="shared" si="3"/>
        <v>503.41646428283769</v>
      </c>
    </row>
    <row r="33" spans="1:7" x14ac:dyDescent="0.25">
      <c r="A33">
        <v>32</v>
      </c>
      <c r="B33">
        <v>545</v>
      </c>
      <c r="C33">
        <f>AVERAGE(B30:B36)</f>
        <v>453.28571428571428</v>
      </c>
      <c r="D33">
        <f t="shared" si="0"/>
        <v>460.26600985221677</v>
      </c>
      <c r="E33">
        <f t="shared" si="2"/>
        <v>1.1840978658732366</v>
      </c>
      <c r="F33">
        <f t="shared" si="1"/>
        <v>4</v>
      </c>
      <c r="G33">
        <f t="shared" si="3"/>
        <v>577.95713409391283</v>
      </c>
    </row>
    <row r="34" spans="1:7" x14ac:dyDescent="0.25">
      <c r="A34">
        <v>33</v>
      </c>
      <c r="B34">
        <v>425</v>
      </c>
      <c r="D34">
        <f t="shared" si="0"/>
        <v>468.68789584799441</v>
      </c>
      <c r="E34">
        <f t="shared" si="2"/>
        <v>0.90678680581466664</v>
      </c>
      <c r="F34">
        <f t="shared" si="1"/>
        <v>5</v>
      </c>
      <c r="G34">
        <f t="shared" si="3"/>
        <v>517.47279519552956</v>
      </c>
    </row>
    <row r="35" spans="1:7" x14ac:dyDescent="0.25">
      <c r="A35">
        <v>34</v>
      </c>
      <c r="B35">
        <v>449</v>
      </c>
      <c r="D35">
        <f t="shared" si="0"/>
        <v>477.109781843772</v>
      </c>
      <c r="E35">
        <f t="shared" si="2"/>
        <v>0.94108319947844532</v>
      </c>
      <c r="F35">
        <f t="shared" si="1"/>
        <v>6</v>
      </c>
      <c r="G35">
        <f t="shared" si="3"/>
        <v>450.39638994010215</v>
      </c>
    </row>
    <row r="36" spans="1:7" x14ac:dyDescent="0.25">
      <c r="A36">
        <v>35</v>
      </c>
      <c r="B36">
        <v>461</v>
      </c>
      <c r="D36">
        <f t="shared" si="0"/>
        <v>485.53166783954964</v>
      </c>
      <c r="E36">
        <f t="shared" si="2"/>
        <v>0.94947462860927856</v>
      </c>
      <c r="F36">
        <f t="shared" si="1"/>
        <v>7</v>
      </c>
      <c r="G36">
        <f>VLOOKUP(F36,$O$2:$Q$8,3)*D36</f>
        <v>412.54974696925564</v>
      </c>
    </row>
    <row r="37" spans="1:7" x14ac:dyDescent="0.25">
      <c r="A37">
        <v>36</v>
      </c>
      <c r="D37">
        <f t="shared" si="0"/>
        <v>493.95355383532723</v>
      </c>
      <c r="F37">
        <f t="shared" si="1"/>
        <v>1</v>
      </c>
      <c r="G37">
        <f>VLOOKUP(F37,$O$2:$Q$8,3)*D37</f>
        <v>382.25292541273456</v>
      </c>
    </row>
    <row r="38" spans="1:7" x14ac:dyDescent="0.25">
      <c r="A38">
        <v>37</v>
      </c>
      <c r="D38">
        <f t="shared" si="0"/>
        <v>502.37543983110487</v>
      </c>
      <c r="F38">
        <f t="shared" ref="F38:F43" si="7">IF(MOD(A38,$W$2)&gt;0, MOD(A38,$W$2),$W$2)</f>
        <v>2</v>
      </c>
      <c r="G38">
        <f t="shared" ref="G38:G43" si="8">VLOOKUP(F38,$O$2:$Q$8,3)*D38</f>
        <v>481.532501868515</v>
      </c>
    </row>
    <row r="39" spans="1:7" x14ac:dyDescent="0.25">
      <c r="A39">
        <v>38</v>
      </c>
      <c r="D39">
        <f t="shared" si="0"/>
        <v>510.79732582688251</v>
      </c>
      <c r="F39">
        <f t="shared" si="7"/>
        <v>3</v>
      </c>
      <c r="G39">
        <f t="shared" si="8"/>
        <v>569.09843496072131</v>
      </c>
    </row>
    <row r="40" spans="1:7" x14ac:dyDescent="0.25">
      <c r="A40">
        <v>39</v>
      </c>
      <c r="D40">
        <f t="shared" si="0"/>
        <v>519.2192118226601</v>
      </c>
      <c r="F40">
        <f t="shared" si="7"/>
        <v>4</v>
      </c>
      <c r="G40">
        <f t="shared" si="8"/>
        <v>651.98481140911815</v>
      </c>
    </row>
    <row r="41" spans="1:7" x14ac:dyDescent="0.25">
      <c r="A41">
        <v>40</v>
      </c>
      <c r="D41">
        <f t="shared" si="0"/>
        <v>527.64109781843774</v>
      </c>
      <c r="F41">
        <f t="shared" si="7"/>
        <v>5</v>
      </c>
      <c r="G41">
        <f t="shared" si="8"/>
        <v>582.56233234727608</v>
      </c>
    </row>
    <row r="42" spans="1:7" x14ac:dyDescent="0.25">
      <c r="A42">
        <v>41</v>
      </c>
      <c r="D42">
        <f t="shared" si="0"/>
        <v>536.06298381421539</v>
      </c>
      <c r="F42">
        <f t="shared" si="7"/>
        <v>6</v>
      </c>
      <c r="G42">
        <f t="shared" si="8"/>
        <v>506.04880025180665</v>
      </c>
    </row>
    <row r="43" spans="1:7" x14ac:dyDescent="0.25">
      <c r="A43">
        <v>42</v>
      </c>
      <c r="D43">
        <f t="shared" si="0"/>
        <v>544.48486980999292</v>
      </c>
      <c r="F43">
        <f t="shared" si="7"/>
        <v>7</v>
      </c>
      <c r="G43">
        <f t="shared" si="8"/>
        <v>462.64149209507724</v>
      </c>
    </row>
  </sheetData>
  <phoneticPr fontId="1" type="noConversion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491719-76EC-4CE8-99A3-9F5D588145B5}">
  <dimension ref="A1:AE43"/>
  <sheetViews>
    <sheetView topLeftCell="A7" workbookViewId="0">
      <selection activeCell="S10" sqref="S10"/>
    </sheetView>
  </sheetViews>
  <sheetFormatPr defaultRowHeight="15" x14ac:dyDescent="0.25"/>
  <cols>
    <col min="13" max="13" width="14.85546875" customWidth="1"/>
    <col min="30" max="30" width="12.7109375" bestFit="1" customWidth="1"/>
  </cols>
  <sheetData>
    <row r="1" spans="1:31" x14ac:dyDescent="0.25">
      <c r="A1" t="s">
        <v>0</v>
      </c>
      <c r="B1" t="s">
        <v>1</v>
      </c>
      <c r="C1" t="s">
        <v>5</v>
      </c>
      <c r="D1" t="s">
        <v>4</v>
      </c>
      <c r="E1" t="s">
        <v>6</v>
      </c>
      <c r="P1">
        <v>0.2</v>
      </c>
      <c r="U1" t="s">
        <v>2</v>
      </c>
      <c r="V1" t="s">
        <v>3</v>
      </c>
      <c r="W1" t="s">
        <v>8</v>
      </c>
    </row>
    <row r="2" spans="1:31" x14ac:dyDescent="0.25">
      <c r="A2">
        <v>1</v>
      </c>
      <c r="B2">
        <v>121</v>
      </c>
      <c r="D2">
        <f t="shared" ref="D2:D43" si="0">$U$2+$V$2*A2</f>
        <v>166.26284306826167</v>
      </c>
      <c r="E2">
        <f>B2/D2</f>
        <v>0.72776332803548693</v>
      </c>
      <c r="F2">
        <f t="shared" ref="F2:F43" si="1">IF(MOD(A2,$W$2)&gt;0, MOD(A2,$W$2),$W$2)</f>
        <v>1</v>
      </c>
      <c r="G2">
        <f>VLOOKUP(F2,$O$2:$Q$8,3)*D2</f>
        <v>129.86176944605052</v>
      </c>
      <c r="O2">
        <v>1</v>
      </c>
      <c r="P2">
        <f>AVERAGEIF($F$2:$F$36,O2,$E$2:$E$36)</f>
        <v>0.79264213251368609</v>
      </c>
      <c r="Q2">
        <f>P2/$P$9</f>
        <v>0.78106308691433746</v>
      </c>
      <c r="U2">
        <f>INTERCEPT($C$5:$C$33,$A$5:$A$33)</f>
        <v>155.35045742434895</v>
      </c>
      <c r="V2">
        <f>SLOPE($C$5:$C$33,$A$5:$A$33)</f>
        <v>10.912385643912739</v>
      </c>
      <c r="W2">
        <v>7</v>
      </c>
    </row>
    <row r="3" spans="1:31" x14ac:dyDescent="0.25">
      <c r="A3">
        <v>2</v>
      </c>
      <c r="B3">
        <v>203</v>
      </c>
      <c r="D3">
        <f t="shared" si="0"/>
        <v>177.17522871217443</v>
      </c>
      <c r="E3">
        <f t="shared" ref="E3:E36" si="2">B3/D3</f>
        <v>1.1457583629243033</v>
      </c>
      <c r="F3">
        <f t="shared" si="1"/>
        <v>2</v>
      </c>
      <c r="G3">
        <f t="shared" ref="G3:G37" si="3">VLOOKUP(F3,$O$2:$Q$8,3)*D3</f>
        <v>163.70470482753919</v>
      </c>
      <c r="O3">
        <v>2</v>
      </c>
      <c r="P3">
        <f t="shared" ref="P3:P8" si="4">AVERAGEIF($F$2:$F$36,O3,$E$2:$E$36)</f>
        <v>0.93766822423334728</v>
      </c>
      <c r="Q3">
        <f t="shared" ref="Q3:Q8" si="5">P3/$P$9</f>
        <v>0.92397061382368273</v>
      </c>
    </row>
    <row r="4" spans="1:31" x14ac:dyDescent="0.25">
      <c r="A4">
        <v>3</v>
      </c>
      <c r="B4">
        <v>232</v>
      </c>
      <c r="D4">
        <f t="shared" si="0"/>
        <v>188.08761435608716</v>
      </c>
      <c r="E4">
        <f t="shared" si="2"/>
        <v>1.2334677155337723</v>
      </c>
      <c r="F4">
        <f t="shared" si="1"/>
        <v>3</v>
      </c>
      <c r="G4">
        <f t="shared" si="3"/>
        <v>205.54750672172639</v>
      </c>
      <c r="O4">
        <v>3</v>
      </c>
      <c r="P4">
        <f t="shared" si="4"/>
        <v>1.1090293889428366</v>
      </c>
      <c r="Q4">
        <f t="shared" si="5"/>
        <v>1.0928285066797869</v>
      </c>
    </row>
    <row r="5" spans="1:31" x14ac:dyDescent="0.25">
      <c r="A5">
        <v>4</v>
      </c>
      <c r="B5">
        <v>367</v>
      </c>
      <c r="C5">
        <f>AVERAGE(B2:B8)</f>
        <v>220.71428571428572</v>
      </c>
      <c r="D5">
        <f t="shared" si="0"/>
        <v>198.99999999999989</v>
      </c>
      <c r="E5">
        <f t="shared" si="2"/>
        <v>1.8442211055276392</v>
      </c>
      <c r="F5">
        <f t="shared" si="1"/>
        <v>4</v>
      </c>
      <c r="G5">
        <f t="shared" si="3"/>
        <v>264.4370363201362</v>
      </c>
      <c r="O5">
        <v>4</v>
      </c>
      <c r="P5">
        <f t="shared" si="4"/>
        <v>1.3485288578231069</v>
      </c>
      <c r="Q5">
        <f t="shared" si="5"/>
        <v>1.3288293282418913</v>
      </c>
    </row>
    <row r="6" spans="1:31" x14ac:dyDescent="0.25">
      <c r="A6">
        <v>5</v>
      </c>
      <c r="B6">
        <v>245</v>
      </c>
      <c r="C6">
        <f t="shared" ref="C6:C32" si="6">AVERAGE(B3:B9)</f>
        <v>228.85714285714286</v>
      </c>
      <c r="D6">
        <f t="shared" si="0"/>
        <v>209.91238564391264</v>
      </c>
      <c r="E6">
        <f t="shared" si="2"/>
        <v>1.1671536162502039</v>
      </c>
      <c r="F6">
        <f t="shared" si="1"/>
        <v>5</v>
      </c>
      <c r="G6">
        <f t="shared" si="3"/>
        <v>243.83364133060283</v>
      </c>
      <c r="O6">
        <v>5</v>
      </c>
      <c r="P6">
        <f t="shared" si="4"/>
        <v>1.1788175685300391</v>
      </c>
      <c r="Q6">
        <f t="shared" si="5"/>
        <v>1.1615972091529316</v>
      </c>
    </row>
    <row r="7" spans="1:31" x14ac:dyDescent="0.25">
      <c r="A7">
        <v>6</v>
      </c>
      <c r="B7">
        <v>212</v>
      </c>
      <c r="C7">
        <f t="shared" si="6"/>
        <v>237.57142857142858</v>
      </c>
      <c r="D7">
        <f t="shared" si="0"/>
        <v>220.82477128782537</v>
      </c>
      <c r="E7">
        <f t="shared" si="2"/>
        <v>0.9600372221089134</v>
      </c>
      <c r="F7">
        <f t="shared" si="1"/>
        <v>6</v>
      </c>
      <c r="G7">
        <f t="shared" si="3"/>
        <v>206.41178421257601</v>
      </c>
      <c r="O7">
        <v>6</v>
      </c>
      <c r="P7">
        <f t="shared" si="4"/>
        <v>0.94858824470890768</v>
      </c>
      <c r="Q7">
        <f t="shared" si="5"/>
        <v>0.93473111285842425</v>
      </c>
    </row>
    <row r="8" spans="1:31" x14ac:dyDescent="0.25">
      <c r="A8">
        <v>7</v>
      </c>
      <c r="B8">
        <v>165</v>
      </c>
      <c r="C8">
        <f t="shared" si="6"/>
        <v>240.71428571428572</v>
      </c>
      <c r="D8">
        <f t="shared" si="0"/>
        <v>231.73715693173813</v>
      </c>
      <c r="E8">
        <f t="shared" si="2"/>
        <v>0.71201356823672168</v>
      </c>
      <c r="F8">
        <f t="shared" si="1"/>
        <v>7</v>
      </c>
      <c r="G8">
        <f t="shared" si="3"/>
        <v>180.05516917572712</v>
      </c>
      <c r="O8">
        <v>7</v>
      </c>
      <c r="P8">
        <f t="shared" si="4"/>
        <v>0.78849865939695551</v>
      </c>
      <c r="Q8">
        <f t="shared" si="5"/>
        <v>0.77698014232894574</v>
      </c>
    </row>
    <row r="9" spans="1:31" x14ac:dyDescent="0.25">
      <c r="A9">
        <v>8</v>
      </c>
      <c r="B9">
        <v>178</v>
      </c>
      <c r="C9">
        <f t="shared" si="6"/>
        <v>234.28571428571428</v>
      </c>
      <c r="D9">
        <f t="shared" si="0"/>
        <v>242.64954257565086</v>
      </c>
      <c r="E9">
        <f t="shared" si="2"/>
        <v>0.73356824872029147</v>
      </c>
      <c r="F9">
        <f t="shared" si="1"/>
        <v>1</v>
      </c>
      <c r="G9">
        <f t="shared" si="3"/>
        <v>189.5246007624898</v>
      </c>
      <c r="P9">
        <f>AVERAGE(P2:P8)</f>
        <v>1.0148247251641256</v>
      </c>
      <c r="Q9">
        <f>AVERAGE(Q2:Q8)</f>
        <v>1.0000000000000002</v>
      </c>
    </row>
    <row r="10" spans="1:31" x14ac:dyDescent="0.25">
      <c r="A10">
        <v>9</v>
      </c>
      <c r="B10">
        <v>264</v>
      </c>
      <c r="C10">
        <f t="shared" si="6"/>
        <v>251.14285714285714</v>
      </c>
      <c r="D10">
        <f t="shared" si="0"/>
        <v>253.56192821956358</v>
      </c>
      <c r="E10">
        <f t="shared" si="2"/>
        <v>1.0411657690637133</v>
      </c>
      <c r="F10">
        <f t="shared" si="1"/>
        <v>2</v>
      </c>
      <c r="G10">
        <f t="shared" si="3"/>
        <v>234.28377045934675</v>
      </c>
      <c r="J10" t="s">
        <v>10</v>
      </c>
      <c r="X10" t="s">
        <v>16</v>
      </c>
      <c r="Y10" t="s">
        <v>17</v>
      </c>
      <c r="Z10" t="s">
        <v>18</v>
      </c>
      <c r="AA10" t="s">
        <v>19</v>
      </c>
      <c r="AB10" t="s">
        <v>20</v>
      </c>
      <c r="AC10" t="s">
        <v>21</v>
      </c>
      <c r="AD10" t="s">
        <v>22</v>
      </c>
      <c r="AE10" t="s">
        <v>23</v>
      </c>
    </row>
    <row r="11" spans="1:31" x14ac:dyDescent="0.25">
      <c r="A11">
        <v>10</v>
      </c>
      <c r="B11">
        <v>254</v>
      </c>
      <c r="C11">
        <f t="shared" si="6"/>
        <v>259.42857142857144</v>
      </c>
      <c r="D11">
        <f t="shared" si="0"/>
        <v>264.47431386347637</v>
      </c>
      <c r="E11">
        <f t="shared" si="2"/>
        <v>0.96039572346188873</v>
      </c>
      <c r="F11">
        <f t="shared" si="1"/>
        <v>3</v>
      </c>
      <c r="G11">
        <f t="shared" si="3"/>
        <v>289.02506947458414</v>
      </c>
      <c r="J11" t="s">
        <v>9</v>
      </c>
      <c r="X11">
        <f>ROUND(C18,0)</f>
        <v>325</v>
      </c>
      <c r="Y11">
        <f>ROUND(U2,0)</f>
        <v>155</v>
      </c>
      <c r="Z11">
        <f>ROUND(V2,1)</f>
        <v>10.9</v>
      </c>
      <c r="AA11">
        <f>ROUND(D37,0)</f>
        <v>548</v>
      </c>
      <c r="AB11">
        <f>ROUND(E23,2)</f>
        <v>0.83</v>
      </c>
      <c r="AC11">
        <f>ROUND(P5,2)</f>
        <v>1.35</v>
      </c>
      <c r="AD11">
        <f>ROUND(P6,2)</f>
        <v>1.18</v>
      </c>
      <c r="AE11">
        <f>ROUND(G37,0)</f>
        <v>428</v>
      </c>
    </row>
    <row r="12" spans="1:31" x14ac:dyDescent="0.25">
      <c r="A12">
        <v>11</v>
      </c>
      <c r="B12">
        <v>322</v>
      </c>
      <c r="C12">
        <f t="shared" si="6"/>
        <v>269.71428571428572</v>
      </c>
      <c r="D12">
        <f t="shared" si="0"/>
        <v>275.38669950738904</v>
      </c>
      <c r="E12">
        <f t="shared" si="2"/>
        <v>1.1692648939690722</v>
      </c>
      <c r="F12">
        <f t="shared" si="1"/>
        <v>4</v>
      </c>
      <c r="G12">
        <f t="shared" si="3"/>
        <v>365.94192291315534</v>
      </c>
      <c r="J12" t="s">
        <v>11</v>
      </c>
    </row>
    <row r="13" spans="1:31" x14ac:dyDescent="0.25">
      <c r="A13">
        <v>12</v>
      </c>
      <c r="B13">
        <v>363</v>
      </c>
      <c r="C13">
        <f t="shared" si="6"/>
        <v>282.42857142857144</v>
      </c>
      <c r="D13">
        <f t="shared" si="0"/>
        <v>286.29908515130182</v>
      </c>
      <c r="E13">
        <f t="shared" si="2"/>
        <v>1.2679048548414455</v>
      </c>
      <c r="F13">
        <f t="shared" si="1"/>
        <v>5</v>
      </c>
      <c r="G13">
        <f t="shared" si="3"/>
        <v>332.56421829478973</v>
      </c>
      <c r="J13" t="s">
        <v>24</v>
      </c>
    </row>
    <row r="14" spans="1:31" x14ac:dyDescent="0.25">
      <c r="A14">
        <v>13</v>
      </c>
      <c r="B14">
        <v>270</v>
      </c>
      <c r="C14">
        <f t="shared" si="6"/>
        <v>280.85714285714283</v>
      </c>
      <c r="D14">
        <f t="shared" si="0"/>
        <v>297.21147079521455</v>
      </c>
      <c r="E14">
        <f t="shared" si="2"/>
        <v>0.90844407612395328</v>
      </c>
      <c r="F14">
        <f t="shared" si="1"/>
        <v>6</v>
      </c>
      <c r="G14">
        <f t="shared" si="3"/>
        <v>277.81280885069998</v>
      </c>
      <c r="J14" t="s">
        <v>12</v>
      </c>
    </row>
    <row r="15" spans="1:31" x14ac:dyDescent="0.25">
      <c r="A15">
        <v>14</v>
      </c>
      <c r="B15">
        <v>237</v>
      </c>
      <c r="C15">
        <f t="shared" si="6"/>
        <v>302.42857142857144</v>
      </c>
      <c r="D15">
        <f t="shared" si="0"/>
        <v>308.12385643912728</v>
      </c>
      <c r="E15">
        <f t="shared" si="2"/>
        <v>0.7691712116644287</v>
      </c>
      <c r="F15">
        <f t="shared" si="1"/>
        <v>7</v>
      </c>
      <c r="G15">
        <f t="shared" si="3"/>
        <v>239.40611783101676</v>
      </c>
      <c r="J15" t="s">
        <v>13</v>
      </c>
    </row>
    <row r="16" spans="1:31" x14ac:dyDescent="0.25">
      <c r="A16">
        <v>15</v>
      </c>
      <c r="B16">
        <v>267</v>
      </c>
      <c r="C16">
        <f t="shared" si="6"/>
        <v>302.42857142857144</v>
      </c>
      <c r="D16">
        <f t="shared" si="0"/>
        <v>319.03624208304007</v>
      </c>
      <c r="E16">
        <f t="shared" si="2"/>
        <v>0.83689551461838041</v>
      </c>
      <c r="F16">
        <f t="shared" si="1"/>
        <v>1</v>
      </c>
      <c r="G16">
        <f t="shared" si="3"/>
        <v>249.18743207892913</v>
      </c>
      <c r="J16" t="s">
        <v>14</v>
      </c>
    </row>
    <row r="17" spans="1:10" x14ac:dyDescent="0.25">
      <c r="A17">
        <v>16</v>
      </c>
      <c r="B17">
        <v>253</v>
      </c>
      <c r="C17">
        <f t="shared" si="6"/>
        <v>312</v>
      </c>
      <c r="D17">
        <f t="shared" si="0"/>
        <v>329.94862772695274</v>
      </c>
      <c r="E17">
        <f t="shared" si="2"/>
        <v>0.76678603497441677</v>
      </c>
      <c r="F17">
        <f t="shared" si="1"/>
        <v>2</v>
      </c>
      <c r="G17">
        <f t="shared" si="3"/>
        <v>304.86283609115429</v>
      </c>
      <c r="J17" t="s">
        <v>15</v>
      </c>
    </row>
    <row r="18" spans="1:10" x14ac:dyDescent="0.25">
      <c r="A18">
        <v>17</v>
      </c>
      <c r="B18">
        <v>405</v>
      </c>
      <c r="C18">
        <f t="shared" si="6"/>
        <v>325.42857142857144</v>
      </c>
      <c r="D18">
        <f t="shared" si="0"/>
        <v>340.86101337086552</v>
      </c>
      <c r="E18">
        <f t="shared" si="2"/>
        <v>1.188167564236364</v>
      </c>
      <c r="F18">
        <f t="shared" si="1"/>
        <v>3</v>
      </c>
      <c r="G18">
        <f t="shared" si="3"/>
        <v>372.50263222744184</v>
      </c>
    </row>
    <row r="19" spans="1:10" x14ac:dyDescent="0.25">
      <c r="A19">
        <v>18</v>
      </c>
      <c r="B19">
        <v>322</v>
      </c>
      <c r="C19">
        <f t="shared" si="6"/>
        <v>335</v>
      </c>
      <c r="D19">
        <f t="shared" si="0"/>
        <v>351.77339901477825</v>
      </c>
      <c r="E19">
        <f t="shared" si="2"/>
        <v>0.91536199411847097</v>
      </c>
      <c r="F19">
        <f t="shared" si="1"/>
        <v>4</v>
      </c>
      <c r="G19">
        <f t="shared" si="3"/>
        <v>467.44680950617453</v>
      </c>
    </row>
    <row r="20" spans="1:10" x14ac:dyDescent="0.25">
      <c r="A20">
        <v>19</v>
      </c>
      <c r="B20">
        <v>430</v>
      </c>
      <c r="C20">
        <f t="shared" si="6"/>
        <v>343.85714285714283</v>
      </c>
      <c r="D20">
        <f t="shared" si="0"/>
        <v>362.68578465869098</v>
      </c>
      <c r="E20">
        <f t="shared" si="2"/>
        <v>1.1855992657794838</v>
      </c>
      <c r="F20">
        <f t="shared" si="1"/>
        <v>5</v>
      </c>
      <c r="G20">
        <f t="shared" si="3"/>
        <v>421.29479525897659</v>
      </c>
    </row>
    <row r="21" spans="1:10" x14ac:dyDescent="0.25">
      <c r="A21">
        <v>20</v>
      </c>
      <c r="B21">
        <v>364</v>
      </c>
      <c r="C21">
        <f t="shared" si="6"/>
        <v>353.57142857142856</v>
      </c>
      <c r="D21">
        <f t="shared" si="0"/>
        <v>373.59817030260376</v>
      </c>
      <c r="E21">
        <f t="shared" si="2"/>
        <v>0.97430884017759101</v>
      </c>
      <c r="F21">
        <f t="shared" si="1"/>
        <v>6</v>
      </c>
      <c r="G21">
        <f t="shared" si="3"/>
        <v>349.21383348882392</v>
      </c>
    </row>
    <row r="22" spans="1:10" x14ac:dyDescent="0.25">
      <c r="A22">
        <v>21</v>
      </c>
      <c r="B22">
        <v>304</v>
      </c>
      <c r="C22">
        <f t="shared" si="6"/>
        <v>375.14285714285717</v>
      </c>
      <c r="D22">
        <f t="shared" si="0"/>
        <v>384.51055594651643</v>
      </c>
      <c r="E22">
        <f t="shared" si="2"/>
        <v>0.79061548583931451</v>
      </c>
      <c r="F22">
        <f t="shared" si="1"/>
        <v>7</v>
      </c>
      <c r="G22">
        <f t="shared" si="3"/>
        <v>298.75706648630637</v>
      </c>
    </row>
    <row r="23" spans="1:10" x14ac:dyDescent="0.25">
      <c r="A23">
        <v>22</v>
      </c>
      <c r="B23">
        <v>329</v>
      </c>
      <c r="C23">
        <f t="shared" si="6"/>
        <v>410.57142857142856</v>
      </c>
      <c r="D23">
        <f t="shared" si="0"/>
        <v>395.42294159042922</v>
      </c>
      <c r="E23">
        <f t="shared" si="2"/>
        <v>0.83202051625211793</v>
      </c>
      <c r="F23">
        <f t="shared" si="1"/>
        <v>1</v>
      </c>
      <c r="G23">
        <f t="shared" si="3"/>
        <v>308.85026339536842</v>
      </c>
    </row>
    <row r="24" spans="1:10" x14ac:dyDescent="0.25">
      <c r="A24">
        <v>23</v>
      </c>
      <c r="B24">
        <v>321</v>
      </c>
      <c r="C24">
        <f t="shared" si="6"/>
        <v>431.14285714285717</v>
      </c>
      <c r="D24">
        <f t="shared" si="0"/>
        <v>406.33532723434195</v>
      </c>
      <c r="E24">
        <f t="shared" si="2"/>
        <v>0.7899879200384482</v>
      </c>
      <c r="F24">
        <f t="shared" si="1"/>
        <v>2</v>
      </c>
      <c r="G24">
        <f t="shared" si="3"/>
        <v>375.44190172296192</v>
      </c>
    </row>
    <row r="25" spans="1:10" x14ac:dyDescent="0.25">
      <c r="A25">
        <v>24</v>
      </c>
      <c r="B25">
        <v>556</v>
      </c>
      <c r="C25">
        <f t="shared" si="6"/>
        <v>434</v>
      </c>
      <c r="D25">
        <f t="shared" si="0"/>
        <v>417.24771287825467</v>
      </c>
      <c r="E25">
        <f t="shared" si="2"/>
        <v>1.3325417559861634</v>
      </c>
      <c r="F25">
        <f t="shared" si="1"/>
        <v>3</v>
      </c>
      <c r="G25">
        <f t="shared" si="3"/>
        <v>455.98019498029953</v>
      </c>
    </row>
    <row r="26" spans="1:10" x14ac:dyDescent="0.25">
      <c r="A26">
        <v>25</v>
      </c>
      <c r="B26">
        <v>570</v>
      </c>
      <c r="C26">
        <f t="shared" si="6"/>
        <v>446.28571428571428</v>
      </c>
      <c r="D26">
        <f t="shared" si="0"/>
        <v>428.16009852216746</v>
      </c>
      <c r="E26">
        <f t="shared" si="2"/>
        <v>1.3312777205708928</v>
      </c>
      <c r="F26">
        <f t="shared" si="1"/>
        <v>4</v>
      </c>
      <c r="G26">
        <f t="shared" si="3"/>
        <v>568.95169609919378</v>
      </c>
    </row>
    <row r="27" spans="1:10" x14ac:dyDescent="0.25">
      <c r="A27">
        <v>26</v>
      </c>
      <c r="B27">
        <v>574</v>
      </c>
      <c r="C27">
        <f t="shared" si="6"/>
        <v>455.42857142857144</v>
      </c>
      <c r="D27">
        <f t="shared" si="0"/>
        <v>439.07248416608013</v>
      </c>
      <c r="E27">
        <f t="shared" si="2"/>
        <v>1.3073012331669667</v>
      </c>
      <c r="F27">
        <f t="shared" si="1"/>
        <v>5</v>
      </c>
      <c r="G27">
        <f t="shared" si="3"/>
        <v>510.02537222316346</v>
      </c>
    </row>
    <row r="28" spans="1:10" x14ac:dyDescent="0.25">
      <c r="A28">
        <v>27</v>
      </c>
      <c r="B28">
        <v>384</v>
      </c>
      <c r="C28">
        <f t="shared" si="6"/>
        <v>474.71428571428572</v>
      </c>
      <c r="D28">
        <f t="shared" si="0"/>
        <v>449.98486980999292</v>
      </c>
      <c r="E28">
        <f t="shared" si="2"/>
        <v>0.85336202562131658</v>
      </c>
      <c r="F28">
        <f t="shared" si="1"/>
        <v>6</v>
      </c>
      <c r="G28">
        <f t="shared" si="3"/>
        <v>420.61485812694781</v>
      </c>
    </row>
    <row r="29" spans="1:10" x14ac:dyDescent="0.25">
      <c r="A29">
        <v>28</v>
      </c>
      <c r="B29">
        <v>390</v>
      </c>
      <c r="C29">
        <f t="shared" si="6"/>
        <v>453.85714285714283</v>
      </c>
      <c r="D29">
        <f t="shared" si="0"/>
        <v>460.89725545390559</v>
      </c>
      <c r="E29">
        <f t="shared" si="2"/>
        <v>0.84617557467534965</v>
      </c>
      <c r="F29">
        <f t="shared" si="1"/>
        <v>7</v>
      </c>
      <c r="G29">
        <f t="shared" si="3"/>
        <v>358.10801514159601</v>
      </c>
    </row>
    <row r="30" spans="1:10" x14ac:dyDescent="0.25">
      <c r="A30">
        <v>29</v>
      </c>
      <c r="B30">
        <v>393</v>
      </c>
      <c r="C30">
        <f t="shared" si="6"/>
        <v>479.28571428571428</v>
      </c>
      <c r="D30">
        <f t="shared" si="0"/>
        <v>471.80964109781837</v>
      </c>
      <c r="E30">
        <f t="shared" si="2"/>
        <v>0.83296305494215395</v>
      </c>
      <c r="F30">
        <f t="shared" si="1"/>
        <v>1</v>
      </c>
      <c r="G30">
        <f t="shared" si="3"/>
        <v>368.5130947118077</v>
      </c>
    </row>
    <row r="31" spans="1:10" x14ac:dyDescent="0.25">
      <c r="A31">
        <v>30</v>
      </c>
      <c r="B31">
        <v>456</v>
      </c>
      <c r="C31">
        <f t="shared" si="6"/>
        <v>468.42857142857144</v>
      </c>
      <c r="D31">
        <f t="shared" si="0"/>
        <v>482.72202674173116</v>
      </c>
      <c r="E31">
        <f t="shared" si="2"/>
        <v>0.94464303416585516</v>
      </c>
      <c r="F31">
        <f t="shared" si="1"/>
        <v>2</v>
      </c>
      <c r="G31">
        <f t="shared" si="3"/>
        <v>446.02096735476954</v>
      </c>
    </row>
    <row r="32" spans="1:10" x14ac:dyDescent="0.25">
      <c r="A32">
        <v>31</v>
      </c>
      <c r="B32">
        <v>410</v>
      </c>
      <c r="C32">
        <f t="shared" si="6"/>
        <v>492.28571428571428</v>
      </c>
      <c r="D32">
        <f t="shared" si="0"/>
        <v>493.63441238564383</v>
      </c>
      <c r="E32">
        <f t="shared" si="2"/>
        <v>0.83057418549599449</v>
      </c>
      <c r="F32">
        <f t="shared" si="1"/>
        <v>3</v>
      </c>
      <c r="G32">
        <f t="shared" si="3"/>
        <v>539.45775773315722</v>
      </c>
    </row>
    <row r="33" spans="1:7" x14ac:dyDescent="0.25">
      <c r="A33">
        <v>32</v>
      </c>
      <c r="B33">
        <v>748</v>
      </c>
      <c r="C33">
        <f>AVERAGE(B30:B36)</f>
        <v>499.85714285714283</v>
      </c>
      <c r="D33">
        <f t="shared" si="0"/>
        <v>504.54679802955661</v>
      </c>
      <c r="E33">
        <f t="shared" si="2"/>
        <v>1.4825185749294594</v>
      </c>
      <c r="F33">
        <f t="shared" si="1"/>
        <v>4</v>
      </c>
      <c r="G33">
        <f t="shared" si="3"/>
        <v>670.45658269221292</v>
      </c>
    </row>
    <row r="34" spans="1:7" x14ac:dyDescent="0.25">
      <c r="A34">
        <v>33</v>
      </c>
      <c r="B34">
        <v>498</v>
      </c>
      <c r="D34">
        <f t="shared" si="0"/>
        <v>515.45918367346928</v>
      </c>
      <c r="E34">
        <f t="shared" si="2"/>
        <v>0.96612887261209557</v>
      </c>
      <c r="F34">
        <f t="shared" si="1"/>
        <v>5</v>
      </c>
      <c r="G34">
        <f t="shared" si="3"/>
        <v>598.75594918735032</v>
      </c>
    </row>
    <row r="35" spans="1:7" x14ac:dyDescent="0.25">
      <c r="A35">
        <v>34</v>
      </c>
      <c r="B35">
        <v>551</v>
      </c>
      <c r="D35">
        <f t="shared" si="0"/>
        <v>526.37156931738207</v>
      </c>
      <c r="E35">
        <f t="shared" si="2"/>
        <v>1.046789059512764</v>
      </c>
      <c r="F35">
        <f t="shared" si="1"/>
        <v>6</v>
      </c>
      <c r="G35">
        <f t="shared" si="3"/>
        <v>492.01588276507175</v>
      </c>
    </row>
    <row r="36" spans="1:7" x14ac:dyDescent="0.25">
      <c r="A36">
        <v>35</v>
      </c>
      <c r="B36">
        <v>443</v>
      </c>
      <c r="D36">
        <f t="shared" si="0"/>
        <v>537.28395496129485</v>
      </c>
      <c r="E36">
        <f t="shared" si="2"/>
        <v>0.8245174565689628</v>
      </c>
      <c r="F36">
        <f t="shared" si="1"/>
        <v>7</v>
      </c>
      <c r="G36">
        <f>VLOOKUP(F36,$O$2:$Q$8,3)*D36</f>
        <v>417.45896379688577</v>
      </c>
    </row>
    <row r="37" spans="1:7" x14ac:dyDescent="0.25">
      <c r="A37">
        <v>36</v>
      </c>
      <c r="D37">
        <f t="shared" si="0"/>
        <v>548.19634060520752</v>
      </c>
      <c r="F37">
        <f t="shared" si="1"/>
        <v>1</v>
      </c>
      <c r="G37">
        <f>VLOOKUP(F37,$O$2:$Q$8,3)*D37</f>
        <v>428.17592602824692</v>
      </c>
    </row>
    <row r="38" spans="1:7" x14ac:dyDescent="0.25">
      <c r="A38">
        <v>37</v>
      </c>
      <c r="D38">
        <f t="shared" si="0"/>
        <v>559.10872624912031</v>
      </c>
      <c r="F38">
        <f t="shared" si="1"/>
        <v>2</v>
      </c>
      <c r="G38">
        <f t="shared" ref="G38:G43" si="7">VLOOKUP(F38,$O$2:$Q$8,3)*D38</f>
        <v>516.60003298657705</v>
      </c>
    </row>
    <row r="39" spans="1:7" x14ac:dyDescent="0.25">
      <c r="A39">
        <v>38</v>
      </c>
      <c r="D39">
        <f t="shared" si="0"/>
        <v>570.02111189303298</v>
      </c>
      <c r="F39">
        <f t="shared" si="1"/>
        <v>3</v>
      </c>
      <c r="G39">
        <f t="shared" si="7"/>
        <v>622.93532048601492</v>
      </c>
    </row>
    <row r="40" spans="1:7" x14ac:dyDescent="0.25">
      <c r="A40">
        <v>39</v>
      </c>
      <c r="D40">
        <f t="shared" si="0"/>
        <v>580.93349753694577</v>
      </c>
      <c r="F40">
        <f t="shared" si="1"/>
        <v>4</v>
      </c>
      <c r="G40">
        <f t="shared" si="7"/>
        <v>771.96146928523206</v>
      </c>
    </row>
    <row r="41" spans="1:7" x14ac:dyDescent="0.25">
      <c r="A41">
        <v>40</v>
      </c>
      <c r="D41">
        <f t="shared" si="0"/>
        <v>591.84588318085855</v>
      </c>
      <c r="F41">
        <f t="shared" si="1"/>
        <v>5</v>
      </c>
      <c r="G41">
        <f t="shared" si="7"/>
        <v>687.4865261515373</v>
      </c>
    </row>
    <row r="42" spans="1:7" x14ac:dyDescent="0.25">
      <c r="A42">
        <v>41</v>
      </c>
      <c r="D42">
        <f t="shared" si="0"/>
        <v>602.75826882477122</v>
      </c>
      <c r="F42">
        <f t="shared" si="1"/>
        <v>6</v>
      </c>
      <c r="G42">
        <f t="shared" si="7"/>
        <v>563.41690740319564</v>
      </c>
    </row>
    <row r="43" spans="1:7" x14ac:dyDescent="0.25">
      <c r="A43">
        <v>42</v>
      </c>
      <c r="D43">
        <f t="shared" si="0"/>
        <v>613.67065446868401</v>
      </c>
      <c r="F43">
        <f t="shared" si="1"/>
        <v>7</v>
      </c>
      <c r="G43">
        <f t="shared" si="7"/>
        <v>476.80991245217541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8B870B-7F78-4315-8A99-8A30C80AC66F}">
  <dimension ref="A1:AE43"/>
  <sheetViews>
    <sheetView workbookViewId="0">
      <selection activeCell="Q11" sqref="Q11"/>
    </sheetView>
  </sheetViews>
  <sheetFormatPr defaultRowHeight="15" x14ac:dyDescent="0.25"/>
  <cols>
    <col min="13" max="13" width="14.85546875" customWidth="1"/>
    <col min="30" max="30" width="12.7109375" bestFit="1" customWidth="1"/>
  </cols>
  <sheetData>
    <row r="1" spans="1:31" x14ac:dyDescent="0.25">
      <c r="A1" t="s">
        <v>0</v>
      </c>
      <c r="B1" t="s">
        <v>1</v>
      </c>
      <c r="C1" t="s">
        <v>5</v>
      </c>
      <c r="D1" t="s">
        <v>4</v>
      </c>
      <c r="E1" t="s">
        <v>6</v>
      </c>
      <c r="P1">
        <v>0.2</v>
      </c>
      <c r="U1" t="s">
        <v>2</v>
      </c>
      <c r="V1" t="s">
        <v>3</v>
      </c>
      <c r="W1" t="s">
        <v>8</v>
      </c>
    </row>
    <row r="2" spans="1:31" x14ac:dyDescent="0.25">
      <c r="A2">
        <v>1</v>
      </c>
      <c r="B2">
        <v>126</v>
      </c>
      <c r="D2">
        <f t="shared" ref="D2:D43" si="0">$U$2+$V$2*A2</f>
        <v>188.77614356087273</v>
      </c>
      <c r="E2">
        <f>B2/D2</f>
        <v>0.66745722008761166</v>
      </c>
      <c r="F2">
        <f t="shared" ref="F2:F43" si="1">IF(MOD(A2,$W$2)&gt;0, MOD(A2,$W$2),$W$2)</f>
        <v>1</v>
      </c>
      <c r="G2">
        <f>VLOOKUP(F2,$O$2:$Q$8,3)*D2</f>
        <v>134.49075689118143</v>
      </c>
      <c r="O2">
        <v>1</v>
      </c>
      <c r="P2">
        <f>AVERAGEIF($F$2:$F$36,O2,$E$2:$E$36)</f>
        <v>0.71742732726798586</v>
      </c>
      <c r="Q2">
        <f>P2/$P$9</f>
        <v>0.71243513271481562</v>
      </c>
      <c r="U2">
        <f>INTERCEPT($C$5:$C$33,$A$5:$A$33)</f>
        <v>177.82730471498954</v>
      </c>
      <c r="V2">
        <f>SLOPE($C$5:$C$33,$A$5:$A$33)</f>
        <v>10.948838845883177</v>
      </c>
      <c r="W2">
        <v>7</v>
      </c>
    </row>
    <row r="3" spans="1:31" x14ac:dyDescent="0.25">
      <c r="A3">
        <v>2</v>
      </c>
      <c r="B3">
        <v>226</v>
      </c>
      <c r="D3">
        <f t="shared" si="0"/>
        <v>199.72498240675588</v>
      </c>
      <c r="E3">
        <f t="shared" ref="E3:E36" si="2">B3/D3</f>
        <v>1.1315559890236111</v>
      </c>
      <c r="F3">
        <f t="shared" si="1"/>
        <v>2</v>
      </c>
      <c r="G3">
        <f t="shared" ref="G3:G37" si="3">VLOOKUP(F3,$O$2:$Q$8,3)*D3</f>
        <v>195.35053903743187</v>
      </c>
      <c r="O3">
        <v>2</v>
      </c>
      <c r="P3">
        <f t="shared" ref="P3:P8" si="4">AVERAGEIF($F$2:$F$36,O3,$E$2:$E$36)</f>
        <v>0.98495141768881156</v>
      </c>
      <c r="Q3">
        <f t="shared" ref="Q3:Q8" si="5">P3/$P$9</f>
        <v>0.9780976655168</v>
      </c>
    </row>
    <row r="4" spans="1:31" x14ac:dyDescent="0.25">
      <c r="A4">
        <v>3</v>
      </c>
      <c r="B4">
        <v>203</v>
      </c>
      <c r="D4">
        <f t="shared" si="0"/>
        <v>210.67382125263907</v>
      </c>
      <c r="E4">
        <f t="shared" si="2"/>
        <v>0.96357487035165768</v>
      </c>
      <c r="F4">
        <f t="shared" si="1"/>
        <v>3</v>
      </c>
      <c r="G4">
        <f t="shared" si="3"/>
        <v>231.99011210087463</v>
      </c>
      <c r="O4">
        <v>3</v>
      </c>
      <c r="P4">
        <f t="shared" si="4"/>
        <v>1.1088977170585625</v>
      </c>
      <c r="Q4">
        <f t="shared" si="5"/>
        <v>1.1011814886229891</v>
      </c>
    </row>
    <row r="5" spans="1:31" x14ac:dyDescent="0.25">
      <c r="A5">
        <v>4</v>
      </c>
      <c r="B5">
        <v>450</v>
      </c>
      <c r="C5">
        <f>AVERAGE(B2:B8)</f>
        <v>224.85714285714286</v>
      </c>
      <c r="D5">
        <f t="shared" si="0"/>
        <v>221.62266009852226</v>
      </c>
      <c r="E5">
        <f t="shared" si="2"/>
        <v>2.0304782904417475</v>
      </c>
      <c r="F5">
        <f t="shared" si="1"/>
        <v>4</v>
      </c>
      <c r="G5">
        <f t="shared" si="3"/>
        <v>322.94226958248083</v>
      </c>
      <c r="O5">
        <v>4</v>
      </c>
      <c r="P5">
        <f t="shared" si="4"/>
        <v>1.4673824380740339</v>
      </c>
      <c r="Q5">
        <f t="shared" si="5"/>
        <v>1.457171705451586</v>
      </c>
    </row>
    <row r="6" spans="1:31" x14ac:dyDescent="0.25">
      <c r="A6">
        <v>5</v>
      </c>
      <c r="B6">
        <v>190</v>
      </c>
      <c r="C6">
        <f t="shared" ref="C6:C32" si="6">AVERAGE(B3:B9)</f>
        <v>231.85714285714286</v>
      </c>
      <c r="D6">
        <f t="shared" si="0"/>
        <v>232.57149894440542</v>
      </c>
      <c r="E6">
        <f t="shared" si="2"/>
        <v>0.8169530697543389</v>
      </c>
      <c r="F6">
        <f t="shared" si="1"/>
        <v>5</v>
      </c>
      <c r="G6">
        <f t="shared" si="3"/>
        <v>248.29855601744629</v>
      </c>
      <c r="O6">
        <v>5</v>
      </c>
      <c r="P6">
        <f t="shared" si="4"/>
        <v>1.0751035335272459</v>
      </c>
      <c r="Q6">
        <f t="shared" si="5"/>
        <v>1.0676224608106444</v>
      </c>
    </row>
    <row r="7" spans="1:31" x14ac:dyDescent="0.25">
      <c r="A7">
        <v>6</v>
      </c>
      <c r="B7">
        <v>201</v>
      </c>
      <c r="C7">
        <f t="shared" si="6"/>
        <v>230.42857142857142</v>
      </c>
      <c r="D7">
        <f t="shared" si="0"/>
        <v>243.52033779028861</v>
      </c>
      <c r="E7">
        <f t="shared" si="2"/>
        <v>0.82539307321877298</v>
      </c>
      <c r="F7">
        <f t="shared" si="1"/>
        <v>6</v>
      </c>
      <c r="G7">
        <f t="shared" si="3"/>
        <v>225.16382265150014</v>
      </c>
      <c r="O7">
        <v>6</v>
      </c>
      <c r="P7">
        <f t="shared" si="4"/>
        <v>0.93109922021621139</v>
      </c>
      <c r="Q7">
        <f t="shared" si="5"/>
        <v>0.924620196796062</v>
      </c>
    </row>
    <row r="8" spans="1:31" x14ac:dyDescent="0.25">
      <c r="A8">
        <v>7</v>
      </c>
      <c r="B8">
        <v>178</v>
      </c>
      <c r="C8">
        <f t="shared" si="6"/>
        <v>249</v>
      </c>
      <c r="D8">
        <f t="shared" si="0"/>
        <v>254.46917663617177</v>
      </c>
      <c r="E8">
        <f t="shared" si="2"/>
        <v>0.69949532730439945</v>
      </c>
      <c r="F8">
        <f t="shared" si="1"/>
        <v>7</v>
      </c>
      <c r="G8">
        <f t="shared" si="3"/>
        <v>193.10936762944522</v>
      </c>
      <c r="O8">
        <v>7</v>
      </c>
      <c r="P8">
        <f t="shared" si="4"/>
        <v>0.76418893374700159</v>
      </c>
      <c r="Q8">
        <f t="shared" si="5"/>
        <v>0.75887135008710327</v>
      </c>
    </row>
    <row r="9" spans="1:31" x14ac:dyDescent="0.25">
      <c r="A9">
        <v>8</v>
      </c>
      <c r="B9">
        <v>175</v>
      </c>
      <c r="C9">
        <f t="shared" si="6"/>
        <v>234</v>
      </c>
      <c r="D9">
        <f t="shared" si="0"/>
        <v>265.41801548205495</v>
      </c>
      <c r="E9">
        <f t="shared" si="2"/>
        <v>0.65933730866822726</v>
      </c>
      <c r="F9">
        <f t="shared" si="1"/>
        <v>1</v>
      </c>
      <c r="G9">
        <f t="shared" si="3"/>
        <v>189.0931190848608</v>
      </c>
      <c r="P9">
        <f>AVERAGE(P2:P8)</f>
        <v>1.0070072267971217</v>
      </c>
      <c r="Q9">
        <f>AVERAGE(Q2:Q8)</f>
        <v>1.0000000000000002</v>
      </c>
    </row>
    <row r="10" spans="1:31" x14ac:dyDescent="0.25">
      <c r="A10">
        <v>9</v>
      </c>
      <c r="B10">
        <v>216</v>
      </c>
      <c r="C10">
        <f t="shared" si="6"/>
        <v>264.85714285714283</v>
      </c>
      <c r="D10">
        <f t="shared" si="0"/>
        <v>276.36685432793814</v>
      </c>
      <c r="E10">
        <f t="shared" si="2"/>
        <v>0.78156984680837827</v>
      </c>
      <c r="F10">
        <f t="shared" si="1"/>
        <v>2</v>
      </c>
      <c r="G10">
        <f t="shared" si="3"/>
        <v>270.31377504437785</v>
      </c>
      <c r="J10" t="s">
        <v>10</v>
      </c>
      <c r="X10" t="s">
        <v>16</v>
      </c>
      <c r="Y10" t="s">
        <v>17</v>
      </c>
      <c r="Z10" t="s">
        <v>18</v>
      </c>
      <c r="AA10" t="s">
        <v>19</v>
      </c>
      <c r="AB10" t="s">
        <v>20</v>
      </c>
      <c r="AC10" t="s">
        <v>21</v>
      </c>
      <c r="AD10" t="s">
        <v>22</v>
      </c>
      <c r="AE10" t="s">
        <v>23</v>
      </c>
    </row>
    <row r="11" spans="1:31" x14ac:dyDescent="0.25">
      <c r="A11">
        <v>10</v>
      </c>
      <c r="B11">
        <v>333</v>
      </c>
      <c r="C11">
        <f t="shared" si="6"/>
        <v>279.42857142857144</v>
      </c>
      <c r="D11">
        <f t="shared" si="0"/>
        <v>287.31569317382127</v>
      </c>
      <c r="E11">
        <f t="shared" si="2"/>
        <v>1.159003868955186</v>
      </c>
      <c r="F11">
        <f t="shared" si="1"/>
        <v>3</v>
      </c>
      <c r="G11">
        <f t="shared" si="3"/>
        <v>316.38672271389453</v>
      </c>
      <c r="J11" t="s">
        <v>9</v>
      </c>
      <c r="X11">
        <f>ROUND(C18,0)</f>
        <v>396</v>
      </c>
      <c r="Y11">
        <f>ROUND(U2,0)</f>
        <v>178</v>
      </c>
      <c r="Z11">
        <f>ROUND(V2,1)</f>
        <v>10.9</v>
      </c>
      <c r="AA11">
        <f>ROUND(D37,0)</f>
        <v>572</v>
      </c>
      <c r="AB11">
        <f>ROUND(E23,2)</f>
        <v>0.74</v>
      </c>
      <c r="AC11">
        <f>ROUND(P5,2)</f>
        <v>1.47</v>
      </c>
      <c r="AD11">
        <f>ROUND(P6,2)</f>
        <v>1.08</v>
      </c>
      <c r="AE11">
        <f>ROUND(G37,0)</f>
        <v>408</v>
      </c>
    </row>
    <row r="12" spans="1:31" x14ac:dyDescent="0.25">
      <c r="A12">
        <v>11</v>
      </c>
      <c r="B12">
        <v>345</v>
      </c>
      <c r="C12">
        <f t="shared" si="6"/>
        <v>287.71428571428572</v>
      </c>
      <c r="D12">
        <f t="shared" si="0"/>
        <v>298.26453201970446</v>
      </c>
      <c r="E12">
        <f t="shared" si="2"/>
        <v>1.156691335921926</v>
      </c>
      <c r="F12">
        <f t="shared" si="1"/>
        <v>4</v>
      </c>
      <c r="G12">
        <f t="shared" si="3"/>
        <v>434.62263679887195</v>
      </c>
      <c r="J12" t="s">
        <v>11</v>
      </c>
    </row>
    <row r="13" spans="1:31" x14ac:dyDescent="0.25">
      <c r="A13">
        <v>12</v>
      </c>
      <c r="B13">
        <v>406</v>
      </c>
      <c r="C13">
        <f t="shared" si="6"/>
        <v>299.28571428571428</v>
      </c>
      <c r="D13">
        <f t="shared" si="0"/>
        <v>309.21337086558765</v>
      </c>
      <c r="E13">
        <f t="shared" si="2"/>
        <v>1.3130091977053755</v>
      </c>
      <c r="F13">
        <f t="shared" si="1"/>
        <v>5</v>
      </c>
      <c r="G13">
        <f t="shared" si="3"/>
        <v>330.12313991907308</v>
      </c>
      <c r="J13" t="s">
        <v>24</v>
      </c>
    </row>
    <row r="14" spans="1:31" x14ac:dyDescent="0.25">
      <c r="A14">
        <v>13</v>
      </c>
      <c r="B14">
        <v>303</v>
      </c>
      <c r="C14">
        <f t="shared" si="6"/>
        <v>317.85714285714283</v>
      </c>
      <c r="D14">
        <f t="shared" si="0"/>
        <v>320.16220971147084</v>
      </c>
      <c r="E14">
        <f t="shared" si="2"/>
        <v>0.94639526717741806</v>
      </c>
      <c r="F14">
        <f t="shared" si="1"/>
        <v>6</v>
      </c>
      <c r="G14">
        <f t="shared" si="3"/>
        <v>296.02844535008222</v>
      </c>
      <c r="J14" t="s">
        <v>12</v>
      </c>
    </row>
    <row r="15" spans="1:31" x14ac:dyDescent="0.25">
      <c r="A15">
        <v>14</v>
      </c>
      <c r="B15">
        <v>236</v>
      </c>
      <c r="C15">
        <f t="shared" si="6"/>
        <v>341.14285714285717</v>
      </c>
      <c r="D15">
        <f t="shared" si="0"/>
        <v>331.11104855735402</v>
      </c>
      <c r="E15">
        <f t="shared" si="2"/>
        <v>0.71275181250595088</v>
      </c>
      <c r="F15">
        <f t="shared" si="1"/>
        <v>7</v>
      </c>
      <c r="G15">
        <f t="shared" si="3"/>
        <v>251.27068844747566</v>
      </c>
      <c r="J15" t="s">
        <v>13</v>
      </c>
    </row>
    <row r="16" spans="1:31" x14ac:dyDescent="0.25">
      <c r="A16">
        <v>15</v>
      </c>
      <c r="B16">
        <v>256</v>
      </c>
      <c r="C16">
        <f t="shared" si="6"/>
        <v>373.71428571428572</v>
      </c>
      <c r="D16">
        <f t="shared" si="0"/>
        <v>342.05988740323721</v>
      </c>
      <c r="E16">
        <f t="shared" si="2"/>
        <v>0.74840695862772844</v>
      </c>
      <c r="F16">
        <f t="shared" si="1"/>
        <v>1</v>
      </c>
      <c r="G16">
        <f t="shared" si="3"/>
        <v>243.6954812785402</v>
      </c>
      <c r="J16" t="s">
        <v>14</v>
      </c>
    </row>
    <row r="17" spans="1:10" x14ac:dyDescent="0.25">
      <c r="A17">
        <v>16</v>
      </c>
      <c r="B17">
        <v>346</v>
      </c>
      <c r="C17">
        <f t="shared" si="6"/>
        <v>380.28571428571428</v>
      </c>
      <c r="D17">
        <f t="shared" si="0"/>
        <v>353.0087262491204</v>
      </c>
      <c r="E17">
        <f t="shared" si="2"/>
        <v>0.98014574222118722</v>
      </c>
      <c r="F17">
        <f t="shared" si="1"/>
        <v>2</v>
      </c>
      <c r="G17">
        <f t="shared" si="3"/>
        <v>345.27701105132377</v>
      </c>
      <c r="J17" t="s">
        <v>15</v>
      </c>
    </row>
    <row r="18" spans="1:10" x14ac:dyDescent="0.25">
      <c r="A18">
        <v>17</v>
      </c>
      <c r="B18">
        <v>496</v>
      </c>
      <c r="C18">
        <f t="shared" si="6"/>
        <v>396</v>
      </c>
      <c r="D18">
        <f t="shared" si="0"/>
        <v>363.95756509500359</v>
      </c>
      <c r="E18">
        <f t="shared" si="2"/>
        <v>1.3627962366176658</v>
      </c>
      <c r="F18">
        <f t="shared" si="1"/>
        <v>3</v>
      </c>
      <c r="G18">
        <f t="shared" si="3"/>
        <v>400.78333332691454</v>
      </c>
    </row>
    <row r="19" spans="1:10" x14ac:dyDescent="0.25">
      <c r="A19">
        <v>18</v>
      </c>
      <c r="B19">
        <v>573</v>
      </c>
      <c r="C19">
        <f t="shared" si="6"/>
        <v>409</v>
      </c>
      <c r="D19">
        <f t="shared" si="0"/>
        <v>374.90640394088672</v>
      </c>
      <c r="E19">
        <f t="shared" si="2"/>
        <v>1.5283814679525924</v>
      </c>
      <c r="F19">
        <f t="shared" si="1"/>
        <v>4</v>
      </c>
      <c r="G19">
        <f t="shared" si="3"/>
        <v>546.30300401526313</v>
      </c>
    </row>
    <row r="20" spans="1:10" x14ac:dyDescent="0.25">
      <c r="A20">
        <v>19</v>
      </c>
      <c r="B20">
        <v>452</v>
      </c>
      <c r="C20">
        <f t="shared" si="6"/>
        <v>416.85714285714283</v>
      </c>
      <c r="D20">
        <f t="shared" si="0"/>
        <v>385.85524278676991</v>
      </c>
      <c r="E20">
        <f t="shared" si="2"/>
        <v>1.1714237617597509</v>
      </c>
      <c r="F20">
        <f t="shared" si="1"/>
        <v>5</v>
      </c>
      <c r="G20">
        <f t="shared" si="3"/>
        <v>411.94772382069993</v>
      </c>
    </row>
    <row r="21" spans="1:10" x14ac:dyDescent="0.25">
      <c r="A21">
        <v>20</v>
      </c>
      <c r="B21">
        <v>413</v>
      </c>
      <c r="C21">
        <f t="shared" si="6"/>
        <v>428.71428571428572</v>
      </c>
      <c r="D21">
        <f t="shared" si="0"/>
        <v>396.80408163265304</v>
      </c>
      <c r="E21">
        <f t="shared" si="2"/>
        <v>1.0408159066829876</v>
      </c>
      <c r="F21">
        <f t="shared" si="1"/>
        <v>6</v>
      </c>
      <c r="G21">
        <f t="shared" si="3"/>
        <v>366.8930680486643</v>
      </c>
    </row>
    <row r="22" spans="1:10" x14ac:dyDescent="0.25">
      <c r="A22">
        <v>21</v>
      </c>
      <c r="B22">
        <v>327</v>
      </c>
      <c r="C22">
        <f t="shared" si="6"/>
        <v>417.85714285714283</v>
      </c>
      <c r="D22">
        <f t="shared" si="0"/>
        <v>407.75292047853623</v>
      </c>
      <c r="E22">
        <f t="shared" si="2"/>
        <v>0.80195624256040865</v>
      </c>
      <c r="F22">
        <f t="shared" si="1"/>
        <v>7</v>
      </c>
      <c r="G22">
        <f t="shared" si="3"/>
        <v>309.43200926550605</v>
      </c>
    </row>
    <row r="23" spans="1:10" x14ac:dyDescent="0.25">
      <c r="A23">
        <v>22</v>
      </c>
      <c r="B23">
        <v>311</v>
      </c>
      <c r="C23">
        <f t="shared" si="6"/>
        <v>417.28571428571428</v>
      </c>
      <c r="D23">
        <f t="shared" si="0"/>
        <v>418.70175932441941</v>
      </c>
      <c r="E23">
        <f t="shared" si="2"/>
        <v>0.74277213571254741</v>
      </c>
      <c r="F23">
        <f t="shared" si="1"/>
        <v>1</v>
      </c>
      <c r="G23">
        <f t="shared" si="3"/>
        <v>298.29784347221954</v>
      </c>
    </row>
    <row r="24" spans="1:10" x14ac:dyDescent="0.25">
      <c r="A24">
        <v>23</v>
      </c>
      <c r="B24">
        <v>429</v>
      </c>
      <c r="C24">
        <f t="shared" si="6"/>
        <v>415.85714285714283</v>
      </c>
      <c r="D24">
        <f t="shared" si="0"/>
        <v>429.6505981703026</v>
      </c>
      <c r="E24">
        <f t="shared" si="2"/>
        <v>0.99848575057715916</v>
      </c>
      <c r="F24">
        <f t="shared" si="1"/>
        <v>2</v>
      </c>
      <c r="G24">
        <f t="shared" si="3"/>
        <v>420.24024705826969</v>
      </c>
    </row>
    <row r="25" spans="1:10" x14ac:dyDescent="0.25">
      <c r="A25">
        <v>24</v>
      </c>
      <c r="B25">
        <v>420</v>
      </c>
      <c r="C25">
        <f t="shared" si="6"/>
        <v>414</v>
      </c>
      <c r="D25">
        <f t="shared" si="0"/>
        <v>440.59943701618579</v>
      </c>
      <c r="E25">
        <f t="shared" si="2"/>
        <v>0.95324679224356557</v>
      </c>
      <c r="F25">
        <f t="shared" si="1"/>
        <v>3</v>
      </c>
      <c r="G25">
        <f t="shared" si="3"/>
        <v>485.17994393993439</v>
      </c>
    </row>
    <row r="26" spans="1:10" x14ac:dyDescent="0.25">
      <c r="A26">
        <v>25</v>
      </c>
      <c r="B26">
        <v>569</v>
      </c>
      <c r="C26">
        <f t="shared" si="6"/>
        <v>421.85714285714283</v>
      </c>
      <c r="D26">
        <f t="shared" si="0"/>
        <v>451.54827586206898</v>
      </c>
      <c r="E26">
        <f t="shared" si="2"/>
        <v>1.2601088973569863</v>
      </c>
      <c r="F26">
        <f t="shared" si="1"/>
        <v>4</v>
      </c>
      <c r="G26">
        <f t="shared" si="3"/>
        <v>657.98337123165425</v>
      </c>
    </row>
    <row r="27" spans="1:10" x14ac:dyDescent="0.25">
      <c r="A27">
        <v>26</v>
      </c>
      <c r="B27">
        <v>442</v>
      </c>
      <c r="C27">
        <f t="shared" si="6"/>
        <v>431.85714285714283</v>
      </c>
      <c r="D27">
        <f t="shared" si="0"/>
        <v>462.49711470795216</v>
      </c>
      <c r="E27">
        <f t="shared" si="2"/>
        <v>0.95568163766622583</v>
      </c>
      <c r="F27">
        <f t="shared" si="1"/>
        <v>5</v>
      </c>
      <c r="G27">
        <f t="shared" si="3"/>
        <v>493.77230772232679</v>
      </c>
    </row>
    <row r="28" spans="1:10" x14ac:dyDescent="0.25">
      <c r="A28">
        <v>27</v>
      </c>
      <c r="B28">
        <v>400</v>
      </c>
      <c r="C28">
        <f t="shared" si="6"/>
        <v>445.28571428571428</v>
      </c>
      <c r="D28">
        <f t="shared" si="0"/>
        <v>473.44595355383535</v>
      </c>
      <c r="E28">
        <f t="shared" si="2"/>
        <v>0.84486940272162692</v>
      </c>
      <c r="F28">
        <f t="shared" si="1"/>
        <v>6</v>
      </c>
      <c r="G28">
        <f t="shared" si="3"/>
        <v>437.7576907472465</v>
      </c>
    </row>
    <row r="29" spans="1:10" x14ac:dyDescent="0.25">
      <c r="A29">
        <v>28</v>
      </c>
      <c r="B29">
        <v>382</v>
      </c>
      <c r="C29">
        <f t="shared" si="6"/>
        <v>467</v>
      </c>
      <c r="D29">
        <f t="shared" si="0"/>
        <v>484.39479239971854</v>
      </c>
      <c r="E29">
        <f t="shared" si="2"/>
        <v>0.78861293720262948</v>
      </c>
      <c r="F29">
        <f t="shared" si="1"/>
        <v>7</v>
      </c>
      <c r="G29">
        <f t="shared" si="3"/>
        <v>367.5933300835365</v>
      </c>
    </row>
    <row r="30" spans="1:10" x14ac:dyDescent="0.25">
      <c r="A30">
        <v>29</v>
      </c>
      <c r="B30">
        <v>381</v>
      </c>
      <c r="C30">
        <f t="shared" si="6"/>
        <v>488.42857142857144</v>
      </c>
      <c r="D30">
        <f t="shared" si="0"/>
        <v>495.34363124560173</v>
      </c>
      <c r="E30">
        <f t="shared" si="2"/>
        <v>0.76916301324381464</v>
      </c>
      <c r="F30">
        <f t="shared" si="1"/>
        <v>1</v>
      </c>
      <c r="G30">
        <f t="shared" si="3"/>
        <v>352.90020566589897</v>
      </c>
    </row>
    <row r="31" spans="1:10" x14ac:dyDescent="0.25">
      <c r="A31">
        <v>30</v>
      </c>
      <c r="B31">
        <v>523</v>
      </c>
      <c r="C31">
        <f t="shared" si="6"/>
        <v>511.42857142857144</v>
      </c>
      <c r="D31">
        <f t="shared" si="0"/>
        <v>506.2924700914848</v>
      </c>
      <c r="E31">
        <f t="shared" si="2"/>
        <v>1.0329997598137224</v>
      </c>
      <c r="F31">
        <f t="shared" si="1"/>
        <v>2</v>
      </c>
      <c r="G31">
        <f t="shared" si="3"/>
        <v>495.20348306521555</v>
      </c>
    </row>
    <row r="32" spans="1:10" x14ac:dyDescent="0.25">
      <c r="A32">
        <v>31</v>
      </c>
      <c r="B32">
        <v>572</v>
      </c>
      <c r="C32">
        <f t="shared" si="6"/>
        <v>532.71428571428567</v>
      </c>
      <c r="D32">
        <f t="shared" si="0"/>
        <v>517.24130893736799</v>
      </c>
      <c r="E32">
        <f t="shared" si="2"/>
        <v>1.1058668171247372</v>
      </c>
      <c r="F32">
        <f t="shared" si="1"/>
        <v>3</v>
      </c>
      <c r="G32">
        <f t="shared" si="3"/>
        <v>569.57655455295435</v>
      </c>
    </row>
    <row r="33" spans="1:7" x14ac:dyDescent="0.25">
      <c r="A33">
        <v>32</v>
      </c>
      <c r="B33">
        <v>719</v>
      </c>
      <c r="C33">
        <f>AVERAGE(B30:B36)</f>
        <v>543.71428571428567</v>
      </c>
      <c r="D33">
        <f t="shared" si="0"/>
        <v>528.19014778325118</v>
      </c>
      <c r="E33">
        <f t="shared" si="2"/>
        <v>1.3612521986969166</v>
      </c>
      <c r="F33">
        <f t="shared" si="1"/>
        <v>4</v>
      </c>
      <c r="G33">
        <f t="shared" si="3"/>
        <v>769.66373844804536</v>
      </c>
    </row>
    <row r="34" spans="1:7" x14ac:dyDescent="0.25">
      <c r="A34">
        <v>33</v>
      </c>
      <c r="B34">
        <v>603</v>
      </c>
      <c r="D34">
        <f t="shared" si="0"/>
        <v>539.13898662913437</v>
      </c>
      <c r="E34">
        <f t="shared" si="2"/>
        <v>1.1184500007505387</v>
      </c>
      <c r="F34">
        <f t="shared" si="1"/>
        <v>5</v>
      </c>
      <c r="G34">
        <f t="shared" si="3"/>
        <v>575.59689162395352</v>
      </c>
    </row>
    <row r="35" spans="1:7" x14ac:dyDescent="0.25">
      <c r="A35">
        <v>34</v>
      </c>
      <c r="B35">
        <v>549</v>
      </c>
      <c r="D35">
        <f t="shared" si="0"/>
        <v>550.08782547501755</v>
      </c>
      <c r="E35">
        <f t="shared" si="2"/>
        <v>0.99802245128025113</v>
      </c>
      <c r="F35">
        <f t="shared" si="1"/>
        <v>6</v>
      </c>
      <c r="G35">
        <f t="shared" si="3"/>
        <v>508.62231344582852</v>
      </c>
    </row>
    <row r="36" spans="1:7" x14ac:dyDescent="0.25">
      <c r="A36">
        <v>35</v>
      </c>
      <c r="B36">
        <v>459</v>
      </c>
      <c r="D36">
        <f t="shared" si="0"/>
        <v>561.03666432090074</v>
      </c>
      <c r="E36">
        <f t="shared" si="2"/>
        <v>0.81812834916161914</v>
      </c>
      <c r="F36">
        <f t="shared" si="1"/>
        <v>7</v>
      </c>
      <c r="G36">
        <f>VLOOKUP(F36,$O$2:$Q$8,3)*D36</f>
        <v>425.75465090156689</v>
      </c>
    </row>
    <row r="37" spans="1:7" x14ac:dyDescent="0.25">
      <c r="A37">
        <v>36</v>
      </c>
      <c r="D37">
        <f t="shared" si="0"/>
        <v>571.98550316678393</v>
      </c>
      <c r="F37">
        <f t="shared" si="1"/>
        <v>1</v>
      </c>
      <c r="G37">
        <f>VLOOKUP(F37,$O$2:$Q$8,3)*D37</f>
        <v>407.50256785957828</v>
      </c>
    </row>
    <row r="38" spans="1:7" x14ac:dyDescent="0.25">
      <c r="A38">
        <v>37</v>
      </c>
      <c r="D38">
        <f t="shared" si="0"/>
        <v>582.93434201266712</v>
      </c>
      <c r="F38">
        <f t="shared" si="1"/>
        <v>2</v>
      </c>
      <c r="G38">
        <f t="shared" ref="G38:G43" si="7">VLOOKUP(F38,$O$2:$Q$8,3)*D38</f>
        <v>570.16671907216153</v>
      </c>
    </row>
    <row r="39" spans="1:7" x14ac:dyDescent="0.25">
      <c r="A39">
        <v>38</v>
      </c>
      <c r="D39">
        <f t="shared" si="0"/>
        <v>593.8831808585503</v>
      </c>
      <c r="F39">
        <f t="shared" si="1"/>
        <v>3</v>
      </c>
      <c r="G39">
        <f t="shared" si="7"/>
        <v>653.97316516597436</v>
      </c>
    </row>
    <row r="40" spans="1:7" x14ac:dyDescent="0.25">
      <c r="A40">
        <v>39</v>
      </c>
      <c r="D40">
        <f t="shared" si="0"/>
        <v>604.83201970443349</v>
      </c>
      <c r="F40">
        <f t="shared" si="1"/>
        <v>4</v>
      </c>
      <c r="G40">
        <f t="shared" si="7"/>
        <v>881.3441056644366</v>
      </c>
    </row>
    <row r="41" spans="1:7" x14ac:dyDescent="0.25">
      <c r="A41">
        <v>40</v>
      </c>
      <c r="D41">
        <f t="shared" si="0"/>
        <v>615.78085855031657</v>
      </c>
      <c r="F41">
        <f t="shared" si="1"/>
        <v>5</v>
      </c>
      <c r="G41">
        <f t="shared" si="7"/>
        <v>657.42147552558026</v>
      </c>
    </row>
    <row r="42" spans="1:7" x14ac:dyDescent="0.25">
      <c r="A42">
        <v>41</v>
      </c>
      <c r="D42">
        <f t="shared" si="0"/>
        <v>626.72969739619975</v>
      </c>
      <c r="F42">
        <f t="shared" si="1"/>
        <v>6</v>
      </c>
      <c r="G42">
        <f t="shared" si="7"/>
        <v>579.48693614441061</v>
      </c>
    </row>
    <row r="43" spans="1:7" x14ac:dyDescent="0.25">
      <c r="A43">
        <v>42</v>
      </c>
      <c r="D43">
        <f t="shared" si="0"/>
        <v>637.67853624208294</v>
      </c>
      <c r="F43">
        <f t="shared" si="1"/>
        <v>7</v>
      </c>
      <c r="G43">
        <f t="shared" si="7"/>
        <v>483.91597171959728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9B9659-5A79-4BEB-89B2-DF07A89C3CFA}">
  <dimension ref="A1:AE43"/>
  <sheetViews>
    <sheetView workbookViewId="0">
      <selection activeCell="Q36" sqref="Q36"/>
    </sheetView>
  </sheetViews>
  <sheetFormatPr defaultRowHeight="15" x14ac:dyDescent="0.25"/>
  <cols>
    <col min="13" max="13" width="14.85546875" customWidth="1"/>
    <col min="30" max="30" width="12.7109375" bestFit="1" customWidth="1"/>
  </cols>
  <sheetData>
    <row r="1" spans="1:31" x14ac:dyDescent="0.25">
      <c r="A1" t="s">
        <v>0</v>
      </c>
      <c r="B1" t="s">
        <v>1</v>
      </c>
      <c r="C1" t="s">
        <v>5</v>
      </c>
      <c r="D1" t="s">
        <v>4</v>
      </c>
      <c r="E1" t="s">
        <v>6</v>
      </c>
      <c r="P1">
        <v>0.2</v>
      </c>
      <c r="U1" t="s">
        <v>2</v>
      </c>
      <c r="V1" t="s">
        <v>3</v>
      </c>
      <c r="W1" t="s">
        <v>8</v>
      </c>
    </row>
    <row r="2" spans="1:31" x14ac:dyDescent="0.25">
      <c r="A2">
        <v>1</v>
      </c>
      <c r="B2">
        <v>121</v>
      </c>
      <c r="D2">
        <f t="shared" ref="D2:D43" si="0">$U$2+$V$2*A2</f>
        <v>199.57452498240679</v>
      </c>
      <c r="E2">
        <f>B2/D2</f>
        <v>0.60628980582900838</v>
      </c>
      <c r="F2">
        <f t="shared" ref="F2:F43" si="1">IF(MOD(A2,$W$2)&gt;0, MOD(A2,$W$2),$W$2)</f>
        <v>1</v>
      </c>
      <c r="G2">
        <f>VLOOKUP(F2,$O$2:$Q$8,3)*D2</f>
        <v>153.72626243633474</v>
      </c>
      <c r="O2">
        <v>1</v>
      </c>
      <c r="P2">
        <f>AVERAGEIF($F$2:$F$36,O2,$E$2:$E$36)</f>
        <v>0.76213493704227153</v>
      </c>
      <c r="Q2">
        <f>P2/$P$9</f>
        <v>0.77026996531689729</v>
      </c>
      <c r="U2">
        <f>INTERCEPT($C$5:$C$33,$A$5:$A$33)</f>
        <v>190.44517945109081</v>
      </c>
      <c r="V2">
        <f>SLOPE($C$5:$C$33,$A$5:$A$33)</f>
        <v>9.129345531315975</v>
      </c>
      <c r="W2">
        <v>7</v>
      </c>
    </row>
    <row r="3" spans="1:31" x14ac:dyDescent="0.25">
      <c r="A3">
        <v>2</v>
      </c>
      <c r="B3">
        <v>114</v>
      </c>
      <c r="D3">
        <f t="shared" si="0"/>
        <v>208.70387051372276</v>
      </c>
      <c r="E3">
        <f t="shared" ref="E3:E36" si="2">B3/D3</f>
        <v>0.54622848977064964</v>
      </c>
      <c r="F3">
        <f t="shared" si="1"/>
        <v>2</v>
      </c>
      <c r="G3">
        <f t="shared" ref="G3:G37" si="3">VLOOKUP(F3,$O$2:$Q$8,3)*D3</f>
        <v>177.37309338965514</v>
      </c>
      <c r="O3">
        <v>2</v>
      </c>
      <c r="P3">
        <f t="shared" ref="P3:P8" si="4">AVERAGEIF($F$2:$F$36,O3,$E$2:$E$36)</f>
        <v>0.84090346773308444</v>
      </c>
      <c r="Q3">
        <f t="shared" ref="Q3:Q8" si="5">P3/$P$9</f>
        <v>0.84987927129982221</v>
      </c>
    </row>
    <row r="4" spans="1:31" x14ac:dyDescent="0.25">
      <c r="A4">
        <v>3</v>
      </c>
      <c r="B4">
        <v>260</v>
      </c>
      <c r="D4">
        <f t="shared" si="0"/>
        <v>217.83321604503874</v>
      </c>
      <c r="E4">
        <f t="shared" si="2"/>
        <v>1.1935737107523718</v>
      </c>
      <c r="F4">
        <f t="shared" si="1"/>
        <v>3</v>
      </c>
      <c r="G4">
        <f t="shared" si="3"/>
        <v>251.69488867010872</v>
      </c>
      <c r="O4">
        <v>3</v>
      </c>
      <c r="P4">
        <f t="shared" si="4"/>
        <v>1.1432447070138692</v>
      </c>
      <c r="Q4">
        <f t="shared" si="5"/>
        <v>1.1554477009514876</v>
      </c>
    </row>
    <row r="5" spans="1:31" x14ac:dyDescent="0.25">
      <c r="A5">
        <v>4</v>
      </c>
      <c r="B5">
        <v>343</v>
      </c>
      <c r="C5">
        <f>AVERAGE(B2:B8)</f>
        <v>209.85714285714286</v>
      </c>
      <c r="D5">
        <f t="shared" si="0"/>
        <v>226.96256157635472</v>
      </c>
      <c r="E5">
        <f t="shared" si="2"/>
        <v>1.5112624638077501</v>
      </c>
      <c r="F5">
        <f t="shared" si="1"/>
        <v>4</v>
      </c>
      <c r="G5">
        <f t="shared" si="3"/>
        <v>314.20954820117583</v>
      </c>
      <c r="O5">
        <v>4</v>
      </c>
      <c r="P5">
        <f t="shared" si="4"/>
        <v>1.3697902177958925</v>
      </c>
      <c r="Q5">
        <f t="shared" si="5"/>
        <v>1.3844113585027085</v>
      </c>
    </row>
    <row r="6" spans="1:31" x14ac:dyDescent="0.25">
      <c r="A6">
        <v>5</v>
      </c>
      <c r="B6">
        <v>241</v>
      </c>
      <c r="C6">
        <f t="shared" ref="C6:C32" si="6">AVERAGE(B3:B9)</f>
        <v>219.85714285714286</v>
      </c>
      <c r="D6">
        <f t="shared" si="0"/>
        <v>236.09190710767069</v>
      </c>
      <c r="E6">
        <f t="shared" si="2"/>
        <v>1.0207889078133074</v>
      </c>
      <c r="F6">
        <f t="shared" si="1"/>
        <v>5</v>
      </c>
      <c r="G6">
        <f t="shared" si="3"/>
        <v>268.97921978871187</v>
      </c>
      <c r="O6">
        <v>5</v>
      </c>
      <c r="P6">
        <f t="shared" si="4"/>
        <v>1.127266331000544</v>
      </c>
      <c r="Q6">
        <f t="shared" si="5"/>
        <v>1.1392987717535052</v>
      </c>
    </row>
    <row r="7" spans="1:31" x14ac:dyDescent="0.25">
      <c r="A7">
        <v>6</v>
      </c>
      <c r="B7">
        <v>229</v>
      </c>
      <c r="C7">
        <f t="shared" si="6"/>
        <v>240.57142857142858</v>
      </c>
      <c r="D7">
        <f t="shared" si="0"/>
        <v>245.22125263898664</v>
      </c>
      <c r="E7">
        <f t="shared" si="2"/>
        <v>0.93385054327706463</v>
      </c>
      <c r="F7">
        <f t="shared" si="1"/>
        <v>6</v>
      </c>
      <c r="G7">
        <f t="shared" si="3"/>
        <v>224.43395539501884</v>
      </c>
      <c r="O7">
        <v>6</v>
      </c>
      <c r="P7">
        <f t="shared" si="4"/>
        <v>0.90556444695891547</v>
      </c>
      <c r="Q7">
        <f t="shared" si="5"/>
        <v>0.91523044181423074</v>
      </c>
    </row>
    <row r="8" spans="1:31" x14ac:dyDescent="0.25">
      <c r="A8">
        <v>7</v>
      </c>
      <c r="B8">
        <v>161</v>
      </c>
      <c r="C8">
        <f t="shared" si="6"/>
        <v>261.42857142857144</v>
      </c>
      <c r="D8">
        <f t="shared" si="0"/>
        <v>254.35059817030265</v>
      </c>
      <c r="E8">
        <f t="shared" si="2"/>
        <v>0.63298455422621436</v>
      </c>
      <c r="F8">
        <f t="shared" si="1"/>
        <v>7</v>
      </c>
      <c r="G8">
        <f t="shared" si="3"/>
        <v>199.78285426374467</v>
      </c>
      <c r="O8">
        <v>7</v>
      </c>
      <c r="P8">
        <f t="shared" si="4"/>
        <v>0.77716700974356479</v>
      </c>
      <c r="Q8">
        <f t="shared" si="5"/>
        <v>0.78546249036134885</v>
      </c>
    </row>
    <row r="9" spans="1:31" x14ac:dyDescent="0.25">
      <c r="A9">
        <v>8</v>
      </c>
      <c r="B9">
        <v>191</v>
      </c>
      <c r="C9">
        <f t="shared" si="6"/>
        <v>273.42857142857144</v>
      </c>
      <c r="D9">
        <f t="shared" si="0"/>
        <v>263.47994370161859</v>
      </c>
      <c r="E9">
        <f t="shared" si="2"/>
        <v>0.72491286174062841</v>
      </c>
      <c r="F9">
        <f t="shared" si="1"/>
        <v>1</v>
      </c>
      <c r="G9">
        <f t="shared" si="3"/>
        <v>202.95068709674379</v>
      </c>
      <c r="P9">
        <f>AVERAGE(P2:P8)</f>
        <v>0.98943873104116309</v>
      </c>
      <c r="Q9">
        <f>AVERAGE(Q2:Q8)</f>
        <v>1</v>
      </c>
    </row>
    <row r="10" spans="1:31" x14ac:dyDescent="0.25">
      <c r="A10">
        <v>9</v>
      </c>
      <c r="B10">
        <v>259</v>
      </c>
      <c r="C10">
        <f t="shared" si="6"/>
        <v>287.71428571428572</v>
      </c>
      <c r="D10">
        <f t="shared" si="0"/>
        <v>272.6092892329346</v>
      </c>
      <c r="E10">
        <f t="shared" si="2"/>
        <v>0.95007767610843974</v>
      </c>
      <c r="F10">
        <f t="shared" si="1"/>
        <v>2</v>
      </c>
      <c r="G10">
        <f t="shared" si="3"/>
        <v>231.68498408284893</v>
      </c>
      <c r="J10" t="s">
        <v>10</v>
      </c>
      <c r="X10" t="s">
        <v>16</v>
      </c>
      <c r="Y10" t="s">
        <v>17</v>
      </c>
      <c r="Z10" t="s">
        <v>18</v>
      </c>
      <c r="AA10" t="s">
        <v>19</v>
      </c>
      <c r="AB10" t="s">
        <v>20</v>
      </c>
      <c r="AC10" t="s">
        <v>21</v>
      </c>
      <c r="AD10" t="s">
        <v>22</v>
      </c>
      <c r="AE10" t="s">
        <v>23</v>
      </c>
    </row>
    <row r="11" spans="1:31" x14ac:dyDescent="0.25">
      <c r="A11">
        <v>10</v>
      </c>
      <c r="B11">
        <v>406</v>
      </c>
      <c r="C11">
        <f t="shared" si="6"/>
        <v>286.85714285714283</v>
      </c>
      <c r="D11">
        <f t="shared" si="0"/>
        <v>281.73863476425055</v>
      </c>
      <c r="E11">
        <f t="shared" si="2"/>
        <v>1.4410519179938783</v>
      </c>
      <c r="F11">
        <f t="shared" si="1"/>
        <v>3</v>
      </c>
      <c r="G11">
        <f t="shared" si="3"/>
        <v>325.53425780756419</v>
      </c>
      <c r="J11" t="s">
        <v>9</v>
      </c>
      <c r="X11">
        <f>ROUND(C18,0)</f>
        <v>344</v>
      </c>
      <c r="Y11">
        <f>ROUND(U2,0)</f>
        <v>190</v>
      </c>
      <c r="Z11">
        <f>ROUND(V2,1)</f>
        <v>9.1</v>
      </c>
      <c r="AA11">
        <f>ROUND(D37,0)</f>
        <v>519</v>
      </c>
      <c r="AB11">
        <f>ROUND(E23,2)</f>
        <v>0.86</v>
      </c>
      <c r="AC11">
        <f>ROUND(P5,2)</f>
        <v>1.37</v>
      </c>
      <c r="AD11">
        <f>ROUND(P6,2)</f>
        <v>1.1299999999999999</v>
      </c>
      <c r="AE11">
        <f>ROUND(G37,0)</f>
        <v>400</v>
      </c>
    </row>
    <row r="12" spans="1:31" x14ac:dyDescent="0.25">
      <c r="A12">
        <v>11</v>
      </c>
      <c r="B12">
        <v>427</v>
      </c>
      <c r="C12">
        <f t="shared" si="6"/>
        <v>296.71428571428572</v>
      </c>
      <c r="D12">
        <f t="shared" si="0"/>
        <v>290.86798029556655</v>
      </c>
      <c r="E12">
        <f t="shared" si="2"/>
        <v>1.4680199572538111</v>
      </c>
      <c r="F12">
        <f t="shared" si="1"/>
        <v>4</v>
      </c>
      <c r="G12">
        <f t="shared" si="3"/>
        <v>402.68093574592433</v>
      </c>
      <c r="J12" t="s">
        <v>11</v>
      </c>
    </row>
    <row r="13" spans="1:31" x14ac:dyDescent="0.25">
      <c r="A13">
        <v>12</v>
      </c>
      <c r="B13">
        <v>341</v>
      </c>
      <c r="C13">
        <f t="shared" si="6"/>
        <v>305.57142857142856</v>
      </c>
      <c r="D13">
        <f t="shared" si="0"/>
        <v>299.9973258268825</v>
      </c>
      <c r="E13">
        <f t="shared" si="2"/>
        <v>1.1366767989017963</v>
      </c>
      <c r="F13">
        <f t="shared" si="1"/>
        <v>5</v>
      </c>
      <c r="G13">
        <f t="shared" si="3"/>
        <v>341.78658484390337</v>
      </c>
      <c r="J13" t="s">
        <v>24</v>
      </c>
    </row>
    <row r="14" spans="1:31" x14ac:dyDescent="0.25">
      <c r="A14">
        <v>13</v>
      </c>
      <c r="B14">
        <v>223</v>
      </c>
      <c r="C14">
        <f t="shared" si="6"/>
        <v>309.57142857142856</v>
      </c>
      <c r="D14">
        <f t="shared" si="0"/>
        <v>309.12667135819845</v>
      </c>
      <c r="E14">
        <f t="shared" si="2"/>
        <v>0.72138712269702621</v>
      </c>
      <c r="F14">
        <f t="shared" si="1"/>
        <v>6</v>
      </c>
      <c r="G14">
        <f t="shared" si="3"/>
        <v>282.9221400037265</v>
      </c>
      <c r="J14" t="s">
        <v>12</v>
      </c>
    </row>
    <row r="15" spans="1:31" x14ac:dyDescent="0.25">
      <c r="A15">
        <v>14</v>
      </c>
      <c r="B15">
        <v>230</v>
      </c>
      <c r="C15">
        <f t="shared" si="6"/>
        <v>301.14285714285717</v>
      </c>
      <c r="D15">
        <f t="shared" si="0"/>
        <v>318.25601688951446</v>
      </c>
      <c r="E15">
        <f t="shared" si="2"/>
        <v>0.72268861480738833</v>
      </c>
      <c r="F15">
        <f t="shared" si="1"/>
        <v>7</v>
      </c>
      <c r="G15">
        <f t="shared" si="3"/>
        <v>249.97816359852152</v>
      </c>
      <c r="J15" t="s">
        <v>13</v>
      </c>
    </row>
    <row r="16" spans="1:31" x14ac:dyDescent="0.25">
      <c r="A16">
        <v>15</v>
      </c>
      <c r="B16">
        <v>253</v>
      </c>
      <c r="C16">
        <f t="shared" si="6"/>
        <v>318.14285714285717</v>
      </c>
      <c r="D16">
        <f t="shared" si="0"/>
        <v>327.38536242083046</v>
      </c>
      <c r="E16">
        <f t="shared" si="2"/>
        <v>0.77278959000856795</v>
      </c>
      <c r="F16">
        <f t="shared" si="1"/>
        <v>1</v>
      </c>
      <c r="G16">
        <f t="shared" si="3"/>
        <v>252.17511175715293</v>
      </c>
      <c r="J16" t="s">
        <v>14</v>
      </c>
    </row>
    <row r="17" spans="1:10" x14ac:dyDescent="0.25">
      <c r="A17">
        <v>16</v>
      </c>
      <c r="B17">
        <v>287</v>
      </c>
      <c r="C17">
        <f t="shared" si="6"/>
        <v>329</v>
      </c>
      <c r="D17">
        <f t="shared" si="0"/>
        <v>336.51470795214641</v>
      </c>
      <c r="E17">
        <f t="shared" si="2"/>
        <v>0.85286019665093638</v>
      </c>
      <c r="F17">
        <f t="shared" si="1"/>
        <v>2</v>
      </c>
      <c r="G17">
        <f t="shared" si="3"/>
        <v>285.99687477604266</v>
      </c>
      <c r="J17" t="s">
        <v>15</v>
      </c>
    </row>
    <row r="18" spans="1:10" x14ac:dyDescent="0.25">
      <c r="A18">
        <v>17</v>
      </c>
      <c r="B18">
        <v>347</v>
      </c>
      <c r="C18">
        <f t="shared" si="6"/>
        <v>344.14285714285717</v>
      </c>
      <c r="D18">
        <f t="shared" si="0"/>
        <v>345.64405348346236</v>
      </c>
      <c r="E18">
        <f t="shared" si="2"/>
        <v>1.0039229562981691</v>
      </c>
      <c r="F18">
        <f t="shared" si="1"/>
        <v>3</v>
      </c>
      <c r="G18">
        <f t="shared" si="3"/>
        <v>399.37362694501962</v>
      </c>
    </row>
    <row r="19" spans="1:10" x14ac:dyDescent="0.25">
      <c r="A19">
        <v>18</v>
      </c>
      <c r="B19">
        <v>546</v>
      </c>
      <c r="C19">
        <f t="shared" si="6"/>
        <v>356.57142857142856</v>
      </c>
      <c r="D19">
        <f t="shared" si="0"/>
        <v>354.77339901477836</v>
      </c>
      <c r="E19">
        <f t="shared" si="2"/>
        <v>1.5390105388855717</v>
      </c>
      <c r="F19">
        <f t="shared" si="1"/>
        <v>4</v>
      </c>
      <c r="G19">
        <f t="shared" si="3"/>
        <v>491.15232329067277</v>
      </c>
    </row>
    <row r="20" spans="1:10" x14ac:dyDescent="0.25">
      <c r="A20">
        <v>19</v>
      </c>
      <c r="B20">
        <v>417</v>
      </c>
      <c r="C20">
        <f t="shared" si="6"/>
        <v>368.42857142857144</v>
      </c>
      <c r="D20">
        <f t="shared" si="0"/>
        <v>363.90274454609437</v>
      </c>
      <c r="E20">
        <f t="shared" si="2"/>
        <v>1.1459105660775801</v>
      </c>
      <c r="F20">
        <f t="shared" si="1"/>
        <v>5</v>
      </c>
      <c r="G20">
        <f t="shared" si="3"/>
        <v>414.59394989909487</v>
      </c>
    </row>
    <row r="21" spans="1:10" x14ac:dyDescent="0.25">
      <c r="A21">
        <v>20</v>
      </c>
      <c r="B21">
        <v>329</v>
      </c>
      <c r="C21">
        <f t="shared" si="6"/>
        <v>381.57142857142856</v>
      </c>
      <c r="D21">
        <f t="shared" si="0"/>
        <v>373.03209007741032</v>
      </c>
      <c r="E21">
        <f t="shared" si="2"/>
        <v>0.88196165625248779</v>
      </c>
      <c r="F21">
        <f t="shared" si="1"/>
        <v>6</v>
      </c>
      <c r="G21">
        <f t="shared" si="3"/>
        <v>341.41032461243418</v>
      </c>
    </row>
    <row r="22" spans="1:10" x14ac:dyDescent="0.25">
      <c r="A22">
        <v>21</v>
      </c>
      <c r="B22">
        <v>317</v>
      </c>
      <c r="C22">
        <f t="shared" si="6"/>
        <v>396.71428571428572</v>
      </c>
      <c r="D22">
        <f t="shared" si="0"/>
        <v>382.16143560872626</v>
      </c>
      <c r="E22">
        <f t="shared" si="2"/>
        <v>0.82949238322560259</v>
      </c>
      <c r="F22">
        <f t="shared" si="1"/>
        <v>7</v>
      </c>
      <c r="G22">
        <f t="shared" si="3"/>
        <v>300.1734729332984</v>
      </c>
    </row>
    <row r="23" spans="1:10" x14ac:dyDescent="0.25">
      <c r="A23">
        <v>22</v>
      </c>
      <c r="B23">
        <v>336</v>
      </c>
      <c r="C23">
        <f t="shared" si="6"/>
        <v>385.85714285714283</v>
      </c>
      <c r="D23">
        <f t="shared" si="0"/>
        <v>391.29078114004227</v>
      </c>
      <c r="E23">
        <f t="shared" si="2"/>
        <v>0.85869643803273299</v>
      </c>
      <c r="F23">
        <f t="shared" si="1"/>
        <v>1</v>
      </c>
      <c r="G23">
        <f t="shared" si="3"/>
        <v>301.39953641756199</v>
      </c>
    </row>
    <row r="24" spans="1:10" x14ac:dyDescent="0.25">
      <c r="A24">
        <v>23</v>
      </c>
      <c r="B24">
        <v>379</v>
      </c>
      <c r="C24">
        <f t="shared" si="6"/>
        <v>407.71428571428572</v>
      </c>
      <c r="D24">
        <f t="shared" si="0"/>
        <v>400.42012667135828</v>
      </c>
      <c r="E24">
        <f t="shared" si="2"/>
        <v>0.94650586909948542</v>
      </c>
      <c r="F24">
        <f t="shared" si="1"/>
        <v>2</v>
      </c>
      <c r="G24">
        <f t="shared" si="3"/>
        <v>340.3087654692365</v>
      </c>
    </row>
    <row r="25" spans="1:10" x14ac:dyDescent="0.25">
      <c r="A25">
        <v>24</v>
      </c>
      <c r="B25">
        <v>453</v>
      </c>
      <c r="C25">
        <f t="shared" si="6"/>
        <v>420.28571428571428</v>
      </c>
      <c r="D25">
        <f t="shared" si="0"/>
        <v>409.54947220267422</v>
      </c>
      <c r="E25">
        <f t="shared" si="2"/>
        <v>1.1060934777027946</v>
      </c>
      <c r="F25">
        <f t="shared" si="1"/>
        <v>3</v>
      </c>
      <c r="G25">
        <f t="shared" si="3"/>
        <v>473.21299608247512</v>
      </c>
    </row>
    <row r="26" spans="1:10" x14ac:dyDescent="0.25">
      <c r="A26">
        <v>25</v>
      </c>
      <c r="B26">
        <v>470</v>
      </c>
      <c r="C26">
        <f t="shared" si="6"/>
        <v>428.14285714285717</v>
      </c>
      <c r="D26">
        <f t="shared" si="0"/>
        <v>418.67881773399017</v>
      </c>
      <c r="E26">
        <f t="shared" si="2"/>
        <v>1.1225788840805819</v>
      </c>
      <c r="F26">
        <f t="shared" si="1"/>
        <v>4</v>
      </c>
      <c r="G26">
        <f t="shared" si="3"/>
        <v>579.62371083542121</v>
      </c>
    </row>
    <row r="27" spans="1:10" x14ac:dyDescent="0.25">
      <c r="A27">
        <v>26</v>
      </c>
      <c r="B27">
        <v>570</v>
      </c>
      <c r="C27">
        <f t="shared" si="6"/>
        <v>435.28571428571428</v>
      </c>
      <c r="D27">
        <f t="shared" si="0"/>
        <v>427.80816326530612</v>
      </c>
      <c r="E27">
        <f t="shared" si="2"/>
        <v>1.3323728926755269</v>
      </c>
      <c r="F27">
        <f t="shared" si="1"/>
        <v>5</v>
      </c>
      <c r="G27">
        <f t="shared" si="3"/>
        <v>487.40131495428631</v>
      </c>
    </row>
    <row r="28" spans="1:10" x14ac:dyDescent="0.25">
      <c r="A28">
        <v>27</v>
      </c>
      <c r="B28">
        <v>417</v>
      </c>
      <c r="C28">
        <f t="shared" si="6"/>
        <v>441.42857142857144</v>
      </c>
      <c r="D28">
        <f t="shared" si="0"/>
        <v>436.93750879662213</v>
      </c>
      <c r="E28">
        <f t="shared" si="2"/>
        <v>0.95436988494869124</v>
      </c>
      <c r="F28">
        <f t="shared" si="1"/>
        <v>6</v>
      </c>
      <c r="G28">
        <f t="shared" si="3"/>
        <v>399.89850922114181</v>
      </c>
    </row>
    <row r="29" spans="1:10" x14ac:dyDescent="0.25">
      <c r="A29">
        <v>28</v>
      </c>
      <c r="B29">
        <v>372</v>
      </c>
      <c r="C29">
        <f t="shared" si="6"/>
        <v>442.42857142857144</v>
      </c>
      <c r="D29">
        <f t="shared" si="0"/>
        <v>446.06685432793813</v>
      </c>
      <c r="E29">
        <f t="shared" si="2"/>
        <v>0.83395570953253151</v>
      </c>
      <c r="F29">
        <f t="shared" si="1"/>
        <v>7</v>
      </c>
      <c r="G29">
        <f t="shared" si="3"/>
        <v>350.36878226807528</v>
      </c>
    </row>
    <row r="30" spans="1:10" x14ac:dyDescent="0.25">
      <c r="A30">
        <v>29</v>
      </c>
      <c r="B30">
        <v>386</v>
      </c>
      <c r="C30">
        <f t="shared" si="6"/>
        <v>458.57142857142856</v>
      </c>
      <c r="D30">
        <f t="shared" si="0"/>
        <v>455.19619985925408</v>
      </c>
      <c r="E30">
        <f t="shared" si="2"/>
        <v>0.84798598960041971</v>
      </c>
      <c r="F30">
        <f t="shared" si="1"/>
        <v>1</v>
      </c>
      <c r="G30">
        <f t="shared" si="3"/>
        <v>350.6239610779711</v>
      </c>
    </row>
    <row r="31" spans="1:10" x14ac:dyDescent="0.25">
      <c r="A31">
        <v>30</v>
      </c>
      <c r="B31">
        <v>422</v>
      </c>
      <c r="C31">
        <f t="shared" si="6"/>
        <v>447.42857142857144</v>
      </c>
      <c r="D31">
        <f t="shared" si="0"/>
        <v>464.32554539057003</v>
      </c>
      <c r="E31">
        <f t="shared" si="2"/>
        <v>0.90884510703591026</v>
      </c>
      <c r="F31">
        <f t="shared" si="1"/>
        <v>2</v>
      </c>
      <c r="G31">
        <f t="shared" si="3"/>
        <v>394.62065616243018</v>
      </c>
    </row>
    <row r="32" spans="1:10" x14ac:dyDescent="0.25">
      <c r="A32">
        <v>31</v>
      </c>
      <c r="B32">
        <v>460</v>
      </c>
      <c r="C32">
        <f t="shared" si="6"/>
        <v>462</v>
      </c>
      <c r="D32">
        <f t="shared" si="0"/>
        <v>473.45489092188609</v>
      </c>
      <c r="E32">
        <f t="shared" si="2"/>
        <v>0.97158147232213099</v>
      </c>
      <c r="F32">
        <f t="shared" si="1"/>
        <v>3</v>
      </c>
      <c r="G32">
        <f t="shared" si="3"/>
        <v>547.05236521993061</v>
      </c>
    </row>
    <row r="33" spans="1:7" x14ac:dyDescent="0.25">
      <c r="A33">
        <v>32</v>
      </c>
      <c r="B33">
        <v>583</v>
      </c>
      <c r="C33">
        <f>AVERAGE(B30:B36)</f>
        <v>472</v>
      </c>
      <c r="D33">
        <f t="shared" si="0"/>
        <v>482.58423645320204</v>
      </c>
      <c r="E33">
        <f t="shared" si="2"/>
        <v>1.2080792449517477</v>
      </c>
      <c r="F33">
        <f t="shared" si="1"/>
        <v>4</v>
      </c>
      <c r="G33">
        <f t="shared" si="3"/>
        <v>668.0950983801697</v>
      </c>
    </row>
    <row r="34" spans="1:7" x14ac:dyDescent="0.25">
      <c r="A34">
        <v>33</v>
      </c>
      <c r="B34">
        <v>492</v>
      </c>
      <c r="D34">
        <f t="shared" si="0"/>
        <v>491.71358198451799</v>
      </c>
      <c r="E34">
        <f t="shared" si="2"/>
        <v>1.0005824895345092</v>
      </c>
      <c r="F34">
        <f t="shared" si="1"/>
        <v>5</v>
      </c>
      <c r="G34">
        <f t="shared" si="3"/>
        <v>560.2086800094778</v>
      </c>
    </row>
    <row r="35" spans="1:7" x14ac:dyDescent="0.25">
      <c r="A35">
        <v>34</v>
      </c>
      <c r="B35">
        <v>519</v>
      </c>
      <c r="D35">
        <f t="shared" si="0"/>
        <v>500.84292751583394</v>
      </c>
      <c r="E35">
        <f t="shared" si="2"/>
        <v>1.0362530276193069</v>
      </c>
      <c r="F35">
        <f t="shared" si="1"/>
        <v>6</v>
      </c>
      <c r="G35">
        <f t="shared" si="3"/>
        <v>458.38669382984943</v>
      </c>
    </row>
    <row r="36" spans="1:7" x14ac:dyDescent="0.25">
      <c r="A36">
        <v>35</v>
      </c>
      <c r="B36">
        <v>442</v>
      </c>
      <c r="D36">
        <f t="shared" si="0"/>
        <v>509.97227304714988</v>
      </c>
      <c r="E36">
        <f t="shared" si="2"/>
        <v>0.86671378692608758</v>
      </c>
      <c r="F36">
        <f t="shared" si="1"/>
        <v>7</v>
      </c>
      <c r="G36">
        <f>VLOOKUP(F36,$O$2:$Q$8,3)*D36</f>
        <v>400.56409160285216</v>
      </c>
    </row>
    <row r="37" spans="1:7" x14ac:dyDescent="0.25">
      <c r="A37">
        <v>36</v>
      </c>
      <c r="D37">
        <f t="shared" si="0"/>
        <v>519.10161857846595</v>
      </c>
      <c r="F37">
        <f t="shared" si="1"/>
        <v>1</v>
      </c>
      <c r="G37">
        <f>VLOOKUP(F37,$O$2:$Q$8,3)*D37</f>
        <v>399.84838573838022</v>
      </c>
    </row>
    <row r="38" spans="1:7" x14ac:dyDescent="0.25">
      <c r="A38">
        <v>37</v>
      </c>
      <c r="D38">
        <f t="shared" si="0"/>
        <v>528.23096410978189</v>
      </c>
      <c r="F38">
        <f t="shared" si="1"/>
        <v>2</v>
      </c>
      <c r="G38">
        <f t="shared" ref="G38:G43" si="7">VLOOKUP(F38,$O$2:$Q$8,3)*D38</f>
        <v>448.93254685562397</v>
      </c>
    </row>
    <row r="39" spans="1:7" x14ac:dyDescent="0.25">
      <c r="A39">
        <v>38</v>
      </c>
      <c r="D39">
        <f t="shared" si="0"/>
        <v>537.36030964109784</v>
      </c>
      <c r="F39">
        <f t="shared" si="1"/>
        <v>3</v>
      </c>
      <c r="G39">
        <f t="shared" si="7"/>
        <v>620.89173435738599</v>
      </c>
    </row>
    <row r="40" spans="1:7" x14ac:dyDescent="0.25">
      <c r="A40">
        <v>39</v>
      </c>
      <c r="D40">
        <f t="shared" si="0"/>
        <v>546.48965517241379</v>
      </c>
      <c r="F40">
        <f t="shared" si="1"/>
        <v>4</v>
      </c>
      <c r="G40">
        <f t="shared" si="7"/>
        <v>756.56648592491808</v>
      </c>
    </row>
    <row r="41" spans="1:7" x14ac:dyDescent="0.25">
      <c r="A41">
        <v>40</v>
      </c>
      <c r="D41">
        <f t="shared" si="0"/>
        <v>555.61900070372985</v>
      </c>
      <c r="F41">
        <f t="shared" si="1"/>
        <v>5</v>
      </c>
      <c r="G41">
        <f t="shared" si="7"/>
        <v>633.01604506466936</v>
      </c>
    </row>
    <row r="42" spans="1:7" x14ac:dyDescent="0.25">
      <c r="A42">
        <v>41</v>
      </c>
      <c r="D42">
        <f t="shared" si="0"/>
        <v>564.7483462350458</v>
      </c>
      <c r="F42">
        <f t="shared" si="1"/>
        <v>6</v>
      </c>
      <c r="G42">
        <f t="shared" si="7"/>
        <v>516.87487843855718</v>
      </c>
    </row>
    <row r="43" spans="1:7" x14ac:dyDescent="0.25">
      <c r="A43">
        <v>42</v>
      </c>
      <c r="D43">
        <f t="shared" si="0"/>
        <v>573.87769176636175</v>
      </c>
      <c r="F43">
        <f t="shared" si="1"/>
        <v>7</v>
      </c>
      <c r="G43">
        <f t="shared" si="7"/>
        <v>450.75940093762904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0DAD7E-87AA-4111-B749-95EADE28B1C6}">
  <dimension ref="A1:AE43"/>
  <sheetViews>
    <sheetView workbookViewId="0">
      <selection activeCell="T10" sqref="T10"/>
    </sheetView>
  </sheetViews>
  <sheetFormatPr defaultRowHeight="15" x14ac:dyDescent="0.25"/>
  <cols>
    <col min="13" max="13" width="14.85546875" customWidth="1"/>
    <col min="30" max="30" width="12.7109375" bestFit="1" customWidth="1"/>
  </cols>
  <sheetData>
    <row r="1" spans="1:31" x14ac:dyDescent="0.25">
      <c r="A1" t="s">
        <v>0</v>
      </c>
      <c r="B1" t="s">
        <v>1</v>
      </c>
      <c r="C1" t="s">
        <v>5</v>
      </c>
      <c r="D1" t="s">
        <v>4</v>
      </c>
      <c r="E1" t="s">
        <v>6</v>
      </c>
      <c r="P1">
        <v>0.2</v>
      </c>
      <c r="U1" t="s">
        <v>2</v>
      </c>
      <c r="V1" t="s">
        <v>3</v>
      </c>
      <c r="W1" t="s">
        <v>8</v>
      </c>
    </row>
    <row r="2" spans="1:31" x14ac:dyDescent="0.25">
      <c r="A2">
        <v>1</v>
      </c>
      <c r="B2">
        <v>103</v>
      </c>
      <c r="D2">
        <f t="shared" ref="D2:D43" si="0">$U$2+$V$2*A2</f>
        <v>226.89479239971845</v>
      </c>
      <c r="E2">
        <f>B2/D2</f>
        <v>0.45395488768444653</v>
      </c>
      <c r="F2">
        <f t="shared" ref="F2:F43" si="1">IF(MOD(A2,$W$2)&gt;0, MOD(A2,$W$2),$W$2)</f>
        <v>1</v>
      </c>
      <c r="G2">
        <f>VLOOKUP(F2,$O$2:$Q$8,3)*D2</f>
        <v>157.59853033592873</v>
      </c>
      <c r="O2">
        <v>1</v>
      </c>
      <c r="P2">
        <f>AVERAGEIF($F$2:$F$36,O2,$E$2:$E$36)</f>
        <v>0.69651075914725136</v>
      </c>
      <c r="Q2">
        <f>P2/$P$9</f>
        <v>0.6945885741541783</v>
      </c>
      <c r="U2">
        <f>INTERCEPT($C$5:$C$33,$A$5:$A$33)</f>
        <v>218.38353272343414</v>
      </c>
      <c r="V2">
        <f>SLOPE($C$5:$C$33,$A$5:$A$33)</f>
        <v>8.5112596762843076</v>
      </c>
      <c r="W2">
        <v>7</v>
      </c>
    </row>
    <row r="3" spans="1:31" x14ac:dyDescent="0.25">
      <c r="A3">
        <v>2</v>
      </c>
      <c r="B3">
        <v>244</v>
      </c>
      <c r="D3">
        <f t="shared" si="0"/>
        <v>235.40605207600277</v>
      </c>
      <c r="E3">
        <f t="shared" ref="E3:E36" si="2">B3/D3</f>
        <v>1.0365069115607215</v>
      </c>
      <c r="F3">
        <f t="shared" si="1"/>
        <v>2</v>
      </c>
      <c r="G3">
        <f t="shared" ref="G3:G37" si="3">VLOOKUP(F3,$O$2:$Q$8,3)*D3</f>
        <v>219.56436043810919</v>
      </c>
      <c r="O3">
        <v>2</v>
      </c>
      <c r="P3">
        <f t="shared" ref="P3:P8" si="4">AVERAGEIF($F$2:$F$36,O3,$E$2:$E$36)</f>
        <v>0.93528596553276455</v>
      </c>
      <c r="Q3">
        <f t="shared" ref="Q3:Q8" si="5">P3/$P$9</f>
        <v>0.93270482428897383</v>
      </c>
    </row>
    <row r="4" spans="1:31" x14ac:dyDescent="0.25">
      <c r="A4">
        <v>3</v>
      </c>
      <c r="B4">
        <v>328</v>
      </c>
      <c r="D4">
        <f t="shared" si="0"/>
        <v>243.91731175228708</v>
      </c>
      <c r="E4">
        <f t="shared" si="2"/>
        <v>1.3447180015377671</v>
      </c>
      <c r="F4">
        <f t="shared" si="1"/>
        <v>3</v>
      </c>
      <c r="G4">
        <f t="shared" si="3"/>
        <v>277.76487756343641</v>
      </c>
      <c r="O4">
        <v>3</v>
      </c>
      <c r="P4">
        <f t="shared" si="4"/>
        <v>1.1419179488154991</v>
      </c>
      <c r="Q4">
        <f t="shared" si="5"/>
        <v>1.1387665580929476</v>
      </c>
    </row>
    <row r="5" spans="1:31" x14ac:dyDescent="0.25">
      <c r="A5">
        <v>4</v>
      </c>
      <c r="B5">
        <v>431</v>
      </c>
      <c r="C5">
        <f>AVERAGE(B2:B8)</f>
        <v>254.85714285714286</v>
      </c>
      <c r="D5">
        <f t="shared" si="0"/>
        <v>252.42857142857139</v>
      </c>
      <c r="E5">
        <f t="shared" si="2"/>
        <v>1.7074136955291457</v>
      </c>
      <c r="F5">
        <f t="shared" si="1"/>
        <v>4</v>
      </c>
      <c r="G5">
        <f t="shared" si="3"/>
        <v>350.57960464184202</v>
      </c>
      <c r="O5">
        <v>4</v>
      </c>
      <c r="P5">
        <f t="shared" si="4"/>
        <v>1.3926703575779507</v>
      </c>
      <c r="Q5">
        <f t="shared" si="5"/>
        <v>1.3888269567022606</v>
      </c>
    </row>
    <row r="6" spans="1:31" x14ac:dyDescent="0.25">
      <c r="A6">
        <v>5</v>
      </c>
      <c r="B6">
        <v>323</v>
      </c>
      <c r="C6">
        <f t="shared" ref="C6:C32" si="6">AVERAGE(B3:B9)</f>
        <v>265.42857142857144</v>
      </c>
      <c r="D6">
        <f t="shared" si="0"/>
        <v>260.93983110485567</v>
      </c>
      <c r="E6">
        <f t="shared" si="2"/>
        <v>1.237833253100429</v>
      </c>
      <c r="F6">
        <f t="shared" si="1"/>
        <v>5</v>
      </c>
      <c r="G6">
        <f t="shared" si="3"/>
        <v>317.92129308018974</v>
      </c>
      <c r="O6">
        <v>5</v>
      </c>
      <c r="P6">
        <f t="shared" si="4"/>
        <v>1.2217418024102651</v>
      </c>
      <c r="Q6">
        <f t="shared" si="5"/>
        <v>1.2183701190196476</v>
      </c>
    </row>
    <row r="7" spans="1:31" x14ac:dyDescent="0.25">
      <c r="A7">
        <v>6</v>
      </c>
      <c r="B7">
        <v>186</v>
      </c>
      <c r="C7">
        <f t="shared" si="6"/>
        <v>265.57142857142856</v>
      </c>
      <c r="D7">
        <f t="shared" si="0"/>
        <v>269.45109078114001</v>
      </c>
      <c r="E7">
        <f t="shared" si="2"/>
        <v>0.69029225103815728</v>
      </c>
      <c r="F7">
        <f t="shared" si="1"/>
        <v>6</v>
      </c>
      <c r="G7">
        <f t="shared" si="3"/>
        <v>232.09480828414431</v>
      </c>
      <c r="O7">
        <v>6</v>
      </c>
      <c r="P7">
        <f t="shared" si="4"/>
        <v>0.86374525443705941</v>
      </c>
      <c r="Q7">
        <f t="shared" si="5"/>
        <v>0.86136154658457809</v>
      </c>
    </row>
    <row r="8" spans="1:31" x14ac:dyDescent="0.25">
      <c r="A8">
        <v>7</v>
      </c>
      <c r="B8">
        <v>169</v>
      </c>
      <c r="C8">
        <f t="shared" si="6"/>
        <v>272.85714285714283</v>
      </c>
      <c r="D8">
        <f t="shared" si="0"/>
        <v>277.96235045742429</v>
      </c>
      <c r="E8">
        <f t="shared" si="2"/>
        <v>0.60799600997001157</v>
      </c>
      <c r="F8">
        <f t="shared" si="1"/>
        <v>7</v>
      </c>
      <c r="G8">
        <f t="shared" si="3"/>
        <v>212.74721882135876</v>
      </c>
      <c r="O8">
        <v>7</v>
      </c>
      <c r="P8">
        <f t="shared" si="4"/>
        <v>0.76749951629526991</v>
      </c>
      <c r="Q8">
        <f t="shared" si="5"/>
        <v>0.7653814211574147</v>
      </c>
    </row>
    <row r="9" spans="1:31" x14ac:dyDescent="0.25">
      <c r="A9">
        <v>8</v>
      </c>
      <c r="B9">
        <v>177</v>
      </c>
      <c r="C9">
        <f t="shared" si="6"/>
        <v>283.85714285714283</v>
      </c>
      <c r="D9">
        <f t="shared" si="0"/>
        <v>286.47361013370858</v>
      </c>
      <c r="E9">
        <f t="shared" si="2"/>
        <v>0.61785795877458694</v>
      </c>
      <c r="F9">
        <f t="shared" si="1"/>
        <v>1</v>
      </c>
      <c r="G9">
        <f t="shared" si="3"/>
        <v>198.9812963955726</v>
      </c>
      <c r="P9">
        <f>AVERAGE(P2:P8)</f>
        <v>1.0027673720308656</v>
      </c>
      <c r="Q9">
        <f>AVERAGE(Q2:Q8)</f>
        <v>1</v>
      </c>
    </row>
    <row r="10" spans="1:31" x14ac:dyDescent="0.25">
      <c r="A10">
        <v>9</v>
      </c>
      <c r="B10">
        <v>245</v>
      </c>
      <c r="C10">
        <f t="shared" si="6"/>
        <v>294.57142857142856</v>
      </c>
      <c r="D10">
        <f t="shared" si="0"/>
        <v>294.98486980999292</v>
      </c>
      <c r="E10">
        <f t="shared" si="2"/>
        <v>0.83055107252724725</v>
      </c>
      <c r="F10">
        <f t="shared" si="1"/>
        <v>2</v>
      </c>
      <c r="G10">
        <f t="shared" si="3"/>
        <v>275.13381116403525</v>
      </c>
      <c r="J10" t="s">
        <v>10</v>
      </c>
      <c r="X10" t="s">
        <v>16</v>
      </c>
      <c r="Y10" t="s">
        <v>17</v>
      </c>
      <c r="Z10" t="s">
        <v>18</v>
      </c>
      <c r="AA10" t="s">
        <v>19</v>
      </c>
      <c r="AB10" t="s">
        <v>20</v>
      </c>
      <c r="AC10" t="s">
        <v>21</v>
      </c>
      <c r="AD10" t="s">
        <v>22</v>
      </c>
      <c r="AE10" t="s">
        <v>23</v>
      </c>
    </row>
    <row r="11" spans="1:31" x14ac:dyDescent="0.25">
      <c r="A11">
        <v>10</v>
      </c>
      <c r="B11">
        <v>379</v>
      </c>
      <c r="C11">
        <f t="shared" si="6"/>
        <v>313.57142857142856</v>
      </c>
      <c r="D11">
        <f t="shared" si="0"/>
        <v>303.49612948627725</v>
      </c>
      <c r="E11">
        <f t="shared" si="2"/>
        <v>1.2487803407625886</v>
      </c>
      <c r="F11">
        <f t="shared" si="1"/>
        <v>3</v>
      </c>
      <c r="G11">
        <f t="shared" si="3"/>
        <v>345.61124276961948</v>
      </c>
      <c r="J11" t="s">
        <v>9</v>
      </c>
      <c r="X11">
        <f>ROUND(C18,0)</f>
        <v>341</v>
      </c>
      <c r="Y11">
        <f>ROUND(U2,0)</f>
        <v>218</v>
      </c>
      <c r="Z11">
        <f>ROUND(V2,1)</f>
        <v>8.5</v>
      </c>
      <c r="AA11">
        <f>ROUND(D37,0)</f>
        <v>525</v>
      </c>
      <c r="AB11">
        <f>ROUND(E23,2)</f>
        <v>0.83</v>
      </c>
      <c r="AC11">
        <f>ROUND(P5,2)</f>
        <v>1.39</v>
      </c>
      <c r="AD11">
        <f>ROUND(P6,2)</f>
        <v>1.22</v>
      </c>
      <c r="AE11">
        <f>ROUND(G37,0)</f>
        <v>365</v>
      </c>
    </row>
    <row r="12" spans="1:31" x14ac:dyDescent="0.25">
      <c r="A12">
        <v>11</v>
      </c>
      <c r="B12">
        <v>508</v>
      </c>
      <c r="C12">
        <f t="shared" si="6"/>
        <v>323.85714285714283</v>
      </c>
      <c r="D12">
        <f t="shared" si="0"/>
        <v>312.00738916256154</v>
      </c>
      <c r="E12">
        <f t="shared" si="2"/>
        <v>1.6281665679889483</v>
      </c>
      <c r="F12">
        <f t="shared" si="1"/>
        <v>4</v>
      </c>
      <c r="G12">
        <f t="shared" si="3"/>
        <v>433.32427275925824</v>
      </c>
      <c r="J12" t="s">
        <v>11</v>
      </c>
    </row>
    <row r="13" spans="1:31" x14ac:dyDescent="0.25">
      <c r="A13">
        <v>12</v>
      </c>
      <c r="B13">
        <v>398</v>
      </c>
      <c r="C13">
        <f t="shared" si="6"/>
        <v>335.14285714285717</v>
      </c>
      <c r="D13">
        <f t="shared" si="0"/>
        <v>320.51864883884582</v>
      </c>
      <c r="E13">
        <f t="shared" si="2"/>
        <v>1.2417374197783766</v>
      </c>
      <c r="F13">
        <f t="shared" si="1"/>
        <v>5</v>
      </c>
      <c r="G13">
        <f t="shared" si="3"/>
        <v>390.51034433380124</v>
      </c>
      <c r="J13" t="s">
        <v>24</v>
      </c>
    </row>
    <row r="14" spans="1:31" x14ac:dyDescent="0.25">
      <c r="A14">
        <v>13</v>
      </c>
      <c r="B14">
        <v>319</v>
      </c>
      <c r="C14">
        <f t="shared" si="6"/>
        <v>339.14285714285717</v>
      </c>
      <c r="D14">
        <f t="shared" si="0"/>
        <v>329.02990851513016</v>
      </c>
      <c r="E14">
        <f t="shared" si="2"/>
        <v>0.96951672703434821</v>
      </c>
      <c r="F14">
        <f t="shared" si="1"/>
        <v>6</v>
      </c>
      <c r="G14">
        <f t="shared" si="3"/>
        <v>283.41371087117477</v>
      </c>
      <c r="J14" t="s">
        <v>12</v>
      </c>
    </row>
    <row r="15" spans="1:31" x14ac:dyDescent="0.25">
      <c r="A15">
        <v>14</v>
      </c>
      <c r="B15">
        <v>241</v>
      </c>
      <c r="C15">
        <f t="shared" si="6"/>
        <v>341.42857142857144</v>
      </c>
      <c r="D15">
        <f t="shared" si="0"/>
        <v>337.54116819141444</v>
      </c>
      <c r="E15">
        <f t="shared" si="2"/>
        <v>0.71398698206594047</v>
      </c>
      <c r="F15">
        <f t="shared" si="1"/>
        <v>7</v>
      </c>
      <c r="G15">
        <f t="shared" si="3"/>
        <v>258.34773900947874</v>
      </c>
      <c r="J15" t="s">
        <v>13</v>
      </c>
    </row>
    <row r="16" spans="1:31" x14ac:dyDescent="0.25">
      <c r="A16">
        <v>15</v>
      </c>
      <c r="B16">
        <v>256</v>
      </c>
      <c r="C16">
        <f t="shared" si="6"/>
        <v>331.71428571428572</v>
      </c>
      <c r="D16">
        <f t="shared" si="0"/>
        <v>346.05242786769873</v>
      </c>
      <c r="E16">
        <f t="shared" si="2"/>
        <v>0.73977229860058324</v>
      </c>
      <c r="F16">
        <f t="shared" si="1"/>
        <v>1</v>
      </c>
      <c r="G16">
        <f t="shared" si="3"/>
        <v>240.3640624552165</v>
      </c>
      <c r="J16" t="s">
        <v>14</v>
      </c>
    </row>
    <row r="17" spans="1:10" x14ac:dyDescent="0.25">
      <c r="A17">
        <v>16</v>
      </c>
      <c r="B17">
        <v>273</v>
      </c>
      <c r="C17">
        <f t="shared" si="6"/>
        <v>337.28571428571428</v>
      </c>
      <c r="D17">
        <f t="shared" si="0"/>
        <v>354.56368754398306</v>
      </c>
      <c r="E17">
        <f t="shared" si="2"/>
        <v>0.76996040370359353</v>
      </c>
      <c r="F17">
        <f t="shared" si="1"/>
        <v>2</v>
      </c>
      <c r="G17">
        <f t="shared" si="3"/>
        <v>330.70326188996137</v>
      </c>
      <c r="J17" t="s">
        <v>15</v>
      </c>
    </row>
    <row r="18" spans="1:10" x14ac:dyDescent="0.25">
      <c r="A18">
        <v>17</v>
      </c>
      <c r="B18">
        <v>395</v>
      </c>
      <c r="C18">
        <f t="shared" si="6"/>
        <v>340.57142857142856</v>
      </c>
      <c r="D18">
        <f t="shared" si="0"/>
        <v>363.0749472202674</v>
      </c>
      <c r="E18">
        <f t="shared" si="2"/>
        <v>1.0879296493028603</v>
      </c>
      <c r="F18">
        <f t="shared" si="1"/>
        <v>3</v>
      </c>
      <c r="G18">
        <f t="shared" si="3"/>
        <v>413.45760797580249</v>
      </c>
    </row>
    <row r="19" spans="1:10" x14ac:dyDescent="0.25">
      <c r="A19">
        <v>18</v>
      </c>
      <c r="B19">
        <v>440</v>
      </c>
      <c r="C19">
        <f t="shared" si="6"/>
        <v>352.42857142857144</v>
      </c>
      <c r="D19">
        <f t="shared" si="0"/>
        <v>371.58620689655169</v>
      </c>
      <c r="E19">
        <f t="shared" si="2"/>
        <v>1.1841128433556052</v>
      </c>
      <c r="F19">
        <f t="shared" si="1"/>
        <v>4</v>
      </c>
      <c r="G19">
        <f t="shared" si="3"/>
        <v>516.06894087667445</v>
      </c>
    </row>
    <row r="20" spans="1:10" x14ac:dyDescent="0.25">
      <c r="A20">
        <v>19</v>
      </c>
      <c r="B20">
        <v>437</v>
      </c>
      <c r="C20">
        <f t="shared" si="6"/>
        <v>363.85714285714283</v>
      </c>
      <c r="D20">
        <f t="shared" si="0"/>
        <v>380.09746657283597</v>
      </c>
      <c r="E20">
        <f t="shared" si="2"/>
        <v>1.1497051110080474</v>
      </c>
      <c r="F20">
        <f t="shared" si="1"/>
        <v>5</v>
      </c>
      <c r="G20">
        <f t="shared" si="3"/>
        <v>463.09939558741269</v>
      </c>
    </row>
    <row r="21" spans="1:10" x14ac:dyDescent="0.25">
      <c r="A21">
        <v>20</v>
      </c>
      <c r="B21">
        <v>342</v>
      </c>
      <c r="C21">
        <f t="shared" si="6"/>
        <v>381.57142857142856</v>
      </c>
      <c r="D21">
        <f t="shared" si="0"/>
        <v>388.60872624912031</v>
      </c>
      <c r="E21">
        <f t="shared" si="2"/>
        <v>0.88006258454618058</v>
      </c>
      <c r="F21">
        <f t="shared" si="1"/>
        <v>6</v>
      </c>
      <c r="G21">
        <f t="shared" si="3"/>
        <v>334.73261345820521</v>
      </c>
    </row>
    <row r="22" spans="1:10" x14ac:dyDescent="0.25">
      <c r="A22">
        <v>21</v>
      </c>
      <c r="B22">
        <v>324</v>
      </c>
      <c r="C22">
        <f t="shared" si="6"/>
        <v>397.14285714285717</v>
      </c>
      <c r="D22">
        <f t="shared" si="0"/>
        <v>397.11998592540459</v>
      </c>
      <c r="E22">
        <f t="shared" si="2"/>
        <v>0.81587432383939618</v>
      </c>
      <c r="F22">
        <f t="shared" si="1"/>
        <v>7</v>
      </c>
      <c r="G22">
        <f t="shared" si="3"/>
        <v>303.9482591975987</v>
      </c>
    </row>
    <row r="23" spans="1:10" x14ac:dyDescent="0.25">
      <c r="A23">
        <v>22</v>
      </c>
      <c r="B23">
        <v>336</v>
      </c>
      <c r="C23">
        <f t="shared" si="6"/>
        <v>415.14285714285717</v>
      </c>
      <c r="D23">
        <f t="shared" si="0"/>
        <v>405.63124560168887</v>
      </c>
      <c r="E23">
        <f t="shared" si="2"/>
        <v>0.82833855538322232</v>
      </c>
      <c r="F23">
        <f t="shared" si="1"/>
        <v>1</v>
      </c>
      <c r="G23">
        <f t="shared" si="3"/>
        <v>281.7468285148604</v>
      </c>
    </row>
    <row r="24" spans="1:10" x14ac:dyDescent="0.25">
      <c r="A24">
        <v>23</v>
      </c>
      <c r="B24">
        <v>397</v>
      </c>
      <c r="C24">
        <f t="shared" si="6"/>
        <v>427.42857142857144</v>
      </c>
      <c r="D24">
        <f t="shared" si="0"/>
        <v>414.14250527797321</v>
      </c>
      <c r="E24">
        <f t="shared" si="2"/>
        <v>0.95860723045931462</v>
      </c>
      <c r="F24">
        <f t="shared" si="1"/>
        <v>2</v>
      </c>
      <c r="G24">
        <f t="shared" si="3"/>
        <v>386.27271261588743</v>
      </c>
    </row>
    <row r="25" spans="1:10" x14ac:dyDescent="0.25">
      <c r="A25">
        <v>24</v>
      </c>
      <c r="B25">
        <v>504</v>
      </c>
      <c r="C25">
        <f t="shared" si="6"/>
        <v>434.71428571428572</v>
      </c>
      <c r="D25">
        <f t="shared" si="0"/>
        <v>422.65376495425755</v>
      </c>
      <c r="E25">
        <f t="shared" si="2"/>
        <v>1.1924654215597636</v>
      </c>
      <c r="F25">
        <f t="shared" si="1"/>
        <v>3</v>
      </c>
      <c r="G25">
        <f t="shared" si="3"/>
        <v>481.30397318198555</v>
      </c>
    </row>
    <row r="26" spans="1:10" x14ac:dyDescent="0.25">
      <c r="A26">
        <v>25</v>
      </c>
      <c r="B26">
        <v>566</v>
      </c>
      <c r="C26">
        <f t="shared" si="6"/>
        <v>443.71428571428572</v>
      </c>
      <c r="D26">
        <f t="shared" si="0"/>
        <v>431.16502463054184</v>
      </c>
      <c r="E26">
        <f t="shared" si="2"/>
        <v>1.3127224326346878</v>
      </c>
      <c r="F26">
        <f t="shared" si="1"/>
        <v>4</v>
      </c>
      <c r="G26">
        <f t="shared" si="3"/>
        <v>598.81360899409071</v>
      </c>
    </row>
    <row r="27" spans="1:10" x14ac:dyDescent="0.25">
      <c r="A27">
        <v>26</v>
      </c>
      <c r="B27">
        <v>523</v>
      </c>
      <c r="C27">
        <f t="shared" si="6"/>
        <v>451.71428571428572</v>
      </c>
      <c r="D27">
        <f t="shared" si="0"/>
        <v>439.67628430682612</v>
      </c>
      <c r="E27">
        <f t="shared" si="2"/>
        <v>1.1895115080508341</v>
      </c>
      <c r="F27">
        <f t="shared" si="1"/>
        <v>5</v>
      </c>
      <c r="G27">
        <f t="shared" si="3"/>
        <v>535.68844684102419</v>
      </c>
    </row>
    <row r="28" spans="1:10" x14ac:dyDescent="0.25">
      <c r="A28">
        <v>27</v>
      </c>
      <c r="B28">
        <v>393</v>
      </c>
      <c r="C28">
        <f t="shared" si="6"/>
        <v>468.14285714285717</v>
      </c>
      <c r="D28">
        <f t="shared" si="0"/>
        <v>448.18754398311046</v>
      </c>
      <c r="E28">
        <f t="shared" si="2"/>
        <v>0.87686506525225938</v>
      </c>
      <c r="F28">
        <f t="shared" si="1"/>
        <v>6</v>
      </c>
      <c r="G28">
        <f t="shared" si="3"/>
        <v>386.05151604523564</v>
      </c>
    </row>
    <row r="29" spans="1:10" x14ac:dyDescent="0.25">
      <c r="A29">
        <v>28</v>
      </c>
      <c r="B29">
        <v>387</v>
      </c>
      <c r="C29">
        <f t="shared" si="6"/>
        <v>453.71428571428572</v>
      </c>
      <c r="D29">
        <f t="shared" si="0"/>
        <v>456.69880365939474</v>
      </c>
      <c r="E29">
        <f t="shared" si="2"/>
        <v>0.84738562242572457</v>
      </c>
      <c r="F29">
        <f t="shared" si="1"/>
        <v>7</v>
      </c>
      <c r="G29">
        <f t="shared" si="3"/>
        <v>349.54877938571866</v>
      </c>
    </row>
    <row r="30" spans="1:10" x14ac:dyDescent="0.25">
      <c r="A30">
        <v>29</v>
      </c>
      <c r="B30">
        <v>392</v>
      </c>
      <c r="C30">
        <f t="shared" si="6"/>
        <v>452.14285714285717</v>
      </c>
      <c r="D30">
        <f t="shared" si="0"/>
        <v>465.21006333567902</v>
      </c>
      <c r="E30">
        <f t="shared" si="2"/>
        <v>0.84263009529341748</v>
      </c>
      <c r="F30">
        <f t="shared" si="1"/>
        <v>1</v>
      </c>
      <c r="G30">
        <f t="shared" si="3"/>
        <v>323.12959457450427</v>
      </c>
    </row>
    <row r="31" spans="1:10" x14ac:dyDescent="0.25">
      <c r="A31">
        <v>30</v>
      </c>
      <c r="B31">
        <v>512</v>
      </c>
      <c r="C31">
        <f t="shared" si="6"/>
        <v>469.42857142857144</v>
      </c>
      <c r="D31">
        <f t="shared" si="0"/>
        <v>473.72132301196336</v>
      </c>
      <c r="E31">
        <f t="shared" si="2"/>
        <v>1.0808042094129462</v>
      </c>
      <c r="F31">
        <f t="shared" si="1"/>
        <v>2</v>
      </c>
      <c r="G31">
        <f t="shared" si="3"/>
        <v>441.84216334181349</v>
      </c>
    </row>
    <row r="32" spans="1:10" x14ac:dyDescent="0.25">
      <c r="A32">
        <v>31</v>
      </c>
      <c r="B32">
        <v>403</v>
      </c>
      <c r="C32">
        <f t="shared" si="6"/>
        <v>478.71428571428572</v>
      </c>
      <c r="D32">
        <f t="shared" si="0"/>
        <v>482.2325826882477</v>
      </c>
      <c r="E32">
        <f t="shared" si="2"/>
        <v>0.83569633091451689</v>
      </c>
      <c r="F32">
        <f t="shared" si="1"/>
        <v>3</v>
      </c>
      <c r="G32">
        <f t="shared" si="3"/>
        <v>549.15033838816862</v>
      </c>
    </row>
    <row r="33" spans="1:7" x14ac:dyDescent="0.25">
      <c r="A33">
        <v>32</v>
      </c>
      <c r="B33">
        <v>555</v>
      </c>
      <c r="C33">
        <f>AVERAGE(B30:B36)</f>
        <v>486.28571428571428</v>
      </c>
      <c r="D33">
        <f t="shared" si="0"/>
        <v>490.74384236453199</v>
      </c>
      <c r="E33">
        <f t="shared" si="2"/>
        <v>1.1309362483813654</v>
      </c>
      <c r="F33">
        <f t="shared" si="1"/>
        <v>4</v>
      </c>
      <c r="G33">
        <f t="shared" si="3"/>
        <v>681.55827711150687</v>
      </c>
    </row>
    <row r="34" spans="1:7" x14ac:dyDescent="0.25">
      <c r="A34">
        <v>33</v>
      </c>
      <c r="B34">
        <v>644</v>
      </c>
      <c r="D34">
        <f t="shared" si="0"/>
        <v>499.25510204081627</v>
      </c>
      <c r="E34">
        <f t="shared" si="2"/>
        <v>1.2899217201136388</v>
      </c>
      <c r="F34">
        <f t="shared" si="1"/>
        <v>5</v>
      </c>
      <c r="G34">
        <f t="shared" si="3"/>
        <v>608.27749809463569</v>
      </c>
    </row>
    <row r="35" spans="1:7" x14ac:dyDescent="0.25">
      <c r="A35">
        <v>34</v>
      </c>
      <c r="B35">
        <v>458</v>
      </c>
      <c r="D35">
        <f t="shared" si="0"/>
        <v>507.76636171710061</v>
      </c>
      <c r="E35">
        <f t="shared" si="2"/>
        <v>0.90198964431435169</v>
      </c>
      <c r="F35">
        <f t="shared" si="1"/>
        <v>6</v>
      </c>
      <c r="G35">
        <f t="shared" si="3"/>
        <v>437.37041863226608</v>
      </c>
    </row>
    <row r="36" spans="1:7" x14ac:dyDescent="0.25">
      <c r="A36">
        <v>35</v>
      </c>
      <c r="B36">
        <v>440</v>
      </c>
      <c r="D36">
        <f t="shared" si="0"/>
        <v>516.27762139338483</v>
      </c>
      <c r="E36">
        <f t="shared" si="2"/>
        <v>0.8522546431752771</v>
      </c>
      <c r="F36">
        <f t="shared" si="1"/>
        <v>7</v>
      </c>
      <c r="G36">
        <f>VLOOKUP(F36,$O$2:$Q$8,3)*D36</f>
        <v>395.14929957383856</v>
      </c>
    </row>
    <row r="37" spans="1:7" x14ac:dyDescent="0.25">
      <c r="A37">
        <v>36</v>
      </c>
      <c r="D37">
        <f t="shared" si="0"/>
        <v>524.78888106966929</v>
      </c>
      <c r="F37">
        <f t="shared" si="1"/>
        <v>1</v>
      </c>
      <c r="G37">
        <f>VLOOKUP(F37,$O$2:$Q$8,3)*D37</f>
        <v>364.51236063414825</v>
      </c>
    </row>
    <row r="38" spans="1:7" x14ac:dyDescent="0.25">
      <c r="A38">
        <v>37</v>
      </c>
      <c r="D38">
        <f t="shared" si="0"/>
        <v>533.30014074595351</v>
      </c>
      <c r="F38">
        <f t="shared" si="1"/>
        <v>2</v>
      </c>
      <c r="G38">
        <f t="shared" ref="G38:G43" si="7">VLOOKUP(F38,$O$2:$Q$8,3)*D38</f>
        <v>497.41161406773961</v>
      </c>
    </row>
    <row r="39" spans="1:7" x14ac:dyDescent="0.25">
      <c r="A39">
        <v>38</v>
      </c>
      <c r="D39">
        <f t="shared" si="0"/>
        <v>541.81140042223785</v>
      </c>
      <c r="F39">
        <f t="shared" si="1"/>
        <v>3</v>
      </c>
      <c r="G39">
        <f t="shared" si="7"/>
        <v>616.99670359435163</v>
      </c>
    </row>
    <row r="40" spans="1:7" x14ac:dyDescent="0.25">
      <c r="A40">
        <v>39</v>
      </c>
      <c r="D40">
        <f t="shared" si="0"/>
        <v>550.32266009852219</v>
      </c>
      <c r="F40">
        <f t="shared" si="1"/>
        <v>4</v>
      </c>
      <c r="G40">
        <f t="shared" si="7"/>
        <v>764.30294522892314</v>
      </c>
    </row>
    <row r="41" spans="1:7" x14ac:dyDescent="0.25">
      <c r="A41">
        <v>40</v>
      </c>
      <c r="D41">
        <f t="shared" si="0"/>
        <v>558.83391977480642</v>
      </c>
      <c r="F41">
        <f t="shared" si="1"/>
        <v>5</v>
      </c>
      <c r="G41">
        <f t="shared" si="7"/>
        <v>680.86654934824708</v>
      </c>
    </row>
    <row r="42" spans="1:7" x14ac:dyDescent="0.25">
      <c r="A42">
        <v>41</v>
      </c>
      <c r="D42">
        <f t="shared" si="0"/>
        <v>567.34517945109076</v>
      </c>
      <c r="F42">
        <f t="shared" si="1"/>
        <v>6</v>
      </c>
      <c r="G42">
        <f t="shared" si="7"/>
        <v>488.68932121929652</v>
      </c>
    </row>
    <row r="43" spans="1:7" x14ac:dyDescent="0.25">
      <c r="A43">
        <v>42</v>
      </c>
      <c r="D43">
        <f t="shared" si="0"/>
        <v>575.8564391273751</v>
      </c>
      <c r="F43">
        <f t="shared" si="1"/>
        <v>7</v>
      </c>
      <c r="G43">
        <f t="shared" si="7"/>
        <v>440.74981976195863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007A27-2FE8-443F-A61D-A6C42CEEE502}">
  <dimension ref="A1"/>
  <sheetViews>
    <sheetView tabSelected="1" topLeftCell="A29" workbookViewId="0">
      <selection activeCell="B45" sqref="B45"/>
    </sheetView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Base</vt:lpstr>
      <vt:lpstr>Problem 1</vt:lpstr>
      <vt:lpstr>Problem 2</vt:lpstr>
      <vt:lpstr>Problem 3</vt:lpstr>
      <vt:lpstr>Problem 4</vt:lpstr>
      <vt:lpstr>Problem 5</vt:lpstr>
      <vt:lpstr>Sheet10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Asef-Vaziri, Ardavan</dc:creator>
  <cp:lastModifiedBy>Asef-Vaziri, Ardavan</cp:lastModifiedBy>
  <dcterms:created xsi:type="dcterms:W3CDTF">2020-10-11T16:22:29Z</dcterms:created>
  <dcterms:modified xsi:type="dcterms:W3CDTF">2021-06-30T16:42:10Z</dcterms:modified>
</cp:coreProperties>
</file>