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Forecasting\Reg-Seas-2020\"/>
    </mc:Choice>
  </mc:AlternateContent>
  <bookViews>
    <workbookView xWindow="0" yWindow="0" windowWidth="14715" windowHeight="5190"/>
  </bookViews>
  <sheets>
    <sheet name="1.Trend&amp;Season" sheetId="17" r:id="rId1"/>
    <sheet name="0.ArdiData" sheetId="9" r:id="rId2"/>
    <sheet name="ArdiEven" sheetId="18" r:id="rId3"/>
  </sheets>
  <externalReferences>
    <externalReference r:id="rId4"/>
  </externalReferences>
  <definedNames>
    <definedName name="solver_typ" localSheetId="1" hidden="1">2</definedName>
    <definedName name="solver_typ" localSheetId="0" hidden="1">2</definedName>
    <definedName name="solver_typ" localSheetId="2" hidden="1">2</definedName>
    <definedName name="solver_ver" localSheetId="1" hidden="1">17</definedName>
    <definedName name="solver_ver" localSheetId="0" hidden="1">17</definedName>
    <definedName name="solver_ver" localSheetId="2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" i="18" l="1"/>
  <c r="AE5" i="18"/>
  <c r="AE6" i="18"/>
  <c r="AE7" i="18"/>
  <c r="AE8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47" i="18"/>
  <c r="AE48" i="18"/>
  <c r="AE49" i="18"/>
  <c r="AE50" i="18"/>
  <c r="AE51" i="18"/>
  <c r="AE52" i="18"/>
  <c r="AE53" i="18"/>
  <c r="AE54" i="18"/>
  <c r="AE55" i="18"/>
  <c r="AE56" i="18"/>
  <c r="AE57" i="18"/>
  <c r="AE58" i="18"/>
  <c r="AE59" i="18"/>
  <c r="AE60" i="18"/>
  <c r="AE61" i="18"/>
  <c r="AE62" i="18"/>
  <c r="AE63" i="18"/>
  <c r="AE64" i="18"/>
  <c r="AE65" i="18"/>
  <c r="AE66" i="18"/>
  <c r="AE67" i="18"/>
  <c r="AE68" i="18"/>
  <c r="AE69" i="18"/>
  <c r="AE70" i="18"/>
  <c r="AE71" i="18"/>
  <c r="AE72" i="18"/>
  <c r="AE73" i="18"/>
  <c r="AE74" i="18"/>
  <c r="AE75" i="18"/>
  <c r="AE76" i="18"/>
  <c r="AE77" i="18"/>
  <c r="AE3" i="18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4" i="17"/>
  <c r="AF4" i="18"/>
  <c r="AF5" i="18"/>
  <c r="AF6" i="18"/>
  <c r="AF7" i="18"/>
  <c r="AF8" i="18"/>
  <c r="AF9" i="18"/>
  <c r="AF10" i="18"/>
  <c r="AF11" i="18"/>
  <c r="AF12" i="18"/>
  <c r="AF13" i="18"/>
  <c r="AF14" i="18"/>
  <c r="AF15" i="18"/>
  <c r="AF16" i="18"/>
  <c r="AF17" i="18"/>
  <c r="AF18" i="18"/>
  <c r="AF19" i="18"/>
  <c r="AF20" i="18"/>
  <c r="AF21" i="18"/>
  <c r="AF22" i="18"/>
  <c r="AF23" i="18"/>
  <c r="AF24" i="18"/>
  <c r="AF25" i="18"/>
  <c r="AF26" i="18"/>
  <c r="AF27" i="18"/>
  <c r="AF28" i="18"/>
  <c r="AF29" i="18"/>
  <c r="AF30" i="18"/>
  <c r="AF31" i="18"/>
  <c r="AF32" i="18"/>
  <c r="AF33" i="18"/>
  <c r="AF34" i="18"/>
  <c r="AF35" i="18"/>
  <c r="AF36" i="18"/>
  <c r="AF37" i="18"/>
  <c r="AF38" i="18"/>
  <c r="AF39" i="18"/>
  <c r="AF40" i="18"/>
  <c r="AF41" i="18"/>
  <c r="AF42" i="18"/>
  <c r="AF43" i="18"/>
  <c r="AF44" i="18"/>
  <c r="AF45" i="18"/>
  <c r="AF46" i="18"/>
  <c r="AF47" i="18"/>
  <c r="AF48" i="18"/>
  <c r="AF49" i="18"/>
  <c r="AF50" i="18"/>
  <c r="AF51" i="18"/>
  <c r="AF52" i="18"/>
  <c r="AF53" i="18"/>
  <c r="AF54" i="18"/>
  <c r="AF55" i="18"/>
  <c r="AF56" i="18"/>
  <c r="AF57" i="18"/>
  <c r="AF58" i="18"/>
  <c r="AF59" i="18"/>
  <c r="AF60" i="18"/>
  <c r="AF61" i="18"/>
  <c r="AF62" i="18"/>
  <c r="AF63" i="18"/>
  <c r="AF64" i="18"/>
  <c r="AF65" i="18"/>
  <c r="AF66" i="18"/>
  <c r="AF67" i="18"/>
  <c r="AF68" i="18"/>
  <c r="AF69" i="18"/>
  <c r="AF70" i="18"/>
  <c r="AF71" i="18"/>
  <c r="AF72" i="18"/>
  <c r="AF73" i="18"/>
  <c r="AF74" i="18"/>
  <c r="AF75" i="18"/>
  <c r="AF76" i="18"/>
  <c r="AF77" i="18"/>
  <c r="AM1" i="18" l="1"/>
  <c r="AO1" i="18"/>
  <c r="AA3" i="18"/>
  <c r="AB3" i="18"/>
  <c r="AA4" i="18"/>
  <c r="AB4" i="18"/>
  <c r="AA5" i="18"/>
  <c r="AB5" i="18"/>
  <c r="AA6" i="18"/>
  <c r="AB6" i="18"/>
  <c r="AA7" i="18"/>
  <c r="AB7" i="18"/>
  <c r="AA8" i="18"/>
  <c r="AB8" i="18"/>
  <c r="AA9" i="18"/>
  <c r="AB9" i="18"/>
  <c r="AA10" i="18"/>
  <c r="AB10" i="18"/>
  <c r="AA11" i="18"/>
  <c r="AB11" i="18"/>
  <c r="AA12" i="18"/>
  <c r="AB12" i="18"/>
  <c r="AA13" i="18"/>
  <c r="AB13" i="18"/>
  <c r="AA14" i="18"/>
  <c r="AB14" i="18"/>
  <c r="AA15" i="18"/>
  <c r="AB15" i="18"/>
  <c r="AA16" i="18"/>
  <c r="AB16" i="18"/>
  <c r="AA17" i="18"/>
  <c r="AB17" i="18"/>
  <c r="AA18" i="18"/>
  <c r="AB18" i="18"/>
  <c r="AA19" i="18"/>
  <c r="AB19" i="18"/>
  <c r="AA20" i="18"/>
  <c r="AB20" i="18"/>
  <c r="AA21" i="18"/>
  <c r="AB21" i="18"/>
  <c r="AA22" i="18"/>
  <c r="AB22" i="18"/>
  <c r="AA23" i="18"/>
  <c r="AB23" i="18"/>
  <c r="AA24" i="18"/>
  <c r="AB24" i="18"/>
  <c r="AA25" i="18"/>
  <c r="AB25" i="18"/>
  <c r="AA26" i="18"/>
  <c r="AB26" i="18"/>
  <c r="AA27" i="18"/>
  <c r="AB27" i="18"/>
  <c r="AA28" i="18"/>
  <c r="AB28" i="18"/>
  <c r="AA29" i="18"/>
  <c r="AB29" i="18"/>
  <c r="AA30" i="18"/>
  <c r="AB30" i="18"/>
  <c r="AA31" i="18"/>
  <c r="AB31" i="18"/>
  <c r="AA32" i="18"/>
  <c r="AB32" i="18"/>
  <c r="AA33" i="18"/>
  <c r="AB33" i="18"/>
  <c r="AA34" i="18"/>
  <c r="AB34" i="18"/>
  <c r="AA35" i="18"/>
  <c r="AB35" i="18"/>
  <c r="AA36" i="18"/>
  <c r="AB36" i="18"/>
  <c r="AA37" i="18"/>
  <c r="AB37" i="18"/>
  <c r="AA38" i="18"/>
  <c r="AB38" i="18"/>
  <c r="AA39" i="18"/>
  <c r="AB39" i="18"/>
  <c r="AA40" i="18"/>
  <c r="AB40" i="18"/>
  <c r="AA41" i="18"/>
  <c r="AB41" i="18"/>
  <c r="AA42" i="18"/>
  <c r="AB42" i="18"/>
  <c r="AA43" i="18"/>
  <c r="AB43" i="18"/>
  <c r="AA44" i="18"/>
  <c r="AB44" i="18"/>
  <c r="AA45" i="18"/>
  <c r="AB45" i="18"/>
  <c r="AA46" i="18"/>
  <c r="AB46" i="18"/>
  <c r="AA47" i="18"/>
  <c r="AB47" i="18"/>
  <c r="AA48" i="18"/>
  <c r="AB48" i="18"/>
  <c r="AA49" i="18"/>
  <c r="AB49" i="18"/>
  <c r="AA50" i="18"/>
  <c r="AB50" i="18"/>
  <c r="AA51" i="18"/>
  <c r="AB51" i="18"/>
  <c r="AA52" i="18"/>
  <c r="AB52" i="18"/>
  <c r="AA53" i="18"/>
  <c r="AB53" i="18"/>
  <c r="AA54" i="18"/>
  <c r="AB54" i="18"/>
  <c r="AA55" i="18"/>
  <c r="AB55" i="18"/>
  <c r="AA56" i="18"/>
  <c r="AB56" i="18"/>
  <c r="AA57" i="18"/>
  <c r="AB57" i="18"/>
  <c r="AA58" i="18"/>
  <c r="AB58" i="18"/>
  <c r="AA59" i="18"/>
  <c r="AB59" i="18"/>
  <c r="AA60" i="18"/>
  <c r="AB60" i="18"/>
  <c r="AA61" i="18"/>
  <c r="AB61" i="18"/>
  <c r="AA62" i="18"/>
  <c r="AB62" i="18"/>
  <c r="AA63" i="18"/>
  <c r="AB63" i="18"/>
  <c r="AA64" i="18"/>
  <c r="AB64" i="18"/>
  <c r="AA65" i="18"/>
  <c r="AB65" i="18"/>
  <c r="AA66" i="18"/>
  <c r="AB66" i="18"/>
  <c r="AA67" i="18"/>
  <c r="AB67" i="18"/>
  <c r="AA68" i="18"/>
  <c r="AB68" i="18"/>
  <c r="AA69" i="18"/>
  <c r="AB69" i="18"/>
  <c r="AA70" i="18"/>
  <c r="AB70" i="18"/>
  <c r="AA71" i="18"/>
  <c r="AB71" i="18"/>
  <c r="AA72" i="18"/>
  <c r="AB72" i="18"/>
  <c r="AA73" i="18"/>
  <c r="AB73" i="18"/>
  <c r="AA74" i="18"/>
  <c r="AB74" i="18"/>
  <c r="AA75" i="18"/>
  <c r="AB75" i="18"/>
  <c r="AA76" i="18"/>
  <c r="AB76" i="18"/>
  <c r="AA77" i="18"/>
  <c r="AB77" i="18"/>
  <c r="AD3" i="18" l="1"/>
  <c r="D3" i="18" s="1"/>
  <c r="C4" i="17" s="1"/>
  <c r="AD4" i="18"/>
  <c r="D4" i="18" s="1"/>
  <c r="C5" i="17" s="1"/>
  <c r="AD6" i="18"/>
  <c r="AD14" i="18"/>
  <c r="D14" i="18" s="1"/>
  <c r="C15" i="17" s="1"/>
  <c r="AD22" i="18"/>
  <c r="D22" i="18" s="1"/>
  <c r="C23" i="17" s="1"/>
  <c r="AD30" i="18"/>
  <c r="D30" i="18" s="1"/>
  <c r="C31" i="17" s="1"/>
  <c r="AD38" i="18"/>
  <c r="D38" i="18" s="1"/>
  <c r="C39" i="17" s="1"/>
  <c r="AD46" i="18"/>
  <c r="AD54" i="18"/>
  <c r="D54" i="18" s="1"/>
  <c r="C55" i="17" s="1"/>
  <c r="AD62" i="18"/>
  <c r="D62" i="18" s="1"/>
  <c r="C63" i="17" s="1"/>
  <c r="AD70" i="18"/>
  <c r="AD33" i="18"/>
  <c r="D33" i="18" s="1"/>
  <c r="C34" i="17" s="1"/>
  <c r="AD67" i="18"/>
  <c r="D67" i="18" s="1"/>
  <c r="C68" i="17" s="1"/>
  <c r="AD36" i="18"/>
  <c r="D36" i="18" s="1"/>
  <c r="C37" i="17" s="1"/>
  <c r="AD68" i="18"/>
  <c r="D68" i="18" s="1"/>
  <c r="C69" i="17" s="1"/>
  <c r="AD21" i="18"/>
  <c r="D21" i="18" s="1"/>
  <c r="C22" i="17" s="1"/>
  <c r="AD77" i="18"/>
  <c r="D77" i="18" s="1"/>
  <c r="C78" i="17" s="1"/>
  <c r="AD7" i="18"/>
  <c r="D7" i="18" s="1"/>
  <c r="C8" i="17" s="1"/>
  <c r="AD15" i="18"/>
  <c r="AD23" i="18"/>
  <c r="D23" i="18" s="1"/>
  <c r="C24" i="17" s="1"/>
  <c r="AD31" i="18"/>
  <c r="D31" i="18" s="1"/>
  <c r="C32" i="17" s="1"/>
  <c r="AD39" i="18"/>
  <c r="D39" i="18" s="1"/>
  <c r="C40" i="17" s="1"/>
  <c r="AD47" i="18"/>
  <c r="D47" i="18" s="1"/>
  <c r="C48" i="17" s="1"/>
  <c r="AD55" i="18"/>
  <c r="D55" i="18" s="1"/>
  <c r="C56" i="17" s="1"/>
  <c r="AD63" i="18"/>
  <c r="D63" i="18" s="1"/>
  <c r="C64" i="17" s="1"/>
  <c r="AD71" i="18"/>
  <c r="D71" i="18" s="1"/>
  <c r="C72" i="17" s="1"/>
  <c r="AD41" i="18"/>
  <c r="AD73" i="18"/>
  <c r="D73" i="18" s="1"/>
  <c r="C74" i="17" s="1"/>
  <c r="AD51" i="18"/>
  <c r="AD12" i="18"/>
  <c r="AD52" i="18"/>
  <c r="D52" i="18" s="1"/>
  <c r="C53" i="17" s="1"/>
  <c r="AD37" i="18"/>
  <c r="D37" i="18" s="1"/>
  <c r="C38" i="17" s="1"/>
  <c r="AD69" i="18"/>
  <c r="D69" i="18" s="1"/>
  <c r="C70" i="17" s="1"/>
  <c r="AD8" i="18"/>
  <c r="AD16" i="18"/>
  <c r="AD24" i="18"/>
  <c r="D24" i="18" s="1"/>
  <c r="C25" i="17" s="1"/>
  <c r="AD32" i="18"/>
  <c r="D32" i="18" s="1"/>
  <c r="C33" i="17" s="1"/>
  <c r="AD40" i="18"/>
  <c r="D40" i="18" s="1"/>
  <c r="C41" i="17" s="1"/>
  <c r="AD48" i="18"/>
  <c r="D48" i="18" s="1"/>
  <c r="C49" i="17" s="1"/>
  <c r="AD56" i="18"/>
  <c r="D56" i="18" s="1"/>
  <c r="C57" i="17" s="1"/>
  <c r="AD64" i="18"/>
  <c r="D64" i="18" s="1"/>
  <c r="C65" i="17" s="1"/>
  <c r="AD72" i="18"/>
  <c r="D72" i="18" s="1"/>
  <c r="C73" i="17" s="1"/>
  <c r="AD49" i="18"/>
  <c r="AD44" i="18"/>
  <c r="D44" i="18" s="1"/>
  <c r="C45" i="17" s="1"/>
  <c r="AD13" i="18"/>
  <c r="D13" i="18" s="1"/>
  <c r="C14" i="17" s="1"/>
  <c r="AD45" i="18"/>
  <c r="D45" i="18" s="1"/>
  <c r="C46" i="17" s="1"/>
  <c r="AD9" i="18"/>
  <c r="D9" i="18" s="1"/>
  <c r="C10" i="17" s="1"/>
  <c r="AD17" i="18"/>
  <c r="D17" i="18" s="1"/>
  <c r="C18" i="17" s="1"/>
  <c r="AD25" i="18"/>
  <c r="D25" i="18" s="1"/>
  <c r="C26" i="17" s="1"/>
  <c r="AD57" i="18"/>
  <c r="D57" i="18" s="1"/>
  <c r="C58" i="17" s="1"/>
  <c r="AD65" i="18"/>
  <c r="D65" i="18" s="1"/>
  <c r="C66" i="17" s="1"/>
  <c r="AD75" i="18"/>
  <c r="D75" i="18" s="1"/>
  <c r="C76" i="17" s="1"/>
  <c r="AD28" i="18"/>
  <c r="D28" i="18" s="1"/>
  <c r="C29" i="17" s="1"/>
  <c r="AD60" i="18"/>
  <c r="D60" i="18" s="1"/>
  <c r="C61" i="17" s="1"/>
  <c r="AD5" i="18"/>
  <c r="D5" i="18" s="1"/>
  <c r="C6" i="17" s="1"/>
  <c r="AD53" i="18"/>
  <c r="D53" i="18" s="1"/>
  <c r="C54" i="17" s="1"/>
  <c r="AD10" i="18"/>
  <c r="D10" i="18" s="1"/>
  <c r="C11" i="17" s="1"/>
  <c r="AD18" i="18"/>
  <c r="D18" i="18" s="1"/>
  <c r="C19" i="17" s="1"/>
  <c r="AD26" i="18"/>
  <c r="D26" i="18" s="1"/>
  <c r="C27" i="17" s="1"/>
  <c r="AD34" i="18"/>
  <c r="D34" i="18" s="1"/>
  <c r="C35" i="17" s="1"/>
  <c r="AD42" i="18"/>
  <c r="D42" i="18" s="1"/>
  <c r="C43" i="17" s="1"/>
  <c r="AD50" i="18"/>
  <c r="D50" i="18" s="1"/>
  <c r="C51" i="17" s="1"/>
  <c r="AD58" i="18"/>
  <c r="D58" i="18" s="1"/>
  <c r="C59" i="17" s="1"/>
  <c r="AD66" i="18"/>
  <c r="D66" i="18" s="1"/>
  <c r="C67" i="17" s="1"/>
  <c r="AD74" i="18"/>
  <c r="D74" i="18" s="1"/>
  <c r="C75" i="17" s="1"/>
  <c r="AD11" i="18"/>
  <c r="D11" i="18" s="1"/>
  <c r="C12" i="17" s="1"/>
  <c r="AD19" i="18"/>
  <c r="D19" i="18" s="1"/>
  <c r="C20" i="17" s="1"/>
  <c r="AD27" i="18"/>
  <c r="D27" i="18" s="1"/>
  <c r="C28" i="17" s="1"/>
  <c r="AD35" i="18"/>
  <c r="D35" i="18" s="1"/>
  <c r="C36" i="17" s="1"/>
  <c r="AD43" i="18"/>
  <c r="AD59" i="18"/>
  <c r="D59" i="18" s="1"/>
  <c r="C60" i="17" s="1"/>
  <c r="AD20" i="18"/>
  <c r="D20" i="18" s="1"/>
  <c r="C21" i="17" s="1"/>
  <c r="AD76" i="18"/>
  <c r="D76" i="18" s="1"/>
  <c r="C77" i="17" s="1"/>
  <c r="AD29" i="18"/>
  <c r="D29" i="18" s="1"/>
  <c r="C30" i="17" s="1"/>
  <c r="AD61" i="18"/>
  <c r="D61" i="18" s="1"/>
  <c r="C62" i="17" s="1"/>
  <c r="D49" i="18"/>
  <c r="C50" i="17" s="1"/>
  <c r="D51" i="18"/>
  <c r="C52" i="17" s="1"/>
  <c r="D15" i="18"/>
  <c r="C16" i="17" s="1"/>
  <c r="D41" i="18"/>
  <c r="C42" i="17" s="1"/>
  <c r="D6" i="18"/>
  <c r="C7" i="17" s="1"/>
  <c r="D70" i="18"/>
  <c r="C71" i="17" s="1"/>
  <c r="D16" i="18"/>
  <c r="C17" i="17" s="1"/>
  <c r="AC62" i="18"/>
  <c r="AC3" i="18"/>
  <c r="AC19" i="18"/>
  <c r="AC7" i="18"/>
  <c r="AC27" i="18"/>
  <c r="AC46" i="18"/>
  <c r="AC30" i="18"/>
  <c r="AC9" i="18"/>
  <c r="AC70" i="18"/>
  <c r="AC4" i="18"/>
  <c r="AC22" i="18"/>
  <c r="AC74" i="18"/>
  <c r="AC76" i="18"/>
  <c r="AC68" i="18"/>
  <c r="AC60" i="18"/>
  <c r="AC52" i="18"/>
  <c r="AC44" i="18"/>
  <c r="AC36" i="18"/>
  <c r="AC28" i="18"/>
  <c r="AC20" i="18"/>
  <c r="AC12" i="18"/>
  <c r="AC13" i="18"/>
  <c r="AC77" i="18"/>
  <c r="AC69" i="18"/>
  <c r="AC61" i="18"/>
  <c r="AC53" i="18"/>
  <c r="AC45" i="18"/>
  <c r="AC37" i="18"/>
  <c r="AC29" i="18"/>
  <c r="AC21" i="18"/>
  <c r="AC6" i="18"/>
  <c r="AC54" i="18"/>
  <c r="AC55" i="18"/>
  <c r="AC47" i="18"/>
  <c r="AC39" i="18"/>
  <c r="AC31" i="18"/>
  <c r="AC23" i="18"/>
  <c r="AC15" i="18"/>
  <c r="AC38" i="18"/>
  <c r="AC63" i="18"/>
  <c r="AC56" i="18"/>
  <c r="AC48" i="18"/>
  <c r="AC40" i="18"/>
  <c r="AC32" i="18"/>
  <c r="AC24" i="18"/>
  <c r="AC16" i="18"/>
  <c r="AC14" i="18"/>
  <c r="AC10" i="18"/>
  <c r="AC5" i="18"/>
  <c r="AC72" i="18"/>
  <c r="AC64" i="18"/>
  <c r="AC73" i="18"/>
  <c r="AC65" i="18"/>
  <c r="AC57" i="18"/>
  <c r="AC49" i="18"/>
  <c r="AC41" i="18"/>
  <c r="AC33" i="18"/>
  <c r="AC25" i="18"/>
  <c r="AC17" i="18"/>
  <c r="AC66" i="18"/>
  <c r="AC58" i="18"/>
  <c r="AC50" i="18"/>
  <c r="AC42" i="18"/>
  <c r="AC34" i="18"/>
  <c r="AC26" i="18"/>
  <c r="AC18" i="18"/>
  <c r="AC11" i="18"/>
  <c r="AC8" i="18"/>
  <c r="AC71" i="18"/>
  <c r="AC75" i="18"/>
  <c r="AC67" i="18"/>
  <c r="AC59" i="18"/>
  <c r="AC51" i="18"/>
  <c r="AC43" i="18"/>
  <c r="AC35" i="18"/>
  <c r="C61" i="18" l="1"/>
  <c r="C40" i="18"/>
  <c r="B38" i="18"/>
  <c r="B24" i="18"/>
  <c r="C60" i="18"/>
  <c r="B59" i="18"/>
  <c r="C3" i="18"/>
  <c r="C46" i="18"/>
  <c r="C45" i="18"/>
  <c r="D43" i="18"/>
  <c r="C44" i="17" s="1"/>
  <c r="C16" i="18"/>
  <c r="B23" i="18"/>
  <c r="B67" i="18"/>
  <c r="B13" i="18"/>
  <c r="B11" i="18"/>
  <c r="C29" i="18"/>
  <c r="C7" i="18"/>
  <c r="B50" i="18"/>
  <c r="C55" i="18"/>
  <c r="C41" i="18"/>
  <c r="C72" i="18"/>
  <c r="C36" i="18"/>
  <c r="C5" i="18"/>
  <c r="C59" i="18"/>
  <c r="C63" i="18"/>
  <c r="B26" i="18"/>
  <c r="C75" i="18"/>
  <c r="C53" i="18"/>
  <c r="C56" i="18"/>
  <c r="B8" i="18"/>
  <c r="B25" i="18"/>
  <c r="C58" i="18"/>
  <c r="B57" i="18"/>
  <c r="C76" i="18"/>
  <c r="B72" i="18"/>
  <c r="B43" i="18"/>
  <c r="C26" i="18"/>
  <c r="C6" i="18"/>
  <c r="C39" i="18"/>
  <c r="C4" i="18"/>
  <c r="C77" i="18"/>
  <c r="C52" i="18"/>
  <c r="C57" i="18"/>
  <c r="C44" i="18"/>
  <c r="C73" i="18"/>
  <c r="C66" i="18"/>
  <c r="B33" i="18"/>
  <c r="C71" i="18"/>
  <c r="C13" i="18"/>
  <c r="C65" i="18"/>
  <c r="B22" i="18"/>
  <c r="B37" i="18"/>
  <c r="C62" i="18"/>
  <c r="C50" i="18"/>
  <c r="D8" i="18"/>
  <c r="C9" i="17" s="1"/>
  <c r="C74" i="18"/>
  <c r="C69" i="18"/>
  <c r="D12" i="18"/>
  <c r="C13" i="17" s="1"/>
  <c r="C67" i="18"/>
  <c r="B61" i="18"/>
  <c r="B28" i="18"/>
  <c r="D46" i="18"/>
  <c r="C47" i="17" s="1"/>
  <c r="C70" i="18"/>
  <c r="C68" i="18"/>
  <c r="B18" i="18"/>
  <c r="C64" i="18"/>
  <c r="B60" i="18"/>
  <c r="C27" i="18"/>
  <c r="B46" i="18"/>
  <c r="B34" i="18"/>
  <c r="B56" i="18"/>
  <c r="B51" i="18"/>
  <c r="B19" i="18"/>
  <c r="C23" i="18"/>
  <c r="B66" i="18"/>
  <c r="C33" i="18"/>
  <c r="B45" i="18"/>
  <c r="B15" i="18"/>
  <c r="B32" i="18"/>
  <c r="C54" i="18"/>
  <c r="B20" i="18"/>
  <c r="C35" i="18"/>
  <c r="B58" i="18"/>
  <c r="B27" i="18"/>
  <c r="B16" i="18"/>
  <c r="B55" i="18"/>
  <c r="B29" i="18"/>
  <c r="B36" i="18"/>
  <c r="C42" i="18"/>
  <c r="B54" i="18"/>
  <c r="C19" i="18"/>
  <c r="C11" i="18"/>
  <c r="B40" i="18"/>
  <c r="B31" i="18"/>
  <c r="B3" i="18"/>
  <c r="C9" i="18"/>
  <c r="C47" i="18"/>
  <c r="C24" i="18"/>
  <c r="B49" i="18"/>
  <c r="C20" i="18"/>
  <c r="B74" i="18"/>
  <c r="B41" i="18"/>
  <c r="C32" i="18"/>
  <c r="B4" i="18"/>
  <c r="B12" i="18"/>
  <c r="C43" i="18"/>
  <c r="B6" i="18"/>
  <c r="B5" i="18"/>
  <c r="C22" i="18"/>
  <c r="B75" i="18"/>
  <c r="C12" i="18"/>
  <c r="C18" i="18"/>
  <c r="B9" i="18"/>
  <c r="C31" i="18"/>
  <c r="C8" i="18"/>
  <c r="C28" i="18"/>
  <c r="B42" i="18"/>
  <c r="B30" i="18"/>
  <c r="C34" i="18"/>
  <c r="B64" i="18"/>
  <c r="B70" i="18"/>
  <c r="B10" i="18"/>
  <c r="C51" i="18"/>
  <c r="C10" i="18"/>
  <c r="C17" i="18"/>
  <c r="B39" i="18"/>
  <c r="B21" i="18"/>
  <c r="C49" i="18"/>
  <c r="B63" i="18"/>
  <c r="B62" i="18"/>
  <c r="B53" i="18"/>
  <c r="B35" i="18"/>
  <c r="C30" i="18"/>
  <c r="C37" i="18"/>
  <c r="C21" i="18"/>
  <c r="B65" i="18"/>
  <c r="B44" i="18"/>
  <c r="C25" i="18"/>
  <c r="B48" i="18"/>
  <c r="B52" i="18"/>
  <c r="B14" i="18"/>
  <c r="B7" i="18"/>
  <c r="C48" i="18"/>
  <c r="B69" i="18"/>
  <c r="B77" i="18"/>
  <c r="B47" i="18"/>
  <c r="B68" i="18"/>
  <c r="B17" i="18"/>
  <c r="C14" i="18"/>
  <c r="C38" i="18"/>
  <c r="B76" i="18"/>
  <c r="C15" i="18"/>
  <c r="B71" i="18"/>
  <c r="B73" i="18"/>
  <c r="Q5" i="18" l="1"/>
  <c r="Q4" i="18"/>
  <c r="Q2" i="18"/>
  <c r="Q3" i="18"/>
  <c r="Q7" i="18"/>
  <c r="O5" i="18"/>
  <c r="P3" i="18"/>
  <c r="O2" i="18"/>
  <c r="O3" i="18"/>
  <c r="O7" i="18"/>
  <c r="O4" i="18"/>
  <c r="P7" i="18"/>
  <c r="P4" i="18"/>
  <c r="P2" i="18"/>
  <c r="P5" i="18"/>
  <c r="Q9" i="18" l="1"/>
  <c r="Q6" i="18"/>
  <c r="Q10" i="18" s="1"/>
  <c r="O6" i="18"/>
  <c r="Y2" i="18" s="1"/>
  <c r="Y3" i="18" s="1"/>
  <c r="O8" i="18"/>
  <c r="O9" i="18"/>
  <c r="Q8" i="18"/>
  <c r="P9" i="18"/>
  <c r="P6" i="18"/>
  <c r="P10" i="18" s="1"/>
  <c r="P8" i="18"/>
  <c r="O10" i="18" l="1"/>
  <c r="Y4" i="18"/>
  <c r="G2" i="18" s="1"/>
  <c r="Y5" i="18"/>
  <c r="Y6" i="18" s="1"/>
  <c r="H2" i="18" l="1"/>
  <c r="G3" i="18" l="1"/>
  <c r="I2" i="18"/>
  <c r="F2" i="18"/>
  <c r="J2" i="18" l="1"/>
  <c r="H3" i="18"/>
  <c r="F3" i="18" s="1"/>
  <c r="I3" i="18" l="1"/>
  <c r="G4" i="18"/>
  <c r="J3" i="18" l="1"/>
  <c r="H4" i="18"/>
  <c r="I4" i="18" l="1"/>
  <c r="G5" i="18"/>
  <c r="F4" i="18"/>
  <c r="H5" i="18" l="1"/>
  <c r="F5" i="18" s="1"/>
  <c r="J4" i="18"/>
  <c r="I5" i="18" l="1"/>
  <c r="G6" i="18"/>
  <c r="H6" i="18" l="1"/>
  <c r="J5" i="18"/>
  <c r="G7" i="18" l="1"/>
  <c r="I6" i="18"/>
  <c r="F6" i="18"/>
  <c r="J6" i="18" l="1"/>
  <c r="H7" i="18"/>
  <c r="G8" i="18" l="1"/>
  <c r="I7" i="18"/>
  <c r="F7" i="18"/>
  <c r="J7" i="18" l="1"/>
  <c r="H8" i="18"/>
  <c r="I8" i="18" l="1"/>
  <c r="G9" i="18"/>
  <c r="F8" i="18"/>
  <c r="H9" i="18" l="1"/>
  <c r="F9" i="18" s="1"/>
  <c r="J8" i="18"/>
  <c r="G10" i="18" l="1"/>
  <c r="I9" i="18"/>
  <c r="J9" i="18" l="1"/>
  <c r="H10" i="18"/>
  <c r="F10" i="18" s="1"/>
  <c r="G11" i="18" l="1"/>
  <c r="I10" i="18"/>
  <c r="J10" i="18" l="1"/>
  <c r="H11" i="18"/>
  <c r="I11" i="18" l="1"/>
  <c r="G12" i="18"/>
  <c r="F11" i="18"/>
  <c r="H12" i="18" l="1"/>
  <c r="J11" i="18"/>
  <c r="I12" i="18" l="1"/>
  <c r="G13" i="18"/>
  <c r="F12" i="18"/>
  <c r="H13" i="18" l="1"/>
  <c r="F13" i="18" s="1"/>
  <c r="J12" i="18"/>
  <c r="G14" i="18" l="1"/>
  <c r="I13" i="18"/>
  <c r="J13" i="18" l="1"/>
  <c r="H14" i="18"/>
  <c r="I14" i="18" s="1"/>
  <c r="J14" i="18" l="1"/>
  <c r="F14" i="18"/>
  <c r="J15" i="18" l="1"/>
  <c r="L2" i="18" l="1"/>
  <c r="K2" i="18"/>
  <c r="L3" i="18"/>
  <c r="K3" i="18"/>
  <c r="L4" i="18"/>
  <c r="K4" i="18"/>
  <c r="L5" i="18"/>
  <c r="K5" i="18"/>
  <c r="L6" i="18"/>
  <c r="K6" i="18"/>
  <c r="L7" i="18"/>
  <c r="K7" i="18"/>
  <c r="L8" i="18"/>
  <c r="K8" i="18"/>
  <c r="L9" i="18"/>
  <c r="K9" i="18"/>
  <c r="L10" i="18"/>
  <c r="K10" i="18"/>
  <c r="L11" i="18"/>
  <c r="K11" i="18"/>
  <c r="L12" i="18"/>
  <c r="K12" i="18"/>
  <c r="L13" i="18"/>
  <c r="K13" i="18"/>
  <c r="L14" i="18"/>
  <c r="K14" i="18"/>
  <c r="K15" i="18" l="1"/>
  <c r="AF4" i="9" l="1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3" i="9"/>
  <c r="AH1" i="9" l="1"/>
  <c r="AI1" i="9"/>
  <c r="A78" i="17"/>
  <c r="A3" i="17"/>
  <c r="C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B77" i="9"/>
  <c r="AB76" i="9"/>
  <c r="AB75" i="9"/>
  <c r="AB74" i="9"/>
  <c r="AB73" i="9"/>
  <c r="AB72" i="9"/>
  <c r="AB71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8" i="9"/>
  <c r="AB57" i="9"/>
  <c r="AB56" i="9"/>
  <c r="AB55" i="9"/>
  <c r="AB54" i="9"/>
  <c r="AB53" i="9"/>
  <c r="AB52" i="9"/>
  <c r="AB51" i="9"/>
  <c r="AB50" i="9"/>
  <c r="AB49" i="9"/>
  <c r="AB48" i="9"/>
  <c r="AB47" i="9"/>
  <c r="AB46" i="9"/>
  <c r="AB45" i="9"/>
  <c r="AB44" i="9"/>
  <c r="AB43" i="9"/>
  <c r="AB42" i="9"/>
  <c r="AB41" i="9"/>
  <c r="AB40" i="9"/>
  <c r="AB39" i="9"/>
  <c r="AB38" i="9"/>
  <c r="AB37" i="9"/>
  <c r="AB36" i="9"/>
  <c r="AB35" i="9"/>
  <c r="AB34" i="9"/>
  <c r="AB33" i="9"/>
  <c r="AB32" i="9"/>
  <c r="AB31" i="9"/>
  <c r="AB30" i="9"/>
  <c r="AB29" i="9"/>
  <c r="AB28" i="9"/>
  <c r="AB27" i="9"/>
  <c r="AB26" i="9"/>
  <c r="AB25" i="9"/>
  <c r="AB24" i="9"/>
  <c r="AB23" i="9"/>
  <c r="AB22" i="9"/>
  <c r="AB21" i="9"/>
  <c r="AB20" i="9"/>
  <c r="AB19" i="9"/>
  <c r="AB18" i="9"/>
  <c r="AB17" i="9"/>
  <c r="AB16" i="9"/>
  <c r="AB15" i="9"/>
  <c r="AB14" i="9"/>
  <c r="AB13" i="9"/>
  <c r="AB12" i="9"/>
  <c r="AB11" i="9"/>
  <c r="AB10" i="9"/>
  <c r="AB9" i="9"/>
  <c r="AB8" i="9"/>
  <c r="AB7" i="9"/>
  <c r="AB6" i="9"/>
  <c r="AB5" i="9"/>
  <c r="AB4" i="9"/>
  <c r="AB3" i="9"/>
  <c r="AE44" i="9" l="1"/>
  <c r="AG44" i="9" s="1"/>
  <c r="D44" i="9" s="1"/>
  <c r="B45" i="17" s="1"/>
  <c r="AE66" i="9"/>
  <c r="AG66" i="9" s="1"/>
  <c r="D66" i="9" s="1"/>
  <c r="B67" i="17" s="1"/>
  <c r="AE64" i="9"/>
  <c r="AG64" i="9" s="1"/>
  <c r="D64" i="9" s="1"/>
  <c r="B65" i="17" s="1"/>
  <c r="AE58" i="9"/>
  <c r="AG58" i="9" s="1"/>
  <c r="D58" i="9" s="1"/>
  <c r="B59" i="17" s="1"/>
  <c r="AE34" i="9"/>
  <c r="AG34" i="9" s="1"/>
  <c r="AE62" i="9"/>
  <c r="AG62" i="9" s="1"/>
  <c r="D62" i="9" s="1"/>
  <c r="B63" i="17" s="1"/>
  <c r="AE56" i="9"/>
  <c r="AG56" i="9" s="1"/>
  <c r="D56" i="9" s="1"/>
  <c r="B57" i="17" s="1"/>
  <c r="AE72" i="9"/>
  <c r="AG72" i="9" s="1"/>
  <c r="D72" i="9" s="1"/>
  <c r="B73" i="17" s="1"/>
  <c r="AE28" i="9"/>
  <c r="AG28" i="9" s="1"/>
  <c r="D28" i="9" s="1"/>
  <c r="B29" i="17" s="1"/>
  <c r="AE70" i="9"/>
  <c r="AG70" i="9" s="1"/>
  <c r="D70" i="9" s="1"/>
  <c r="B71" i="17" s="1"/>
  <c r="AE46" i="9"/>
  <c r="AG46" i="9" s="1"/>
  <c r="D46" i="9" s="1"/>
  <c r="B47" i="17" s="1"/>
  <c r="AE74" i="9"/>
  <c r="AG74" i="9" s="1"/>
  <c r="AE68" i="9"/>
  <c r="AG68" i="9" s="1"/>
  <c r="D68" i="9" s="1"/>
  <c r="B69" i="17" s="1"/>
  <c r="AE50" i="9"/>
  <c r="AG50" i="9" s="1"/>
  <c r="D50" i="9" s="1"/>
  <c r="B51" i="17" s="1"/>
  <c r="AE48" i="9"/>
  <c r="AG48" i="9" s="1"/>
  <c r="D48" i="9" s="1"/>
  <c r="B49" i="17" s="1"/>
  <c r="AE12" i="9"/>
  <c r="AG12" i="9" s="1"/>
  <c r="D12" i="9" s="1"/>
  <c r="B13" i="17" s="1"/>
  <c r="AE36" i="9"/>
  <c r="AG36" i="9" s="1"/>
  <c r="D36" i="9" s="1"/>
  <c r="B37" i="17" s="1"/>
  <c r="AE30" i="9"/>
  <c r="AG30" i="9" s="1"/>
  <c r="D30" i="9" s="1"/>
  <c r="B31" i="17" s="1"/>
  <c r="AE54" i="9"/>
  <c r="AG54" i="9" s="1"/>
  <c r="D54" i="9" s="1"/>
  <c r="B55" i="17" s="1"/>
  <c r="AE5" i="9"/>
  <c r="AG5" i="9" s="1"/>
  <c r="D5" i="9" s="1"/>
  <c r="B6" i="17" s="1"/>
  <c r="AE32" i="9"/>
  <c r="AG32" i="9" s="1"/>
  <c r="D32" i="9" s="1"/>
  <c r="B33" i="17" s="1"/>
  <c r="AE10" i="9"/>
  <c r="AG10" i="9" s="1"/>
  <c r="D10" i="9" s="1"/>
  <c r="B11" i="17" s="1"/>
  <c r="AE14" i="9"/>
  <c r="AG14" i="9" s="1"/>
  <c r="D14" i="9" s="1"/>
  <c r="B15" i="17" s="1"/>
  <c r="AE60" i="9"/>
  <c r="AG60" i="9" s="1"/>
  <c r="D60" i="9" s="1"/>
  <c r="B61" i="17" s="1"/>
  <c r="AE42" i="9"/>
  <c r="AG42" i="9" s="1"/>
  <c r="D42" i="9" s="1"/>
  <c r="B43" i="17" s="1"/>
  <c r="AE38" i="9"/>
  <c r="AG38" i="9" s="1"/>
  <c r="D38" i="9" s="1"/>
  <c r="B39" i="17" s="1"/>
  <c r="AE26" i="9"/>
  <c r="AG26" i="9" s="1"/>
  <c r="D26" i="9" s="1"/>
  <c r="B27" i="17" s="1"/>
  <c r="AE8" i="9"/>
  <c r="AG8" i="9" s="1"/>
  <c r="D8" i="9" s="1"/>
  <c r="B9" i="17" s="1"/>
  <c r="AE7" i="9"/>
  <c r="AG7" i="9" s="1"/>
  <c r="D7" i="9" s="1"/>
  <c r="B8" i="17" s="1"/>
  <c r="AE16" i="9"/>
  <c r="AG16" i="9" s="1"/>
  <c r="D16" i="9" s="1"/>
  <c r="B17" i="17" s="1"/>
  <c r="AE24" i="9"/>
  <c r="AG24" i="9" s="1"/>
  <c r="D24" i="9" s="1"/>
  <c r="B25" i="17" s="1"/>
  <c r="AE76" i="9"/>
  <c r="AG76" i="9" s="1"/>
  <c r="D76" i="9" s="1"/>
  <c r="B77" i="17" s="1"/>
  <c r="AE40" i="9"/>
  <c r="AG40" i="9" s="1"/>
  <c r="D40" i="9" s="1"/>
  <c r="B41" i="17" s="1"/>
  <c r="AE20" i="9"/>
  <c r="AG20" i="9" s="1"/>
  <c r="D20" i="9" s="1"/>
  <c r="B21" i="17" s="1"/>
  <c r="AE52" i="9"/>
  <c r="AG52" i="9" s="1"/>
  <c r="D52" i="9" s="1"/>
  <c r="B53" i="17" s="1"/>
  <c r="AE22" i="9"/>
  <c r="AG22" i="9" s="1"/>
  <c r="D22" i="9" s="1"/>
  <c r="B23" i="17" s="1"/>
  <c r="AE18" i="9"/>
  <c r="AG18" i="9" s="1"/>
  <c r="D18" i="9" s="1"/>
  <c r="B19" i="17" s="1"/>
  <c r="AE4" i="9"/>
  <c r="AG4" i="9" s="1"/>
  <c r="D4" i="9" s="1"/>
  <c r="B5" i="17" s="1"/>
  <c r="AE3" i="9"/>
  <c r="AG3" i="9" s="1"/>
  <c r="AE9" i="9"/>
  <c r="AG9" i="9" s="1"/>
  <c r="D9" i="9" s="1"/>
  <c r="B10" i="17" s="1"/>
  <c r="AE13" i="9"/>
  <c r="AG13" i="9" s="1"/>
  <c r="D13" i="9" s="1"/>
  <c r="B14" i="17" s="1"/>
  <c r="AE17" i="9"/>
  <c r="AG17" i="9" s="1"/>
  <c r="D17" i="9" s="1"/>
  <c r="B18" i="17" s="1"/>
  <c r="AE21" i="9"/>
  <c r="AG21" i="9" s="1"/>
  <c r="D21" i="9" s="1"/>
  <c r="B22" i="17" s="1"/>
  <c r="AE25" i="9"/>
  <c r="AG25" i="9" s="1"/>
  <c r="D25" i="9" s="1"/>
  <c r="B26" i="17" s="1"/>
  <c r="AE29" i="9"/>
  <c r="AG29" i="9" s="1"/>
  <c r="D29" i="9" s="1"/>
  <c r="B30" i="17" s="1"/>
  <c r="AE33" i="9"/>
  <c r="AG33" i="9" s="1"/>
  <c r="D33" i="9" s="1"/>
  <c r="B34" i="17" s="1"/>
  <c r="AE37" i="9"/>
  <c r="AG37" i="9" s="1"/>
  <c r="D37" i="9" s="1"/>
  <c r="B38" i="17" s="1"/>
  <c r="AE41" i="9"/>
  <c r="AG41" i="9" s="1"/>
  <c r="D41" i="9" s="1"/>
  <c r="B42" i="17" s="1"/>
  <c r="AE45" i="9"/>
  <c r="AG45" i="9" s="1"/>
  <c r="D45" i="9" s="1"/>
  <c r="B46" i="17" s="1"/>
  <c r="AE49" i="9"/>
  <c r="AG49" i="9" s="1"/>
  <c r="D49" i="9" s="1"/>
  <c r="B50" i="17" s="1"/>
  <c r="AE53" i="9"/>
  <c r="AG53" i="9" s="1"/>
  <c r="D53" i="9" s="1"/>
  <c r="B54" i="17" s="1"/>
  <c r="AE57" i="9"/>
  <c r="AG57" i="9" s="1"/>
  <c r="D57" i="9" s="1"/>
  <c r="B58" i="17" s="1"/>
  <c r="AE61" i="9"/>
  <c r="AG61" i="9" s="1"/>
  <c r="D61" i="9" s="1"/>
  <c r="B62" i="17" s="1"/>
  <c r="AE65" i="9"/>
  <c r="AG65" i="9" s="1"/>
  <c r="D65" i="9" s="1"/>
  <c r="B66" i="17" s="1"/>
  <c r="AE69" i="9"/>
  <c r="AG69" i="9" s="1"/>
  <c r="D69" i="9" s="1"/>
  <c r="B70" i="17" s="1"/>
  <c r="AE73" i="9"/>
  <c r="AG73" i="9" s="1"/>
  <c r="D73" i="9" s="1"/>
  <c r="B74" i="17" s="1"/>
  <c r="AE77" i="9"/>
  <c r="AG77" i="9" s="1"/>
  <c r="D77" i="9" s="1"/>
  <c r="B78" i="17" s="1"/>
  <c r="AE6" i="9"/>
  <c r="AG6" i="9" s="1"/>
  <c r="D6" i="9" s="1"/>
  <c r="B7" i="17" s="1"/>
  <c r="AE11" i="9"/>
  <c r="AG11" i="9" s="1"/>
  <c r="D11" i="9" s="1"/>
  <c r="B12" i="17" s="1"/>
  <c r="AE15" i="9"/>
  <c r="AG15" i="9" s="1"/>
  <c r="D15" i="9" s="1"/>
  <c r="B16" i="17" s="1"/>
  <c r="AE19" i="9"/>
  <c r="AG19" i="9" s="1"/>
  <c r="D19" i="9" s="1"/>
  <c r="B20" i="17" s="1"/>
  <c r="AE23" i="9"/>
  <c r="AG23" i="9" s="1"/>
  <c r="D23" i="9" s="1"/>
  <c r="B24" i="17" s="1"/>
  <c r="AE27" i="9"/>
  <c r="AG27" i="9" s="1"/>
  <c r="D27" i="9" s="1"/>
  <c r="B28" i="17" s="1"/>
  <c r="AE31" i="9"/>
  <c r="AG31" i="9" s="1"/>
  <c r="D31" i="9" s="1"/>
  <c r="B32" i="17" s="1"/>
  <c r="AE35" i="9"/>
  <c r="AG35" i="9" s="1"/>
  <c r="D35" i="9" s="1"/>
  <c r="B36" i="17" s="1"/>
  <c r="AE39" i="9"/>
  <c r="AG39" i="9" s="1"/>
  <c r="D39" i="9" s="1"/>
  <c r="B40" i="17" s="1"/>
  <c r="AE43" i="9"/>
  <c r="AG43" i="9" s="1"/>
  <c r="D43" i="9" s="1"/>
  <c r="B44" i="17" s="1"/>
  <c r="AE47" i="9"/>
  <c r="AG47" i="9" s="1"/>
  <c r="AE51" i="9"/>
  <c r="AG51" i="9" s="1"/>
  <c r="D51" i="9" s="1"/>
  <c r="B52" i="17" s="1"/>
  <c r="AE55" i="9"/>
  <c r="AG55" i="9" s="1"/>
  <c r="D55" i="9" s="1"/>
  <c r="B56" i="17" s="1"/>
  <c r="AE59" i="9"/>
  <c r="AG59" i="9" s="1"/>
  <c r="D59" i="9" s="1"/>
  <c r="B60" i="17" s="1"/>
  <c r="AE63" i="9"/>
  <c r="AG63" i="9" s="1"/>
  <c r="D63" i="9" s="1"/>
  <c r="B64" i="17" s="1"/>
  <c r="AE67" i="9"/>
  <c r="AG67" i="9" s="1"/>
  <c r="D67" i="9" s="1"/>
  <c r="B68" i="17" s="1"/>
  <c r="AE71" i="9"/>
  <c r="AG71" i="9" s="1"/>
  <c r="D71" i="9" s="1"/>
  <c r="B72" i="17" s="1"/>
  <c r="AE75" i="9"/>
  <c r="AG75" i="9" s="1"/>
  <c r="D75" i="9" s="1"/>
  <c r="B76" i="17" s="1"/>
  <c r="B7" i="9" l="1"/>
  <c r="D34" i="9"/>
  <c r="B35" i="17" s="1"/>
  <c r="B31" i="9"/>
  <c r="B3" i="9"/>
  <c r="B29" i="9"/>
  <c r="B72" i="9"/>
  <c r="B47" i="9"/>
  <c r="D51" i="17"/>
  <c r="B39" i="9"/>
  <c r="B48" i="9"/>
  <c r="D17" i="17"/>
  <c r="D15" i="17"/>
  <c r="B76" i="9"/>
  <c r="B58" i="9"/>
  <c r="B73" i="9"/>
  <c r="B34" i="9"/>
  <c r="B24" i="9"/>
  <c r="B21" i="9"/>
  <c r="D59" i="17"/>
  <c r="B38" i="9"/>
  <c r="B22" i="9"/>
  <c r="B25" i="9"/>
  <c r="D41" i="17"/>
  <c r="D8" i="17"/>
  <c r="B19" i="9"/>
  <c r="B32" i="9"/>
  <c r="D21" i="17"/>
  <c r="D43" i="17"/>
  <c r="D11" i="17"/>
  <c r="B30" i="9"/>
  <c r="B66" i="9"/>
  <c r="B36" i="9"/>
  <c r="B49" i="9"/>
  <c r="B4" i="9"/>
  <c r="B37" i="9"/>
  <c r="B44" i="9"/>
  <c r="D57" i="17"/>
  <c r="D65" i="17"/>
  <c r="B64" i="9"/>
  <c r="B70" i="9"/>
  <c r="B8" i="9"/>
  <c r="B74" i="9"/>
  <c r="B45" i="9"/>
  <c r="B57" i="9"/>
  <c r="B28" i="9"/>
  <c r="B20" i="9"/>
  <c r="B51" i="9"/>
  <c r="B35" i="9"/>
  <c r="B59" i="9"/>
  <c r="B18" i="9"/>
  <c r="B53" i="9"/>
  <c r="B54" i="9"/>
  <c r="B52" i="9"/>
  <c r="B10" i="9"/>
  <c r="B15" i="9"/>
  <c r="D71" i="17"/>
  <c r="B43" i="9"/>
  <c r="B75" i="9"/>
  <c r="B55" i="9"/>
  <c r="B17" i="9"/>
  <c r="D64" i="17"/>
  <c r="D26" i="17"/>
  <c r="D22" i="17"/>
  <c r="D18" i="17"/>
  <c r="D74" i="9"/>
  <c r="B75" i="17" s="1"/>
  <c r="B60" i="9"/>
  <c r="D45" i="17"/>
  <c r="D14" i="17"/>
  <c r="D56" i="17"/>
  <c r="D55" i="17"/>
  <c r="D24" i="17"/>
  <c r="D23" i="17"/>
  <c r="B41" i="9"/>
  <c r="D25" i="17"/>
  <c r="B65" i="9"/>
  <c r="B69" i="9"/>
  <c r="B33" i="9"/>
  <c r="B13" i="9"/>
  <c r="B56" i="9"/>
  <c r="B50" i="9"/>
  <c r="B71" i="9"/>
  <c r="D68" i="17"/>
  <c r="D47" i="9"/>
  <c r="B48" i="17" s="1"/>
  <c r="B67" i="9"/>
  <c r="D28" i="17"/>
  <c r="D53" i="17"/>
  <c r="D42" i="17"/>
  <c r="D9" i="17"/>
  <c r="D52" i="17"/>
  <c r="D20" i="17"/>
  <c r="B27" i="9"/>
  <c r="B11" i="9"/>
  <c r="B63" i="9"/>
  <c r="B9" i="9"/>
  <c r="B42" i="9"/>
  <c r="D32" i="17"/>
  <c r="D16" i="17"/>
  <c r="B77" i="9"/>
  <c r="D10" i="17"/>
  <c r="D63" i="17"/>
  <c r="B40" i="9"/>
  <c r="B68" i="9"/>
  <c r="B23" i="9"/>
  <c r="D27" i="17"/>
  <c r="D7" i="17"/>
  <c r="B16" i="9"/>
  <c r="D60" i="17"/>
  <c r="D70" i="17"/>
  <c r="D66" i="17"/>
  <c r="D44" i="17"/>
  <c r="D12" i="17"/>
  <c r="B62" i="9"/>
  <c r="B5" i="9"/>
  <c r="D67" i="17"/>
  <c r="B26" i="9"/>
  <c r="D19" i="17"/>
  <c r="D31" i="17"/>
  <c r="D58" i="17"/>
  <c r="D69" i="17"/>
  <c r="D54" i="17"/>
  <c r="D38" i="17"/>
  <c r="D62" i="17"/>
  <c r="D61" i="17"/>
  <c r="D30" i="17"/>
  <c r="D29" i="17"/>
  <c r="D72" i="17"/>
  <c r="D40" i="17"/>
  <c r="D39" i="17"/>
  <c r="C73" i="9"/>
  <c r="C68" i="9"/>
  <c r="C57" i="9"/>
  <c r="C23" i="9"/>
  <c r="C48" i="9"/>
  <c r="C47" i="9"/>
  <c r="C5" i="9"/>
  <c r="C45" i="9"/>
  <c r="C63" i="9"/>
  <c r="D3" i="9"/>
  <c r="C3" i="9"/>
  <c r="C30" i="9"/>
  <c r="C53" i="9"/>
  <c r="C14" i="9"/>
  <c r="C19" i="9"/>
  <c r="C25" i="9"/>
  <c r="C13" i="9"/>
  <c r="C40" i="9"/>
  <c r="C8" i="9"/>
  <c r="C27" i="9"/>
  <c r="C17" i="9"/>
  <c r="C54" i="9"/>
  <c r="C49" i="9"/>
  <c r="C11" i="9"/>
  <c r="C38" i="9"/>
  <c r="C18" i="9"/>
  <c r="C76" i="9"/>
  <c r="C35" i="9"/>
  <c r="C64" i="9"/>
  <c r="C4" i="9"/>
  <c r="C37" i="9"/>
  <c r="C51" i="9"/>
  <c r="C28" i="9"/>
  <c r="C46" i="9"/>
  <c r="C58" i="9"/>
  <c r="C59" i="9"/>
  <c r="C36" i="9"/>
  <c r="C21" i="9"/>
  <c r="C77" i="9"/>
  <c r="C7" i="9"/>
  <c r="C10" i="9"/>
  <c r="C29" i="9"/>
  <c r="C15" i="9"/>
  <c r="C39" i="9"/>
  <c r="C31" i="9"/>
  <c r="C50" i="9"/>
  <c r="C71" i="9"/>
  <c r="C22" i="9"/>
  <c r="C61" i="9"/>
  <c r="C33" i="9"/>
  <c r="C41" i="9"/>
  <c r="C74" i="9"/>
  <c r="C42" i="9"/>
  <c r="C44" i="9"/>
  <c r="C12" i="9"/>
  <c r="C60" i="9"/>
  <c r="C72" i="9"/>
  <c r="C6" i="9"/>
  <c r="C52" i="9"/>
  <c r="C32" i="9"/>
  <c r="C55" i="9"/>
  <c r="C20" i="9"/>
  <c r="C24" i="9"/>
  <c r="C16" i="9"/>
  <c r="C75" i="9"/>
  <c r="C26" i="9"/>
  <c r="C69" i="9"/>
  <c r="C34" i="9"/>
  <c r="C9" i="9"/>
  <c r="C62" i="9"/>
  <c r="C43" i="9"/>
  <c r="C67" i="9"/>
  <c r="C70" i="9"/>
  <c r="C65" i="9"/>
  <c r="C66" i="9"/>
  <c r="C56" i="9"/>
  <c r="B61" i="9"/>
  <c r="B12" i="9"/>
  <c r="B6" i="9"/>
  <c r="D13" i="17"/>
  <c r="B14" i="9"/>
  <c r="B46" i="9"/>
  <c r="D48" i="17" l="1"/>
  <c r="D34" i="17"/>
  <c r="D75" i="17"/>
  <c r="O4" i="9"/>
  <c r="O2" i="9"/>
  <c r="O3" i="9"/>
  <c r="O7" i="9"/>
  <c r="O5" i="9"/>
  <c r="P3" i="9"/>
  <c r="P5" i="9"/>
  <c r="P7" i="9"/>
  <c r="P2" i="9"/>
  <c r="P4" i="9"/>
  <c r="B4" i="17"/>
  <c r="D6" i="17" s="1"/>
  <c r="Q5" i="9"/>
  <c r="Q4" i="9"/>
  <c r="Q2" i="9"/>
  <c r="Q7" i="9"/>
  <c r="Q3" i="9"/>
  <c r="D35" i="17" l="1"/>
  <c r="D36" i="17"/>
  <c r="D76" i="17"/>
  <c r="D74" i="17"/>
  <c r="D73" i="17"/>
  <c r="D37" i="17"/>
  <c r="D33" i="17"/>
  <c r="D46" i="17"/>
  <c r="D47" i="17"/>
  <c r="D50" i="17"/>
  <c r="D49" i="17"/>
  <c r="P8" i="9"/>
  <c r="O8" i="9"/>
  <c r="P6" i="9"/>
  <c r="P10" i="9" s="1"/>
  <c r="O9" i="9"/>
  <c r="O6" i="9"/>
  <c r="Q8" i="9"/>
  <c r="P9" i="9"/>
  <c r="Q9" i="9"/>
  <c r="Q6" i="9"/>
  <c r="Q10" i="9" s="1"/>
  <c r="H2" i="17" l="1"/>
  <c r="Y2" i="9"/>
  <c r="Y3" i="9" s="1"/>
  <c r="O10" i="9"/>
  <c r="E2" i="17"/>
  <c r="F2" i="17"/>
  <c r="G2" i="17"/>
  <c r="E5" i="17" l="1"/>
  <c r="E4" i="17"/>
  <c r="E9" i="17"/>
  <c r="E14" i="17"/>
  <c r="E19" i="17"/>
  <c r="E24" i="17"/>
  <c r="E28" i="17"/>
  <c r="E32" i="17"/>
  <c r="E36" i="17"/>
  <c r="E40" i="17"/>
  <c r="E44" i="17"/>
  <c r="E48" i="17"/>
  <c r="E52" i="17"/>
  <c r="E56" i="17"/>
  <c r="E60" i="17"/>
  <c r="E64" i="17"/>
  <c r="E68" i="17"/>
  <c r="E72" i="17"/>
  <c r="E76" i="17"/>
  <c r="E10" i="17"/>
  <c r="E6" i="17"/>
  <c r="E11" i="17"/>
  <c r="E16" i="17"/>
  <c r="E21" i="17"/>
  <c r="E25" i="17"/>
  <c r="E29" i="17"/>
  <c r="E33" i="17"/>
  <c r="E37" i="17"/>
  <c r="E41" i="17"/>
  <c r="E45" i="17"/>
  <c r="E49" i="17"/>
  <c r="E53" i="17"/>
  <c r="E57" i="17"/>
  <c r="E61" i="17"/>
  <c r="E65" i="17"/>
  <c r="E69" i="17"/>
  <c r="E73" i="17"/>
  <c r="E77" i="17"/>
  <c r="E20" i="17"/>
  <c r="E30" i="17"/>
  <c r="E39" i="17"/>
  <c r="E62" i="17"/>
  <c r="E71" i="17"/>
  <c r="E78" i="17"/>
  <c r="E7" i="17"/>
  <c r="E18" i="17"/>
  <c r="E42" i="17"/>
  <c r="E51" i="17"/>
  <c r="E74" i="17"/>
  <c r="E23" i="17"/>
  <c r="E38" i="17"/>
  <c r="E59" i="17"/>
  <c r="E22" i="17"/>
  <c r="E31" i="17"/>
  <c r="E54" i="17"/>
  <c r="E63" i="17"/>
  <c r="E8" i="17"/>
  <c r="E34" i="17"/>
  <c r="E66" i="17"/>
  <c r="E46" i="17"/>
  <c r="E35" i="17"/>
  <c r="E67" i="17"/>
  <c r="E15" i="17"/>
  <c r="E17" i="17"/>
  <c r="E43" i="17"/>
  <c r="E75" i="17"/>
  <c r="E12" i="17"/>
  <c r="E55" i="17"/>
  <c r="E26" i="17"/>
  <c r="E58" i="17"/>
  <c r="E70" i="17"/>
  <c r="E13" i="17"/>
  <c r="E47" i="17"/>
  <c r="E27" i="17"/>
  <c r="E50" i="17"/>
  <c r="Y4" i="9"/>
  <c r="G2" i="9" s="1"/>
  <c r="Y5" i="9"/>
  <c r="Y6" i="9" s="1"/>
  <c r="F43" i="17" l="1"/>
  <c r="F8" i="17"/>
  <c r="F74" i="17"/>
  <c r="F39" i="17"/>
  <c r="F57" i="17"/>
  <c r="F25" i="17"/>
  <c r="F68" i="17"/>
  <c r="F36" i="17"/>
  <c r="F5" i="17"/>
  <c r="F13" i="17"/>
  <c r="F17" i="17"/>
  <c r="F63" i="17"/>
  <c r="F51" i="17"/>
  <c r="F30" i="17"/>
  <c r="F53" i="17"/>
  <c r="F21" i="17"/>
  <c r="F64" i="17"/>
  <c r="F32" i="17"/>
  <c r="F15" i="17"/>
  <c r="F20" i="17"/>
  <c r="F28" i="17"/>
  <c r="F54" i="17"/>
  <c r="F16" i="17"/>
  <c r="F67" i="17"/>
  <c r="F18" i="17"/>
  <c r="F56" i="17"/>
  <c r="F26" i="17"/>
  <c r="F35" i="17"/>
  <c r="F22" i="17"/>
  <c r="F7" i="17"/>
  <c r="F73" i="17"/>
  <c r="F41" i="17"/>
  <c r="F6" i="17"/>
  <c r="F52" i="17"/>
  <c r="F19" i="17"/>
  <c r="F55" i="17"/>
  <c r="F46" i="17"/>
  <c r="F59" i="17"/>
  <c r="F78" i="17"/>
  <c r="F69" i="17"/>
  <c r="F37" i="17"/>
  <c r="F10" i="17"/>
  <c r="F48" i="17"/>
  <c r="F14" i="17"/>
  <c r="F70" i="17"/>
  <c r="F42" i="17"/>
  <c r="F49" i="17"/>
  <c r="F60" i="17"/>
  <c r="F58" i="17"/>
  <c r="F31" i="17"/>
  <c r="F77" i="17"/>
  <c r="F45" i="17"/>
  <c r="F11" i="17"/>
  <c r="F24" i="17"/>
  <c r="F50" i="17"/>
  <c r="F12" i="17"/>
  <c r="F66" i="17"/>
  <c r="F38" i="17"/>
  <c r="F71" i="17"/>
  <c r="F65" i="17"/>
  <c r="F33" i="17"/>
  <c r="F76" i="17"/>
  <c r="F44" i="17"/>
  <c r="F9" i="17"/>
  <c r="F27" i="17"/>
  <c r="F75" i="17"/>
  <c r="F34" i="17"/>
  <c r="F23" i="17"/>
  <c r="F62" i="17"/>
  <c r="F61" i="17"/>
  <c r="F29" i="17"/>
  <c r="F72" i="17"/>
  <c r="F40" i="17"/>
  <c r="F47" i="17"/>
  <c r="F4" i="17"/>
  <c r="H2" i="9"/>
  <c r="F2" i="9" s="1"/>
  <c r="K6" i="17" l="1"/>
  <c r="K5" i="17"/>
  <c r="K4" i="17"/>
  <c r="K3" i="17"/>
  <c r="I2" i="9"/>
  <c r="G3" i="9"/>
  <c r="K7" i="17" l="1"/>
  <c r="L3" i="17" s="1"/>
  <c r="H3" i="9"/>
  <c r="F3" i="9" s="1"/>
  <c r="J2" i="9"/>
  <c r="H4" i="17" l="1"/>
  <c r="H40" i="17"/>
  <c r="H44" i="17"/>
  <c r="H36" i="17"/>
  <c r="H68" i="17"/>
  <c r="H32" i="17"/>
  <c r="H24" i="17"/>
  <c r="H76" i="17"/>
  <c r="H64" i="17"/>
  <c r="H60" i="17"/>
  <c r="H72" i="17"/>
  <c r="H12" i="17"/>
  <c r="H20" i="17"/>
  <c r="H52" i="17"/>
  <c r="H16" i="17"/>
  <c r="H8" i="17"/>
  <c r="H28" i="17"/>
  <c r="H56" i="17"/>
  <c r="H48" i="17"/>
  <c r="L4" i="17"/>
  <c r="L6" i="17"/>
  <c r="L5" i="17"/>
  <c r="I3" i="9"/>
  <c r="G4" i="9"/>
  <c r="H74" i="17" l="1"/>
  <c r="H22" i="17"/>
  <c r="H30" i="17"/>
  <c r="H26" i="17"/>
  <c r="H58" i="17"/>
  <c r="H78" i="17"/>
  <c r="H10" i="17"/>
  <c r="H50" i="17"/>
  <c r="H38" i="17"/>
  <c r="H18" i="17"/>
  <c r="H14" i="17"/>
  <c r="H42" i="17"/>
  <c r="H34" i="17"/>
  <c r="H54" i="17"/>
  <c r="H6" i="17"/>
  <c r="H70" i="17"/>
  <c r="H62" i="17"/>
  <c r="H66" i="17"/>
  <c r="H46" i="17"/>
  <c r="H39" i="17"/>
  <c r="H67" i="17"/>
  <c r="H27" i="17"/>
  <c r="H31" i="17"/>
  <c r="H7" i="17"/>
  <c r="H75" i="17"/>
  <c r="H23" i="17"/>
  <c r="H63" i="17"/>
  <c r="H51" i="17"/>
  <c r="H19" i="17"/>
  <c r="H43" i="17"/>
  <c r="H15" i="17"/>
  <c r="H55" i="17"/>
  <c r="H35" i="17"/>
  <c r="H11" i="17"/>
  <c r="H59" i="17"/>
  <c r="H47" i="17"/>
  <c r="H71" i="17"/>
  <c r="H57" i="17"/>
  <c r="H37" i="17"/>
  <c r="H65" i="17"/>
  <c r="H21" i="17"/>
  <c r="H41" i="17"/>
  <c r="H25" i="17"/>
  <c r="H13" i="17"/>
  <c r="H5" i="17"/>
  <c r="H33" i="17"/>
  <c r="H77" i="17"/>
  <c r="H73" i="17"/>
  <c r="H17" i="17"/>
  <c r="H53" i="17"/>
  <c r="H29" i="17"/>
  <c r="H45" i="17"/>
  <c r="H9" i="17"/>
  <c r="H49" i="17"/>
  <c r="H61" i="17"/>
  <c r="H69" i="17"/>
  <c r="H4" i="9"/>
  <c r="F4" i="9" s="1"/>
  <c r="J3" i="9"/>
  <c r="G5" i="9" l="1"/>
  <c r="I4" i="9"/>
  <c r="H5" i="9" l="1"/>
  <c r="F5" i="9" s="1"/>
  <c r="J4" i="9"/>
  <c r="I5" i="9" l="1"/>
  <c r="G6" i="9"/>
  <c r="J5" i="9" l="1"/>
  <c r="H6" i="9"/>
  <c r="F6" i="9" s="1"/>
  <c r="G7" i="9" l="1"/>
  <c r="I6" i="9"/>
  <c r="J6" i="9" l="1"/>
  <c r="H7" i="9"/>
  <c r="F7" i="9" s="1"/>
  <c r="I7" i="9" l="1"/>
  <c r="G8" i="9"/>
  <c r="J7" i="9" l="1"/>
  <c r="H8" i="9"/>
  <c r="F8" i="9" s="1"/>
  <c r="G9" i="9" l="1"/>
  <c r="I8" i="9"/>
  <c r="J8" i="9" l="1"/>
  <c r="H9" i="9"/>
  <c r="F9" i="9" s="1"/>
  <c r="I9" i="9" l="1"/>
  <c r="G10" i="9"/>
  <c r="H10" i="9" l="1"/>
  <c r="F10" i="9" s="1"/>
  <c r="J9" i="9"/>
  <c r="G11" i="9" l="1"/>
  <c r="I10" i="9"/>
  <c r="J10" i="9" l="1"/>
  <c r="H11" i="9"/>
  <c r="F11" i="9" s="1"/>
  <c r="I11" i="9" l="1"/>
  <c r="G12" i="9"/>
  <c r="J11" i="9" l="1"/>
  <c r="H12" i="9"/>
  <c r="F12" i="9" s="1"/>
  <c r="G13" i="9" l="1"/>
  <c r="I12" i="9"/>
  <c r="J12" i="9" l="1"/>
  <c r="H13" i="9"/>
  <c r="I13" i="9" l="1"/>
  <c r="G14" i="9"/>
  <c r="F13" i="9"/>
  <c r="H14" i="9" l="1"/>
  <c r="I14" i="9" s="1"/>
  <c r="J13" i="9"/>
  <c r="J14" i="9" l="1"/>
  <c r="F14" i="9"/>
  <c r="J15" i="9" l="1"/>
  <c r="K14" i="9" s="1"/>
  <c r="L2" i="9" l="1"/>
  <c r="K2" i="9"/>
  <c r="L3" i="9"/>
  <c r="K3" i="9"/>
  <c r="L4" i="9"/>
  <c r="K4" i="9"/>
  <c r="L5" i="9"/>
  <c r="K5" i="9"/>
  <c r="L6" i="9"/>
  <c r="K6" i="9"/>
  <c r="L7" i="9"/>
  <c r="K7" i="9"/>
  <c r="L8" i="9"/>
  <c r="K8" i="9"/>
  <c r="L9" i="9"/>
  <c r="K9" i="9"/>
  <c r="L10" i="9"/>
  <c r="K10" i="9"/>
  <c r="L11" i="9"/>
  <c r="K11" i="9"/>
  <c r="L12" i="9"/>
  <c r="K12" i="9"/>
  <c r="L13" i="9"/>
  <c r="K13" i="9"/>
  <c r="L14" i="9"/>
  <c r="K15" i="9" l="1"/>
</calcChain>
</file>

<file path=xl/sharedStrings.xml><?xml version="1.0" encoding="utf-8"?>
<sst xmlns="http://schemas.openxmlformats.org/spreadsheetml/2006/main" count="87" uniqueCount="48">
  <si>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</si>
  <si>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</si>
  <si>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</si>
  <si>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</si>
  <si>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</si>
  <si>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</si>
  <si>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</si>
  <si>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</si>
  <si>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</si>
  <si>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</si>
  <si>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</si>
  <si>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</si>
  <si>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</si>
  <si>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These data were generated using the procedure in columns AB to AI</t>
  </si>
  <si>
    <t>Do Not Write on these four columns A-D</t>
  </si>
  <si>
    <t>Trend</t>
  </si>
  <si>
    <t>Seas</t>
  </si>
  <si>
    <t>T&amp;RanS</t>
  </si>
  <si>
    <t>Trend&amp;Seas</t>
  </si>
  <si>
    <t>=RANDBETWEEN(INT((ROWS($AC$3:AC15)/($AA$2)))*$AA$2,(INT((ROWS($AC$3:AC15)/($AA$2))+1)*$AA$2-1))</t>
  </si>
  <si>
    <t>TrendForSEason</t>
  </si>
  <si>
    <t xml:space="preserve">No Trend </t>
  </si>
  <si>
    <t>SE</t>
  </si>
  <si>
    <t>b0</t>
  </si>
  <si>
    <t>b1</t>
  </si>
  <si>
    <t>Statistics</t>
  </si>
  <si>
    <t>Set 1</t>
  </si>
  <si>
    <t>Set 2</t>
  </si>
  <si>
    <t>Set 3</t>
  </si>
  <si>
    <t>Range/Mean</t>
  </si>
  <si>
    <t>Centered-MA</t>
  </si>
  <si>
    <t>R2</t>
  </si>
  <si>
    <t>Reg-Cen-MA</t>
  </si>
  <si>
    <t>Index</t>
  </si>
  <si>
    <t>Season</t>
  </si>
  <si>
    <t>Normlized Index</t>
  </si>
  <si>
    <t>Forecast</t>
  </si>
  <si>
    <t>Median</t>
  </si>
  <si>
    <t>Mean/Median</t>
  </si>
  <si>
    <t>Max How Many Width</t>
  </si>
  <si>
    <t>Width (Range/10)</t>
  </si>
  <si>
    <t>Width (Round)</t>
  </si>
  <si>
    <t xml:space="preserve">Min (Round) </t>
  </si>
  <si>
    <t>Max (Round)</t>
  </si>
  <si>
    <t>Periodicity</t>
  </si>
  <si>
    <t>b1=</t>
  </si>
  <si>
    <t>b0=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</si>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</sst>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</fonts>
  <fills count="1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472C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3" fillId="0" borderId="0" xfId="1" applyFont="1" applyAlignment="1">
      <alignment horizontal="left"/>
    </xf>
    <xf numFmtId="0" fontId="3" fillId="0" borderId="0" xfId="0" applyFont="1"/>
    <xf numFmtId="0" fontId="3" fillId="0" borderId="0" xfId="1" applyFont="1"/>
    <xf numFmtId="0" fontId="5" fillId="0" borderId="0" xfId="3" applyFont="1"/>
    <xf numFmtId="0" fontId="4" fillId="4" borderId="0" xfId="1" applyFont="1" applyFill="1"/>
    <xf numFmtId="0" fontId="3" fillId="4" borderId="0" xfId="1" applyFont="1" applyFill="1" applyAlignment="1">
      <alignment horizontal="right"/>
    </xf>
    <xf numFmtId="0" fontId="3" fillId="4" borderId="0" xfId="1" applyFont="1" applyFill="1" applyAlignment="1">
      <alignment horizontal="left"/>
    </xf>
    <xf numFmtId="0" fontId="3" fillId="0" borderId="11" xfId="1" applyFont="1" applyFill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/>
    <xf numFmtId="0" fontId="5" fillId="0" borderId="0" xfId="2" quotePrefix="1" applyFont="1"/>
    <xf numFmtId="0" fontId="7" fillId="0" borderId="0" xfId="1" applyFont="1"/>
    <xf numFmtId="0" fontId="3" fillId="5" borderId="0" xfId="1" applyFont="1" applyFill="1"/>
    <xf numFmtId="0" fontId="3" fillId="0" borderId="10" xfId="1" applyFont="1" applyBorder="1" applyAlignment="1">
      <alignment horizontal="left"/>
    </xf>
    <xf numFmtId="0" fontId="3" fillId="3" borderId="12" xfId="1" applyFont="1" applyFill="1" applyBorder="1" applyAlignment="1">
      <alignment horizontal="center"/>
    </xf>
    <xf numFmtId="0" fontId="3" fillId="6" borderId="12" xfId="1" applyFont="1" applyFill="1" applyBorder="1" applyAlignment="1">
      <alignment horizontal="center"/>
    </xf>
    <xf numFmtId="0" fontId="3" fillId="7" borderId="11" xfId="1" applyFont="1" applyFill="1" applyBorder="1" applyAlignment="1">
      <alignment horizontal="center"/>
    </xf>
    <xf numFmtId="0" fontId="5" fillId="0" borderId="0" xfId="2" applyFont="1" applyFill="1"/>
    <xf numFmtId="0" fontId="5" fillId="0" borderId="2" xfId="2" applyFont="1" applyBorder="1" applyAlignment="1">
      <alignment horizontal="center"/>
    </xf>
    <xf numFmtId="1" fontId="5" fillId="0" borderId="2" xfId="2" applyNumberFormat="1" applyFont="1" applyFill="1" applyBorder="1" applyAlignment="1">
      <alignment horizontal="center"/>
    </xf>
    <xf numFmtId="1" fontId="5" fillId="0" borderId="3" xfId="2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center"/>
    </xf>
    <xf numFmtId="2" fontId="5" fillId="0" borderId="13" xfId="2" applyNumberFormat="1" applyFont="1" applyBorder="1" applyAlignment="1">
      <alignment horizontal="center"/>
    </xf>
    <xf numFmtId="2" fontId="5" fillId="0" borderId="3" xfId="2" applyNumberFormat="1" applyFont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0" fontId="3" fillId="7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5" fillId="0" borderId="4" xfId="2" applyFont="1" applyBorder="1" applyAlignment="1">
      <alignment horizontal="center"/>
    </xf>
    <xf numFmtId="1" fontId="5" fillId="0" borderId="4" xfId="2" applyNumberFormat="1" applyFont="1" applyBorder="1" applyAlignment="1">
      <alignment horizontal="center"/>
    </xf>
    <xf numFmtId="1" fontId="5" fillId="0" borderId="5" xfId="2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2" fontId="5" fillId="0" borderId="0" xfId="2" applyNumberFormat="1" applyFont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0" fontId="3" fillId="0" borderId="0" xfId="4" applyFont="1"/>
    <xf numFmtId="0" fontId="5" fillId="0" borderId="6" xfId="2" applyFont="1" applyBorder="1" applyAlignment="1">
      <alignment horizontal="center"/>
    </xf>
    <xf numFmtId="1" fontId="5" fillId="0" borderId="6" xfId="2" applyNumberFormat="1" applyFont="1" applyBorder="1" applyAlignment="1">
      <alignment horizontal="center"/>
    </xf>
    <xf numFmtId="1" fontId="5" fillId="0" borderId="7" xfId="2" applyNumberFormat="1" applyFont="1" applyBorder="1" applyAlignment="1">
      <alignment horizontal="center"/>
    </xf>
    <xf numFmtId="1" fontId="5" fillId="0" borderId="14" xfId="2" applyNumberFormat="1" applyFont="1" applyBorder="1" applyAlignment="1">
      <alignment horizontal="center"/>
    </xf>
    <xf numFmtId="2" fontId="5" fillId="0" borderId="14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8" fillId="0" borderId="8" xfId="2" applyFont="1" applyFill="1" applyBorder="1"/>
    <xf numFmtId="0" fontId="8" fillId="0" borderId="9" xfId="2" applyFont="1" applyFill="1" applyBorder="1"/>
    <xf numFmtId="0" fontId="8" fillId="0" borderId="15" xfId="2" applyFont="1" applyFill="1" applyBorder="1"/>
    <xf numFmtId="166" fontId="8" fillId="0" borderId="8" xfId="2" applyNumberFormat="1" applyFont="1" applyFill="1" applyBorder="1"/>
    <xf numFmtId="166" fontId="8" fillId="0" borderId="9" xfId="2" applyNumberFormat="1" applyFont="1" applyFill="1" applyBorder="1"/>
    <xf numFmtId="166" fontId="8" fillId="0" borderId="15" xfId="2" applyNumberFormat="1" applyFont="1" applyFill="1" applyBorder="1"/>
    <xf numFmtId="0" fontId="5" fillId="0" borderId="10" xfId="2" applyFont="1" applyBorder="1"/>
    <xf numFmtId="0" fontId="5" fillId="0" borderId="11" xfId="2" applyFont="1" applyBorder="1"/>
    <xf numFmtId="0" fontId="5" fillId="0" borderId="1" xfId="2" applyFont="1" applyBorder="1"/>
    <xf numFmtId="0" fontId="3" fillId="9" borderId="0" xfId="1" applyFont="1" applyFill="1" applyAlignment="1">
      <alignment horizontal="center"/>
    </xf>
    <xf numFmtId="0" fontId="5" fillId="9" borderId="0" xfId="2" applyFont="1" applyFill="1"/>
    <xf numFmtId="0" fontId="9" fillId="13" borderId="0" xfId="2" applyFont="1" applyFill="1" applyAlignment="1">
      <alignment horizontal="center" vertical="center"/>
    </xf>
    <xf numFmtId="164" fontId="9" fillId="13" borderId="0" xfId="2" applyNumberFormat="1" applyFont="1" applyFill="1" applyAlignment="1">
      <alignment horizontal="center" vertical="center"/>
    </xf>
    <xf numFmtId="165" fontId="9" fillId="13" borderId="0" xfId="2" applyNumberFormat="1" applyFont="1" applyFill="1" applyAlignment="1">
      <alignment horizontal="center" vertical="center"/>
    </xf>
    <xf numFmtId="0" fontId="5" fillId="0" borderId="0" xfId="2" applyFont="1" applyAlignment="1">
      <alignment horizontal="left"/>
    </xf>
    <xf numFmtId="165" fontId="5" fillId="0" borderId="0" xfId="2" applyNumberFormat="1" applyFont="1" applyAlignment="1">
      <alignment horizontal="center"/>
    </xf>
    <xf numFmtId="0" fontId="5" fillId="12" borderId="0" xfId="2" applyFont="1" applyFill="1" applyAlignment="1">
      <alignment horizontal="left"/>
    </xf>
    <xf numFmtId="1" fontId="9" fillId="11" borderId="0" xfId="2" applyNumberFormat="1" applyFont="1" applyFill="1" applyBorder="1" applyAlignment="1">
      <alignment horizontal="center"/>
    </xf>
    <xf numFmtId="164" fontId="9" fillId="8" borderId="0" xfId="2" applyNumberFormat="1" applyFont="1" applyFill="1" applyAlignment="1">
      <alignment horizontal="center"/>
    </xf>
    <xf numFmtId="2" fontId="5" fillId="0" borderId="0" xfId="2" applyNumberFormat="1" applyFont="1" applyAlignment="1">
      <alignment horizontal="center"/>
    </xf>
    <xf numFmtId="1" fontId="9" fillId="10" borderId="0" xfId="2" applyNumberFormat="1" applyFont="1" applyFill="1" applyAlignment="1">
      <alignment horizontal="center"/>
    </xf>
    <xf numFmtId="167" fontId="5" fillId="0" borderId="0" xfId="2" applyNumberFormat="1" applyFont="1" applyAlignment="1">
      <alignment horizontal="center"/>
    </xf>
    <xf numFmtId="2" fontId="6" fillId="2" borderId="0" xfId="2" applyNumberFormat="1" applyFont="1" applyFill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Alignment="1">
      <alignment horizontal="center"/>
    </xf>
    <xf numFmtId="0" fontId="5" fillId="0" borderId="9" xfId="2" applyFont="1" applyBorder="1"/>
    <xf numFmtId="167" fontId="5" fillId="0" borderId="9" xfId="2" applyNumberFormat="1" applyFont="1" applyBorder="1"/>
    <xf numFmtId="0" fontId="10" fillId="0" borderId="0" xfId="2" applyFont="1" applyFill="1"/>
    <xf numFmtId="0" fontId="3" fillId="5" borderId="0" xfId="1" applyFont="1" applyFill="1" applyAlignment="1">
      <alignment horizontal="left"/>
    </xf>
    <xf numFmtId="0" fontId="5" fillId="0" borderId="0" xfId="2" applyFont="1" applyAlignment="1">
      <alignment horizontal="right"/>
    </xf>
    <xf numFmtId="0" fontId="3" fillId="0" borderId="0" xfId="1" applyFont="1" applyAlignment="1">
      <alignment horizontal="right"/>
    </xf>
    <xf numFmtId="164" fontId="6" fillId="2" borderId="0" xfId="2" applyNumberFormat="1" applyFont="1" applyFill="1" applyAlignment="1">
      <alignment horizontal="center"/>
    </xf>
  </cellXfs>
  <cellStyles count="5">
    <cellStyle name="Normal" xfId="0" builtinId="0"/>
    <cellStyle name="Normal 2" xfId="2"/>
    <cellStyle name="Normal 2 2" xfId="1"/>
    <cellStyle name="Normal 3 2" xfId="4"/>
    <cellStyle name="Normal 4" xfId="3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'1.Trend&amp;Season'!$C$4:$C$78</c:f>
              <c:numCache>
                <c:formatCode>0</c:formatCode>
                <c:ptCount val="75"/>
                <c:pt idx="0">
                  <c:v>136</c:v>
                </c:pt>
                <c:pt idx="1">
                  <c:v>150</c:v>
                </c:pt>
                <c:pt idx="2">
                  <c:v>197</c:v>
                </c:pt>
                <c:pt idx="3">
                  <c:v>135</c:v>
                </c:pt>
                <c:pt idx="4">
                  <c:v>184</c:v>
                </c:pt>
                <c:pt idx="5">
                  <c:v>264</c:v>
                </c:pt>
                <c:pt idx="6">
                  <c:v>253</c:v>
                </c:pt>
                <c:pt idx="7">
                  <c:v>231</c:v>
                </c:pt>
                <c:pt idx="8">
                  <c:v>200</c:v>
                </c:pt>
                <c:pt idx="9">
                  <c:v>318</c:v>
                </c:pt>
                <c:pt idx="10">
                  <c:v>356</c:v>
                </c:pt>
                <c:pt idx="11">
                  <c:v>219</c:v>
                </c:pt>
                <c:pt idx="12">
                  <c:v>263</c:v>
                </c:pt>
                <c:pt idx="13">
                  <c:v>397</c:v>
                </c:pt>
                <c:pt idx="14">
                  <c:v>413</c:v>
                </c:pt>
                <c:pt idx="15">
                  <c:v>322</c:v>
                </c:pt>
                <c:pt idx="16">
                  <c:v>337</c:v>
                </c:pt>
                <c:pt idx="17">
                  <c:v>445</c:v>
                </c:pt>
                <c:pt idx="18">
                  <c:v>437</c:v>
                </c:pt>
                <c:pt idx="19">
                  <c:v>319</c:v>
                </c:pt>
                <c:pt idx="20">
                  <c:v>312</c:v>
                </c:pt>
                <c:pt idx="21">
                  <c:v>484</c:v>
                </c:pt>
                <c:pt idx="22">
                  <c:v>570</c:v>
                </c:pt>
                <c:pt idx="23">
                  <c:v>400</c:v>
                </c:pt>
                <c:pt idx="24">
                  <c:v>440</c:v>
                </c:pt>
                <c:pt idx="25">
                  <c:v>566</c:v>
                </c:pt>
                <c:pt idx="26">
                  <c:v>649</c:v>
                </c:pt>
                <c:pt idx="27">
                  <c:v>430</c:v>
                </c:pt>
                <c:pt idx="28">
                  <c:v>377</c:v>
                </c:pt>
                <c:pt idx="29">
                  <c:v>660</c:v>
                </c:pt>
                <c:pt idx="30">
                  <c:v>704</c:v>
                </c:pt>
                <c:pt idx="31">
                  <c:v>419</c:v>
                </c:pt>
                <c:pt idx="32">
                  <c:v>422</c:v>
                </c:pt>
                <c:pt idx="33">
                  <c:v>722</c:v>
                </c:pt>
                <c:pt idx="34">
                  <c:v>754</c:v>
                </c:pt>
                <c:pt idx="35">
                  <c:v>507</c:v>
                </c:pt>
                <c:pt idx="36">
                  <c:v>501</c:v>
                </c:pt>
                <c:pt idx="37">
                  <c:v>710</c:v>
                </c:pt>
                <c:pt idx="38">
                  <c:v>867</c:v>
                </c:pt>
                <c:pt idx="39">
                  <c:v>545</c:v>
                </c:pt>
                <c:pt idx="40">
                  <c:v>595</c:v>
                </c:pt>
                <c:pt idx="41">
                  <c:v>825</c:v>
                </c:pt>
                <c:pt idx="42">
                  <c:v>758</c:v>
                </c:pt>
                <c:pt idx="43">
                  <c:v>668</c:v>
                </c:pt>
                <c:pt idx="44">
                  <c:v>655</c:v>
                </c:pt>
                <c:pt idx="45">
                  <c:v>893</c:v>
                </c:pt>
                <c:pt idx="46">
                  <c:v>795</c:v>
                </c:pt>
                <c:pt idx="47">
                  <c:v>621</c:v>
                </c:pt>
                <c:pt idx="48">
                  <c:v>797</c:v>
                </c:pt>
                <c:pt idx="49">
                  <c:v>845</c:v>
                </c:pt>
                <c:pt idx="50">
                  <c:v>973</c:v>
                </c:pt>
                <c:pt idx="51">
                  <c:v>801</c:v>
                </c:pt>
                <c:pt idx="52">
                  <c:v>648</c:v>
                </c:pt>
                <c:pt idx="53">
                  <c:v>1044</c:v>
                </c:pt>
                <c:pt idx="54">
                  <c:v>1040</c:v>
                </c:pt>
                <c:pt idx="55">
                  <c:v>790</c:v>
                </c:pt>
                <c:pt idx="56">
                  <c:v>777</c:v>
                </c:pt>
                <c:pt idx="57">
                  <c:v>1096</c:v>
                </c:pt>
                <c:pt idx="58">
                  <c:v>1118</c:v>
                </c:pt>
                <c:pt idx="59">
                  <c:v>751</c:v>
                </c:pt>
                <c:pt idx="60">
                  <c:v>909</c:v>
                </c:pt>
                <c:pt idx="61">
                  <c:v>1164</c:v>
                </c:pt>
                <c:pt idx="62">
                  <c:v>1090</c:v>
                </c:pt>
                <c:pt idx="63">
                  <c:v>977</c:v>
                </c:pt>
                <c:pt idx="64">
                  <c:v>782</c:v>
                </c:pt>
                <c:pt idx="65">
                  <c:v>1301</c:v>
                </c:pt>
                <c:pt idx="66">
                  <c:v>1072</c:v>
                </c:pt>
                <c:pt idx="67">
                  <c:v>823</c:v>
                </c:pt>
                <c:pt idx="68">
                  <c:v>933</c:v>
                </c:pt>
                <c:pt idx="69">
                  <c:v>1212</c:v>
                </c:pt>
                <c:pt idx="70">
                  <c:v>1247</c:v>
                </c:pt>
                <c:pt idx="71">
                  <c:v>1106</c:v>
                </c:pt>
                <c:pt idx="72">
                  <c:v>1123</c:v>
                </c:pt>
                <c:pt idx="73">
                  <c:v>1345</c:v>
                </c:pt>
                <c:pt idx="74">
                  <c:v>1217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B-4B2B-8C2E-46AAA498B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'0.ArdiData'!$D$3:$D$77</c:f>
              <c:numCache>
                <c:formatCode>General</c:formatCode>
                <c:ptCount val="75"/>
                <c:pt idx="0">
                  <c:v>1233</c:v>
                </c:pt>
                <c:pt idx="1">
                  <c:v>1619</c:v>
                </c:pt>
                <c:pt idx="2">
                  <c:v>1803</c:v>
                </c:pt>
                <c:pt idx="3">
                  <c:v>1977</c:v>
                </c:pt>
                <c:pt idx="4">
                  <c:v>1638</c:v>
                </c:pt>
                <c:pt idx="5">
                  <c:v>1787</c:v>
                </c:pt>
                <c:pt idx="6">
                  <c:v>2489</c:v>
                </c:pt>
                <c:pt idx="7">
                  <c:v>3054</c:v>
                </c:pt>
                <c:pt idx="8">
                  <c:v>2340</c:v>
                </c:pt>
                <c:pt idx="9">
                  <c:v>2363</c:v>
                </c:pt>
                <c:pt idx="10">
                  <c:v>2300</c:v>
                </c:pt>
                <c:pt idx="11">
                  <c:v>3069</c:v>
                </c:pt>
                <c:pt idx="12">
                  <c:v>3098</c:v>
                </c:pt>
                <c:pt idx="13">
                  <c:v>2928</c:v>
                </c:pt>
                <c:pt idx="14">
                  <c:v>2951</c:v>
                </c:pt>
                <c:pt idx="15">
                  <c:v>2907</c:v>
                </c:pt>
                <c:pt idx="16">
                  <c:v>3277</c:v>
                </c:pt>
                <c:pt idx="17">
                  <c:v>3725</c:v>
                </c:pt>
                <c:pt idx="18">
                  <c:v>3502</c:v>
                </c:pt>
                <c:pt idx="19">
                  <c:v>3476</c:v>
                </c:pt>
                <c:pt idx="20">
                  <c:v>3432</c:v>
                </c:pt>
                <c:pt idx="21">
                  <c:v>4029</c:v>
                </c:pt>
                <c:pt idx="22">
                  <c:v>5579</c:v>
                </c:pt>
                <c:pt idx="23">
                  <c:v>4431</c:v>
                </c:pt>
                <c:pt idx="24">
                  <c:v>4069</c:v>
                </c:pt>
                <c:pt idx="25">
                  <c:v>4079</c:v>
                </c:pt>
                <c:pt idx="26">
                  <c:v>4490</c:v>
                </c:pt>
                <c:pt idx="27">
                  <c:v>6256</c:v>
                </c:pt>
                <c:pt idx="28">
                  <c:v>4933</c:v>
                </c:pt>
                <c:pt idx="29">
                  <c:v>4497</c:v>
                </c:pt>
                <c:pt idx="30">
                  <c:v>4354</c:v>
                </c:pt>
                <c:pt idx="31">
                  <c:v>5865</c:v>
                </c:pt>
                <c:pt idx="32">
                  <c:v>7037</c:v>
                </c:pt>
                <c:pt idx="33">
                  <c:v>5890</c:v>
                </c:pt>
                <c:pt idx="34">
                  <c:v>4988</c:v>
                </c:pt>
                <c:pt idx="35">
                  <c:v>5436</c:v>
                </c:pt>
                <c:pt idx="36">
                  <c:v>5990</c:v>
                </c:pt>
                <c:pt idx="37">
                  <c:v>8212</c:v>
                </c:pt>
                <c:pt idx="38">
                  <c:v>6101</c:v>
                </c:pt>
                <c:pt idx="39">
                  <c:v>5419</c:v>
                </c:pt>
                <c:pt idx="40">
                  <c:v>5765</c:v>
                </c:pt>
                <c:pt idx="41">
                  <c:v>6439</c:v>
                </c:pt>
                <c:pt idx="42">
                  <c:v>8798</c:v>
                </c:pt>
                <c:pt idx="43">
                  <c:v>6613</c:v>
                </c:pt>
                <c:pt idx="44">
                  <c:v>6014</c:v>
                </c:pt>
                <c:pt idx="45">
                  <c:v>6390</c:v>
                </c:pt>
                <c:pt idx="46">
                  <c:v>8183</c:v>
                </c:pt>
                <c:pt idx="47">
                  <c:v>8098</c:v>
                </c:pt>
                <c:pt idx="48">
                  <c:v>7050</c:v>
                </c:pt>
                <c:pt idx="49">
                  <c:v>7029</c:v>
                </c:pt>
                <c:pt idx="50">
                  <c:v>6560</c:v>
                </c:pt>
                <c:pt idx="51">
                  <c:v>7979</c:v>
                </c:pt>
                <c:pt idx="52">
                  <c:v>9129</c:v>
                </c:pt>
                <c:pt idx="53">
                  <c:v>8747</c:v>
                </c:pt>
                <c:pt idx="54">
                  <c:v>6919</c:v>
                </c:pt>
                <c:pt idx="55">
                  <c:v>6971</c:v>
                </c:pt>
                <c:pt idx="56">
                  <c:v>8006</c:v>
                </c:pt>
                <c:pt idx="57">
                  <c:v>11416</c:v>
                </c:pt>
                <c:pt idx="58">
                  <c:v>8929</c:v>
                </c:pt>
                <c:pt idx="59">
                  <c:v>7766</c:v>
                </c:pt>
                <c:pt idx="60">
                  <c:v>8010</c:v>
                </c:pt>
                <c:pt idx="61">
                  <c:v>9543</c:v>
                </c:pt>
                <c:pt idx="62">
                  <c:v>10172</c:v>
                </c:pt>
                <c:pt idx="63">
                  <c:v>9395</c:v>
                </c:pt>
                <c:pt idx="64">
                  <c:v>8554</c:v>
                </c:pt>
                <c:pt idx="65">
                  <c:v>8063</c:v>
                </c:pt>
                <c:pt idx="66">
                  <c:v>9872</c:v>
                </c:pt>
                <c:pt idx="67">
                  <c:v>10819</c:v>
                </c:pt>
                <c:pt idx="68">
                  <c:v>10880</c:v>
                </c:pt>
                <c:pt idx="69">
                  <c:v>9040</c:v>
                </c:pt>
                <c:pt idx="70">
                  <c:v>9293</c:v>
                </c:pt>
                <c:pt idx="71">
                  <c:v>10489</c:v>
                </c:pt>
                <c:pt idx="72">
                  <c:v>13385</c:v>
                </c:pt>
                <c:pt idx="73">
                  <c:v>11165</c:v>
                </c:pt>
                <c:pt idx="74">
                  <c:v>9792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71-4362-B8E1-5E34F771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ArdiEven!$B$2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100 - 200</c:v>
                </c:pt>
                <c:pt idx="1">
                  <c:v>200 - 300</c:v>
                </c:pt>
                <c:pt idx="2">
                  <c:v>300 - 400</c:v>
                </c:pt>
                <c:pt idx="3">
                  <c:v>400 - 500</c:v>
                </c:pt>
                <c:pt idx="4">
                  <c:v>500 - 600</c:v>
                </c:pt>
                <c:pt idx="5">
                  <c:v>600 - 700</c:v>
                </c:pt>
                <c:pt idx="6">
                  <c:v>700 - 800</c:v>
                </c:pt>
                <c:pt idx="7">
                  <c:v>800 - 900</c:v>
                </c:pt>
                <c:pt idx="8">
                  <c:v>900 - 1000</c:v>
                </c:pt>
                <c:pt idx="9">
                  <c:v>1000 - 1100</c:v>
                </c:pt>
                <c:pt idx="10">
                  <c:v>1100 - 1200</c:v>
                </c:pt>
                <c:pt idx="11">
                  <c:v>1200 - 1300</c:v>
                </c:pt>
                <c:pt idx="12">
                  <c:v>1300 - 1400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6.6666666666666666E-2</c:v>
                </c:pt>
                <c:pt idx="1">
                  <c:v>0.08</c:v>
                </c:pt>
                <c:pt idx="2">
                  <c:v>0.10666666666666667</c:v>
                </c:pt>
                <c:pt idx="3">
                  <c:v>0.12</c:v>
                </c:pt>
                <c:pt idx="4">
                  <c:v>0.08</c:v>
                </c:pt>
                <c:pt idx="5">
                  <c:v>0.08</c:v>
                </c:pt>
                <c:pt idx="6">
                  <c:v>0.14666666666666667</c:v>
                </c:pt>
                <c:pt idx="7">
                  <c:v>0.08</c:v>
                </c:pt>
                <c:pt idx="8">
                  <c:v>5.3333333333333337E-2</c:v>
                </c:pt>
                <c:pt idx="9">
                  <c:v>6.6666666666666666E-2</c:v>
                </c:pt>
                <c:pt idx="10">
                  <c:v>5.3333333333333337E-2</c:v>
                </c:pt>
                <c:pt idx="11">
                  <c:v>0.04</c:v>
                </c:pt>
                <c:pt idx="12">
                  <c:v>2.6666666666666668E-2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B-4703-B878-040715B8E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ArdiEven!$C$2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100 - 200</c:v>
                </c:pt>
                <c:pt idx="1">
                  <c:v>200 - 300</c:v>
                </c:pt>
                <c:pt idx="2">
                  <c:v>300 - 400</c:v>
                </c:pt>
                <c:pt idx="3">
                  <c:v>400 - 500</c:v>
                </c:pt>
                <c:pt idx="4">
                  <c:v>500 - 600</c:v>
                </c:pt>
                <c:pt idx="5">
                  <c:v>600 - 700</c:v>
                </c:pt>
                <c:pt idx="6">
                  <c:v>700 - 800</c:v>
                </c:pt>
                <c:pt idx="7">
                  <c:v>800 - 900</c:v>
                </c:pt>
                <c:pt idx="8">
                  <c:v>900 - 1000</c:v>
                </c:pt>
                <c:pt idx="9">
                  <c:v>1000 - 1100</c:v>
                </c:pt>
                <c:pt idx="10">
                  <c:v>1100 - 1200</c:v>
                </c:pt>
                <c:pt idx="11">
                  <c:v>1200 - 1300</c:v>
                </c:pt>
                <c:pt idx="12">
                  <c:v>1300 - 1400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6.6666666666666666E-2</c:v>
                </c:pt>
                <c:pt idx="1">
                  <c:v>0.08</c:v>
                </c:pt>
                <c:pt idx="2">
                  <c:v>0.10666666666666667</c:v>
                </c:pt>
                <c:pt idx="3">
                  <c:v>0.12</c:v>
                </c:pt>
                <c:pt idx="4">
                  <c:v>0.08</c:v>
                </c:pt>
                <c:pt idx="5">
                  <c:v>0.08</c:v>
                </c:pt>
                <c:pt idx="6">
                  <c:v>0.14666666666666667</c:v>
                </c:pt>
                <c:pt idx="7">
                  <c:v>0.08</c:v>
                </c:pt>
                <c:pt idx="8">
                  <c:v>5.3333333333333337E-2</c:v>
                </c:pt>
                <c:pt idx="9">
                  <c:v>6.6666666666666666E-2</c:v>
                </c:pt>
                <c:pt idx="10">
                  <c:v>5.3333333333333337E-2</c:v>
                </c:pt>
                <c:pt idx="11">
                  <c:v>0.04</c:v>
                </c:pt>
                <c:pt idx="12">
                  <c:v>2.6666666666666668E-2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1-46C1-BF99-AB1D7A8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ArdiEven!$D$2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100 - 200</c:v>
                </c:pt>
                <c:pt idx="1">
                  <c:v>200 - 300</c:v>
                </c:pt>
                <c:pt idx="2">
                  <c:v>300 - 400</c:v>
                </c:pt>
                <c:pt idx="3">
                  <c:v>400 - 500</c:v>
                </c:pt>
                <c:pt idx="4">
                  <c:v>500 - 600</c:v>
                </c:pt>
                <c:pt idx="5">
                  <c:v>600 - 700</c:v>
                </c:pt>
                <c:pt idx="6">
                  <c:v>700 - 800</c:v>
                </c:pt>
                <c:pt idx="7">
                  <c:v>800 - 900</c:v>
                </c:pt>
                <c:pt idx="8">
                  <c:v>900 - 1000</c:v>
                </c:pt>
                <c:pt idx="9">
                  <c:v>1000 - 1100</c:v>
                </c:pt>
                <c:pt idx="10">
                  <c:v>1100 - 1200</c:v>
                </c:pt>
                <c:pt idx="11">
                  <c:v>1200 - 1300</c:v>
                </c:pt>
                <c:pt idx="12">
                  <c:v>1300 - 1400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6.6666666666666666E-2</c:v>
                </c:pt>
                <c:pt idx="1">
                  <c:v>0.08</c:v>
                </c:pt>
                <c:pt idx="2">
                  <c:v>0.10666666666666667</c:v>
                </c:pt>
                <c:pt idx="3">
                  <c:v>0.12</c:v>
                </c:pt>
                <c:pt idx="4">
                  <c:v>0.08</c:v>
                </c:pt>
                <c:pt idx="5">
                  <c:v>0.08</c:v>
                </c:pt>
                <c:pt idx="6">
                  <c:v>0.14666666666666667</c:v>
                </c:pt>
                <c:pt idx="7">
                  <c:v>0.08</c:v>
                </c:pt>
                <c:pt idx="8">
                  <c:v>5.3333333333333337E-2</c:v>
                </c:pt>
                <c:pt idx="9">
                  <c:v>6.6666666666666666E-2</c:v>
                </c:pt>
                <c:pt idx="10">
                  <c:v>5.3333333333333337E-2</c:v>
                </c:pt>
                <c:pt idx="11">
                  <c:v>0.04</c:v>
                </c:pt>
                <c:pt idx="12">
                  <c:v>2.6666666666666668E-2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9-4ED6-92C4-0BC9F7B1E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ArdiEven!$B$2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ArdiEven!$B$3:$B$77</c:f>
              <c:numCache>
                <c:formatCode>General</c:formatCode>
                <c:ptCount val="75"/>
                <c:pt idx="0">
                  <c:v>909</c:v>
                </c:pt>
                <c:pt idx="1">
                  <c:v>1123</c:v>
                </c:pt>
                <c:pt idx="2">
                  <c:v>545</c:v>
                </c:pt>
                <c:pt idx="3">
                  <c:v>231</c:v>
                </c:pt>
                <c:pt idx="4">
                  <c:v>621</c:v>
                </c:pt>
                <c:pt idx="5">
                  <c:v>704</c:v>
                </c:pt>
                <c:pt idx="6">
                  <c:v>566</c:v>
                </c:pt>
                <c:pt idx="7">
                  <c:v>797</c:v>
                </c:pt>
                <c:pt idx="8">
                  <c:v>973</c:v>
                </c:pt>
                <c:pt idx="9">
                  <c:v>867</c:v>
                </c:pt>
                <c:pt idx="10">
                  <c:v>1164</c:v>
                </c:pt>
                <c:pt idx="11">
                  <c:v>135</c:v>
                </c:pt>
                <c:pt idx="12">
                  <c:v>845</c:v>
                </c:pt>
                <c:pt idx="13">
                  <c:v>570</c:v>
                </c:pt>
                <c:pt idx="14">
                  <c:v>933</c:v>
                </c:pt>
                <c:pt idx="15">
                  <c:v>777</c:v>
                </c:pt>
                <c:pt idx="16">
                  <c:v>754</c:v>
                </c:pt>
                <c:pt idx="17">
                  <c:v>710</c:v>
                </c:pt>
                <c:pt idx="18">
                  <c:v>377</c:v>
                </c:pt>
                <c:pt idx="19">
                  <c:v>648</c:v>
                </c:pt>
                <c:pt idx="20">
                  <c:v>825</c:v>
                </c:pt>
                <c:pt idx="21">
                  <c:v>1217</c:v>
                </c:pt>
                <c:pt idx="22">
                  <c:v>150</c:v>
                </c:pt>
                <c:pt idx="23">
                  <c:v>758</c:v>
                </c:pt>
                <c:pt idx="24">
                  <c:v>422</c:v>
                </c:pt>
                <c:pt idx="25">
                  <c:v>977</c:v>
                </c:pt>
                <c:pt idx="26">
                  <c:v>1044</c:v>
                </c:pt>
                <c:pt idx="27">
                  <c:v>501</c:v>
                </c:pt>
                <c:pt idx="28">
                  <c:v>322</c:v>
                </c:pt>
                <c:pt idx="29">
                  <c:v>660</c:v>
                </c:pt>
                <c:pt idx="30">
                  <c:v>801</c:v>
                </c:pt>
                <c:pt idx="31">
                  <c:v>219</c:v>
                </c:pt>
                <c:pt idx="32">
                  <c:v>649</c:v>
                </c:pt>
                <c:pt idx="33">
                  <c:v>595</c:v>
                </c:pt>
                <c:pt idx="34">
                  <c:v>1118</c:v>
                </c:pt>
                <c:pt idx="35">
                  <c:v>264</c:v>
                </c:pt>
                <c:pt idx="36">
                  <c:v>1096</c:v>
                </c:pt>
                <c:pt idx="37">
                  <c:v>184</c:v>
                </c:pt>
                <c:pt idx="38">
                  <c:v>440</c:v>
                </c:pt>
                <c:pt idx="39">
                  <c:v>312</c:v>
                </c:pt>
                <c:pt idx="40">
                  <c:v>1090</c:v>
                </c:pt>
                <c:pt idx="41">
                  <c:v>263</c:v>
                </c:pt>
                <c:pt idx="42">
                  <c:v>200</c:v>
                </c:pt>
                <c:pt idx="43">
                  <c:v>751</c:v>
                </c:pt>
                <c:pt idx="44">
                  <c:v>1301</c:v>
                </c:pt>
                <c:pt idx="45">
                  <c:v>1345</c:v>
                </c:pt>
                <c:pt idx="46">
                  <c:v>318</c:v>
                </c:pt>
                <c:pt idx="47">
                  <c:v>430</c:v>
                </c:pt>
                <c:pt idx="48">
                  <c:v>507</c:v>
                </c:pt>
                <c:pt idx="49">
                  <c:v>1040</c:v>
                </c:pt>
                <c:pt idx="50">
                  <c:v>197</c:v>
                </c:pt>
                <c:pt idx="51">
                  <c:v>1212</c:v>
                </c:pt>
                <c:pt idx="52">
                  <c:v>419</c:v>
                </c:pt>
                <c:pt idx="53">
                  <c:v>1106</c:v>
                </c:pt>
                <c:pt idx="54">
                  <c:v>1072</c:v>
                </c:pt>
                <c:pt idx="55">
                  <c:v>437</c:v>
                </c:pt>
                <c:pt idx="56">
                  <c:v>400</c:v>
                </c:pt>
                <c:pt idx="57">
                  <c:v>445</c:v>
                </c:pt>
                <c:pt idx="58">
                  <c:v>668</c:v>
                </c:pt>
                <c:pt idx="59">
                  <c:v>356</c:v>
                </c:pt>
                <c:pt idx="60">
                  <c:v>136</c:v>
                </c:pt>
                <c:pt idx="61">
                  <c:v>823</c:v>
                </c:pt>
                <c:pt idx="62">
                  <c:v>413</c:v>
                </c:pt>
                <c:pt idx="63">
                  <c:v>655</c:v>
                </c:pt>
                <c:pt idx="64">
                  <c:v>397</c:v>
                </c:pt>
                <c:pt idx="65">
                  <c:v>790</c:v>
                </c:pt>
                <c:pt idx="66">
                  <c:v>1247</c:v>
                </c:pt>
                <c:pt idx="67">
                  <c:v>319</c:v>
                </c:pt>
                <c:pt idx="68">
                  <c:v>484</c:v>
                </c:pt>
                <c:pt idx="69">
                  <c:v>253</c:v>
                </c:pt>
                <c:pt idx="70">
                  <c:v>893</c:v>
                </c:pt>
                <c:pt idx="71">
                  <c:v>795</c:v>
                </c:pt>
                <c:pt idx="72">
                  <c:v>782</c:v>
                </c:pt>
                <c:pt idx="73">
                  <c:v>722</c:v>
                </c:pt>
                <c:pt idx="74">
                  <c:v>337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A26-4A77-9371-22467247C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ArdiEven!$C$2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ArdiEven!$C$3:$C$77</c:f>
              <c:numCache>
                <c:formatCode>General</c:formatCode>
                <c:ptCount val="75"/>
                <c:pt idx="0">
                  <c:v>197</c:v>
                </c:pt>
                <c:pt idx="1">
                  <c:v>264</c:v>
                </c:pt>
                <c:pt idx="2">
                  <c:v>136</c:v>
                </c:pt>
                <c:pt idx="3">
                  <c:v>253</c:v>
                </c:pt>
                <c:pt idx="4">
                  <c:v>150</c:v>
                </c:pt>
                <c:pt idx="5">
                  <c:v>231</c:v>
                </c:pt>
                <c:pt idx="6">
                  <c:v>135</c:v>
                </c:pt>
                <c:pt idx="7">
                  <c:v>184</c:v>
                </c:pt>
                <c:pt idx="8">
                  <c:v>200</c:v>
                </c:pt>
                <c:pt idx="9">
                  <c:v>356</c:v>
                </c:pt>
                <c:pt idx="10">
                  <c:v>413</c:v>
                </c:pt>
                <c:pt idx="11">
                  <c:v>318</c:v>
                </c:pt>
                <c:pt idx="12">
                  <c:v>397</c:v>
                </c:pt>
                <c:pt idx="13">
                  <c:v>445</c:v>
                </c:pt>
                <c:pt idx="14">
                  <c:v>322</c:v>
                </c:pt>
                <c:pt idx="15">
                  <c:v>263</c:v>
                </c:pt>
                <c:pt idx="16">
                  <c:v>219</c:v>
                </c:pt>
                <c:pt idx="17">
                  <c:v>437</c:v>
                </c:pt>
                <c:pt idx="18">
                  <c:v>337</c:v>
                </c:pt>
                <c:pt idx="19">
                  <c:v>319</c:v>
                </c:pt>
                <c:pt idx="20">
                  <c:v>570</c:v>
                </c:pt>
                <c:pt idx="21">
                  <c:v>484</c:v>
                </c:pt>
                <c:pt idx="22">
                  <c:v>566</c:v>
                </c:pt>
                <c:pt idx="23">
                  <c:v>312</c:v>
                </c:pt>
                <c:pt idx="24">
                  <c:v>649</c:v>
                </c:pt>
                <c:pt idx="25">
                  <c:v>377</c:v>
                </c:pt>
                <c:pt idx="26">
                  <c:v>430</c:v>
                </c:pt>
                <c:pt idx="27">
                  <c:v>440</c:v>
                </c:pt>
                <c:pt idx="28">
                  <c:v>660</c:v>
                </c:pt>
                <c:pt idx="29">
                  <c:v>400</c:v>
                </c:pt>
                <c:pt idx="30">
                  <c:v>722</c:v>
                </c:pt>
                <c:pt idx="31">
                  <c:v>704</c:v>
                </c:pt>
                <c:pt idx="32">
                  <c:v>754</c:v>
                </c:pt>
                <c:pt idx="33">
                  <c:v>422</c:v>
                </c:pt>
                <c:pt idx="34">
                  <c:v>419</c:v>
                </c:pt>
                <c:pt idx="35">
                  <c:v>595</c:v>
                </c:pt>
                <c:pt idx="36">
                  <c:v>507</c:v>
                </c:pt>
                <c:pt idx="37">
                  <c:v>825</c:v>
                </c:pt>
                <c:pt idx="38">
                  <c:v>501</c:v>
                </c:pt>
                <c:pt idx="39">
                  <c:v>867</c:v>
                </c:pt>
                <c:pt idx="40">
                  <c:v>545</c:v>
                </c:pt>
                <c:pt idx="41">
                  <c:v>710</c:v>
                </c:pt>
                <c:pt idx="42">
                  <c:v>668</c:v>
                </c:pt>
                <c:pt idx="43">
                  <c:v>758</c:v>
                </c:pt>
                <c:pt idx="44">
                  <c:v>797</c:v>
                </c:pt>
                <c:pt idx="45">
                  <c:v>845</c:v>
                </c:pt>
                <c:pt idx="46">
                  <c:v>893</c:v>
                </c:pt>
                <c:pt idx="47">
                  <c:v>795</c:v>
                </c:pt>
                <c:pt idx="48">
                  <c:v>655</c:v>
                </c:pt>
                <c:pt idx="49">
                  <c:v>801</c:v>
                </c:pt>
                <c:pt idx="50">
                  <c:v>1044</c:v>
                </c:pt>
                <c:pt idx="51">
                  <c:v>777</c:v>
                </c:pt>
                <c:pt idx="52">
                  <c:v>621</c:v>
                </c:pt>
                <c:pt idx="53">
                  <c:v>973</c:v>
                </c:pt>
                <c:pt idx="54">
                  <c:v>1118</c:v>
                </c:pt>
                <c:pt idx="55">
                  <c:v>1040</c:v>
                </c:pt>
                <c:pt idx="56">
                  <c:v>648</c:v>
                </c:pt>
                <c:pt idx="57">
                  <c:v>790</c:v>
                </c:pt>
                <c:pt idx="58">
                  <c:v>909</c:v>
                </c:pt>
                <c:pt idx="59">
                  <c:v>1096</c:v>
                </c:pt>
                <c:pt idx="60">
                  <c:v>1090</c:v>
                </c:pt>
                <c:pt idx="61">
                  <c:v>1301</c:v>
                </c:pt>
                <c:pt idx="62">
                  <c:v>751</c:v>
                </c:pt>
                <c:pt idx="63">
                  <c:v>977</c:v>
                </c:pt>
                <c:pt idx="64">
                  <c:v>823</c:v>
                </c:pt>
                <c:pt idx="65">
                  <c:v>782</c:v>
                </c:pt>
                <c:pt idx="66">
                  <c:v>933</c:v>
                </c:pt>
                <c:pt idx="67">
                  <c:v>1164</c:v>
                </c:pt>
                <c:pt idx="68">
                  <c:v>1072</c:v>
                </c:pt>
                <c:pt idx="69">
                  <c:v>1247</c:v>
                </c:pt>
                <c:pt idx="70">
                  <c:v>1123</c:v>
                </c:pt>
                <c:pt idx="71">
                  <c:v>1212</c:v>
                </c:pt>
                <c:pt idx="72">
                  <c:v>1106</c:v>
                </c:pt>
                <c:pt idx="73">
                  <c:v>1345</c:v>
                </c:pt>
                <c:pt idx="74">
                  <c:v>1217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07E-41DD-9D08-7D41E3841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ArdiEven!$D$2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ArdiEven!$D$3:$D$77</c:f>
              <c:numCache>
                <c:formatCode>General</c:formatCode>
                <c:ptCount val="75"/>
                <c:pt idx="0">
                  <c:v>136</c:v>
                </c:pt>
                <c:pt idx="1">
                  <c:v>150</c:v>
                </c:pt>
                <c:pt idx="2">
                  <c:v>197</c:v>
                </c:pt>
                <c:pt idx="3">
                  <c:v>135</c:v>
                </c:pt>
                <c:pt idx="4">
                  <c:v>184</c:v>
                </c:pt>
                <c:pt idx="5">
                  <c:v>264</c:v>
                </c:pt>
                <c:pt idx="6">
                  <c:v>253</c:v>
                </c:pt>
                <c:pt idx="7">
                  <c:v>231</c:v>
                </c:pt>
                <c:pt idx="8">
                  <c:v>200</c:v>
                </c:pt>
                <c:pt idx="9">
                  <c:v>318</c:v>
                </c:pt>
                <c:pt idx="10">
                  <c:v>356</c:v>
                </c:pt>
                <c:pt idx="11">
                  <c:v>219</c:v>
                </c:pt>
                <c:pt idx="12">
                  <c:v>263</c:v>
                </c:pt>
                <c:pt idx="13">
                  <c:v>397</c:v>
                </c:pt>
                <c:pt idx="14">
                  <c:v>413</c:v>
                </c:pt>
                <c:pt idx="15">
                  <c:v>322</c:v>
                </c:pt>
                <c:pt idx="16">
                  <c:v>337</c:v>
                </c:pt>
                <c:pt idx="17">
                  <c:v>445</c:v>
                </c:pt>
                <c:pt idx="18">
                  <c:v>437</c:v>
                </c:pt>
                <c:pt idx="19">
                  <c:v>319</c:v>
                </c:pt>
                <c:pt idx="20">
                  <c:v>312</c:v>
                </c:pt>
                <c:pt idx="21">
                  <c:v>484</c:v>
                </c:pt>
                <c:pt idx="22">
                  <c:v>570</c:v>
                </c:pt>
                <c:pt idx="23">
                  <c:v>400</c:v>
                </c:pt>
                <c:pt idx="24">
                  <c:v>440</c:v>
                </c:pt>
                <c:pt idx="25">
                  <c:v>566</c:v>
                </c:pt>
                <c:pt idx="26">
                  <c:v>649</c:v>
                </c:pt>
                <c:pt idx="27">
                  <c:v>430</c:v>
                </c:pt>
                <c:pt idx="28">
                  <c:v>377</c:v>
                </c:pt>
                <c:pt idx="29">
                  <c:v>660</c:v>
                </c:pt>
                <c:pt idx="30">
                  <c:v>704</c:v>
                </c:pt>
                <c:pt idx="31">
                  <c:v>419</c:v>
                </c:pt>
                <c:pt idx="32">
                  <c:v>422</c:v>
                </c:pt>
                <c:pt idx="33">
                  <c:v>722</c:v>
                </c:pt>
                <c:pt idx="34">
                  <c:v>754</c:v>
                </c:pt>
                <c:pt idx="35">
                  <c:v>507</c:v>
                </c:pt>
                <c:pt idx="36">
                  <c:v>501</c:v>
                </c:pt>
                <c:pt idx="37">
                  <c:v>710</c:v>
                </c:pt>
                <c:pt idx="38">
                  <c:v>867</c:v>
                </c:pt>
                <c:pt idx="39">
                  <c:v>545</c:v>
                </c:pt>
                <c:pt idx="40">
                  <c:v>595</c:v>
                </c:pt>
                <c:pt idx="41">
                  <c:v>825</c:v>
                </c:pt>
                <c:pt idx="42">
                  <c:v>758</c:v>
                </c:pt>
                <c:pt idx="43">
                  <c:v>668</c:v>
                </c:pt>
                <c:pt idx="44">
                  <c:v>655</c:v>
                </c:pt>
                <c:pt idx="45">
                  <c:v>893</c:v>
                </c:pt>
                <c:pt idx="46">
                  <c:v>795</c:v>
                </c:pt>
                <c:pt idx="47">
                  <c:v>621</c:v>
                </c:pt>
                <c:pt idx="48">
                  <c:v>797</c:v>
                </c:pt>
                <c:pt idx="49">
                  <c:v>845</c:v>
                </c:pt>
                <c:pt idx="50">
                  <c:v>973</c:v>
                </c:pt>
                <c:pt idx="51">
                  <c:v>801</c:v>
                </c:pt>
                <c:pt idx="52">
                  <c:v>648</c:v>
                </c:pt>
                <c:pt idx="53">
                  <c:v>1044</c:v>
                </c:pt>
                <c:pt idx="54">
                  <c:v>1040</c:v>
                </c:pt>
                <c:pt idx="55">
                  <c:v>790</c:v>
                </c:pt>
                <c:pt idx="56">
                  <c:v>777</c:v>
                </c:pt>
                <c:pt idx="57">
                  <c:v>1096</c:v>
                </c:pt>
                <c:pt idx="58">
                  <c:v>1118</c:v>
                </c:pt>
                <c:pt idx="59">
                  <c:v>751</c:v>
                </c:pt>
                <c:pt idx="60">
                  <c:v>909</c:v>
                </c:pt>
                <c:pt idx="61">
                  <c:v>1164</c:v>
                </c:pt>
                <c:pt idx="62">
                  <c:v>1090</c:v>
                </c:pt>
                <c:pt idx="63">
                  <c:v>977</c:v>
                </c:pt>
                <c:pt idx="64">
                  <c:v>782</c:v>
                </c:pt>
                <c:pt idx="65">
                  <c:v>1301</c:v>
                </c:pt>
                <c:pt idx="66">
                  <c:v>1072</c:v>
                </c:pt>
                <c:pt idx="67">
                  <c:v>823</c:v>
                </c:pt>
                <c:pt idx="68">
                  <c:v>933</c:v>
                </c:pt>
                <c:pt idx="69">
                  <c:v>1212</c:v>
                </c:pt>
                <c:pt idx="70">
                  <c:v>1247</c:v>
                </c:pt>
                <c:pt idx="71">
                  <c:v>1106</c:v>
                </c:pt>
                <c:pt idx="72">
                  <c:v>1123</c:v>
                </c:pt>
                <c:pt idx="73">
                  <c:v>1345</c:v>
                </c:pt>
                <c:pt idx="74">
                  <c:v>1217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FDE-4E90-AE02-699308FEB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'1.Trend&amp;Season'!$D$3</c:f>
          <c:strCache>
            <c:ptCount val="1"/>
            <c:pt idx="0">
              <c:v>Centered-MA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'1.Trend&amp;Season'!$D$4:$D$78</c:f>
              <c:numCache>
                <c:formatCode>General</c:formatCode>
                <c:ptCount val="75"/>
                <c:pt idx="2" formatCode="0">
                  <c:v>160.4</c:v>
                </c:pt>
                <c:pt idx="3" formatCode="0">
                  <c:v>186</c:v>
                </c:pt>
                <c:pt idx="4" formatCode="0">
                  <c:v>206.6</c:v>
                </c:pt>
                <c:pt idx="5" formatCode="0">
                  <c:v>213.4</c:v>
                </c:pt>
                <c:pt idx="6" formatCode="0">
                  <c:v>226.4</c:v>
                </c:pt>
                <c:pt idx="7" formatCode="0">
                  <c:v>253.2</c:v>
                </c:pt>
                <c:pt idx="8" formatCode="0">
                  <c:v>271.60000000000002</c:v>
                </c:pt>
                <c:pt idx="9" formatCode="0">
                  <c:v>264.8</c:v>
                </c:pt>
                <c:pt idx="10" formatCode="0">
                  <c:v>271.2</c:v>
                </c:pt>
                <c:pt idx="11" formatCode="0">
                  <c:v>310.60000000000002</c:v>
                </c:pt>
                <c:pt idx="12" formatCode="0">
                  <c:v>329.6</c:v>
                </c:pt>
                <c:pt idx="13" formatCode="0">
                  <c:v>322.8</c:v>
                </c:pt>
                <c:pt idx="14" formatCode="0">
                  <c:v>346.4</c:v>
                </c:pt>
                <c:pt idx="15" formatCode="0">
                  <c:v>382.8</c:v>
                </c:pt>
                <c:pt idx="16" formatCode="0">
                  <c:v>390.8</c:v>
                </c:pt>
                <c:pt idx="17" formatCode="0">
                  <c:v>372</c:v>
                </c:pt>
                <c:pt idx="18" formatCode="0">
                  <c:v>370</c:v>
                </c:pt>
                <c:pt idx="19" formatCode="0">
                  <c:v>399.4</c:v>
                </c:pt>
                <c:pt idx="20" formatCode="0">
                  <c:v>424.4</c:v>
                </c:pt>
                <c:pt idx="21" formatCode="0">
                  <c:v>417</c:v>
                </c:pt>
                <c:pt idx="22" formatCode="0">
                  <c:v>441.2</c:v>
                </c:pt>
                <c:pt idx="23" formatCode="0">
                  <c:v>492</c:v>
                </c:pt>
                <c:pt idx="24" formatCode="0">
                  <c:v>525</c:v>
                </c:pt>
                <c:pt idx="25" formatCode="0">
                  <c:v>497</c:v>
                </c:pt>
                <c:pt idx="26" formatCode="0">
                  <c:v>492.4</c:v>
                </c:pt>
                <c:pt idx="27" formatCode="0">
                  <c:v>536.4</c:v>
                </c:pt>
                <c:pt idx="28" formatCode="0">
                  <c:v>564</c:v>
                </c:pt>
                <c:pt idx="29" formatCode="0">
                  <c:v>518</c:v>
                </c:pt>
                <c:pt idx="30" formatCode="0">
                  <c:v>516.4</c:v>
                </c:pt>
                <c:pt idx="31" formatCode="0">
                  <c:v>585.4</c:v>
                </c:pt>
                <c:pt idx="32" formatCode="0">
                  <c:v>604.20000000000005</c:v>
                </c:pt>
                <c:pt idx="33" formatCode="0">
                  <c:v>564.79999999999995</c:v>
                </c:pt>
                <c:pt idx="34" formatCode="0">
                  <c:v>581.20000000000005</c:v>
                </c:pt>
                <c:pt idx="35" formatCode="0">
                  <c:v>638.79999999999995</c:v>
                </c:pt>
                <c:pt idx="36" formatCode="0">
                  <c:v>667.8</c:v>
                </c:pt>
                <c:pt idx="37" formatCode="0">
                  <c:v>626</c:v>
                </c:pt>
                <c:pt idx="38" formatCode="0">
                  <c:v>643.6</c:v>
                </c:pt>
                <c:pt idx="39" formatCode="0">
                  <c:v>708.4</c:v>
                </c:pt>
                <c:pt idx="40" formatCode="0">
                  <c:v>718</c:v>
                </c:pt>
                <c:pt idx="41" formatCode="0">
                  <c:v>678.2</c:v>
                </c:pt>
                <c:pt idx="42" formatCode="0">
                  <c:v>700.2</c:v>
                </c:pt>
                <c:pt idx="43" formatCode="0">
                  <c:v>759.8</c:v>
                </c:pt>
                <c:pt idx="44" formatCode="0">
                  <c:v>753.8</c:v>
                </c:pt>
                <c:pt idx="45" formatCode="0">
                  <c:v>726.4</c:v>
                </c:pt>
                <c:pt idx="46" formatCode="0">
                  <c:v>752.2</c:v>
                </c:pt>
                <c:pt idx="47" formatCode="0">
                  <c:v>790.2</c:v>
                </c:pt>
                <c:pt idx="48" formatCode="0">
                  <c:v>806.2</c:v>
                </c:pt>
                <c:pt idx="49" formatCode="0">
                  <c:v>807.4</c:v>
                </c:pt>
                <c:pt idx="50" formatCode="0">
                  <c:v>812.8</c:v>
                </c:pt>
                <c:pt idx="51" formatCode="0">
                  <c:v>862.2</c:v>
                </c:pt>
                <c:pt idx="52" formatCode="0">
                  <c:v>901.2</c:v>
                </c:pt>
                <c:pt idx="53" formatCode="0">
                  <c:v>864.6</c:v>
                </c:pt>
                <c:pt idx="54" formatCode="0">
                  <c:v>859.8</c:v>
                </c:pt>
                <c:pt idx="55" formatCode="0">
                  <c:v>949.4</c:v>
                </c:pt>
                <c:pt idx="56" formatCode="0">
                  <c:v>964.2</c:v>
                </c:pt>
                <c:pt idx="57" formatCode="0">
                  <c:v>906.4</c:v>
                </c:pt>
                <c:pt idx="58" formatCode="0">
                  <c:v>930.2</c:v>
                </c:pt>
                <c:pt idx="59" formatCode="0">
                  <c:v>1007.6</c:v>
                </c:pt>
                <c:pt idx="60" formatCode="0">
                  <c:v>1006.4</c:v>
                </c:pt>
                <c:pt idx="61" formatCode="0">
                  <c:v>978.2</c:v>
                </c:pt>
                <c:pt idx="62" formatCode="0">
                  <c:v>984.4</c:v>
                </c:pt>
                <c:pt idx="63" formatCode="0">
                  <c:v>1062.8</c:v>
                </c:pt>
                <c:pt idx="64" formatCode="0">
                  <c:v>1044.4000000000001</c:v>
                </c:pt>
                <c:pt idx="65" formatCode="0">
                  <c:v>991</c:v>
                </c:pt>
                <c:pt idx="66" formatCode="0">
                  <c:v>982.2</c:v>
                </c:pt>
                <c:pt idx="67" formatCode="0">
                  <c:v>1068.2</c:v>
                </c:pt>
                <c:pt idx="68" formatCode="0">
                  <c:v>1057.4000000000001</c:v>
                </c:pt>
                <c:pt idx="69" formatCode="0">
                  <c:v>1064.2</c:v>
                </c:pt>
                <c:pt idx="70" formatCode="0">
                  <c:v>1124.2</c:v>
                </c:pt>
                <c:pt idx="71" formatCode="0">
                  <c:v>1206.5999999999999</c:v>
                </c:pt>
                <c:pt idx="72" formatCode="0">
                  <c:v>1207.5999999999999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30-476E-8EDD-D223B7303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'1.Trend&amp;Season'!$E$3</c:f>
          <c:strCache>
            <c:ptCount val="1"/>
            <c:pt idx="0">
              <c:v>Reg-Cen-MA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'1.Trend&amp;Season'!$E$4:$E$78</c:f>
              <c:numCache>
                <c:formatCode>0.0</c:formatCode>
                <c:ptCount val="75"/>
                <c:pt idx="0">
                  <c:v>145.46866532528514</c:v>
                </c:pt>
                <c:pt idx="1">
                  <c:v>159.29513078470833</c:v>
                </c:pt>
                <c:pt idx="2">
                  <c:v>173.12159624413152</c:v>
                </c:pt>
                <c:pt idx="3">
                  <c:v>186.94806170355474</c:v>
                </c:pt>
                <c:pt idx="4">
                  <c:v>200.77452716297796</c:v>
                </c:pt>
                <c:pt idx="5">
                  <c:v>214.60099262240115</c:v>
                </c:pt>
                <c:pt idx="6">
                  <c:v>228.42745808182434</c:v>
                </c:pt>
                <c:pt idx="7">
                  <c:v>242.25392354124756</c:v>
                </c:pt>
                <c:pt idx="8">
                  <c:v>256.08038900067078</c:v>
                </c:pt>
                <c:pt idx="9">
                  <c:v>269.906854460094</c:v>
                </c:pt>
                <c:pt idx="10">
                  <c:v>283.73331991951716</c:v>
                </c:pt>
                <c:pt idx="11">
                  <c:v>297.55978537894038</c:v>
                </c:pt>
                <c:pt idx="12">
                  <c:v>311.38625083836359</c:v>
                </c:pt>
                <c:pt idx="13">
                  <c:v>325.21271629778676</c:v>
                </c:pt>
                <c:pt idx="14">
                  <c:v>339.03918175720997</c:v>
                </c:pt>
                <c:pt idx="15">
                  <c:v>352.86564721663319</c:v>
                </c:pt>
                <c:pt idx="16">
                  <c:v>366.69211267605641</c:v>
                </c:pt>
                <c:pt idx="17">
                  <c:v>380.51857813547963</c:v>
                </c:pt>
                <c:pt idx="18">
                  <c:v>394.34504359490279</c:v>
                </c:pt>
                <c:pt idx="19">
                  <c:v>408.17150905432601</c:v>
                </c:pt>
                <c:pt idx="20">
                  <c:v>421.99797451374923</c:v>
                </c:pt>
                <c:pt idx="21">
                  <c:v>435.82443997317239</c:v>
                </c:pt>
                <c:pt idx="22">
                  <c:v>449.65090543259561</c:v>
                </c:pt>
                <c:pt idx="23">
                  <c:v>463.47737089201883</c:v>
                </c:pt>
                <c:pt idx="24">
                  <c:v>477.30383635144204</c:v>
                </c:pt>
                <c:pt idx="25">
                  <c:v>491.13030181086526</c:v>
                </c:pt>
                <c:pt idx="26">
                  <c:v>504.95676727028842</c:v>
                </c:pt>
                <c:pt idx="27">
                  <c:v>518.7832327297117</c:v>
                </c:pt>
                <c:pt idx="28">
                  <c:v>532.60969818913486</c:v>
                </c:pt>
                <c:pt idx="29">
                  <c:v>546.43616364855802</c:v>
                </c:pt>
                <c:pt idx="30">
                  <c:v>560.26262910798118</c:v>
                </c:pt>
                <c:pt idx="31">
                  <c:v>574.08909456740446</c:v>
                </c:pt>
                <c:pt idx="32">
                  <c:v>587.91556002682773</c:v>
                </c:pt>
                <c:pt idx="33">
                  <c:v>601.7420254862509</c:v>
                </c:pt>
                <c:pt idx="34">
                  <c:v>615.56849094567406</c:v>
                </c:pt>
                <c:pt idx="35">
                  <c:v>629.39495640509722</c:v>
                </c:pt>
                <c:pt idx="36">
                  <c:v>643.22142186452049</c:v>
                </c:pt>
                <c:pt idx="37">
                  <c:v>657.04788732394366</c:v>
                </c:pt>
                <c:pt idx="38">
                  <c:v>670.87435278336693</c:v>
                </c:pt>
                <c:pt idx="39">
                  <c:v>684.70081824279009</c:v>
                </c:pt>
                <c:pt idx="40">
                  <c:v>698.52728370221325</c:v>
                </c:pt>
                <c:pt idx="41">
                  <c:v>712.35374916163653</c:v>
                </c:pt>
                <c:pt idx="42">
                  <c:v>726.18021462105969</c:v>
                </c:pt>
                <c:pt idx="43">
                  <c:v>740.00668008048285</c:v>
                </c:pt>
                <c:pt idx="44">
                  <c:v>753.83314553990613</c:v>
                </c:pt>
                <c:pt idx="45">
                  <c:v>767.65961099932929</c:v>
                </c:pt>
                <c:pt idx="46">
                  <c:v>781.48607645875256</c:v>
                </c:pt>
                <c:pt idx="47">
                  <c:v>795.31254191817573</c:v>
                </c:pt>
                <c:pt idx="48">
                  <c:v>809.13900737759889</c:v>
                </c:pt>
                <c:pt idx="49">
                  <c:v>822.96547283702216</c:v>
                </c:pt>
                <c:pt idx="50">
                  <c:v>836.79193829644532</c:v>
                </c:pt>
                <c:pt idx="51">
                  <c:v>850.6184037558686</c:v>
                </c:pt>
                <c:pt idx="52">
                  <c:v>864.44486921529176</c:v>
                </c:pt>
                <c:pt idx="53">
                  <c:v>878.27133467471492</c:v>
                </c:pt>
                <c:pt idx="54">
                  <c:v>892.0978001341382</c:v>
                </c:pt>
                <c:pt idx="55">
                  <c:v>905.92426559356136</c:v>
                </c:pt>
                <c:pt idx="56">
                  <c:v>919.75073105298452</c:v>
                </c:pt>
                <c:pt idx="57">
                  <c:v>933.5771965124078</c:v>
                </c:pt>
                <c:pt idx="58">
                  <c:v>947.40366197183096</c:v>
                </c:pt>
                <c:pt idx="59">
                  <c:v>961.23012743125412</c:v>
                </c:pt>
                <c:pt idx="60">
                  <c:v>975.05659289067739</c:v>
                </c:pt>
                <c:pt idx="61">
                  <c:v>988.88305835010055</c:v>
                </c:pt>
                <c:pt idx="62">
                  <c:v>1002.7095238095238</c:v>
                </c:pt>
                <c:pt idx="63">
                  <c:v>1016.535989268947</c:v>
                </c:pt>
                <c:pt idx="64">
                  <c:v>1030.3624547283703</c:v>
                </c:pt>
                <c:pt idx="65">
                  <c:v>1044.1889201877934</c:v>
                </c:pt>
                <c:pt idx="66">
                  <c:v>1058.0153856472166</c:v>
                </c:pt>
                <c:pt idx="67">
                  <c:v>1071.8418511066398</c:v>
                </c:pt>
                <c:pt idx="68">
                  <c:v>1085.6683165660629</c:v>
                </c:pt>
                <c:pt idx="69">
                  <c:v>1099.4947820254861</c:v>
                </c:pt>
                <c:pt idx="70">
                  <c:v>1113.3212474849095</c:v>
                </c:pt>
                <c:pt idx="71">
                  <c:v>1127.1477129443326</c:v>
                </c:pt>
                <c:pt idx="72">
                  <c:v>1140.9741784037558</c:v>
                </c:pt>
                <c:pt idx="73">
                  <c:v>1154.8006438631792</c:v>
                </c:pt>
                <c:pt idx="74">
                  <c:v>1168.6271093226023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0E-48C3-8172-89A05CB1E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'1.Trend&amp;Season'!$H$3</c:f>
          <c:strCache>
            <c:ptCount val="1"/>
            <c:pt idx="0">
              <c:v>Forecast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'1.Trend&amp;Season'!$C$4:$C$78</c:f>
              <c:numCache>
                <c:formatCode>0</c:formatCode>
                <c:ptCount val="75"/>
                <c:pt idx="0">
                  <c:v>136</c:v>
                </c:pt>
                <c:pt idx="1">
                  <c:v>150</c:v>
                </c:pt>
                <c:pt idx="2">
                  <c:v>197</c:v>
                </c:pt>
                <c:pt idx="3">
                  <c:v>135</c:v>
                </c:pt>
                <c:pt idx="4">
                  <c:v>184</c:v>
                </c:pt>
                <c:pt idx="5">
                  <c:v>264</c:v>
                </c:pt>
                <c:pt idx="6">
                  <c:v>253</c:v>
                </c:pt>
                <c:pt idx="7">
                  <c:v>231</c:v>
                </c:pt>
                <c:pt idx="8">
                  <c:v>200</c:v>
                </c:pt>
                <c:pt idx="9">
                  <c:v>318</c:v>
                </c:pt>
                <c:pt idx="10">
                  <c:v>356</c:v>
                </c:pt>
                <c:pt idx="11">
                  <c:v>219</c:v>
                </c:pt>
                <c:pt idx="12">
                  <c:v>263</c:v>
                </c:pt>
                <c:pt idx="13">
                  <c:v>397</c:v>
                </c:pt>
                <c:pt idx="14">
                  <c:v>413</c:v>
                </c:pt>
                <c:pt idx="15">
                  <c:v>322</c:v>
                </c:pt>
                <c:pt idx="16">
                  <c:v>337</c:v>
                </c:pt>
                <c:pt idx="17">
                  <c:v>445</c:v>
                </c:pt>
                <c:pt idx="18">
                  <c:v>437</c:v>
                </c:pt>
                <c:pt idx="19">
                  <c:v>319</c:v>
                </c:pt>
                <c:pt idx="20">
                  <c:v>312</c:v>
                </c:pt>
                <c:pt idx="21">
                  <c:v>484</c:v>
                </c:pt>
                <c:pt idx="22">
                  <c:v>570</c:v>
                </c:pt>
                <c:pt idx="23">
                  <c:v>400</c:v>
                </c:pt>
                <c:pt idx="24">
                  <c:v>440</c:v>
                </c:pt>
                <c:pt idx="25">
                  <c:v>566</c:v>
                </c:pt>
                <c:pt idx="26">
                  <c:v>649</c:v>
                </c:pt>
                <c:pt idx="27">
                  <c:v>430</c:v>
                </c:pt>
                <c:pt idx="28">
                  <c:v>377</c:v>
                </c:pt>
                <c:pt idx="29">
                  <c:v>660</c:v>
                </c:pt>
                <c:pt idx="30">
                  <c:v>704</c:v>
                </c:pt>
                <c:pt idx="31">
                  <c:v>419</c:v>
                </c:pt>
                <c:pt idx="32">
                  <c:v>422</c:v>
                </c:pt>
                <c:pt idx="33">
                  <c:v>722</c:v>
                </c:pt>
                <c:pt idx="34">
                  <c:v>754</c:v>
                </c:pt>
                <c:pt idx="35">
                  <c:v>507</c:v>
                </c:pt>
                <c:pt idx="36">
                  <c:v>501</c:v>
                </c:pt>
                <c:pt idx="37">
                  <c:v>710</c:v>
                </c:pt>
                <c:pt idx="38">
                  <c:v>867</c:v>
                </c:pt>
                <c:pt idx="39">
                  <c:v>545</c:v>
                </c:pt>
                <c:pt idx="40">
                  <c:v>595</c:v>
                </c:pt>
                <c:pt idx="41">
                  <c:v>825</c:v>
                </c:pt>
                <c:pt idx="42">
                  <c:v>758</c:v>
                </c:pt>
                <c:pt idx="43">
                  <c:v>668</c:v>
                </c:pt>
                <c:pt idx="44">
                  <c:v>655</c:v>
                </c:pt>
                <c:pt idx="45">
                  <c:v>893</c:v>
                </c:pt>
                <c:pt idx="46">
                  <c:v>795</c:v>
                </c:pt>
                <c:pt idx="47">
                  <c:v>621</c:v>
                </c:pt>
                <c:pt idx="48">
                  <c:v>797</c:v>
                </c:pt>
                <c:pt idx="49">
                  <c:v>845</c:v>
                </c:pt>
                <c:pt idx="50">
                  <c:v>973</c:v>
                </c:pt>
                <c:pt idx="51">
                  <c:v>801</c:v>
                </c:pt>
                <c:pt idx="52">
                  <c:v>648</c:v>
                </c:pt>
                <c:pt idx="53">
                  <c:v>1044</c:v>
                </c:pt>
                <c:pt idx="54">
                  <c:v>1040</c:v>
                </c:pt>
                <c:pt idx="55">
                  <c:v>790</c:v>
                </c:pt>
                <c:pt idx="56">
                  <c:v>777</c:v>
                </c:pt>
                <c:pt idx="57">
                  <c:v>1096</c:v>
                </c:pt>
                <c:pt idx="58">
                  <c:v>1118</c:v>
                </c:pt>
                <c:pt idx="59">
                  <c:v>751</c:v>
                </c:pt>
                <c:pt idx="60">
                  <c:v>909</c:v>
                </c:pt>
                <c:pt idx="61">
                  <c:v>1164</c:v>
                </c:pt>
                <c:pt idx="62">
                  <c:v>1090</c:v>
                </c:pt>
                <c:pt idx="63">
                  <c:v>977</c:v>
                </c:pt>
                <c:pt idx="64">
                  <c:v>782</c:v>
                </c:pt>
                <c:pt idx="65">
                  <c:v>1301</c:v>
                </c:pt>
                <c:pt idx="66">
                  <c:v>1072</c:v>
                </c:pt>
                <c:pt idx="67">
                  <c:v>823</c:v>
                </c:pt>
                <c:pt idx="68">
                  <c:v>933</c:v>
                </c:pt>
                <c:pt idx="69">
                  <c:v>1212</c:v>
                </c:pt>
                <c:pt idx="70">
                  <c:v>1247</c:v>
                </c:pt>
                <c:pt idx="71">
                  <c:v>1106</c:v>
                </c:pt>
                <c:pt idx="72">
                  <c:v>1123</c:v>
                </c:pt>
                <c:pt idx="73">
                  <c:v>1345</c:v>
                </c:pt>
                <c:pt idx="74">
                  <c:v>1217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79-4A19-9B27-DCA2BF4C70F0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'1.Trend&amp;Season'!$H$4:$H$83</c:f>
              <c:numCache>
                <c:formatCode>0.00</c:formatCode>
                <c:ptCount val="80"/>
                <c:pt idx="0">
                  <c:v>123.35133653530475</c:v>
                </c:pt>
                <c:pt idx="1">
                  <c:v>183.71094722093267</c:v>
                </c:pt>
                <c:pt idx="2">
                  <c:v>200.49842086925833</c:v>
                </c:pt>
                <c:pt idx="3">
                  <c:v>157.15440945252618</c:v>
                </c:pt>
                <c:pt idx="4">
                  <c:v>170.24839137980615</c:v>
                </c:pt>
                <c:pt idx="5">
                  <c:v>247.49376478115354</c:v>
                </c:pt>
                <c:pt idx="6">
                  <c:v>264.55015216010054</c:v>
                </c:pt>
                <c:pt idx="7">
                  <c:v>203.646253107733</c:v>
                </c:pt>
                <c:pt idx="8">
                  <c:v>217.14544622430753</c:v>
                </c:pt>
                <c:pt idx="9">
                  <c:v>311.27658234137448</c:v>
                </c:pt>
                <c:pt idx="10">
                  <c:v>328.60188345094275</c:v>
                </c:pt>
                <c:pt idx="11">
                  <c:v>250.1380967629398</c:v>
                </c:pt>
                <c:pt idx="12">
                  <c:v>264.04250106880892</c:v>
                </c:pt>
                <c:pt idx="13">
                  <c:v>375.05939990159533</c:v>
                </c:pt>
                <c:pt idx="14">
                  <c:v>392.65361474178491</c:v>
                </c:pt>
                <c:pt idx="15">
                  <c:v>296.62994041814659</c:v>
                </c:pt>
                <c:pt idx="16">
                  <c:v>310.9395559133103</c:v>
                </c:pt>
                <c:pt idx="17">
                  <c:v>438.84221746181629</c:v>
                </c:pt>
                <c:pt idx="18">
                  <c:v>456.70534603262712</c:v>
                </c:pt>
                <c:pt idx="19">
                  <c:v>343.12178407335335</c:v>
                </c:pt>
                <c:pt idx="20">
                  <c:v>357.83661075781174</c:v>
                </c:pt>
                <c:pt idx="21">
                  <c:v>502.62503502203708</c:v>
                </c:pt>
                <c:pt idx="22">
                  <c:v>520.75707732346928</c:v>
                </c:pt>
                <c:pt idx="23">
                  <c:v>389.61362772856018</c:v>
                </c:pt>
                <c:pt idx="24">
                  <c:v>404.73366560231312</c:v>
                </c:pt>
                <c:pt idx="25">
                  <c:v>566.4078525822581</c:v>
                </c:pt>
                <c:pt idx="26">
                  <c:v>584.80880861431149</c:v>
                </c:pt>
                <c:pt idx="27">
                  <c:v>436.105471383767</c:v>
                </c:pt>
                <c:pt idx="28">
                  <c:v>451.63072044681451</c:v>
                </c:pt>
                <c:pt idx="29">
                  <c:v>630.19067014247889</c:v>
                </c:pt>
                <c:pt idx="30">
                  <c:v>648.86053990515359</c:v>
                </c:pt>
                <c:pt idx="31">
                  <c:v>482.59731503897376</c:v>
                </c:pt>
                <c:pt idx="32">
                  <c:v>498.52777529131595</c:v>
                </c:pt>
                <c:pt idx="33">
                  <c:v>693.9734877026998</c:v>
                </c:pt>
                <c:pt idx="34">
                  <c:v>712.91227119599591</c:v>
                </c:pt>
                <c:pt idx="35">
                  <c:v>529.08915869418047</c:v>
                </c:pt>
                <c:pt idx="36">
                  <c:v>545.42483013581727</c:v>
                </c:pt>
                <c:pt idx="37">
                  <c:v>757.7563052629207</c:v>
                </c:pt>
                <c:pt idx="38">
                  <c:v>776.96400248683813</c:v>
                </c:pt>
                <c:pt idx="39">
                  <c:v>575.58100234938729</c:v>
                </c:pt>
                <c:pt idx="40">
                  <c:v>592.3218849803186</c:v>
                </c:pt>
                <c:pt idx="41">
                  <c:v>821.53912282314161</c:v>
                </c:pt>
                <c:pt idx="42">
                  <c:v>841.01573377768023</c:v>
                </c:pt>
                <c:pt idx="43">
                  <c:v>622.07284600459411</c:v>
                </c:pt>
                <c:pt idx="44">
                  <c:v>639.21893982482004</c:v>
                </c:pt>
                <c:pt idx="45">
                  <c:v>885.3219403833624</c:v>
                </c:pt>
                <c:pt idx="46">
                  <c:v>905.06746506852255</c:v>
                </c:pt>
                <c:pt idx="47">
                  <c:v>668.56468965980093</c:v>
                </c:pt>
                <c:pt idx="48">
                  <c:v>686.11599466932137</c:v>
                </c:pt>
                <c:pt idx="49">
                  <c:v>949.10475794358342</c:v>
                </c:pt>
                <c:pt idx="50">
                  <c:v>969.11919635936465</c:v>
                </c:pt>
                <c:pt idx="51">
                  <c:v>715.05653331500775</c:v>
                </c:pt>
                <c:pt idx="52">
                  <c:v>733.01304951382281</c:v>
                </c:pt>
                <c:pt idx="53">
                  <c:v>1012.8875755038042</c:v>
                </c:pt>
                <c:pt idx="54">
                  <c:v>1033.170927650207</c:v>
                </c:pt>
                <c:pt idx="55">
                  <c:v>761.54837697021446</c:v>
                </c:pt>
                <c:pt idx="56">
                  <c:v>779.91010435832413</c:v>
                </c:pt>
                <c:pt idx="57">
                  <c:v>1076.6703930640251</c:v>
                </c:pt>
                <c:pt idx="58">
                  <c:v>1097.2226589410491</c:v>
                </c:pt>
                <c:pt idx="59">
                  <c:v>808.04022062542128</c:v>
                </c:pt>
                <c:pt idx="60">
                  <c:v>826.80715920282557</c:v>
                </c:pt>
                <c:pt idx="61">
                  <c:v>1140.4532106242461</c:v>
                </c:pt>
                <c:pt idx="62">
                  <c:v>1161.2743902318914</c:v>
                </c:pt>
                <c:pt idx="63">
                  <c:v>854.53206428062811</c:v>
                </c:pt>
                <c:pt idx="64">
                  <c:v>873.70421404732701</c:v>
                </c:pt>
                <c:pt idx="65">
                  <c:v>1204.2360281844669</c:v>
                </c:pt>
                <c:pt idx="66">
                  <c:v>1225.3261215227335</c:v>
                </c:pt>
                <c:pt idx="67">
                  <c:v>901.02390793583481</c:v>
                </c:pt>
                <c:pt idx="68">
                  <c:v>920.60126889182834</c:v>
                </c:pt>
                <c:pt idx="69">
                  <c:v>1268.0188457446877</c:v>
                </c:pt>
                <c:pt idx="70">
                  <c:v>1289.3778528135756</c:v>
                </c:pt>
                <c:pt idx="71">
                  <c:v>947.51575159104164</c:v>
                </c:pt>
                <c:pt idx="72">
                  <c:v>967.49832373632978</c:v>
                </c:pt>
                <c:pt idx="73">
                  <c:v>1331.801663304909</c:v>
                </c:pt>
                <c:pt idx="74">
                  <c:v>1353.4295841044179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79-4A19-9B27-DCA2BF4C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1000 - 2000</c:v>
                </c:pt>
                <c:pt idx="1">
                  <c:v>2000 - 3000</c:v>
                </c:pt>
                <c:pt idx="2">
                  <c:v>3000 - 4000</c:v>
                </c:pt>
                <c:pt idx="3">
                  <c:v>4000 - 5000</c:v>
                </c:pt>
                <c:pt idx="4">
                  <c:v>5000 - 6000</c:v>
                </c:pt>
                <c:pt idx="5">
                  <c:v>6000 - 7000</c:v>
                </c:pt>
                <c:pt idx="6">
                  <c:v>7000 - 8000</c:v>
                </c:pt>
                <c:pt idx="7">
                  <c:v>8000 - 9000</c:v>
                </c:pt>
                <c:pt idx="8">
                  <c:v>9000 - 10000</c:v>
                </c:pt>
                <c:pt idx="9">
                  <c:v>10000 - 11000</c:v>
                </c:pt>
                <c:pt idx="10">
                  <c:v>11000 - 12000</c:v>
                </c:pt>
                <c:pt idx="11">
                  <c:v>12000 - 13000</c:v>
                </c:pt>
                <c:pt idx="12">
                  <c:v>13000 - 14000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0.08</c:v>
                </c:pt>
                <c:pt idx="1">
                  <c:v>9.3333333333333338E-2</c:v>
                </c:pt>
                <c:pt idx="2">
                  <c:v>0.10666666666666667</c:v>
                </c:pt>
                <c:pt idx="3">
                  <c:v>0.12</c:v>
                </c:pt>
                <c:pt idx="4">
                  <c:v>9.3333333333333338E-2</c:v>
                </c:pt>
                <c:pt idx="5">
                  <c:v>0.12</c:v>
                </c:pt>
                <c:pt idx="6">
                  <c:v>6.6666666666666666E-2</c:v>
                </c:pt>
                <c:pt idx="7">
                  <c:v>0.13333333333333333</c:v>
                </c:pt>
                <c:pt idx="8">
                  <c:v>9.3333333333333338E-2</c:v>
                </c:pt>
                <c:pt idx="9">
                  <c:v>5.3333333333333337E-2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4-463A-87A2-3B3ABFB38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1000 - 2000</c:v>
                </c:pt>
                <c:pt idx="1">
                  <c:v>2000 - 3000</c:v>
                </c:pt>
                <c:pt idx="2">
                  <c:v>3000 - 4000</c:v>
                </c:pt>
                <c:pt idx="3">
                  <c:v>4000 - 5000</c:v>
                </c:pt>
                <c:pt idx="4">
                  <c:v>5000 - 6000</c:v>
                </c:pt>
                <c:pt idx="5">
                  <c:v>6000 - 7000</c:v>
                </c:pt>
                <c:pt idx="6">
                  <c:v>7000 - 8000</c:v>
                </c:pt>
                <c:pt idx="7">
                  <c:v>8000 - 9000</c:v>
                </c:pt>
                <c:pt idx="8">
                  <c:v>9000 - 10000</c:v>
                </c:pt>
                <c:pt idx="9">
                  <c:v>10000 - 11000</c:v>
                </c:pt>
                <c:pt idx="10">
                  <c:v>11000 - 12000</c:v>
                </c:pt>
                <c:pt idx="11">
                  <c:v>12000 - 13000</c:v>
                </c:pt>
                <c:pt idx="12">
                  <c:v>13000 - 14000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0.08</c:v>
                </c:pt>
                <c:pt idx="1">
                  <c:v>9.3333333333333338E-2</c:v>
                </c:pt>
                <c:pt idx="2">
                  <c:v>0.10666666666666667</c:v>
                </c:pt>
                <c:pt idx="3">
                  <c:v>0.12</c:v>
                </c:pt>
                <c:pt idx="4">
                  <c:v>9.3333333333333338E-2</c:v>
                </c:pt>
                <c:pt idx="5">
                  <c:v>0.12</c:v>
                </c:pt>
                <c:pt idx="6">
                  <c:v>6.6666666666666666E-2</c:v>
                </c:pt>
                <c:pt idx="7">
                  <c:v>0.13333333333333333</c:v>
                </c:pt>
                <c:pt idx="8">
                  <c:v>9.3333333333333338E-2</c:v>
                </c:pt>
                <c:pt idx="9">
                  <c:v>5.3333333333333337E-2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A-4E46-A9F5-65FB5A40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1000 - 2000</c:v>
                </c:pt>
                <c:pt idx="1">
                  <c:v>2000 - 3000</c:v>
                </c:pt>
                <c:pt idx="2">
                  <c:v>3000 - 4000</c:v>
                </c:pt>
                <c:pt idx="3">
                  <c:v>4000 - 5000</c:v>
                </c:pt>
                <c:pt idx="4">
                  <c:v>5000 - 6000</c:v>
                </c:pt>
                <c:pt idx="5">
                  <c:v>6000 - 7000</c:v>
                </c:pt>
                <c:pt idx="6">
                  <c:v>7000 - 8000</c:v>
                </c:pt>
                <c:pt idx="7">
                  <c:v>8000 - 9000</c:v>
                </c:pt>
                <c:pt idx="8">
                  <c:v>9000 - 10000</c:v>
                </c:pt>
                <c:pt idx="9">
                  <c:v>10000 - 11000</c:v>
                </c:pt>
                <c:pt idx="10">
                  <c:v>11000 - 12000</c:v>
                </c:pt>
                <c:pt idx="11">
                  <c:v>12000 - 13000</c:v>
                </c:pt>
                <c:pt idx="12">
                  <c:v>13000 - 14000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0.08</c:v>
                </c:pt>
                <c:pt idx="1">
                  <c:v>9.3333333333333338E-2</c:v>
                </c:pt>
                <c:pt idx="2">
                  <c:v>0.10666666666666667</c:v>
                </c:pt>
                <c:pt idx="3">
                  <c:v>0.12</c:v>
                </c:pt>
                <c:pt idx="4">
                  <c:v>9.3333333333333338E-2</c:v>
                </c:pt>
                <c:pt idx="5">
                  <c:v>0.12</c:v>
                </c:pt>
                <c:pt idx="6">
                  <c:v>6.6666666666666666E-2</c:v>
                </c:pt>
                <c:pt idx="7">
                  <c:v>0.13333333333333333</c:v>
                </c:pt>
                <c:pt idx="8">
                  <c:v>9.3333333333333338E-2</c:v>
                </c:pt>
                <c:pt idx="9">
                  <c:v>5.3333333333333337E-2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6-4202-8C2F-02325D6A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'0.ArdiData'!$B$3:$B$77</c:f>
              <c:numCache>
                <c:formatCode>General</c:formatCode>
                <c:ptCount val="75"/>
                <c:pt idx="0">
                  <c:v>2489</c:v>
                </c:pt>
                <c:pt idx="1">
                  <c:v>8183</c:v>
                </c:pt>
                <c:pt idx="2">
                  <c:v>4079</c:v>
                </c:pt>
                <c:pt idx="3">
                  <c:v>8010</c:v>
                </c:pt>
                <c:pt idx="4">
                  <c:v>1977</c:v>
                </c:pt>
                <c:pt idx="5">
                  <c:v>2951</c:v>
                </c:pt>
                <c:pt idx="6">
                  <c:v>3432</c:v>
                </c:pt>
                <c:pt idx="7">
                  <c:v>10819</c:v>
                </c:pt>
                <c:pt idx="8">
                  <c:v>7766</c:v>
                </c:pt>
                <c:pt idx="9">
                  <c:v>6256</c:v>
                </c:pt>
                <c:pt idx="10">
                  <c:v>8006</c:v>
                </c:pt>
                <c:pt idx="11">
                  <c:v>7979</c:v>
                </c:pt>
                <c:pt idx="12">
                  <c:v>4354</c:v>
                </c:pt>
                <c:pt idx="13">
                  <c:v>2363</c:v>
                </c:pt>
                <c:pt idx="14">
                  <c:v>8063</c:v>
                </c:pt>
                <c:pt idx="15">
                  <c:v>11165</c:v>
                </c:pt>
                <c:pt idx="16">
                  <c:v>9129</c:v>
                </c:pt>
                <c:pt idx="17">
                  <c:v>3725</c:v>
                </c:pt>
                <c:pt idx="18">
                  <c:v>6919</c:v>
                </c:pt>
                <c:pt idx="19">
                  <c:v>9872</c:v>
                </c:pt>
                <c:pt idx="20">
                  <c:v>5765</c:v>
                </c:pt>
                <c:pt idx="21">
                  <c:v>7029</c:v>
                </c:pt>
                <c:pt idx="22">
                  <c:v>5436</c:v>
                </c:pt>
                <c:pt idx="23">
                  <c:v>3098</c:v>
                </c:pt>
                <c:pt idx="24">
                  <c:v>7037</c:v>
                </c:pt>
                <c:pt idx="25">
                  <c:v>4029</c:v>
                </c:pt>
                <c:pt idx="26">
                  <c:v>6390</c:v>
                </c:pt>
                <c:pt idx="27">
                  <c:v>4988</c:v>
                </c:pt>
                <c:pt idx="28">
                  <c:v>5865</c:v>
                </c:pt>
                <c:pt idx="29">
                  <c:v>11416</c:v>
                </c:pt>
                <c:pt idx="30">
                  <c:v>9395</c:v>
                </c:pt>
                <c:pt idx="31">
                  <c:v>7050</c:v>
                </c:pt>
                <c:pt idx="32">
                  <c:v>1619</c:v>
                </c:pt>
                <c:pt idx="33">
                  <c:v>2300</c:v>
                </c:pt>
                <c:pt idx="34">
                  <c:v>1803</c:v>
                </c:pt>
                <c:pt idx="35">
                  <c:v>3277</c:v>
                </c:pt>
                <c:pt idx="36">
                  <c:v>9792</c:v>
                </c:pt>
                <c:pt idx="37">
                  <c:v>4497</c:v>
                </c:pt>
                <c:pt idx="38">
                  <c:v>3476</c:v>
                </c:pt>
                <c:pt idx="39">
                  <c:v>9543</c:v>
                </c:pt>
                <c:pt idx="40">
                  <c:v>8212</c:v>
                </c:pt>
                <c:pt idx="41">
                  <c:v>2928</c:v>
                </c:pt>
                <c:pt idx="42">
                  <c:v>6971</c:v>
                </c:pt>
                <c:pt idx="43">
                  <c:v>4069</c:v>
                </c:pt>
                <c:pt idx="44">
                  <c:v>6613</c:v>
                </c:pt>
                <c:pt idx="45">
                  <c:v>5890</c:v>
                </c:pt>
                <c:pt idx="46">
                  <c:v>8747</c:v>
                </c:pt>
                <c:pt idx="47">
                  <c:v>5419</c:v>
                </c:pt>
                <c:pt idx="48">
                  <c:v>8098</c:v>
                </c:pt>
                <c:pt idx="49">
                  <c:v>2340</c:v>
                </c:pt>
                <c:pt idx="50">
                  <c:v>5990</c:v>
                </c:pt>
                <c:pt idx="51">
                  <c:v>2907</c:v>
                </c:pt>
                <c:pt idx="52">
                  <c:v>6560</c:v>
                </c:pt>
                <c:pt idx="53">
                  <c:v>1638</c:v>
                </c:pt>
                <c:pt idx="54">
                  <c:v>8929</c:v>
                </c:pt>
                <c:pt idx="55">
                  <c:v>10880</c:v>
                </c:pt>
                <c:pt idx="56">
                  <c:v>10172</c:v>
                </c:pt>
                <c:pt idx="57">
                  <c:v>6439</c:v>
                </c:pt>
                <c:pt idx="58">
                  <c:v>3069</c:v>
                </c:pt>
                <c:pt idx="59">
                  <c:v>4490</c:v>
                </c:pt>
                <c:pt idx="60">
                  <c:v>4431</c:v>
                </c:pt>
                <c:pt idx="61">
                  <c:v>8798</c:v>
                </c:pt>
                <c:pt idx="62">
                  <c:v>13385</c:v>
                </c:pt>
                <c:pt idx="63">
                  <c:v>8554</c:v>
                </c:pt>
                <c:pt idx="64">
                  <c:v>9040</c:v>
                </c:pt>
                <c:pt idx="65">
                  <c:v>1233</c:v>
                </c:pt>
                <c:pt idx="66">
                  <c:v>4933</c:v>
                </c:pt>
                <c:pt idx="67">
                  <c:v>3054</c:v>
                </c:pt>
                <c:pt idx="68">
                  <c:v>3502</c:v>
                </c:pt>
                <c:pt idx="69">
                  <c:v>10489</c:v>
                </c:pt>
                <c:pt idx="70">
                  <c:v>6014</c:v>
                </c:pt>
                <c:pt idx="71">
                  <c:v>1787</c:v>
                </c:pt>
                <c:pt idx="72">
                  <c:v>6101</c:v>
                </c:pt>
                <c:pt idx="73">
                  <c:v>5579</c:v>
                </c:pt>
                <c:pt idx="74">
                  <c:v>9293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21-4F0E-9A48-E4C38697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'0.ArdiData'!$C$3:$C$77</c:f>
              <c:numCache>
                <c:formatCode>General</c:formatCode>
                <c:ptCount val="75"/>
                <c:pt idx="0">
                  <c:v>1233</c:v>
                </c:pt>
                <c:pt idx="1">
                  <c:v>1619</c:v>
                </c:pt>
                <c:pt idx="2">
                  <c:v>1638</c:v>
                </c:pt>
                <c:pt idx="3">
                  <c:v>1787</c:v>
                </c:pt>
                <c:pt idx="4">
                  <c:v>1803</c:v>
                </c:pt>
                <c:pt idx="5">
                  <c:v>1977</c:v>
                </c:pt>
                <c:pt idx="6">
                  <c:v>2340</c:v>
                </c:pt>
                <c:pt idx="7">
                  <c:v>2300</c:v>
                </c:pt>
                <c:pt idx="8">
                  <c:v>2928</c:v>
                </c:pt>
                <c:pt idx="9">
                  <c:v>2363</c:v>
                </c:pt>
                <c:pt idx="10">
                  <c:v>2489</c:v>
                </c:pt>
                <c:pt idx="11">
                  <c:v>2907</c:v>
                </c:pt>
                <c:pt idx="12">
                  <c:v>3054</c:v>
                </c:pt>
                <c:pt idx="13">
                  <c:v>3098</c:v>
                </c:pt>
                <c:pt idx="14">
                  <c:v>3432</c:v>
                </c:pt>
                <c:pt idx="15">
                  <c:v>2951</c:v>
                </c:pt>
                <c:pt idx="16">
                  <c:v>3277</c:v>
                </c:pt>
                <c:pt idx="17">
                  <c:v>3069</c:v>
                </c:pt>
                <c:pt idx="18">
                  <c:v>3476</c:v>
                </c:pt>
                <c:pt idx="19">
                  <c:v>3502</c:v>
                </c:pt>
                <c:pt idx="20">
                  <c:v>4079</c:v>
                </c:pt>
                <c:pt idx="21">
                  <c:v>4029</c:v>
                </c:pt>
                <c:pt idx="22">
                  <c:v>4069</c:v>
                </c:pt>
                <c:pt idx="23">
                  <c:v>4354</c:v>
                </c:pt>
                <c:pt idx="24">
                  <c:v>3725</c:v>
                </c:pt>
                <c:pt idx="25">
                  <c:v>4490</c:v>
                </c:pt>
                <c:pt idx="26">
                  <c:v>4431</c:v>
                </c:pt>
                <c:pt idx="27">
                  <c:v>5579</c:v>
                </c:pt>
                <c:pt idx="28">
                  <c:v>5765</c:v>
                </c:pt>
                <c:pt idx="29">
                  <c:v>4497</c:v>
                </c:pt>
                <c:pt idx="30">
                  <c:v>4988</c:v>
                </c:pt>
                <c:pt idx="31">
                  <c:v>4933</c:v>
                </c:pt>
                <c:pt idx="32">
                  <c:v>5419</c:v>
                </c:pt>
                <c:pt idx="33">
                  <c:v>5436</c:v>
                </c:pt>
                <c:pt idx="34">
                  <c:v>5865</c:v>
                </c:pt>
                <c:pt idx="35">
                  <c:v>6101</c:v>
                </c:pt>
                <c:pt idx="36">
                  <c:v>5890</c:v>
                </c:pt>
                <c:pt idx="37">
                  <c:v>5990</c:v>
                </c:pt>
                <c:pt idx="38">
                  <c:v>6014</c:v>
                </c:pt>
                <c:pt idx="39">
                  <c:v>6390</c:v>
                </c:pt>
                <c:pt idx="40">
                  <c:v>6256</c:v>
                </c:pt>
                <c:pt idx="41">
                  <c:v>6971</c:v>
                </c:pt>
                <c:pt idx="42">
                  <c:v>6613</c:v>
                </c:pt>
                <c:pt idx="43">
                  <c:v>6919</c:v>
                </c:pt>
                <c:pt idx="44">
                  <c:v>7029</c:v>
                </c:pt>
                <c:pt idx="45">
                  <c:v>7037</c:v>
                </c:pt>
                <c:pt idx="46">
                  <c:v>6439</c:v>
                </c:pt>
                <c:pt idx="47">
                  <c:v>6560</c:v>
                </c:pt>
                <c:pt idx="48">
                  <c:v>7766</c:v>
                </c:pt>
                <c:pt idx="49">
                  <c:v>7050</c:v>
                </c:pt>
                <c:pt idx="50">
                  <c:v>7979</c:v>
                </c:pt>
                <c:pt idx="51">
                  <c:v>8063</c:v>
                </c:pt>
                <c:pt idx="52">
                  <c:v>8010</c:v>
                </c:pt>
                <c:pt idx="53">
                  <c:v>8006</c:v>
                </c:pt>
                <c:pt idx="54">
                  <c:v>8098</c:v>
                </c:pt>
                <c:pt idx="55">
                  <c:v>8183</c:v>
                </c:pt>
                <c:pt idx="56">
                  <c:v>8554</c:v>
                </c:pt>
                <c:pt idx="57">
                  <c:v>9040</c:v>
                </c:pt>
                <c:pt idx="58">
                  <c:v>8212</c:v>
                </c:pt>
                <c:pt idx="59">
                  <c:v>8747</c:v>
                </c:pt>
                <c:pt idx="60">
                  <c:v>8798</c:v>
                </c:pt>
                <c:pt idx="61">
                  <c:v>8929</c:v>
                </c:pt>
                <c:pt idx="62">
                  <c:v>9293</c:v>
                </c:pt>
                <c:pt idx="63">
                  <c:v>9129</c:v>
                </c:pt>
                <c:pt idx="64">
                  <c:v>9872</c:v>
                </c:pt>
                <c:pt idx="65">
                  <c:v>9543</c:v>
                </c:pt>
                <c:pt idx="66">
                  <c:v>9792</c:v>
                </c:pt>
                <c:pt idx="67">
                  <c:v>9395</c:v>
                </c:pt>
                <c:pt idx="68">
                  <c:v>10172</c:v>
                </c:pt>
                <c:pt idx="69">
                  <c:v>10489</c:v>
                </c:pt>
                <c:pt idx="70">
                  <c:v>10880</c:v>
                </c:pt>
                <c:pt idx="71">
                  <c:v>13385</c:v>
                </c:pt>
                <c:pt idx="72">
                  <c:v>10819</c:v>
                </c:pt>
                <c:pt idx="73">
                  <c:v>11165</c:v>
                </c:pt>
                <c:pt idx="74">
                  <c:v>11416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9C-48FB-BF39-FCC8A3AB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122311</xdr:colOff>
      <xdr:row>8</xdr:row>
      <xdr:rowOff>35705</xdr:rowOff>
    </xdr:from>
    <xdr:to>
      <xdr:col>17</xdr:col>
      <xdr:colOff>583949</xdr:colOff>
      <xdr:row>23</xdr:row>
      <xdr:rowOff>157160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582745</xdr:colOff>
      <xdr:row>6</xdr:row>
      <xdr:rowOff>182443</xdr:rowOff>
    </xdr:from>
    <xdr:to>
      <xdr:col>23</xdr:col>
      <xdr:colOff>177309</xdr:colOff>
      <xdr:row>22</xdr:row>
      <xdr:rowOff>130369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173719</xdr:colOff>
      <xdr:row>23</xdr:row>
      <xdr:rowOff>135415</xdr:rowOff>
    </xdr:from>
    <xdr:to>
      <xdr:col>15</xdr:col>
      <xdr:colOff>29243</xdr:colOff>
      <xdr:row>39</xdr:row>
      <xdr:rowOff>88560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340995</xdr:colOff>
      <xdr:row>4</xdr:row>
      <xdr:rowOff>152948</xdr:rowOff>
    </xdr:from>
    <xdr:to>
      <xdr:col>25</xdr:col>
      <xdr:colOff>173382</xdr:colOff>
      <xdr:row>33</xdr:row>
      <xdr:rowOff>167640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201011</xdr:colOff>
      <xdr:row>23</xdr:row>
      <xdr:rowOff>55728</xdr:rowOff>
    </xdr:from>
    <xdr:to>
      <xdr:col>12</xdr:col>
      <xdr:colOff>172436</xdr:colOff>
      <xdr:row>36</xdr:row>
      <xdr:rowOff>89064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271137</xdr:colOff>
      <xdr:row>23</xdr:row>
      <xdr:rowOff>79722</xdr:rowOff>
    </xdr:from>
    <xdr:to>
      <xdr:col>18</xdr:col>
      <xdr:colOff>23096</xdr:colOff>
      <xdr:row>36</xdr:row>
      <xdr:rowOff>108297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540301</xdr:colOff>
      <xdr:row>23</xdr:row>
      <xdr:rowOff>59927</xdr:rowOff>
    </xdr:from>
    <xdr:to>
      <xdr:col>25</xdr:col>
      <xdr:colOff>434482</xdr:colOff>
      <xdr:row>36</xdr:row>
      <xdr:rowOff>74214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177690</xdr:colOff>
      <xdr:row>37</xdr:row>
      <xdr:rowOff>158038</xdr:rowOff>
    </xdr:from>
    <xdr:to>
      <xdr:col>12</xdr:col>
      <xdr:colOff>123280</xdr:colOff>
      <xdr:row>53</xdr:row>
      <xdr:rowOff>10498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273239</xdr:colOff>
      <xdr:row>37</xdr:row>
      <xdr:rowOff>164902</xdr:rowOff>
    </xdr:from>
    <xdr:to>
      <xdr:col>18</xdr:col>
      <xdr:colOff>12148</xdr:colOff>
      <xdr:row>53</xdr:row>
      <xdr:rowOff>28323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228802</xdr:colOff>
      <xdr:row>37</xdr:row>
      <xdr:rowOff>157475</xdr:rowOff>
    </xdr:from>
    <xdr:to>
      <xdr:col>25</xdr:col>
      <xdr:colOff>143077</xdr:colOff>
      <xdr:row>53</xdr:row>
      <xdr:rowOff>27745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201011</xdr:colOff>
      <xdr:row>23</xdr:row>
      <xdr:rowOff>55728</xdr:rowOff>
    </xdr:from>
    <xdr:to>
      <xdr:col>12</xdr:col>
      <xdr:colOff>172436</xdr:colOff>
      <xdr:row>36</xdr:row>
      <xdr:rowOff>89064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271137</xdr:colOff>
      <xdr:row>23</xdr:row>
      <xdr:rowOff>79722</xdr:rowOff>
    </xdr:from>
    <xdr:to>
      <xdr:col>18</xdr:col>
      <xdr:colOff>23096</xdr:colOff>
      <xdr:row>36</xdr:row>
      <xdr:rowOff>108297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266594</xdr:colOff>
      <xdr:row>23</xdr:row>
      <xdr:rowOff>81823</xdr:rowOff>
    </xdr:from>
    <xdr:to>
      <xdr:col>25</xdr:col>
      <xdr:colOff>160775</xdr:colOff>
      <xdr:row>36</xdr:row>
      <xdr:rowOff>96110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177690</xdr:colOff>
      <xdr:row>37</xdr:row>
      <xdr:rowOff>158038</xdr:rowOff>
    </xdr:from>
    <xdr:to>
      <xdr:col>12</xdr:col>
      <xdr:colOff>123280</xdr:colOff>
      <xdr:row>53</xdr:row>
      <xdr:rowOff>10498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273239</xdr:colOff>
      <xdr:row>37</xdr:row>
      <xdr:rowOff>164902</xdr:rowOff>
    </xdr:from>
    <xdr:to>
      <xdr:col>18</xdr:col>
      <xdr:colOff>12148</xdr:colOff>
      <xdr:row>53</xdr:row>
      <xdr:rowOff>28323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228802</xdr:colOff>
      <xdr:row>37</xdr:row>
      <xdr:rowOff>157475</xdr:rowOff>
    </xdr:from>
    <xdr:to>
      <xdr:col>25</xdr:col>
      <xdr:colOff>143077</xdr:colOff>
      <xdr:row>53</xdr:row>
      <xdr:rowOff>27745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public_html/CourseBase/Probability/S-Regression/BaseStatRegSe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diData"/>
      <sheetName val="Trend&amp;Season"/>
    </sheetNames>
    <sheetDataSet>
      <sheetData sheetId="0" refreshError="1">
        <row r="2">
          <cell r="A2" t="str">
            <v>Per.</v>
          </cell>
          <cell r="D2" t="str">
            <v>Trend&amp;S</v>
          </cell>
        </row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83"/>
  <sheetViews>
    <sheetView tabSelected="1" zoomScaleNormal="100" workbookViewId="0">
      <selection activeCell="I1" sqref="I1:S1"/>
    </sheetView>
  </sheetViews>
  <sheetFormatPr defaultColWidth="9.140625" defaultRowHeight="13.5" x14ac:dyDescent="0.25"/>
  <cols>
    <col min="1" max="1" width="6.7109375" style="12" bestFit="1" customWidth="1"/>
    <col min="2" max="2" width="6.7109375" style="12" customWidth="1"/>
    <col min="3" max="3" width="8.140625" style="45" bestFit="1" customWidth="1"/>
    <col min="4" max="4" width="12.140625" style="45" bestFit="1" customWidth="1"/>
    <col min="5" max="5" width="11.5703125" style="45" bestFit="1" customWidth="1"/>
    <col min="6" max="6" width="11.5703125" style="12" bestFit="1" customWidth="1"/>
    <col min="7" max="7" width="9.5703125" style="12" bestFit="1" customWidth="1"/>
    <col min="8" max="8" width="9.7109375" style="12" bestFit="1" customWidth="1"/>
    <col min="9" max="10" width="9.140625" style="12"/>
    <col min="11" max="11" width="9.140625" style="12" customWidth="1"/>
    <col min="12" max="12" width="14.5703125" style="12" bestFit="1" customWidth="1"/>
    <col min="13" max="16384" width="9.140625" style="12"/>
  </cols>
  <sheetData>
    <row r="1" spans="1:25" ht="18.75" x14ac:dyDescent="0.3">
      <c r="E1" s="57" t="s">
        <v>23</v>
      </c>
      <c r="F1" s="57" t="s">
        <v>24</v>
      </c>
      <c r="G1" s="57" t="s">
        <v>31</v>
      </c>
      <c r="H1" s="57" t="s">
        <v>22</v>
      </c>
      <c r="I1"/>
      <c r="J1"/>
      <c r="K1"/>
      <c r="L1"/>
      <c r="M1"/>
      <c r="N1"/>
      <c r="O1"/>
      <c r="P1"/>
      <c r="Q1"/>
      <c r="R1"/>
      <c r="S1"/>
      <c r="T1" s="73"/>
    </row>
    <row r="2" spans="1:25" ht="15" x14ac:dyDescent="0.25">
      <c r="E2" s="58">
        <f ca="1">INTERCEPT($D$6:$D$76,$A$6:$A$76)</f>
        <v>131.64219986586193</v>
      </c>
      <c r="F2" s="58">
        <f ca="1">SLOPE($D$6:$D$76,$A$6:$A$76)</f>
        <v>13.826465459423204</v>
      </c>
      <c r="G2" s="59">
        <f ca="1">RSQ($D$6:$D$76,$A$6:$A$76)</f>
        <v>0.98988810907802416</v>
      </c>
      <c r="H2" s="58">
        <f ca="1">STEYX($D$6:$D$76,$A$6:$A$76)</f>
        <v>29.051166915754091</v>
      </c>
      <c r="J2" s="45" t="s">
        <v>34</v>
      </c>
      <c r="K2" s="45" t="s">
        <v>33</v>
      </c>
      <c r="L2" s="45" t="s">
        <v>35</v>
      </c>
    </row>
    <row r="3" spans="1:25" x14ac:dyDescent="0.25">
      <c r="A3" s="60" t="str">
        <f>[1]ArdiData!A2</f>
        <v>Per.</v>
      </c>
      <c r="B3" s="60"/>
      <c r="C3" s="34" t="str">
        <f>[1]ArdiData!D2</f>
        <v>Trend&amp;S</v>
      </c>
      <c r="D3" s="45" t="s">
        <v>30</v>
      </c>
      <c r="E3" s="12" t="s">
        <v>32</v>
      </c>
      <c r="F3" s="12" t="s">
        <v>33</v>
      </c>
      <c r="G3" s="12" t="s">
        <v>34</v>
      </c>
      <c r="H3" s="12" t="s">
        <v>36</v>
      </c>
      <c r="J3" s="45">
        <v>1</v>
      </c>
      <c r="K3" s="61">
        <f ca="1">AVERAGEIF($G$4:$G$78,J3,$F$4:$F$78)</f>
        <v>0.84719104131682244</v>
      </c>
      <c r="L3" s="45">
        <f ca="1">K3/$K$7</f>
        <v>0.84795812389889313</v>
      </c>
    </row>
    <row r="4" spans="1:25" ht="15" x14ac:dyDescent="0.3">
      <c r="A4" s="60">
        <f>[1]ArdiData!A3</f>
        <v>1</v>
      </c>
      <c r="B4" s="62">
        <f ca="1">'0.ArdiData'!D3</f>
        <v>1233</v>
      </c>
      <c r="C4" s="63">
        <f ca="1">ArdiEven!D3</f>
        <v>136</v>
      </c>
      <c r="E4" s="64">
        <f ca="1">$E$2+$F$2*A4</f>
        <v>145.46866532528514</v>
      </c>
      <c r="F4" s="68">
        <f ca="1">C4/E4</f>
        <v>0.9349092445159094</v>
      </c>
      <c r="G4" s="77">
        <f>ROUND(MOD(A4-0.1,4),0)</f>
        <v>1</v>
      </c>
      <c r="H4" s="65">
        <f ca="1">VLOOKUP(G4,$J$3:$L$6,3)*E4</f>
        <v>123.35133653530475</v>
      </c>
      <c r="J4" s="45">
        <v>2</v>
      </c>
      <c r="K4" s="61">
        <f t="shared" ref="K4:K7" ca="1" si="0">AVERAGEIF($G$4:$G$78,J4,$F$4:$F$78)</f>
        <v>1.1522308129185241</v>
      </c>
      <c r="L4" s="45">
        <f t="shared" ref="L4:L6" ca="1" si="1">K4/$K$7</f>
        <v>1.1532740914047332</v>
      </c>
      <c r="Y4" s="63">
        <v>1120</v>
      </c>
    </row>
    <row r="5" spans="1:25" ht="15" x14ac:dyDescent="0.3">
      <c r="A5" s="60">
        <f>[1]ArdiData!A4</f>
        <v>2</v>
      </c>
      <c r="B5" s="62">
        <f ca="1">'0.ArdiData'!D4</f>
        <v>1619</v>
      </c>
      <c r="C5" s="63">
        <f ca="1">ArdiEven!D4</f>
        <v>150</v>
      </c>
      <c r="E5" s="64">
        <f t="shared" ref="E5:E68" ca="1" si="2">$E$2+$F$2*A5</f>
        <v>159.29513078470833</v>
      </c>
      <c r="F5" s="68">
        <f t="shared" ref="F5:F68" ca="1" si="3">C5/E5</f>
        <v>0.94164836841578692</v>
      </c>
      <c r="G5" s="77">
        <f t="shared" ref="G5:G68" si="4">ROUND(MOD(A5-0.1,4),0)</f>
        <v>2</v>
      </c>
      <c r="H5" s="65">
        <f t="shared" ref="H5:H68" ca="1" si="5">VLOOKUP(G5,$J$3:$L$6,3)*E5</f>
        <v>183.71094722093267</v>
      </c>
      <c r="J5" s="45">
        <v>3</v>
      </c>
      <c r="K5" s="61">
        <f t="shared" ca="1" si="0"/>
        <v>1.1570887150666407</v>
      </c>
      <c r="L5" s="45">
        <f t="shared" ca="1" si="1"/>
        <v>1.1581363921028127</v>
      </c>
      <c r="Y5" s="63">
        <v>1461</v>
      </c>
    </row>
    <row r="6" spans="1:25" ht="15" x14ac:dyDescent="0.3">
      <c r="A6" s="60">
        <f>[1]ArdiData!A5</f>
        <v>3</v>
      </c>
      <c r="B6" s="62">
        <f ca="1">'0.ArdiData'!D5</f>
        <v>1803</v>
      </c>
      <c r="C6" s="63">
        <f ca="1">ArdiEven!D5</f>
        <v>197</v>
      </c>
      <c r="D6" s="66">
        <f ca="1">AVERAGE(C4:C8)</f>
        <v>160.4</v>
      </c>
      <c r="E6" s="64">
        <f t="shared" ca="1" si="2"/>
        <v>173.12159624413152</v>
      </c>
      <c r="F6" s="68">
        <f t="shared" ca="1" si="3"/>
        <v>1.1379285096366358</v>
      </c>
      <c r="G6" s="77">
        <f t="shared" si="4"/>
        <v>3</v>
      </c>
      <c r="H6" s="65">
        <f t="shared" ca="1" si="5"/>
        <v>200.49842086925833</v>
      </c>
      <c r="J6" s="45">
        <v>4</v>
      </c>
      <c r="K6" s="61">
        <f t="shared" ca="1" si="0"/>
        <v>0.83987093794252765</v>
      </c>
      <c r="L6" s="45">
        <f t="shared" ca="1" si="1"/>
        <v>0.84063139259356101</v>
      </c>
      <c r="Y6" s="63">
        <v>1719</v>
      </c>
    </row>
    <row r="7" spans="1:25" ht="15" x14ac:dyDescent="0.3">
      <c r="A7" s="60">
        <f>[1]ArdiData!A6</f>
        <v>4</v>
      </c>
      <c r="B7" s="62">
        <f ca="1">'0.ArdiData'!D6</f>
        <v>1977</v>
      </c>
      <c r="C7" s="63">
        <f ca="1">ArdiEven!D6</f>
        <v>135</v>
      </c>
      <c r="D7" s="66">
        <f t="shared" ref="D7:D70" ca="1" si="6">AVERAGE(C5:C9)</f>
        <v>186</v>
      </c>
      <c r="E7" s="64">
        <f t="shared" ca="1" si="2"/>
        <v>186.94806170355474</v>
      </c>
      <c r="F7" s="68">
        <f t="shared" ca="1" si="3"/>
        <v>0.72212570042085134</v>
      </c>
      <c r="G7" s="77">
        <f t="shared" si="4"/>
        <v>4</v>
      </c>
      <c r="H7" s="65">
        <f t="shared" ca="1" si="5"/>
        <v>157.15440945252618</v>
      </c>
      <c r="J7" s="45">
        <v>4</v>
      </c>
      <c r="K7" s="61">
        <f ca="1">AVERAGE(K3:K6)</f>
        <v>0.9990953768111287</v>
      </c>
      <c r="L7" s="45"/>
      <c r="Y7" s="63">
        <v>1692</v>
      </c>
    </row>
    <row r="8" spans="1:25" ht="15" x14ac:dyDescent="0.3">
      <c r="A8" s="60">
        <f>[1]ArdiData!A7</f>
        <v>5</v>
      </c>
      <c r="B8" s="62">
        <f ca="1">'0.ArdiData'!D7</f>
        <v>1638</v>
      </c>
      <c r="C8" s="63">
        <f ca="1">ArdiEven!D7</f>
        <v>184</v>
      </c>
      <c r="D8" s="66">
        <f t="shared" ca="1" si="6"/>
        <v>206.6</v>
      </c>
      <c r="E8" s="64">
        <f t="shared" ca="1" si="2"/>
        <v>200.77452716297796</v>
      </c>
      <c r="F8" s="68">
        <f t="shared" ca="1" si="3"/>
        <v>0.91645091934714751</v>
      </c>
      <c r="G8" s="77">
        <f t="shared" si="4"/>
        <v>1</v>
      </c>
      <c r="H8" s="65">
        <f t="shared" ca="1" si="5"/>
        <v>170.24839137980615</v>
      </c>
      <c r="J8" s="45"/>
      <c r="K8" s="67"/>
      <c r="L8" s="67"/>
      <c r="Y8" s="63">
        <v>1362</v>
      </c>
    </row>
    <row r="9" spans="1:25" ht="15" x14ac:dyDescent="0.3">
      <c r="A9" s="60">
        <f>[1]ArdiData!A8</f>
        <v>6</v>
      </c>
      <c r="B9" s="62">
        <f ca="1">'0.ArdiData'!D8</f>
        <v>1787</v>
      </c>
      <c r="C9" s="63">
        <f ca="1">ArdiEven!D8</f>
        <v>264</v>
      </c>
      <c r="D9" s="66">
        <f t="shared" ca="1" si="6"/>
        <v>213.4</v>
      </c>
      <c r="E9" s="64">
        <f t="shared" ca="1" si="2"/>
        <v>214.60099262240115</v>
      </c>
      <c r="F9" s="68">
        <f t="shared" ca="1" si="3"/>
        <v>1.2301900227671283</v>
      </c>
      <c r="G9" s="77">
        <f t="shared" si="4"/>
        <v>2</v>
      </c>
      <c r="H9" s="65">
        <f t="shared" ca="1" si="5"/>
        <v>247.49376478115354</v>
      </c>
      <c r="Y9" s="63">
        <v>1505</v>
      </c>
    </row>
    <row r="10" spans="1:25" ht="15" x14ac:dyDescent="0.3">
      <c r="A10" s="60">
        <f>[1]ArdiData!A9</f>
        <v>7</v>
      </c>
      <c r="B10" s="62">
        <f ca="1">'0.ArdiData'!D9</f>
        <v>2489</v>
      </c>
      <c r="C10" s="63">
        <f ca="1">ArdiEven!D9</f>
        <v>253</v>
      </c>
      <c r="D10" s="66">
        <f t="shared" ca="1" si="6"/>
        <v>226.4</v>
      </c>
      <c r="E10" s="64">
        <f t="shared" ca="1" si="2"/>
        <v>228.42745808182434</v>
      </c>
      <c r="F10" s="68">
        <f t="shared" ca="1" si="3"/>
        <v>1.1075726277590219</v>
      </c>
      <c r="G10" s="77">
        <f t="shared" si="4"/>
        <v>3</v>
      </c>
      <c r="H10" s="65">
        <f t="shared" ca="1" si="5"/>
        <v>264.55015216010054</v>
      </c>
      <c r="Y10" s="63">
        <v>1823</v>
      </c>
    </row>
    <row r="11" spans="1:25" ht="15" x14ac:dyDescent="0.3">
      <c r="A11" s="60">
        <f>[1]ArdiData!A10</f>
        <v>8</v>
      </c>
      <c r="B11" s="62">
        <f ca="1">'0.ArdiData'!D10</f>
        <v>3054</v>
      </c>
      <c r="C11" s="63">
        <f ca="1">ArdiEven!D10</f>
        <v>231</v>
      </c>
      <c r="D11" s="66">
        <f t="shared" ca="1" si="6"/>
        <v>253.2</v>
      </c>
      <c r="E11" s="64">
        <f t="shared" ca="1" si="2"/>
        <v>242.25392354124756</v>
      </c>
      <c r="F11" s="68">
        <f t="shared" ca="1" si="3"/>
        <v>0.95354492766623278</v>
      </c>
      <c r="G11" s="77">
        <f t="shared" si="4"/>
        <v>4</v>
      </c>
      <c r="H11" s="65">
        <f t="shared" ca="1" si="5"/>
        <v>203.646253107733</v>
      </c>
      <c r="Y11" s="63">
        <v>2041</v>
      </c>
    </row>
    <row r="12" spans="1:25" ht="15" x14ac:dyDescent="0.3">
      <c r="A12" s="60">
        <f>[1]ArdiData!A11</f>
        <v>9</v>
      </c>
      <c r="B12" s="62">
        <f ca="1">'0.ArdiData'!D11</f>
        <v>2340</v>
      </c>
      <c r="C12" s="63">
        <f ca="1">ArdiEven!D11</f>
        <v>200</v>
      </c>
      <c r="D12" s="66">
        <f t="shared" ca="1" si="6"/>
        <v>271.60000000000002</v>
      </c>
      <c r="E12" s="64">
        <f t="shared" ca="1" si="2"/>
        <v>256.08038900067078</v>
      </c>
      <c r="F12" s="68">
        <f t="shared" ca="1" si="3"/>
        <v>0.78100474925268926</v>
      </c>
      <c r="G12" s="77">
        <f t="shared" si="4"/>
        <v>1</v>
      </c>
      <c r="H12" s="65">
        <f t="shared" ca="1" si="5"/>
        <v>217.14544622430753</v>
      </c>
      <c r="Y12" s="63">
        <v>2045</v>
      </c>
    </row>
    <row r="13" spans="1:25" ht="15" x14ac:dyDescent="0.3">
      <c r="A13" s="60">
        <f>[1]ArdiData!A12</f>
        <v>10</v>
      </c>
      <c r="B13" s="62">
        <f ca="1">'0.ArdiData'!D12</f>
        <v>2363</v>
      </c>
      <c r="C13" s="63">
        <f ca="1">ArdiEven!D12</f>
        <v>318</v>
      </c>
      <c r="D13" s="66">
        <f t="shared" ca="1" si="6"/>
        <v>264.8</v>
      </c>
      <c r="E13" s="64">
        <f t="shared" ca="1" si="2"/>
        <v>269.906854460094</v>
      </c>
      <c r="F13" s="68">
        <f t="shared" ca="1" si="3"/>
        <v>1.1781842318755067</v>
      </c>
      <c r="G13" s="77">
        <f t="shared" si="4"/>
        <v>2</v>
      </c>
      <c r="H13" s="65">
        <f t="shared" ca="1" si="5"/>
        <v>311.27658234137448</v>
      </c>
      <c r="Y13" s="63">
        <v>1780</v>
      </c>
    </row>
    <row r="14" spans="1:25" ht="15" x14ac:dyDescent="0.3">
      <c r="A14" s="60">
        <f>[1]ArdiData!A13</f>
        <v>11</v>
      </c>
      <c r="B14" s="62">
        <f ca="1">'0.ArdiData'!D13</f>
        <v>2300</v>
      </c>
      <c r="C14" s="63">
        <f ca="1">ArdiEven!D13</f>
        <v>356</v>
      </c>
      <c r="D14" s="66">
        <f t="shared" ca="1" si="6"/>
        <v>271.2</v>
      </c>
      <c r="E14" s="64">
        <f t="shared" ca="1" si="2"/>
        <v>283.73331991951716</v>
      </c>
      <c r="F14" s="68">
        <f t="shared" ca="1" si="3"/>
        <v>1.2546993074376382</v>
      </c>
      <c r="G14" s="77">
        <f t="shared" si="4"/>
        <v>3</v>
      </c>
      <c r="H14" s="65">
        <f t="shared" ca="1" si="5"/>
        <v>328.60188345094275</v>
      </c>
      <c r="Y14" s="63">
        <v>1866</v>
      </c>
    </row>
    <row r="15" spans="1:25" ht="15" x14ac:dyDescent="0.3">
      <c r="A15" s="60">
        <f>[1]ArdiData!A14</f>
        <v>12</v>
      </c>
      <c r="B15" s="62">
        <f ca="1">'0.ArdiData'!D14</f>
        <v>3069</v>
      </c>
      <c r="C15" s="63">
        <f ca="1">ArdiEven!D14</f>
        <v>219</v>
      </c>
      <c r="D15" s="66">
        <f t="shared" ca="1" si="6"/>
        <v>310.60000000000002</v>
      </c>
      <c r="E15" s="64">
        <f t="shared" ca="1" si="2"/>
        <v>297.55978537894038</v>
      </c>
      <c r="F15" s="68">
        <f t="shared" ca="1" si="3"/>
        <v>0.73598655047121031</v>
      </c>
      <c r="G15" s="77">
        <f t="shared" si="4"/>
        <v>4</v>
      </c>
      <c r="H15" s="65">
        <f t="shared" ca="1" si="5"/>
        <v>250.1380967629398</v>
      </c>
      <c r="Y15" s="63">
        <v>2079</v>
      </c>
    </row>
    <row r="16" spans="1:25" ht="15" x14ac:dyDescent="0.3">
      <c r="A16" s="60">
        <f>[1]ArdiData!A15</f>
        <v>13</v>
      </c>
      <c r="B16" s="62">
        <f ca="1">'0.ArdiData'!D15</f>
        <v>3098</v>
      </c>
      <c r="C16" s="63">
        <f ca="1">ArdiEven!D15</f>
        <v>263</v>
      </c>
      <c r="D16" s="66">
        <f t="shared" ca="1" si="6"/>
        <v>329.6</v>
      </c>
      <c r="E16" s="64">
        <f t="shared" ca="1" si="2"/>
        <v>311.38625083836359</v>
      </c>
      <c r="F16" s="68">
        <f t="shared" ca="1" si="3"/>
        <v>0.84461018844573121</v>
      </c>
      <c r="G16" s="77">
        <f t="shared" si="4"/>
        <v>1</v>
      </c>
      <c r="H16" s="65">
        <f t="shared" ca="1" si="5"/>
        <v>264.04250106880892</v>
      </c>
      <c r="Y16" s="63">
        <v>2977</v>
      </c>
    </row>
    <row r="17" spans="1:25" ht="15" x14ac:dyDescent="0.3">
      <c r="A17" s="60">
        <f>[1]ArdiData!A16</f>
        <v>14</v>
      </c>
      <c r="B17" s="62">
        <f ca="1">'0.ArdiData'!D16</f>
        <v>2928</v>
      </c>
      <c r="C17" s="63">
        <f ca="1">ArdiEven!D16</f>
        <v>397</v>
      </c>
      <c r="D17" s="66">
        <f t="shared" ca="1" si="6"/>
        <v>322.8</v>
      </c>
      <c r="E17" s="64">
        <f t="shared" ca="1" si="2"/>
        <v>325.21271629778676</v>
      </c>
      <c r="F17" s="68">
        <f t="shared" ca="1" si="3"/>
        <v>1.2207394732882462</v>
      </c>
      <c r="G17" s="77">
        <f t="shared" si="4"/>
        <v>2</v>
      </c>
      <c r="H17" s="65">
        <f t="shared" ca="1" si="5"/>
        <v>375.05939990159533</v>
      </c>
      <c r="Y17" s="63">
        <v>2300</v>
      </c>
    </row>
    <row r="18" spans="1:25" ht="15" x14ac:dyDescent="0.3">
      <c r="A18" s="60">
        <f>[1]ArdiData!A17</f>
        <v>15</v>
      </c>
      <c r="B18" s="62">
        <f ca="1">'0.ArdiData'!D17</f>
        <v>2951</v>
      </c>
      <c r="C18" s="63">
        <f ca="1">ArdiEven!D17</f>
        <v>413</v>
      </c>
      <c r="D18" s="66">
        <f t="shared" ca="1" si="6"/>
        <v>346.4</v>
      </c>
      <c r="E18" s="64">
        <f t="shared" ca="1" si="2"/>
        <v>339.03918175720997</v>
      </c>
      <c r="F18" s="68">
        <f t="shared" ca="1" si="3"/>
        <v>1.2181482914731496</v>
      </c>
      <c r="G18" s="77">
        <f t="shared" si="4"/>
        <v>3</v>
      </c>
      <c r="H18" s="65">
        <f t="shared" ca="1" si="5"/>
        <v>392.65361474178491</v>
      </c>
      <c r="Y18" s="63">
        <v>2043</v>
      </c>
    </row>
    <row r="19" spans="1:25" ht="15" x14ac:dyDescent="0.3">
      <c r="A19" s="60">
        <f>[1]ArdiData!A18</f>
        <v>16</v>
      </c>
      <c r="B19" s="62">
        <f ca="1">'0.ArdiData'!D18</f>
        <v>2907</v>
      </c>
      <c r="C19" s="63">
        <f ca="1">ArdiEven!D18</f>
        <v>322</v>
      </c>
      <c r="D19" s="66">
        <f t="shared" ca="1" si="6"/>
        <v>382.8</v>
      </c>
      <c r="E19" s="64">
        <f t="shared" ca="1" si="2"/>
        <v>352.86564721663319</v>
      </c>
      <c r="F19" s="68">
        <f t="shared" ca="1" si="3"/>
        <v>0.91252861404872321</v>
      </c>
      <c r="G19" s="77">
        <f t="shared" si="4"/>
        <v>4</v>
      </c>
      <c r="H19" s="65">
        <f t="shared" ca="1" si="5"/>
        <v>296.62994041814659</v>
      </c>
      <c r="Y19" s="63">
        <v>2108</v>
      </c>
    </row>
    <row r="20" spans="1:25" ht="15" x14ac:dyDescent="0.3">
      <c r="A20" s="60">
        <f>[1]ArdiData!A19</f>
        <v>17</v>
      </c>
      <c r="B20" s="62">
        <f ca="1">'0.ArdiData'!D19</f>
        <v>3277</v>
      </c>
      <c r="C20" s="63">
        <f ca="1">ArdiEven!D19</f>
        <v>337</v>
      </c>
      <c r="D20" s="66">
        <f t="shared" ca="1" si="6"/>
        <v>390.8</v>
      </c>
      <c r="E20" s="64">
        <f t="shared" ca="1" si="2"/>
        <v>366.69211267605641</v>
      </c>
      <c r="F20" s="68">
        <f t="shared" ca="1" si="3"/>
        <v>0.91902713025549299</v>
      </c>
      <c r="G20" s="77">
        <f t="shared" si="4"/>
        <v>1</v>
      </c>
      <c r="H20" s="65">
        <f t="shared" ca="1" si="5"/>
        <v>310.9395559133103</v>
      </c>
      <c r="Y20" s="63">
        <v>2488</v>
      </c>
    </row>
    <row r="21" spans="1:25" ht="15" x14ac:dyDescent="0.3">
      <c r="A21" s="60">
        <f>[1]ArdiData!A20</f>
        <v>18</v>
      </c>
      <c r="B21" s="62">
        <f ca="1">'0.ArdiData'!D20</f>
        <v>3725</v>
      </c>
      <c r="C21" s="63">
        <f ca="1">ArdiEven!D20</f>
        <v>445</v>
      </c>
      <c r="D21" s="66">
        <f t="shared" ca="1" si="6"/>
        <v>372</v>
      </c>
      <c r="E21" s="64">
        <f t="shared" ca="1" si="2"/>
        <v>380.51857813547963</v>
      </c>
      <c r="F21" s="68">
        <f t="shared" ca="1" si="3"/>
        <v>1.1694566982260783</v>
      </c>
      <c r="G21" s="77">
        <f t="shared" si="4"/>
        <v>2</v>
      </c>
      <c r="H21" s="65">
        <f t="shared" ca="1" si="5"/>
        <v>438.84221746181629</v>
      </c>
      <c r="Y21" s="63">
        <v>3176</v>
      </c>
    </row>
    <row r="22" spans="1:25" ht="15" x14ac:dyDescent="0.3">
      <c r="A22" s="60">
        <f>[1]ArdiData!A21</f>
        <v>19</v>
      </c>
      <c r="B22" s="62">
        <f ca="1">'0.ArdiData'!D21</f>
        <v>3502</v>
      </c>
      <c r="C22" s="63">
        <f ca="1">ArdiEven!D21</f>
        <v>437</v>
      </c>
      <c r="D22" s="66">
        <f t="shared" ca="1" si="6"/>
        <v>370</v>
      </c>
      <c r="E22" s="64">
        <f t="shared" ca="1" si="2"/>
        <v>394.34504359490279</v>
      </c>
      <c r="F22" s="68">
        <f t="shared" ca="1" si="3"/>
        <v>1.1081665843096413</v>
      </c>
      <c r="G22" s="77">
        <f t="shared" si="4"/>
        <v>3</v>
      </c>
      <c r="H22" s="65">
        <f t="shared" ca="1" si="5"/>
        <v>456.70534603262712</v>
      </c>
      <c r="Y22" s="63">
        <v>2532</v>
      </c>
    </row>
    <row r="23" spans="1:25" ht="15" x14ac:dyDescent="0.3">
      <c r="A23" s="60">
        <f>[1]ArdiData!A22</f>
        <v>20</v>
      </c>
      <c r="B23" s="62">
        <f ca="1">'0.ArdiData'!D22</f>
        <v>3476</v>
      </c>
      <c r="C23" s="63">
        <f ca="1">ArdiEven!D22</f>
        <v>319</v>
      </c>
      <c r="D23" s="66">
        <f t="shared" ca="1" si="6"/>
        <v>399.4</v>
      </c>
      <c r="E23" s="64">
        <f t="shared" ca="1" si="2"/>
        <v>408.17150905432601</v>
      </c>
      <c r="F23" s="68">
        <f t="shared" ca="1" si="3"/>
        <v>0.78153421521035749</v>
      </c>
      <c r="G23" s="77">
        <f t="shared" si="4"/>
        <v>4</v>
      </c>
      <c r="H23" s="65">
        <f t="shared" ca="1" si="5"/>
        <v>343.12178407335335</v>
      </c>
      <c r="Y23" s="63">
        <v>2474</v>
      </c>
    </row>
    <row r="24" spans="1:25" ht="15" x14ac:dyDescent="0.3">
      <c r="A24" s="60">
        <f>[1]ArdiData!A23</f>
        <v>21</v>
      </c>
      <c r="B24" s="62">
        <f ca="1">'0.ArdiData'!D23</f>
        <v>3432</v>
      </c>
      <c r="C24" s="63">
        <f ca="1">ArdiEven!D23</f>
        <v>312</v>
      </c>
      <c r="D24" s="66">
        <f t="shared" ca="1" si="6"/>
        <v>424.4</v>
      </c>
      <c r="E24" s="64">
        <f t="shared" ca="1" si="2"/>
        <v>421.99797451374923</v>
      </c>
      <c r="F24" s="68">
        <f t="shared" ca="1" si="3"/>
        <v>0.73934004152390698</v>
      </c>
      <c r="G24" s="77">
        <f t="shared" si="4"/>
        <v>1</v>
      </c>
      <c r="H24" s="65">
        <f t="shared" ca="1" si="5"/>
        <v>357.83661075781174</v>
      </c>
      <c r="Y24" s="63">
        <v>2596</v>
      </c>
    </row>
    <row r="25" spans="1:25" ht="15" x14ac:dyDescent="0.3">
      <c r="A25" s="60">
        <f>[1]ArdiData!A24</f>
        <v>22</v>
      </c>
      <c r="B25" s="62">
        <f ca="1">'0.ArdiData'!D24</f>
        <v>4029</v>
      </c>
      <c r="C25" s="63">
        <f ca="1">ArdiEven!D24</f>
        <v>484</v>
      </c>
      <c r="D25" s="66">
        <f t="shared" ca="1" si="6"/>
        <v>417</v>
      </c>
      <c r="E25" s="64">
        <f t="shared" ca="1" si="2"/>
        <v>435.82443997317239</v>
      </c>
      <c r="F25" s="68">
        <f t="shared" ca="1" si="3"/>
        <v>1.1105389133977734</v>
      </c>
      <c r="G25" s="77">
        <f t="shared" si="4"/>
        <v>2</v>
      </c>
      <c r="H25" s="65">
        <f t="shared" ca="1" si="5"/>
        <v>502.62503502203708</v>
      </c>
      <c r="Y25" s="63">
        <v>3039</v>
      </c>
    </row>
    <row r="26" spans="1:25" ht="15" x14ac:dyDescent="0.3">
      <c r="A26" s="60">
        <f>[1]ArdiData!A25</f>
        <v>23</v>
      </c>
      <c r="B26" s="62">
        <f ca="1">'0.ArdiData'!D25</f>
        <v>5579</v>
      </c>
      <c r="C26" s="63">
        <f ca="1">ArdiEven!D25</f>
        <v>570</v>
      </c>
      <c r="D26" s="66">
        <f t="shared" ca="1" si="6"/>
        <v>441.2</v>
      </c>
      <c r="E26" s="64">
        <f t="shared" ca="1" si="2"/>
        <v>449.65090543259561</v>
      </c>
      <c r="F26" s="68">
        <f t="shared" ca="1" si="3"/>
        <v>1.2676500661143342</v>
      </c>
      <c r="G26" s="77">
        <f t="shared" si="4"/>
        <v>3</v>
      </c>
      <c r="H26" s="65">
        <f t="shared" ca="1" si="5"/>
        <v>520.75707732346928</v>
      </c>
      <c r="Y26" s="63">
        <v>3674</v>
      </c>
    </row>
    <row r="27" spans="1:25" ht="15" x14ac:dyDescent="0.3">
      <c r="A27" s="60">
        <f>[1]ArdiData!A26</f>
        <v>24</v>
      </c>
      <c r="B27" s="62">
        <f ca="1">'0.ArdiData'!D26</f>
        <v>4431</v>
      </c>
      <c r="C27" s="63">
        <f ca="1">ArdiEven!D26</f>
        <v>400</v>
      </c>
      <c r="D27" s="66">
        <f t="shared" ca="1" si="6"/>
        <v>492</v>
      </c>
      <c r="E27" s="64">
        <f t="shared" ca="1" si="2"/>
        <v>463.47737089201883</v>
      </c>
      <c r="F27" s="68">
        <f t="shared" ca="1" si="3"/>
        <v>0.86304105684847376</v>
      </c>
      <c r="G27" s="77">
        <f t="shared" si="4"/>
        <v>4</v>
      </c>
      <c r="H27" s="65">
        <f t="shared" ca="1" si="5"/>
        <v>389.61362772856018</v>
      </c>
      <c r="Y27" s="63">
        <v>3489</v>
      </c>
    </row>
    <row r="28" spans="1:25" ht="15" x14ac:dyDescent="0.3">
      <c r="A28" s="60">
        <f>[1]ArdiData!A27</f>
        <v>25</v>
      </c>
      <c r="B28" s="62">
        <f ca="1">'0.ArdiData'!D27</f>
        <v>4069</v>
      </c>
      <c r="C28" s="63">
        <f ca="1">ArdiEven!D27</f>
        <v>440</v>
      </c>
      <c r="D28" s="66">
        <f t="shared" ca="1" si="6"/>
        <v>525</v>
      </c>
      <c r="E28" s="64">
        <f t="shared" ca="1" si="2"/>
        <v>477.30383635144204</v>
      </c>
      <c r="F28" s="68">
        <f t="shared" ca="1" si="3"/>
        <v>0.92184467521443725</v>
      </c>
      <c r="G28" s="77">
        <f t="shared" si="4"/>
        <v>1</v>
      </c>
      <c r="H28" s="65">
        <f t="shared" ca="1" si="5"/>
        <v>404.73366560231312</v>
      </c>
      <c r="Y28" s="63">
        <v>2914</v>
      </c>
    </row>
    <row r="29" spans="1:25" ht="15" x14ac:dyDescent="0.3">
      <c r="A29" s="60">
        <f>[1]ArdiData!A28</f>
        <v>26</v>
      </c>
      <c r="B29" s="62">
        <f ca="1">'0.ArdiData'!D28</f>
        <v>4079</v>
      </c>
      <c r="C29" s="63">
        <f ca="1">ArdiEven!D28</f>
        <v>566</v>
      </c>
      <c r="D29" s="66">
        <f t="shared" ca="1" si="6"/>
        <v>497</v>
      </c>
      <c r="E29" s="64">
        <f t="shared" ca="1" si="2"/>
        <v>491.13030181086526</v>
      </c>
      <c r="F29" s="68">
        <f t="shared" ca="1" si="3"/>
        <v>1.1524436547960486</v>
      </c>
      <c r="G29" s="77">
        <f t="shared" si="4"/>
        <v>2</v>
      </c>
      <c r="H29" s="65">
        <f t="shared" ca="1" si="5"/>
        <v>566.4078525822581</v>
      </c>
      <c r="Y29" s="63">
        <v>2723</v>
      </c>
    </row>
    <row r="30" spans="1:25" ht="15" x14ac:dyDescent="0.3">
      <c r="A30" s="60">
        <f>[1]ArdiData!A29</f>
        <v>27</v>
      </c>
      <c r="B30" s="62">
        <f ca="1">'0.ArdiData'!D29</f>
        <v>4490</v>
      </c>
      <c r="C30" s="63">
        <f ca="1">ArdiEven!D29</f>
        <v>649</v>
      </c>
      <c r="D30" s="66">
        <f t="shared" ca="1" si="6"/>
        <v>492.4</v>
      </c>
      <c r="E30" s="64">
        <f t="shared" ca="1" si="2"/>
        <v>504.95676727028842</v>
      </c>
      <c r="F30" s="68">
        <f t="shared" ca="1" si="3"/>
        <v>1.2852585450203691</v>
      </c>
      <c r="G30" s="77">
        <f t="shared" si="4"/>
        <v>3</v>
      </c>
      <c r="H30" s="65">
        <f t="shared" ca="1" si="5"/>
        <v>584.80880861431149</v>
      </c>
      <c r="Y30" s="63">
        <v>3440</v>
      </c>
    </row>
    <row r="31" spans="1:25" ht="15" x14ac:dyDescent="0.3">
      <c r="A31" s="60">
        <f>[1]ArdiData!A30</f>
        <v>28</v>
      </c>
      <c r="B31" s="62">
        <f ca="1">'0.ArdiData'!D30</f>
        <v>6256</v>
      </c>
      <c r="C31" s="63">
        <f ca="1">ArdiEven!D30</f>
        <v>430</v>
      </c>
      <c r="D31" s="66">
        <f t="shared" ca="1" si="6"/>
        <v>536.4</v>
      </c>
      <c r="E31" s="64">
        <f t="shared" ca="1" si="2"/>
        <v>518.7832327297117</v>
      </c>
      <c r="F31" s="68">
        <f t="shared" ca="1" si="3"/>
        <v>0.82886256315078677</v>
      </c>
      <c r="G31" s="77">
        <f t="shared" si="4"/>
        <v>4</v>
      </c>
      <c r="H31" s="65">
        <f t="shared" ca="1" si="5"/>
        <v>436.105471383767</v>
      </c>
      <c r="Y31" s="63">
        <v>4085</v>
      </c>
    </row>
    <row r="32" spans="1:25" ht="15" x14ac:dyDescent="0.3">
      <c r="A32" s="60">
        <f>[1]ArdiData!A31</f>
        <v>29</v>
      </c>
      <c r="B32" s="62">
        <f ca="1">'0.ArdiData'!D31</f>
        <v>4933</v>
      </c>
      <c r="C32" s="63">
        <f ca="1">ArdiEven!D31</f>
        <v>377</v>
      </c>
      <c r="D32" s="66">
        <f t="shared" ca="1" si="6"/>
        <v>564</v>
      </c>
      <c r="E32" s="64">
        <f t="shared" ca="1" si="2"/>
        <v>532.60969818913486</v>
      </c>
      <c r="F32" s="68">
        <f t="shared" ca="1" si="3"/>
        <v>0.70783540232518194</v>
      </c>
      <c r="G32" s="77">
        <f t="shared" si="4"/>
        <v>1</v>
      </c>
      <c r="H32" s="65">
        <f t="shared" ca="1" si="5"/>
        <v>451.63072044681451</v>
      </c>
      <c r="Y32" s="63">
        <v>3608</v>
      </c>
    </row>
    <row r="33" spans="1:25" ht="15" x14ac:dyDescent="0.3">
      <c r="A33" s="60">
        <f>[1]ArdiData!A32</f>
        <v>30</v>
      </c>
      <c r="B33" s="62">
        <f ca="1">'0.ArdiData'!D32</f>
        <v>4497</v>
      </c>
      <c r="C33" s="63">
        <f ca="1">ArdiEven!D32</f>
        <v>660</v>
      </c>
      <c r="D33" s="66">
        <f t="shared" ca="1" si="6"/>
        <v>518</v>
      </c>
      <c r="E33" s="64">
        <f t="shared" ca="1" si="2"/>
        <v>546.43616364855802</v>
      </c>
      <c r="F33" s="68">
        <f t="shared" ca="1" si="3"/>
        <v>1.2078263554029358</v>
      </c>
      <c r="G33" s="77">
        <f t="shared" si="4"/>
        <v>2</v>
      </c>
      <c r="H33" s="65">
        <f t="shared" ca="1" si="5"/>
        <v>630.19067014247889</v>
      </c>
      <c r="Y33" s="63">
        <v>3057</v>
      </c>
    </row>
    <row r="34" spans="1:25" ht="15" x14ac:dyDescent="0.3">
      <c r="A34" s="60">
        <f>[1]ArdiData!A33</f>
        <v>31</v>
      </c>
      <c r="B34" s="62">
        <f ca="1">'0.ArdiData'!D33</f>
        <v>4354</v>
      </c>
      <c r="C34" s="63">
        <f ca="1">ArdiEven!D33</f>
        <v>704</v>
      </c>
      <c r="D34" s="66">
        <f t="shared" ca="1" si="6"/>
        <v>516.4</v>
      </c>
      <c r="E34" s="64">
        <f t="shared" ca="1" si="2"/>
        <v>560.26262910798118</v>
      </c>
      <c r="F34" s="68">
        <f t="shared" ca="1" si="3"/>
        <v>1.2565535579641809</v>
      </c>
      <c r="G34" s="77">
        <f t="shared" si="4"/>
        <v>3</v>
      </c>
      <c r="H34" s="65">
        <f t="shared" ca="1" si="5"/>
        <v>648.86053990515359</v>
      </c>
      <c r="Y34" s="63">
        <v>3152</v>
      </c>
    </row>
    <row r="35" spans="1:25" ht="15" x14ac:dyDescent="0.3">
      <c r="A35" s="60">
        <f>[1]ArdiData!A34</f>
        <v>32</v>
      </c>
      <c r="B35" s="62">
        <f ca="1">'0.ArdiData'!D34</f>
        <v>5865</v>
      </c>
      <c r="C35" s="63">
        <f ca="1">ArdiEven!D34</f>
        <v>419</v>
      </c>
      <c r="D35" s="66">
        <f t="shared" ca="1" si="6"/>
        <v>585.4</v>
      </c>
      <c r="E35" s="64">
        <f t="shared" ca="1" si="2"/>
        <v>574.08909456740446</v>
      </c>
      <c r="F35" s="68">
        <f t="shared" ca="1" si="3"/>
        <v>0.72985187136454954</v>
      </c>
      <c r="G35" s="77">
        <f t="shared" si="4"/>
        <v>4</v>
      </c>
      <c r="H35" s="65">
        <f t="shared" ca="1" si="5"/>
        <v>482.59731503897376</v>
      </c>
      <c r="Y35" s="63">
        <v>4138</v>
      </c>
    </row>
    <row r="36" spans="1:25" ht="15" x14ac:dyDescent="0.3">
      <c r="A36" s="60">
        <f>[1]ArdiData!A35</f>
        <v>33</v>
      </c>
      <c r="B36" s="62">
        <f ca="1">'0.ArdiData'!D35</f>
        <v>7037</v>
      </c>
      <c r="C36" s="63">
        <f ca="1">ArdiEven!D35</f>
        <v>422</v>
      </c>
      <c r="D36" s="66">
        <f t="shared" ca="1" si="6"/>
        <v>604.20000000000005</v>
      </c>
      <c r="E36" s="64">
        <f t="shared" ca="1" si="2"/>
        <v>587.91556002682773</v>
      </c>
      <c r="F36" s="68">
        <f t="shared" ca="1" si="3"/>
        <v>0.71779015336954732</v>
      </c>
      <c r="G36" s="77">
        <f t="shared" si="4"/>
        <v>1</v>
      </c>
      <c r="H36" s="65">
        <f t="shared" ca="1" si="5"/>
        <v>498.52777529131595</v>
      </c>
      <c r="Y36" s="63">
        <v>4569</v>
      </c>
    </row>
    <row r="37" spans="1:25" ht="15" x14ac:dyDescent="0.3">
      <c r="A37" s="60">
        <f>[1]ArdiData!A36</f>
        <v>34</v>
      </c>
      <c r="B37" s="62">
        <f ca="1">'0.ArdiData'!D36</f>
        <v>5890</v>
      </c>
      <c r="C37" s="63">
        <f ca="1">ArdiEven!D36</f>
        <v>722</v>
      </c>
      <c r="D37" s="66">
        <f t="shared" ca="1" si="6"/>
        <v>564.79999999999995</v>
      </c>
      <c r="E37" s="64">
        <f t="shared" ca="1" si="2"/>
        <v>601.7420254862509</v>
      </c>
      <c r="F37" s="68">
        <f t="shared" ca="1" si="3"/>
        <v>1.1998497186839692</v>
      </c>
      <c r="G37" s="77">
        <f t="shared" si="4"/>
        <v>2</v>
      </c>
      <c r="H37" s="65">
        <f t="shared" ca="1" si="5"/>
        <v>693.9734877026998</v>
      </c>
      <c r="Y37" s="63">
        <v>3875</v>
      </c>
    </row>
    <row r="38" spans="1:25" ht="15" x14ac:dyDescent="0.3">
      <c r="A38" s="60">
        <f>[1]ArdiData!A37</f>
        <v>35</v>
      </c>
      <c r="B38" s="62">
        <f ca="1">'0.ArdiData'!D37</f>
        <v>4988</v>
      </c>
      <c r="C38" s="63">
        <f ca="1">ArdiEven!D37</f>
        <v>754</v>
      </c>
      <c r="D38" s="66">
        <f t="shared" ca="1" si="6"/>
        <v>581.20000000000005</v>
      </c>
      <c r="E38" s="64">
        <f t="shared" ca="1" si="2"/>
        <v>615.56849094567406</v>
      </c>
      <c r="F38" s="68">
        <f t="shared" ca="1" si="3"/>
        <v>1.2248840073696088</v>
      </c>
      <c r="G38" s="77">
        <f t="shared" si="4"/>
        <v>3</v>
      </c>
      <c r="H38" s="65">
        <f t="shared" ca="1" si="5"/>
        <v>712.91227119599591</v>
      </c>
      <c r="Y38" s="63">
        <v>3446</v>
      </c>
    </row>
    <row r="39" spans="1:25" ht="15" x14ac:dyDescent="0.3">
      <c r="A39" s="60">
        <f>[1]ArdiData!A38</f>
        <v>36</v>
      </c>
      <c r="B39" s="62">
        <f ca="1">'0.ArdiData'!D38</f>
        <v>5436</v>
      </c>
      <c r="C39" s="63">
        <f ca="1">ArdiEven!D38</f>
        <v>507</v>
      </c>
      <c r="D39" s="66">
        <f t="shared" ca="1" si="6"/>
        <v>638.79999999999995</v>
      </c>
      <c r="E39" s="64">
        <f t="shared" ca="1" si="2"/>
        <v>629.39495640509722</v>
      </c>
      <c r="F39" s="68">
        <f t="shared" ca="1" si="3"/>
        <v>0.80553553033825043</v>
      </c>
      <c r="G39" s="77">
        <f t="shared" si="4"/>
        <v>4</v>
      </c>
      <c r="H39" s="65">
        <f t="shared" ca="1" si="5"/>
        <v>529.08915869418047</v>
      </c>
      <c r="Y39" s="63">
        <v>3371</v>
      </c>
    </row>
    <row r="40" spans="1:25" ht="15" x14ac:dyDescent="0.3">
      <c r="A40" s="60">
        <f>[1]ArdiData!A39</f>
        <v>37</v>
      </c>
      <c r="B40" s="62">
        <f ca="1">'0.ArdiData'!D39</f>
        <v>5990</v>
      </c>
      <c r="C40" s="63">
        <f ca="1">ArdiEven!D39</f>
        <v>501</v>
      </c>
      <c r="D40" s="66">
        <f t="shared" ca="1" si="6"/>
        <v>667.8</v>
      </c>
      <c r="E40" s="64">
        <f t="shared" ca="1" si="2"/>
        <v>643.22142186452049</v>
      </c>
      <c r="F40" s="68">
        <f t="shared" ca="1" si="3"/>
        <v>0.77889196934352711</v>
      </c>
      <c r="G40" s="77">
        <f t="shared" si="4"/>
        <v>1</v>
      </c>
      <c r="H40" s="65">
        <f t="shared" ca="1" si="5"/>
        <v>545.42483013581727</v>
      </c>
      <c r="Y40" s="63">
        <v>3948</v>
      </c>
    </row>
    <row r="41" spans="1:25" ht="15" x14ac:dyDescent="0.3">
      <c r="A41" s="60">
        <f>[1]ArdiData!A40</f>
        <v>38</v>
      </c>
      <c r="B41" s="62">
        <f ca="1">'0.ArdiData'!D40</f>
        <v>8212</v>
      </c>
      <c r="C41" s="63">
        <f ca="1">ArdiEven!D40</f>
        <v>710</v>
      </c>
      <c r="D41" s="66">
        <f t="shared" ca="1" si="6"/>
        <v>626</v>
      </c>
      <c r="E41" s="64">
        <f t="shared" ca="1" si="2"/>
        <v>657.04788732394366</v>
      </c>
      <c r="F41" s="68">
        <f t="shared" ca="1" si="3"/>
        <v>1.080590948845026</v>
      </c>
      <c r="G41" s="77">
        <f t="shared" si="4"/>
        <v>2</v>
      </c>
      <c r="H41" s="65">
        <f t="shared" ca="1" si="5"/>
        <v>757.7563052629207</v>
      </c>
      <c r="Y41" s="63">
        <v>4932</v>
      </c>
    </row>
    <row r="42" spans="1:25" ht="15" x14ac:dyDescent="0.3">
      <c r="A42" s="60">
        <f>[1]ArdiData!A41</f>
        <v>39</v>
      </c>
      <c r="B42" s="62">
        <f ca="1">'0.ArdiData'!D41</f>
        <v>6101</v>
      </c>
      <c r="C42" s="63">
        <f ca="1">ArdiEven!D41</f>
        <v>867</v>
      </c>
      <c r="D42" s="66">
        <f t="shared" ca="1" si="6"/>
        <v>643.6</v>
      </c>
      <c r="E42" s="64">
        <f t="shared" ca="1" si="2"/>
        <v>670.87435278336693</v>
      </c>
      <c r="F42" s="68">
        <f t="shared" ca="1" si="3"/>
        <v>1.2923433373223083</v>
      </c>
      <c r="G42" s="77">
        <f t="shared" si="4"/>
        <v>3</v>
      </c>
      <c r="H42" s="65">
        <f t="shared" ca="1" si="5"/>
        <v>776.96400248683813</v>
      </c>
      <c r="Y42" s="63">
        <v>4541</v>
      </c>
    </row>
    <row r="43" spans="1:25" ht="15" x14ac:dyDescent="0.3">
      <c r="A43" s="60">
        <f>[1]ArdiData!A42</f>
        <v>40</v>
      </c>
      <c r="B43" s="62">
        <f ca="1">'0.ArdiData'!D42</f>
        <v>5419</v>
      </c>
      <c r="C43" s="63">
        <f ca="1">ArdiEven!D42</f>
        <v>545</v>
      </c>
      <c r="D43" s="66">
        <f t="shared" ca="1" si="6"/>
        <v>708.4</v>
      </c>
      <c r="E43" s="64">
        <f t="shared" ca="1" si="2"/>
        <v>684.70081824279009</v>
      </c>
      <c r="F43" s="68">
        <f t="shared" ca="1" si="3"/>
        <v>0.79596808632226113</v>
      </c>
      <c r="G43" s="77">
        <f t="shared" si="4"/>
        <v>4</v>
      </c>
      <c r="H43" s="65">
        <f t="shared" ca="1" si="5"/>
        <v>575.58100234938729</v>
      </c>
      <c r="Y43" s="63">
        <v>3825</v>
      </c>
    </row>
    <row r="44" spans="1:25" ht="15" x14ac:dyDescent="0.3">
      <c r="A44" s="60">
        <f>[1]ArdiData!A43</f>
        <v>41</v>
      </c>
      <c r="B44" s="62">
        <f ca="1">'0.ArdiData'!D43</f>
        <v>5765</v>
      </c>
      <c r="C44" s="63">
        <f ca="1">ArdiEven!D43</f>
        <v>595</v>
      </c>
      <c r="D44" s="66">
        <f t="shared" ca="1" si="6"/>
        <v>718</v>
      </c>
      <c r="E44" s="64">
        <f t="shared" ca="1" si="2"/>
        <v>698.52728370221325</v>
      </c>
      <c r="F44" s="68">
        <f t="shared" ca="1" si="3"/>
        <v>0.85179206865977253</v>
      </c>
      <c r="G44" s="77">
        <f t="shared" si="4"/>
        <v>1</v>
      </c>
      <c r="H44" s="65">
        <f t="shared" ca="1" si="5"/>
        <v>592.3218849803186</v>
      </c>
      <c r="Y44" s="63">
        <v>3752</v>
      </c>
    </row>
    <row r="45" spans="1:25" ht="15" x14ac:dyDescent="0.3">
      <c r="A45" s="60">
        <f>[1]ArdiData!A44</f>
        <v>42</v>
      </c>
      <c r="B45" s="62">
        <f ca="1">'0.ArdiData'!D44</f>
        <v>6439</v>
      </c>
      <c r="C45" s="63">
        <f ca="1">ArdiEven!D44</f>
        <v>825</v>
      </c>
      <c r="D45" s="66">
        <f t="shared" ca="1" si="6"/>
        <v>678.2</v>
      </c>
      <c r="E45" s="64">
        <f t="shared" ca="1" si="2"/>
        <v>712.35374916163653</v>
      </c>
      <c r="F45" s="68">
        <f t="shared" ca="1" si="3"/>
        <v>1.1581324601308491</v>
      </c>
      <c r="G45" s="77">
        <f t="shared" si="4"/>
        <v>2</v>
      </c>
      <c r="H45" s="65">
        <f t="shared" ca="1" si="5"/>
        <v>821.53912282314161</v>
      </c>
      <c r="Y45" s="63">
        <v>4684</v>
      </c>
    </row>
    <row r="46" spans="1:25" ht="15" x14ac:dyDescent="0.3">
      <c r="A46" s="60">
        <f>[1]ArdiData!A45</f>
        <v>43</v>
      </c>
      <c r="B46" s="62">
        <f ca="1">'0.ArdiData'!D45</f>
        <v>8798</v>
      </c>
      <c r="C46" s="63">
        <f ca="1">ArdiEven!D45</f>
        <v>758</v>
      </c>
      <c r="D46" s="66">
        <f t="shared" ca="1" si="6"/>
        <v>700.2</v>
      </c>
      <c r="E46" s="64">
        <f t="shared" ca="1" si="2"/>
        <v>726.18021462105969</v>
      </c>
      <c r="F46" s="68">
        <f t="shared" ca="1" si="3"/>
        <v>1.0438180285530703</v>
      </c>
      <c r="G46" s="77">
        <f t="shared" si="4"/>
        <v>3</v>
      </c>
      <c r="H46" s="65">
        <f t="shared" ca="1" si="5"/>
        <v>841.01573377768023</v>
      </c>
      <c r="Y46" s="63">
        <v>5464</v>
      </c>
    </row>
    <row r="47" spans="1:25" ht="15" x14ac:dyDescent="0.3">
      <c r="A47" s="60">
        <f>[1]ArdiData!A46</f>
        <v>44</v>
      </c>
      <c r="B47" s="62">
        <f ca="1">'0.ArdiData'!D46</f>
        <v>6613</v>
      </c>
      <c r="C47" s="63">
        <f ca="1">ArdiEven!D46</f>
        <v>668</v>
      </c>
      <c r="D47" s="66">
        <f t="shared" ca="1" si="6"/>
        <v>759.8</v>
      </c>
      <c r="E47" s="64">
        <f t="shared" ca="1" si="2"/>
        <v>740.00668008048285</v>
      </c>
      <c r="F47" s="68">
        <f t="shared" ca="1" si="3"/>
        <v>0.90269455395638942</v>
      </c>
      <c r="G47" s="77">
        <f t="shared" si="4"/>
        <v>4</v>
      </c>
      <c r="H47" s="65">
        <f t="shared" ca="1" si="5"/>
        <v>622.07284600459411</v>
      </c>
      <c r="Y47" s="63">
        <v>4813</v>
      </c>
    </row>
    <row r="48" spans="1:25" ht="15" x14ac:dyDescent="0.3">
      <c r="A48" s="60">
        <f>[1]ArdiData!A47</f>
        <v>45</v>
      </c>
      <c r="B48" s="62">
        <f ca="1">'0.ArdiData'!D47</f>
        <v>6014</v>
      </c>
      <c r="C48" s="63">
        <f ca="1">ArdiEven!D47</f>
        <v>655</v>
      </c>
      <c r="D48" s="66">
        <f t="shared" ca="1" si="6"/>
        <v>753.8</v>
      </c>
      <c r="E48" s="64">
        <f t="shared" ca="1" si="2"/>
        <v>753.83314553990613</v>
      </c>
      <c r="F48" s="68">
        <f t="shared" ca="1" si="3"/>
        <v>0.86889254455756204</v>
      </c>
      <c r="G48" s="77">
        <f t="shared" si="4"/>
        <v>1</v>
      </c>
      <c r="H48" s="65">
        <f t="shared" ca="1" si="5"/>
        <v>639.21893982482004</v>
      </c>
      <c r="Y48" s="63">
        <v>4251</v>
      </c>
    </row>
    <row r="49" spans="1:25" ht="15" x14ac:dyDescent="0.3">
      <c r="A49" s="60">
        <f>[1]ArdiData!A48</f>
        <v>46</v>
      </c>
      <c r="B49" s="62">
        <f ca="1">'0.ArdiData'!D48</f>
        <v>6390</v>
      </c>
      <c r="C49" s="63">
        <f ca="1">ArdiEven!D48</f>
        <v>893</v>
      </c>
      <c r="D49" s="66">
        <f t="shared" ca="1" si="6"/>
        <v>726.4</v>
      </c>
      <c r="E49" s="64">
        <f t="shared" ca="1" si="2"/>
        <v>767.65961099932929</v>
      </c>
      <c r="F49" s="68">
        <f t="shared" ca="1" si="3"/>
        <v>1.1632759978573111</v>
      </c>
      <c r="G49" s="77">
        <f t="shared" si="4"/>
        <v>2</v>
      </c>
      <c r="H49" s="65">
        <f t="shared" ca="1" si="5"/>
        <v>885.3219403833624</v>
      </c>
      <c r="Y49" s="63">
        <v>4209</v>
      </c>
    </row>
    <row r="50" spans="1:25" ht="15" x14ac:dyDescent="0.3">
      <c r="A50" s="60">
        <f>[1]ArdiData!A49</f>
        <v>47</v>
      </c>
      <c r="B50" s="62">
        <f ca="1">'0.ArdiData'!D49</f>
        <v>8183</v>
      </c>
      <c r="C50" s="63">
        <f ca="1">ArdiEven!D49</f>
        <v>795</v>
      </c>
      <c r="D50" s="66">
        <f t="shared" ca="1" si="6"/>
        <v>752.2</v>
      </c>
      <c r="E50" s="64">
        <f t="shared" ca="1" si="2"/>
        <v>781.48607645875256</v>
      </c>
      <c r="F50" s="68">
        <f t="shared" ca="1" si="3"/>
        <v>1.0172925966928097</v>
      </c>
      <c r="G50" s="77">
        <f t="shared" si="4"/>
        <v>3</v>
      </c>
      <c r="H50" s="65">
        <f t="shared" ca="1" si="5"/>
        <v>905.06746506852255</v>
      </c>
      <c r="Y50" s="63">
        <v>4963</v>
      </c>
    </row>
    <row r="51" spans="1:25" ht="15" x14ac:dyDescent="0.3">
      <c r="A51" s="60">
        <f>[1]ArdiData!A50</f>
        <v>48</v>
      </c>
      <c r="B51" s="62">
        <f ca="1">'0.ArdiData'!D50</f>
        <v>8098</v>
      </c>
      <c r="C51" s="63">
        <f ca="1">ArdiEven!D50</f>
        <v>621</v>
      </c>
      <c r="D51" s="66">
        <f t="shared" ca="1" si="6"/>
        <v>790.2</v>
      </c>
      <c r="E51" s="64">
        <f t="shared" ca="1" si="2"/>
        <v>795.31254191817573</v>
      </c>
      <c r="F51" s="68">
        <f t="shared" ca="1" si="3"/>
        <v>0.78082510619314549</v>
      </c>
      <c r="G51" s="77">
        <f t="shared" si="4"/>
        <v>4</v>
      </c>
      <c r="H51" s="65">
        <f t="shared" ca="1" si="5"/>
        <v>668.56468965980093</v>
      </c>
      <c r="Y51" s="63">
        <v>6340</v>
      </c>
    </row>
    <row r="52" spans="1:25" ht="15" x14ac:dyDescent="0.3">
      <c r="A52" s="60">
        <f>[1]ArdiData!A51</f>
        <v>49</v>
      </c>
      <c r="B52" s="62">
        <f ca="1">'0.ArdiData'!D51</f>
        <v>7050</v>
      </c>
      <c r="C52" s="63">
        <f ca="1">ArdiEven!D51</f>
        <v>797</v>
      </c>
      <c r="D52" s="66">
        <f t="shared" ca="1" si="6"/>
        <v>806.2</v>
      </c>
      <c r="E52" s="64">
        <f t="shared" ca="1" si="2"/>
        <v>809.13900737759889</v>
      </c>
      <c r="F52" s="68">
        <f t="shared" ca="1" si="3"/>
        <v>0.98499762430569116</v>
      </c>
      <c r="G52" s="77">
        <f t="shared" si="4"/>
        <v>1</v>
      </c>
      <c r="H52" s="65">
        <f t="shared" ca="1" si="5"/>
        <v>686.11599466932137</v>
      </c>
      <c r="Y52" s="63">
        <v>5678</v>
      </c>
    </row>
    <row r="53" spans="1:25" ht="15" x14ac:dyDescent="0.3">
      <c r="A53" s="60">
        <f>[1]ArdiData!A52</f>
        <v>50</v>
      </c>
      <c r="B53" s="62">
        <f ca="1">'0.ArdiData'!D52</f>
        <v>7029</v>
      </c>
      <c r="C53" s="63">
        <f ca="1">ArdiEven!D52</f>
        <v>845</v>
      </c>
      <c r="D53" s="66">
        <f t="shared" ca="1" si="6"/>
        <v>807.4</v>
      </c>
      <c r="E53" s="64">
        <f t="shared" ca="1" si="2"/>
        <v>822.96547283702216</v>
      </c>
      <c r="F53" s="68">
        <f t="shared" ca="1" si="3"/>
        <v>1.0267745463087508</v>
      </c>
      <c r="G53" s="77">
        <f t="shared" si="4"/>
        <v>2</v>
      </c>
      <c r="H53" s="65">
        <f t="shared" ca="1" si="5"/>
        <v>949.10475794358342</v>
      </c>
      <c r="Y53" s="63">
        <v>4483</v>
      </c>
    </row>
    <row r="54" spans="1:25" ht="15" x14ac:dyDescent="0.3">
      <c r="A54" s="60">
        <f>[1]ArdiData!A53</f>
        <v>51</v>
      </c>
      <c r="B54" s="62">
        <f ca="1">'0.ArdiData'!D53</f>
        <v>6560</v>
      </c>
      <c r="C54" s="63">
        <f ca="1">ArdiEven!D53</f>
        <v>973</v>
      </c>
      <c r="D54" s="66">
        <f t="shared" ca="1" si="6"/>
        <v>812.8</v>
      </c>
      <c r="E54" s="64">
        <f t="shared" ca="1" si="2"/>
        <v>836.79193829644532</v>
      </c>
      <c r="F54" s="68">
        <f t="shared" ca="1" si="3"/>
        <v>1.1627741084370975</v>
      </c>
      <c r="G54" s="77">
        <f t="shared" si="4"/>
        <v>3</v>
      </c>
      <c r="H54" s="65">
        <f t="shared" ca="1" si="5"/>
        <v>969.11919635936465</v>
      </c>
      <c r="Y54" s="63">
        <v>4798</v>
      </c>
    </row>
    <row r="55" spans="1:25" ht="15" x14ac:dyDescent="0.3">
      <c r="A55" s="60">
        <f>[1]ArdiData!A54</f>
        <v>52</v>
      </c>
      <c r="B55" s="62">
        <f ca="1">'0.ArdiData'!D54</f>
        <v>7979</v>
      </c>
      <c r="C55" s="63">
        <f ca="1">ArdiEven!D54</f>
        <v>801</v>
      </c>
      <c r="D55" s="66">
        <f t="shared" ca="1" si="6"/>
        <v>862.2</v>
      </c>
      <c r="E55" s="64">
        <f t="shared" ca="1" si="2"/>
        <v>850.6184037558686</v>
      </c>
      <c r="F55" s="68">
        <f t="shared" ca="1" si="3"/>
        <v>0.94166784596150199</v>
      </c>
      <c r="G55" s="77">
        <f t="shared" si="4"/>
        <v>4</v>
      </c>
      <c r="H55" s="65">
        <f t="shared" ca="1" si="5"/>
        <v>715.05653331500775</v>
      </c>
      <c r="Y55" s="63">
        <v>5479</v>
      </c>
    </row>
    <row r="56" spans="1:25" ht="15" x14ac:dyDescent="0.3">
      <c r="A56" s="60">
        <f>[1]ArdiData!A55</f>
        <v>53</v>
      </c>
      <c r="B56" s="62">
        <f ca="1">'0.ArdiData'!D55</f>
        <v>9129</v>
      </c>
      <c r="C56" s="63">
        <f ca="1">ArdiEven!D55</f>
        <v>648</v>
      </c>
      <c r="D56" s="66">
        <f t="shared" ca="1" si="6"/>
        <v>901.2</v>
      </c>
      <c r="E56" s="64">
        <f t="shared" ca="1" si="2"/>
        <v>864.44486921529176</v>
      </c>
      <c r="F56" s="68">
        <f t="shared" ca="1" si="3"/>
        <v>0.74961402754143047</v>
      </c>
      <c r="G56" s="77">
        <f t="shared" si="4"/>
        <v>1</v>
      </c>
      <c r="H56" s="65">
        <f t="shared" ca="1" si="5"/>
        <v>733.01304951382281</v>
      </c>
      <c r="Y56" s="63">
        <v>5616</v>
      </c>
    </row>
    <row r="57" spans="1:25" ht="15" x14ac:dyDescent="0.3">
      <c r="A57" s="60">
        <f>[1]ArdiData!A56</f>
        <v>54</v>
      </c>
      <c r="B57" s="62">
        <f ca="1">'0.ArdiData'!D56</f>
        <v>8747</v>
      </c>
      <c r="C57" s="63">
        <f ca="1">ArdiEven!D56</f>
        <v>1044</v>
      </c>
      <c r="D57" s="66">
        <f t="shared" ca="1" si="6"/>
        <v>864.6</v>
      </c>
      <c r="E57" s="64">
        <f t="shared" ca="1" si="2"/>
        <v>878.27133467471492</v>
      </c>
      <c r="F57" s="68">
        <f t="shared" ca="1" si="3"/>
        <v>1.1886987070876747</v>
      </c>
      <c r="G57" s="77">
        <f t="shared" si="4"/>
        <v>2</v>
      </c>
      <c r="H57" s="65">
        <f t="shared" ca="1" si="5"/>
        <v>1012.8875755038042</v>
      </c>
      <c r="Y57" s="63">
        <v>5762</v>
      </c>
    </row>
    <row r="58" spans="1:25" ht="15" x14ac:dyDescent="0.3">
      <c r="A58" s="60">
        <f>[1]ArdiData!A57</f>
        <v>55</v>
      </c>
      <c r="B58" s="62">
        <f ca="1">'0.ArdiData'!D57</f>
        <v>6919</v>
      </c>
      <c r="C58" s="63">
        <f ca="1">ArdiEven!D57</f>
        <v>1040</v>
      </c>
      <c r="D58" s="66">
        <f t="shared" ca="1" si="6"/>
        <v>859.8</v>
      </c>
      <c r="E58" s="64">
        <f t="shared" ca="1" si="2"/>
        <v>892.0978001341382</v>
      </c>
      <c r="F58" s="68">
        <f t="shared" ca="1" si="3"/>
        <v>1.1657914634960682</v>
      </c>
      <c r="G58" s="77">
        <f t="shared" si="4"/>
        <v>3</v>
      </c>
      <c r="H58" s="65">
        <f t="shared" ca="1" si="5"/>
        <v>1033.170927650207</v>
      </c>
      <c r="Y58" s="63">
        <v>4740</v>
      </c>
    </row>
    <row r="59" spans="1:25" ht="15" x14ac:dyDescent="0.3">
      <c r="A59" s="60">
        <f>[1]ArdiData!A58</f>
        <v>56</v>
      </c>
      <c r="B59" s="62">
        <f ca="1">'0.ArdiData'!D58</f>
        <v>6971</v>
      </c>
      <c r="C59" s="63">
        <f ca="1">ArdiEven!D58</f>
        <v>790</v>
      </c>
      <c r="D59" s="66">
        <f t="shared" ca="1" si="6"/>
        <v>949.4</v>
      </c>
      <c r="E59" s="64">
        <f t="shared" ca="1" si="2"/>
        <v>905.92426559356136</v>
      </c>
      <c r="F59" s="68">
        <f t="shared" ca="1" si="3"/>
        <v>0.87203757532909465</v>
      </c>
      <c r="G59" s="77">
        <f t="shared" si="4"/>
        <v>4</v>
      </c>
      <c r="H59" s="65">
        <f t="shared" ca="1" si="5"/>
        <v>761.54837697021446</v>
      </c>
      <c r="Y59" s="63">
        <v>5189</v>
      </c>
    </row>
    <row r="60" spans="1:25" ht="15" x14ac:dyDescent="0.3">
      <c r="A60" s="60">
        <f>[1]ArdiData!A59</f>
        <v>57</v>
      </c>
      <c r="B60" s="62">
        <f ca="1">'0.ArdiData'!D59</f>
        <v>8006</v>
      </c>
      <c r="C60" s="63">
        <f ca="1">ArdiEven!D59</f>
        <v>777</v>
      </c>
      <c r="D60" s="66">
        <f t="shared" ca="1" si="6"/>
        <v>964.2</v>
      </c>
      <c r="E60" s="64">
        <f t="shared" ca="1" si="2"/>
        <v>919.75073105298452</v>
      </c>
      <c r="F60" s="68">
        <f t="shared" ca="1" si="3"/>
        <v>0.84479410971540614</v>
      </c>
      <c r="G60" s="77">
        <f t="shared" si="4"/>
        <v>1</v>
      </c>
      <c r="H60" s="65">
        <f t="shared" ca="1" si="5"/>
        <v>779.91010435832413</v>
      </c>
      <c r="Y60" s="63">
        <v>6383</v>
      </c>
    </row>
    <row r="61" spans="1:25" ht="15" x14ac:dyDescent="0.3">
      <c r="A61" s="60">
        <f>[1]ArdiData!A60</f>
        <v>58</v>
      </c>
      <c r="B61" s="62">
        <f ca="1">'0.ArdiData'!D60</f>
        <v>11416</v>
      </c>
      <c r="C61" s="63">
        <f ca="1">ArdiEven!D60</f>
        <v>1096</v>
      </c>
      <c r="D61" s="66">
        <f t="shared" ca="1" si="6"/>
        <v>906.4</v>
      </c>
      <c r="E61" s="64">
        <f t="shared" ca="1" si="2"/>
        <v>933.5771965124078</v>
      </c>
      <c r="F61" s="68">
        <f t="shared" ca="1" si="3"/>
        <v>1.1739789747375577</v>
      </c>
      <c r="G61" s="77">
        <f t="shared" si="4"/>
        <v>2</v>
      </c>
      <c r="H61" s="65">
        <f t="shared" ca="1" si="5"/>
        <v>1076.6703930640251</v>
      </c>
      <c r="Y61" s="63">
        <v>7473</v>
      </c>
    </row>
    <row r="62" spans="1:25" ht="15" x14ac:dyDescent="0.3">
      <c r="A62" s="60">
        <f>[1]ArdiData!A61</f>
        <v>59</v>
      </c>
      <c r="B62" s="62">
        <f ca="1">'0.ArdiData'!D61</f>
        <v>8929</v>
      </c>
      <c r="C62" s="63">
        <f ca="1">ArdiEven!D61</f>
        <v>1118</v>
      </c>
      <c r="D62" s="66">
        <f t="shared" ca="1" si="6"/>
        <v>930.2</v>
      </c>
      <c r="E62" s="64">
        <f t="shared" ca="1" si="2"/>
        <v>947.40366197183096</v>
      </c>
      <c r="F62" s="68">
        <f t="shared" ca="1" si="3"/>
        <v>1.1800672140881394</v>
      </c>
      <c r="G62" s="77">
        <f t="shared" si="4"/>
        <v>3</v>
      </c>
      <c r="H62" s="65">
        <f t="shared" ca="1" si="5"/>
        <v>1097.2226589410491</v>
      </c>
      <c r="Y62" s="63">
        <v>6110</v>
      </c>
    </row>
    <row r="63" spans="1:25" ht="15" x14ac:dyDescent="0.3">
      <c r="A63" s="60">
        <f>[1]ArdiData!A62</f>
        <v>60</v>
      </c>
      <c r="B63" s="62">
        <f ca="1">'0.ArdiData'!D62</f>
        <v>7766</v>
      </c>
      <c r="C63" s="63">
        <f ca="1">ArdiEven!D62</f>
        <v>751</v>
      </c>
      <c r="D63" s="66">
        <f t="shared" ca="1" si="6"/>
        <v>1007.6</v>
      </c>
      <c r="E63" s="64">
        <f t="shared" ca="1" si="2"/>
        <v>961.23012743125412</v>
      </c>
      <c r="F63" s="68">
        <f t="shared" ca="1" si="3"/>
        <v>0.78129053446018892</v>
      </c>
      <c r="G63" s="77">
        <f t="shared" si="4"/>
        <v>4</v>
      </c>
      <c r="H63" s="65">
        <f t="shared" ca="1" si="5"/>
        <v>808.04022062542128</v>
      </c>
      <c r="Y63" s="63">
        <v>5294</v>
      </c>
    </row>
    <row r="64" spans="1:25" ht="15" x14ac:dyDescent="0.3">
      <c r="A64" s="60">
        <f>[1]ArdiData!A63</f>
        <v>61</v>
      </c>
      <c r="B64" s="62">
        <f ca="1">'0.ArdiData'!D63</f>
        <v>8010</v>
      </c>
      <c r="C64" s="63">
        <f ca="1">ArdiEven!D63</f>
        <v>909</v>
      </c>
      <c r="D64" s="66">
        <f t="shared" ca="1" si="6"/>
        <v>1006.4</v>
      </c>
      <c r="E64" s="64">
        <f t="shared" ca="1" si="2"/>
        <v>975.05659289067739</v>
      </c>
      <c r="F64" s="68">
        <f t="shared" ca="1" si="3"/>
        <v>0.93225358058977448</v>
      </c>
      <c r="G64" s="77">
        <f t="shared" si="4"/>
        <v>1</v>
      </c>
      <c r="H64" s="65">
        <f t="shared" ca="1" si="5"/>
        <v>826.80715920282557</v>
      </c>
      <c r="Y64" s="63">
        <v>5087</v>
      </c>
    </row>
    <row r="65" spans="1:25" ht="15" x14ac:dyDescent="0.3">
      <c r="A65" s="60">
        <f>[1]ArdiData!A64</f>
        <v>62</v>
      </c>
      <c r="B65" s="62">
        <f ca="1">'0.ArdiData'!D64</f>
        <v>9543</v>
      </c>
      <c r="C65" s="63">
        <f ca="1">ArdiEven!D64</f>
        <v>1164</v>
      </c>
      <c r="D65" s="66">
        <f t="shared" ca="1" si="6"/>
        <v>978.2</v>
      </c>
      <c r="E65" s="64">
        <f t="shared" ca="1" si="2"/>
        <v>988.88305835010055</v>
      </c>
      <c r="F65" s="68">
        <f t="shared" ca="1" si="3"/>
        <v>1.1770855918414387</v>
      </c>
      <c r="G65" s="77">
        <f t="shared" si="4"/>
        <v>2</v>
      </c>
      <c r="H65" s="65">
        <f t="shared" ca="1" si="5"/>
        <v>1140.4532106242461</v>
      </c>
      <c r="Y65" s="63">
        <v>6800</v>
      </c>
    </row>
    <row r="66" spans="1:25" ht="15" x14ac:dyDescent="0.3">
      <c r="A66" s="60">
        <f>[1]ArdiData!A65</f>
        <v>63</v>
      </c>
      <c r="B66" s="62">
        <f ca="1">'0.ArdiData'!D65</f>
        <v>10172</v>
      </c>
      <c r="C66" s="63">
        <f ca="1">ArdiEven!D65</f>
        <v>1090</v>
      </c>
      <c r="D66" s="66">
        <f t="shared" ca="1" si="6"/>
        <v>984.4</v>
      </c>
      <c r="E66" s="64">
        <f t="shared" ca="1" si="2"/>
        <v>1002.7095238095238</v>
      </c>
      <c r="F66" s="68">
        <f t="shared" ca="1" si="3"/>
        <v>1.0870545996799148</v>
      </c>
      <c r="G66" s="77">
        <f t="shared" si="4"/>
        <v>3</v>
      </c>
      <c r="H66" s="65">
        <f t="shared" ca="1" si="5"/>
        <v>1161.2743902318914</v>
      </c>
      <c r="Y66" s="63">
        <v>6534</v>
      </c>
    </row>
    <row r="67" spans="1:25" ht="15" x14ac:dyDescent="0.3">
      <c r="A67" s="60">
        <f>[1]ArdiData!A66</f>
        <v>64</v>
      </c>
      <c r="B67" s="62">
        <f ca="1">'0.ArdiData'!D66</f>
        <v>9395</v>
      </c>
      <c r="C67" s="63">
        <f ca="1">ArdiEven!D66</f>
        <v>977</v>
      </c>
      <c r="D67" s="66">
        <f t="shared" ca="1" si="6"/>
        <v>1062.8</v>
      </c>
      <c r="E67" s="64">
        <f t="shared" ca="1" si="2"/>
        <v>1016.535989268947</v>
      </c>
      <c r="F67" s="68">
        <f t="shared" ca="1" si="3"/>
        <v>0.96110714260359864</v>
      </c>
      <c r="G67" s="77">
        <f t="shared" si="4"/>
        <v>4</v>
      </c>
      <c r="H67" s="65">
        <f t="shared" ca="1" si="5"/>
        <v>854.53206428062811</v>
      </c>
      <c r="Y67" s="63">
        <v>6708</v>
      </c>
    </row>
    <row r="68" spans="1:25" ht="15" x14ac:dyDescent="0.3">
      <c r="A68" s="60">
        <f>[1]ArdiData!A67</f>
        <v>65</v>
      </c>
      <c r="B68" s="62">
        <f ca="1">'0.ArdiData'!D67</f>
        <v>8554</v>
      </c>
      <c r="C68" s="63">
        <f ca="1">ArdiEven!D67</f>
        <v>782</v>
      </c>
      <c r="D68" s="66">
        <f t="shared" ca="1" si="6"/>
        <v>1044.4000000000001</v>
      </c>
      <c r="E68" s="64">
        <f t="shared" ca="1" si="2"/>
        <v>1030.3624547283703</v>
      </c>
      <c r="F68" s="68">
        <f t="shared" ca="1" si="3"/>
        <v>0.7589562259488144</v>
      </c>
      <c r="G68" s="77">
        <f t="shared" si="4"/>
        <v>1</v>
      </c>
      <c r="H68" s="65">
        <f t="shared" ca="1" si="5"/>
        <v>873.70421404732701</v>
      </c>
      <c r="Y68" s="63">
        <v>5734</v>
      </c>
    </row>
    <row r="69" spans="1:25" ht="15" x14ac:dyDescent="0.3">
      <c r="A69" s="60">
        <f>[1]ArdiData!A68</f>
        <v>66</v>
      </c>
      <c r="B69" s="62">
        <f ca="1">'0.ArdiData'!D68</f>
        <v>8063</v>
      </c>
      <c r="C69" s="63">
        <f ca="1">ArdiEven!D68</f>
        <v>1301</v>
      </c>
      <c r="D69" s="66">
        <f t="shared" ca="1" si="6"/>
        <v>991</v>
      </c>
      <c r="E69" s="64">
        <f t="shared" ref="E69:E78" ca="1" si="7">$E$2+$F$2*A69</f>
        <v>1044.1889201877934</v>
      </c>
      <c r="F69" s="68">
        <f t="shared" ref="F69:F78" ca="1" si="8">C69/E69</f>
        <v>1.2459431189578416</v>
      </c>
      <c r="G69" s="77">
        <f t="shared" ref="G69:G78" si="9">ROUND(MOD(A69-0.1,4),0)</f>
        <v>2</v>
      </c>
      <c r="H69" s="65">
        <f t="shared" ref="H69:H78" ca="1" si="10">VLOOKUP(G69,$J$3:$L$6,3)*E69</f>
        <v>1204.2360281844669</v>
      </c>
      <c r="Y69" s="63">
        <v>5374</v>
      </c>
    </row>
    <row r="70" spans="1:25" ht="15" x14ac:dyDescent="0.3">
      <c r="A70" s="60">
        <f>[1]ArdiData!A69</f>
        <v>67</v>
      </c>
      <c r="B70" s="62">
        <f ca="1">'0.ArdiData'!D69</f>
        <v>9872</v>
      </c>
      <c r="C70" s="63">
        <f ca="1">ArdiEven!D69</f>
        <v>1072</v>
      </c>
      <c r="D70" s="66">
        <f t="shared" ca="1" si="6"/>
        <v>982.2</v>
      </c>
      <c r="E70" s="64">
        <f t="shared" ca="1" si="7"/>
        <v>1058.0153856472166</v>
      </c>
      <c r="F70" s="68">
        <f t="shared" ca="1" si="8"/>
        <v>1.0132177797624642</v>
      </c>
      <c r="G70" s="77">
        <f t="shared" si="9"/>
        <v>3</v>
      </c>
      <c r="H70" s="65">
        <f t="shared" ca="1" si="10"/>
        <v>1225.3261215227335</v>
      </c>
      <c r="Y70" s="63">
        <v>6780</v>
      </c>
    </row>
    <row r="71" spans="1:25" ht="15" x14ac:dyDescent="0.3">
      <c r="A71" s="60">
        <f>[1]ArdiData!A70</f>
        <v>68</v>
      </c>
      <c r="B71" s="62">
        <f ca="1">'0.ArdiData'!D70</f>
        <v>10819</v>
      </c>
      <c r="C71" s="63">
        <f ca="1">ArdiEven!D70</f>
        <v>823</v>
      </c>
      <c r="D71" s="66">
        <f t="shared" ref="D71:D76" ca="1" si="11">AVERAGE(C69:C73)</f>
        <v>1068.2</v>
      </c>
      <c r="E71" s="64">
        <f t="shared" ca="1" si="7"/>
        <v>1071.8418511066398</v>
      </c>
      <c r="F71" s="68">
        <f t="shared" ca="1" si="8"/>
        <v>0.76783715727304447</v>
      </c>
      <c r="G71" s="77">
        <f t="shared" si="9"/>
        <v>4</v>
      </c>
      <c r="H71" s="65">
        <f t="shared" ca="1" si="10"/>
        <v>901.02390793583481</v>
      </c>
      <c r="Y71" s="63">
        <v>6999</v>
      </c>
    </row>
    <row r="72" spans="1:25" ht="15" x14ac:dyDescent="0.3">
      <c r="A72" s="60">
        <f>[1]ArdiData!A71</f>
        <v>69</v>
      </c>
      <c r="B72" s="62">
        <f ca="1">'0.ArdiData'!D71</f>
        <v>10880</v>
      </c>
      <c r="C72" s="63">
        <f ca="1">ArdiEven!D71</f>
        <v>933</v>
      </c>
      <c r="D72" s="66">
        <f t="shared" ca="1" si="11"/>
        <v>1057.4000000000001</v>
      </c>
      <c r="E72" s="64">
        <f t="shared" ca="1" si="7"/>
        <v>1085.6683165660629</v>
      </c>
      <c r="F72" s="68">
        <f t="shared" ca="1" si="8"/>
        <v>0.85937849135272881</v>
      </c>
      <c r="G72" s="77">
        <f t="shared" si="9"/>
        <v>1</v>
      </c>
      <c r="H72" s="65">
        <f t="shared" ca="1" si="10"/>
        <v>920.60126889182834</v>
      </c>
      <c r="Y72" s="63">
        <v>6735</v>
      </c>
    </row>
    <row r="73" spans="1:25" ht="15" x14ac:dyDescent="0.3">
      <c r="A73" s="60">
        <f>[1]ArdiData!A72</f>
        <v>70</v>
      </c>
      <c r="B73" s="62">
        <f ca="1">'0.ArdiData'!D72</f>
        <v>9040</v>
      </c>
      <c r="C73" s="63">
        <f ca="1">ArdiEven!D72</f>
        <v>1212</v>
      </c>
      <c r="D73" s="66">
        <f t="shared" ca="1" si="11"/>
        <v>1064.2</v>
      </c>
      <c r="E73" s="64">
        <f t="shared" ca="1" si="7"/>
        <v>1099.4947820254861</v>
      </c>
      <c r="F73" s="68">
        <f t="shared" ca="1" si="8"/>
        <v>1.1023244673951587</v>
      </c>
      <c r="G73" s="77">
        <f t="shared" si="9"/>
        <v>2</v>
      </c>
      <c r="H73" s="65">
        <f t="shared" ca="1" si="10"/>
        <v>1268.0188457446877</v>
      </c>
      <c r="Y73" s="63">
        <v>6144</v>
      </c>
    </row>
    <row r="74" spans="1:25" ht="15" x14ac:dyDescent="0.3">
      <c r="A74" s="60">
        <f>[1]ArdiData!A73</f>
        <v>71</v>
      </c>
      <c r="B74" s="62">
        <f ca="1">'0.ArdiData'!D73</f>
        <v>9293</v>
      </c>
      <c r="C74" s="63">
        <f ca="1">ArdiEven!D73</f>
        <v>1247</v>
      </c>
      <c r="D74" s="66">
        <f t="shared" ca="1" si="11"/>
        <v>1124.2</v>
      </c>
      <c r="E74" s="64">
        <f t="shared" ca="1" si="7"/>
        <v>1113.3212474849095</v>
      </c>
      <c r="F74" s="68">
        <f t="shared" ca="1" si="8"/>
        <v>1.1200720392403205</v>
      </c>
      <c r="G74" s="77">
        <f t="shared" si="9"/>
        <v>3</v>
      </c>
      <c r="H74" s="65">
        <f t="shared" ca="1" si="10"/>
        <v>1289.3778528135756</v>
      </c>
      <c r="Y74" s="63">
        <v>5859</v>
      </c>
    </row>
    <row r="75" spans="1:25" ht="15" x14ac:dyDescent="0.3">
      <c r="A75" s="60">
        <f>[1]ArdiData!A74</f>
        <v>72</v>
      </c>
      <c r="B75" s="62">
        <f ca="1">'0.ArdiData'!D74</f>
        <v>10489</v>
      </c>
      <c r="C75" s="63">
        <f ca="1">ArdiEven!D74</f>
        <v>1106</v>
      </c>
      <c r="D75" s="66">
        <f t="shared" ca="1" si="11"/>
        <v>1206.5999999999999</v>
      </c>
      <c r="E75" s="64">
        <f t="shared" ca="1" si="7"/>
        <v>1127.1477129443326</v>
      </c>
      <c r="F75" s="68">
        <f t="shared" ca="1" si="8"/>
        <v>0.9812378513468385</v>
      </c>
      <c r="G75" s="77">
        <f t="shared" si="9"/>
        <v>4</v>
      </c>
      <c r="H75" s="65">
        <f t="shared" ca="1" si="10"/>
        <v>947.51575159104164</v>
      </c>
      <c r="Y75" s="63">
        <v>7351</v>
      </c>
    </row>
    <row r="76" spans="1:25" ht="15" x14ac:dyDescent="0.3">
      <c r="A76" s="60">
        <f>[1]ArdiData!A75</f>
        <v>73</v>
      </c>
      <c r="B76" s="62">
        <f ca="1">'0.ArdiData'!D75</f>
        <v>13385</v>
      </c>
      <c r="C76" s="63">
        <f ca="1">ArdiEven!D75</f>
        <v>1123</v>
      </c>
      <c r="D76" s="66">
        <f t="shared" ca="1" si="11"/>
        <v>1207.5999999999999</v>
      </c>
      <c r="E76" s="64">
        <f t="shared" ca="1" si="7"/>
        <v>1140.9741784037558</v>
      </c>
      <c r="F76" s="68">
        <f t="shared" ca="1" si="8"/>
        <v>0.9842466387548735</v>
      </c>
      <c r="G76" s="77">
        <f t="shared" si="9"/>
        <v>1</v>
      </c>
      <c r="H76" s="65">
        <f t="shared" ca="1" si="10"/>
        <v>967.49832373632978</v>
      </c>
      <c r="Y76" s="63">
        <v>8831</v>
      </c>
    </row>
    <row r="77" spans="1:25" ht="15" x14ac:dyDescent="0.3">
      <c r="A77" s="60">
        <f>[1]ArdiData!A76</f>
        <v>74</v>
      </c>
      <c r="B77" s="62">
        <f ca="1">'0.ArdiData'!D76</f>
        <v>11165</v>
      </c>
      <c r="C77" s="63">
        <f ca="1">ArdiEven!D76</f>
        <v>1345</v>
      </c>
      <c r="D77" s="66"/>
      <c r="E77" s="64">
        <f t="shared" ca="1" si="7"/>
        <v>1154.8006438631792</v>
      </c>
      <c r="F77" s="68">
        <f t="shared" ca="1" si="8"/>
        <v>1.1647031954368703</v>
      </c>
      <c r="G77" s="77">
        <f t="shared" si="9"/>
        <v>2</v>
      </c>
      <c r="H77" s="65">
        <f t="shared" ca="1" si="10"/>
        <v>1331.801663304909</v>
      </c>
      <c r="Y77" s="63">
        <v>7406</v>
      </c>
    </row>
    <row r="78" spans="1:25" ht="15" x14ac:dyDescent="0.3">
      <c r="A78" s="60">
        <f>[1]ArdiData!A77</f>
        <v>75</v>
      </c>
      <c r="B78" s="62">
        <f ca="1">'0.ArdiData'!D77</f>
        <v>9792</v>
      </c>
      <c r="C78" s="63">
        <f ca="1">ArdiEven!D77</f>
        <v>1217</v>
      </c>
      <c r="D78" s="66"/>
      <c r="E78" s="64">
        <f t="shared" ca="1" si="7"/>
        <v>1168.6271093226023</v>
      </c>
      <c r="F78" s="68">
        <f t="shared" ca="1" si="8"/>
        <v>1.0413929219093994</v>
      </c>
      <c r="G78" s="77">
        <f t="shared" si="9"/>
        <v>3</v>
      </c>
      <c r="H78" s="65">
        <f t="shared" ca="1" si="10"/>
        <v>1353.4295841044179</v>
      </c>
      <c r="Y78" s="63">
        <v>6382</v>
      </c>
    </row>
    <row r="79" spans="1:25" ht="15" x14ac:dyDescent="0.3">
      <c r="A79" s="60">
        <v>76</v>
      </c>
      <c r="B79" s="62"/>
      <c r="C79" s="63"/>
      <c r="D79" s="66"/>
      <c r="E79" s="64"/>
      <c r="F79" s="68"/>
      <c r="G79" s="68"/>
      <c r="H79" s="65"/>
    </row>
    <row r="80" spans="1:25" ht="15" x14ac:dyDescent="0.3">
      <c r="A80" s="60">
        <v>77</v>
      </c>
      <c r="B80" s="62"/>
      <c r="C80" s="63"/>
      <c r="D80" s="66"/>
      <c r="E80" s="64"/>
      <c r="F80" s="68"/>
      <c r="G80" s="68"/>
      <c r="H80" s="65"/>
    </row>
    <row r="81" spans="1:8" ht="15" x14ac:dyDescent="0.3">
      <c r="A81" s="60">
        <v>78</v>
      </c>
      <c r="B81" s="62"/>
      <c r="C81" s="63"/>
      <c r="D81" s="66"/>
      <c r="E81" s="64"/>
      <c r="F81" s="68"/>
      <c r="G81" s="68"/>
      <c r="H81" s="65"/>
    </row>
    <row r="82" spans="1:8" ht="15" x14ac:dyDescent="0.3">
      <c r="A82" s="60">
        <v>79</v>
      </c>
      <c r="B82" s="62"/>
      <c r="C82" s="63"/>
      <c r="D82" s="66"/>
      <c r="E82" s="64"/>
      <c r="F82" s="68"/>
      <c r="G82" s="68"/>
      <c r="H82" s="65"/>
    </row>
    <row r="83" spans="1:8" ht="15" x14ac:dyDescent="0.3">
      <c r="A83" s="60">
        <v>80</v>
      </c>
      <c r="B83" s="62"/>
      <c r="C83" s="63"/>
      <c r="D83" s="66"/>
      <c r="E83" s="64"/>
      <c r="F83" s="68"/>
      <c r="G83" s="68"/>
      <c r="H83" s="65"/>
    </row>
  </sheetData>
  <conditionalFormatting sqref="G4:G8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:G8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9:F8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7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"/>
  <sheetViews>
    <sheetView topLeftCell="D24" zoomScale="87" zoomScaleNormal="87" workbookViewId="0">
      <selection activeCell="V59" sqref="V59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20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1.71093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27" width="9.140625" style="12"/>
    <col min="28" max="30" width="9.28515625" style="12" bestFit="1" customWidth="1"/>
    <col min="31" max="31" width="12.28515625" style="12" customWidth="1"/>
    <col min="32" max="32" width="10.140625" style="12" bestFit="1" customWidth="1"/>
    <col min="33" max="36" width="9.28515625" style="12" bestFit="1" customWidth="1"/>
    <col min="37" max="16384" width="9.140625" style="12"/>
  </cols>
  <sheetData>
    <row r="1" spans="1:37" ht="17.25" thickBot="1" x14ac:dyDescent="0.35">
      <c r="A1" s="5" t="s">
        <v>13</v>
      </c>
      <c r="B1" s="6"/>
      <c r="C1" s="7"/>
      <c r="D1" s="6"/>
      <c r="E1" s="8"/>
      <c r="F1" s="9" t="s">
        <v>1</v>
      </c>
      <c r="G1" s="9" t="s">
        <v>2</v>
      </c>
      <c r="H1" s="10" t="s">
        <v>3</v>
      </c>
      <c r="I1" s="11" t="s">
        <v>4</v>
      </c>
      <c r="J1" s="11" t="s">
        <v>5</v>
      </c>
      <c r="K1" s="11" t="s">
        <v>6</v>
      </c>
      <c r="L1" s="11" t="s">
        <v>7</v>
      </c>
      <c r="N1" s="52" t="s">
        <v>25</v>
      </c>
      <c r="O1" s="54" t="s">
        <v>26</v>
      </c>
      <c r="P1" s="53" t="s">
        <v>27</v>
      </c>
      <c r="Q1" s="53" t="s">
        <v>28</v>
      </c>
      <c r="R1" s="13" t="s">
        <v>19</v>
      </c>
      <c r="AB1" s="3"/>
      <c r="AC1" s="14" t="s">
        <v>14</v>
      </c>
      <c r="AD1" s="14"/>
      <c r="AE1" s="14"/>
      <c r="AF1" s="3"/>
      <c r="AG1" s="3"/>
      <c r="AH1" s="15">
        <f ca="1">RANDBETWEEN(100,150)</f>
        <v>138</v>
      </c>
      <c r="AI1" s="15">
        <f ca="1">RANDBETWEEN(5,15)</f>
        <v>13</v>
      </c>
      <c r="AJ1" s="15">
        <v>0.1</v>
      </c>
      <c r="AK1" s="3"/>
    </row>
    <row r="2" spans="1:37" ht="17.25" thickBot="1" x14ac:dyDescent="0.35">
      <c r="A2" s="16" t="s">
        <v>0</v>
      </c>
      <c r="B2" s="17" t="s">
        <v>21</v>
      </c>
      <c r="C2" s="18" t="s">
        <v>15</v>
      </c>
      <c r="D2" s="19" t="s">
        <v>18</v>
      </c>
      <c r="F2" s="21" t="str">
        <f ca="1">G2&amp;" - "&amp;H2</f>
        <v>1000 - 2000</v>
      </c>
      <c r="G2" s="22">
        <f ca="1">Y4</f>
        <v>1000</v>
      </c>
      <c r="H2" s="23">
        <f t="shared" ref="H2:H14" ca="1" si="0">G2+$Y$3</f>
        <v>2000</v>
      </c>
      <c r="I2" s="24">
        <f ca="1">COUNTIF($C$3:$C$77, "&lt;"&amp;H2)</f>
        <v>6</v>
      </c>
      <c r="J2" s="24">
        <f ca="1">I2</f>
        <v>6</v>
      </c>
      <c r="K2" s="25">
        <f t="shared" ref="K2:K14" ca="1" si="1">J2/$J$15</f>
        <v>0.08</v>
      </c>
      <c r="L2" s="26">
        <f t="shared" ref="L2:L14" ca="1" si="2">I2/$J$15</f>
        <v>0.08</v>
      </c>
      <c r="N2" s="46" t="s">
        <v>8</v>
      </c>
      <c r="O2" s="49">
        <f ca="1">AVERAGE(B$3:B$77)</f>
        <v>6105.28</v>
      </c>
      <c r="P2" s="49">
        <f ca="1">AVERAGE(C$3:C$77)</f>
        <v>6105.28</v>
      </c>
      <c r="Q2" s="49">
        <f ca="1">AVERAGE(D$3:D$77)</f>
        <v>6105.28</v>
      </c>
      <c r="V2" s="12" t="s">
        <v>40</v>
      </c>
      <c r="Y2" s="12">
        <f ca="1">ROUND(O6/10,0)</f>
        <v>1215</v>
      </c>
      <c r="AB2" s="3"/>
      <c r="AC2" s="15"/>
      <c r="AD2" s="15"/>
      <c r="AE2" s="15" t="s">
        <v>20</v>
      </c>
      <c r="AF2" s="3" t="s">
        <v>16</v>
      </c>
      <c r="AG2" s="3" t="s">
        <v>17</v>
      </c>
      <c r="AH2" s="3"/>
      <c r="AI2" s="4"/>
      <c r="AJ2" s="3"/>
      <c r="AK2" s="3"/>
    </row>
    <row r="3" spans="1:37" ht="16.5" x14ac:dyDescent="0.3">
      <c r="A3" s="1">
        <v>1</v>
      </c>
      <c r="B3" s="27">
        <f t="shared" ref="B3:B34" ca="1" si="3">INDEX($AG$3:$AG$77,RANK(AB3,$AB$3:$AB$77))</f>
        <v>2489</v>
      </c>
      <c r="C3" s="28">
        <f ca="1">SMALL($AG$3:$AG$77,AC3)</f>
        <v>1233</v>
      </c>
      <c r="D3" s="29">
        <f ca="1">AG3</f>
        <v>1233</v>
      </c>
      <c r="E3" s="30"/>
      <c r="F3" s="31" t="str">
        <f t="shared" ref="F3:F14" ca="1" si="4">G3&amp;" - "&amp;H3</f>
        <v>2000 - 3000</v>
      </c>
      <c r="G3" s="32">
        <f ca="1">H2</f>
        <v>2000</v>
      </c>
      <c r="H3" s="33">
        <f t="shared" ca="1" si="0"/>
        <v>3000</v>
      </c>
      <c r="I3" s="34">
        <f t="shared" ref="I3:I14" ca="1" si="5">COUNTIF($C$3:$C$77, "&lt;"&amp;H3)</f>
        <v>13</v>
      </c>
      <c r="J3" s="34">
        <f ca="1">I3-I2</f>
        <v>7</v>
      </c>
      <c r="K3" s="35">
        <f t="shared" ca="1" si="1"/>
        <v>9.3333333333333338E-2</v>
      </c>
      <c r="L3" s="36">
        <f t="shared" ca="1" si="2"/>
        <v>0.17333333333333334</v>
      </c>
      <c r="N3" s="71" t="s">
        <v>37</v>
      </c>
      <c r="O3" s="71">
        <f ca="1">MEDIAN(B$3:B$77)</f>
        <v>6014</v>
      </c>
      <c r="P3" s="71">
        <f ca="1">MEDIAN(C$3:C$77)</f>
        <v>6014</v>
      </c>
      <c r="Q3" s="71">
        <f ca="1">MEDIAN(D$3:D$77)</f>
        <v>6014</v>
      </c>
      <c r="V3" s="12" t="s">
        <v>41</v>
      </c>
      <c r="Y3" s="12">
        <f ca="1">ROUND(Y2,-LEN(Y2)+1)</f>
        <v>1000</v>
      </c>
      <c r="AB3" s="3">
        <f t="shared" ref="AB3:AB66" ca="1" si="6">RAND()</f>
        <v>0.87455419724845274</v>
      </c>
      <c r="AC3" s="15">
        <v>1</v>
      </c>
      <c r="AD3" s="15">
        <v>1</v>
      </c>
      <c r="AE3" s="15">
        <f ca="1">INT($AH$1+$AI$1*AD3)</f>
        <v>151</v>
      </c>
      <c r="AF3" s="37">
        <f ca="1">(VLOOKUP(MOD(AD3,ROUNDUP($Y$7,0)),$V$8:$W$12,2)+7)+RAND()*VLOOKUP(MOD(AD3,ROUNDUP($Y$7,0)),$V$8:$W$12,2)</f>
        <v>8.1634868432100269</v>
      </c>
      <c r="AG3" s="3">
        <f ca="1">ROUND(AE3*AF3,0)</f>
        <v>1233</v>
      </c>
      <c r="AH3" s="3"/>
      <c r="AI3" s="4"/>
      <c r="AJ3" s="3"/>
      <c r="AK3" s="3"/>
    </row>
    <row r="4" spans="1:37" ht="16.5" x14ac:dyDescent="0.3">
      <c r="A4" s="1">
        <v>2</v>
      </c>
      <c r="B4" s="27">
        <f t="shared" ca="1" si="3"/>
        <v>8183</v>
      </c>
      <c r="C4" s="28">
        <f t="shared" ref="C4:C67" ca="1" si="7">SMALL($AG$3:$AG$77,AC4)</f>
        <v>1619</v>
      </c>
      <c r="D4" s="29">
        <f t="shared" ref="D4:D67" ca="1" si="8">AG4</f>
        <v>1619</v>
      </c>
      <c r="E4" s="30"/>
      <c r="F4" s="31" t="str">
        <f t="shared" ca="1" si="4"/>
        <v>3000 - 4000</v>
      </c>
      <c r="G4" s="32">
        <f t="shared" ref="G4:G13" ca="1" si="9">H3</f>
        <v>3000</v>
      </c>
      <c r="H4" s="33">
        <f t="shared" ca="1" si="0"/>
        <v>4000</v>
      </c>
      <c r="I4" s="34">
        <f t="shared" ca="1" si="5"/>
        <v>21</v>
      </c>
      <c r="J4" s="34">
        <f t="shared" ref="J4:J14" ca="1" si="10">I4-I3</f>
        <v>8</v>
      </c>
      <c r="K4" s="35">
        <f t="shared" ca="1" si="1"/>
        <v>0.10666666666666667</v>
      </c>
      <c r="L4" s="36">
        <f t="shared" ca="1" si="2"/>
        <v>0.28000000000000003</v>
      </c>
      <c r="N4" s="47" t="s">
        <v>9</v>
      </c>
      <c r="O4" s="50">
        <f ca="1">MAX(B$3:B$77)</f>
        <v>13385</v>
      </c>
      <c r="P4" s="50">
        <f ca="1">MAX(C$3:C$77)</f>
        <v>13385</v>
      </c>
      <c r="Q4" s="50">
        <f ca="1">MAX(D$3:D$77)</f>
        <v>13385</v>
      </c>
      <c r="V4" s="12" t="s">
        <v>42</v>
      </c>
      <c r="Y4" s="12">
        <f ca="1">Y3*INT(O5/Y3)</f>
        <v>1000</v>
      </c>
      <c r="AB4" s="3">
        <f t="shared" ca="1" si="6"/>
        <v>0.41311321727610428</v>
      </c>
      <c r="AC4" s="15">
        <v>2</v>
      </c>
      <c r="AD4" s="15">
        <v>2</v>
      </c>
      <c r="AE4" s="15">
        <f t="shared" ref="AE4:AE67" ca="1" si="11">INT($AH$1+$AI$1*AD4)</f>
        <v>164</v>
      </c>
      <c r="AF4" s="37">
        <f t="shared" ref="AF4:AF67" ca="1" si="12">(VLOOKUP(MOD(AD4,ROUNDUP($Y$7,0)),$V$8:$W$12,2)+7)+RAND()*VLOOKUP(MOD(AD4,ROUNDUP($Y$7,0)),$V$8:$W$12,2)</f>
        <v>9.8738081043315677</v>
      </c>
      <c r="AG4" s="3">
        <f t="shared" ref="AG4:AG67" ca="1" si="13">ROUND(AE4*AF4,0)</f>
        <v>1619</v>
      </c>
      <c r="AH4" s="3"/>
      <c r="AI4" s="4"/>
      <c r="AJ4" s="3"/>
      <c r="AK4" s="3"/>
    </row>
    <row r="5" spans="1:37" ht="16.5" x14ac:dyDescent="0.3">
      <c r="A5" s="1">
        <v>3</v>
      </c>
      <c r="B5" s="27">
        <f t="shared" ca="1" si="3"/>
        <v>4079</v>
      </c>
      <c r="C5" s="28">
        <f t="shared" ca="1" si="7"/>
        <v>1638</v>
      </c>
      <c r="D5" s="29">
        <f t="shared" ca="1" si="8"/>
        <v>1803</v>
      </c>
      <c r="E5" s="30"/>
      <c r="F5" s="31" t="str">
        <f t="shared" ca="1" si="4"/>
        <v>4000 - 5000</v>
      </c>
      <c r="G5" s="32">
        <f t="shared" ca="1" si="9"/>
        <v>4000</v>
      </c>
      <c r="H5" s="33">
        <f t="shared" ca="1" si="0"/>
        <v>5000</v>
      </c>
      <c r="I5" s="34">
        <f t="shared" ca="1" si="5"/>
        <v>30</v>
      </c>
      <c r="J5" s="34">
        <f t="shared" ca="1" si="10"/>
        <v>9</v>
      </c>
      <c r="K5" s="35">
        <f t="shared" ca="1" si="1"/>
        <v>0.12</v>
      </c>
      <c r="L5" s="36">
        <f t="shared" ca="1" si="2"/>
        <v>0.4</v>
      </c>
      <c r="N5" s="47" t="s">
        <v>10</v>
      </c>
      <c r="O5" s="50">
        <f ca="1">MIN(B$3:B$77)</f>
        <v>1233</v>
      </c>
      <c r="P5" s="50">
        <f ca="1">MIN(C$3:C$77)</f>
        <v>1233</v>
      </c>
      <c r="Q5" s="50">
        <f ca="1">MIN(D$3:D$77)</f>
        <v>1233</v>
      </c>
      <c r="V5" s="12" t="s">
        <v>39</v>
      </c>
      <c r="Y5" s="12">
        <f ca="1">ROUNDUP(O4/Y3,0)</f>
        <v>14</v>
      </c>
      <c r="AB5" s="3">
        <f t="shared" ca="1" si="6"/>
        <v>0.65810929901122595</v>
      </c>
      <c r="AC5" s="15">
        <v>3</v>
      </c>
      <c r="AD5" s="15">
        <v>3</v>
      </c>
      <c r="AE5" s="15">
        <f t="shared" ca="1" si="11"/>
        <v>177</v>
      </c>
      <c r="AF5" s="37">
        <f t="shared" ca="1" si="12"/>
        <v>10.188087688838499</v>
      </c>
      <c r="AG5" s="3">
        <f t="shared" ca="1" si="13"/>
        <v>1803</v>
      </c>
      <c r="AH5" s="3"/>
      <c r="AI5" s="4"/>
      <c r="AJ5" s="3"/>
      <c r="AK5" s="3"/>
    </row>
    <row r="6" spans="1:37" ht="16.5" x14ac:dyDescent="0.3">
      <c r="A6" s="1">
        <v>4</v>
      </c>
      <c r="B6" s="27">
        <f t="shared" ca="1" si="3"/>
        <v>8010</v>
      </c>
      <c r="C6" s="28">
        <f t="shared" ca="1" si="7"/>
        <v>1787</v>
      </c>
      <c r="D6" s="29">
        <f t="shared" ca="1" si="8"/>
        <v>1977</v>
      </c>
      <c r="E6" s="30"/>
      <c r="F6" s="31" t="str">
        <f t="shared" ca="1" si="4"/>
        <v>5000 - 6000</v>
      </c>
      <c r="G6" s="32">
        <f t="shared" ca="1" si="9"/>
        <v>5000</v>
      </c>
      <c r="H6" s="33">
        <f t="shared" ca="1" si="0"/>
        <v>6000</v>
      </c>
      <c r="I6" s="34">
        <f t="shared" ca="1" si="5"/>
        <v>37</v>
      </c>
      <c r="J6" s="34">
        <f t="shared" ca="1" si="10"/>
        <v>7</v>
      </c>
      <c r="K6" s="35">
        <f t="shared" ca="1" si="1"/>
        <v>9.3333333333333338E-2</v>
      </c>
      <c r="L6" s="36">
        <f t="shared" ca="1" si="2"/>
        <v>0.49333333333333335</v>
      </c>
      <c r="N6" s="47" t="s">
        <v>1</v>
      </c>
      <c r="O6" s="50">
        <f ca="1">O4-O5</f>
        <v>12152</v>
      </c>
      <c r="P6" s="50">
        <f ca="1">P4-P5</f>
        <v>12152</v>
      </c>
      <c r="Q6" s="50">
        <f ca="1">Q4-Q5</f>
        <v>12152</v>
      </c>
      <c r="V6" s="20" t="s">
        <v>43</v>
      </c>
      <c r="W6" s="20"/>
      <c r="X6" s="20"/>
      <c r="Y6" s="12">
        <f ca="1">Y5*Y3</f>
        <v>14000</v>
      </c>
      <c r="AB6" s="3">
        <f t="shared" ca="1" si="6"/>
        <v>0.18609038614186746</v>
      </c>
      <c r="AC6" s="15">
        <v>4</v>
      </c>
      <c r="AD6" s="15">
        <v>4</v>
      </c>
      <c r="AE6" s="15">
        <f t="shared" ca="1" si="11"/>
        <v>190</v>
      </c>
      <c r="AF6" s="37">
        <f t="shared" ca="1" si="12"/>
        <v>10.404300629334124</v>
      </c>
      <c r="AG6" s="3">
        <f t="shared" ca="1" si="13"/>
        <v>1977</v>
      </c>
      <c r="AH6" s="3"/>
      <c r="AI6" s="4"/>
      <c r="AJ6" s="3"/>
      <c r="AK6" s="3"/>
    </row>
    <row r="7" spans="1:37" ht="16.5" x14ac:dyDescent="0.3">
      <c r="A7" s="1">
        <v>5</v>
      </c>
      <c r="B7" s="27">
        <f t="shared" ca="1" si="3"/>
        <v>1977</v>
      </c>
      <c r="C7" s="28">
        <f t="shared" ca="1" si="7"/>
        <v>1803</v>
      </c>
      <c r="D7" s="29">
        <f t="shared" ca="1" si="8"/>
        <v>1638</v>
      </c>
      <c r="E7" s="30"/>
      <c r="F7" s="31" t="str">
        <f t="shared" ca="1" si="4"/>
        <v>6000 - 7000</v>
      </c>
      <c r="G7" s="32">
        <f t="shared" ca="1" si="9"/>
        <v>6000</v>
      </c>
      <c r="H7" s="33">
        <f t="shared" ca="1" si="0"/>
        <v>7000</v>
      </c>
      <c r="I7" s="34">
        <f t="shared" ca="1" si="5"/>
        <v>46</v>
      </c>
      <c r="J7" s="34">
        <f t="shared" ca="1" si="10"/>
        <v>9</v>
      </c>
      <c r="K7" s="35">
        <f t="shared" ca="1" si="1"/>
        <v>0.12</v>
      </c>
      <c r="L7" s="36">
        <f t="shared" ca="1" si="2"/>
        <v>0.61333333333333329</v>
      </c>
      <c r="N7" s="47" t="s">
        <v>11</v>
      </c>
      <c r="O7" s="50">
        <f ca="1">_xlfn.STDEV.S(B$3:B$77)</f>
        <v>2900.792089217161</v>
      </c>
      <c r="P7" s="50">
        <f ca="1">_xlfn.STDEV.S(C$3:C$77)</f>
        <v>2900.792089217161</v>
      </c>
      <c r="Q7" s="50">
        <f ca="1">_xlfn.STDEV.S(D$3:D$77)</f>
        <v>2900.792089217161</v>
      </c>
      <c r="V7" s="12" t="s">
        <v>44</v>
      </c>
      <c r="Y7" s="12">
        <v>5</v>
      </c>
      <c r="AB7" s="3">
        <f t="shared" ca="1" si="6"/>
        <v>0.92254296863270369</v>
      </c>
      <c r="AC7" s="15">
        <v>5</v>
      </c>
      <c r="AD7" s="15">
        <v>5</v>
      </c>
      <c r="AE7" s="15">
        <f t="shared" ca="1" si="11"/>
        <v>203</v>
      </c>
      <c r="AF7" s="37">
        <f t="shared" ca="1" si="12"/>
        <v>8.0672634327526325</v>
      </c>
      <c r="AG7" s="3">
        <f t="shared" ca="1" si="13"/>
        <v>1638</v>
      </c>
      <c r="AH7" s="3"/>
      <c r="AI7" s="4"/>
      <c r="AJ7" s="3"/>
      <c r="AK7" s="3"/>
    </row>
    <row r="8" spans="1:37" ht="16.5" x14ac:dyDescent="0.3">
      <c r="A8" s="1">
        <v>6</v>
      </c>
      <c r="B8" s="27">
        <f t="shared" ca="1" si="3"/>
        <v>2951</v>
      </c>
      <c r="C8" s="28">
        <f t="shared" ca="1" si="7"/>
        <v>1977</v>
      </c>
      <c r="D8" s="29">
        <f t="shared" ca="1" si="8"/>
        <v>1787</v>
      </c>
      <c r="E8" s="30"/>
      <c r="F8" s="31" t="str">
        <f t="shared" ca="1" si="4"/>
        <v>7000 - 8000</v>
      </c>
      <c r="G8" s="32">
        <f t="shared" ca="1" si="9"/>
        <v>7000</v>
      </c>
      <c r="H8" s="33">
        <f t="shared" ca="1" si="0"/>
        <v>8000</v>
      </c>
      <c r="I8" s="34">
        <f t="shared" ca="1" si="5"/>
        <v>51</v>
      </c>
      <c r="J8" s="34">
        <f t="shared" ca="1" si="10"/>
        <v>5</v>
      </c>
      <c r="K8" s="35">
        <f t="shared" ca="1" si="1"/>
        <v>6.6666666666666666E-2</v>
      </c>
      <c r="L8" s="36">
        <f t="shared" ca="1" si="2"/>
        <v>0.68</v>
      </c>
      <c r="N8" s="47" t="s">
        <v>12</v>
      </c>
      <c r="O8" s="50">
        <f ca="1">O7/O2</f>
        <v>0.47512842805197486</v>
      </c>
      <c r="P8" s="50">
        <f ca="1">P7/P2</f>
        <v>0.47512842805197486</v>
      </c>
      <c r="Q8" s="50">
        <f ca="1">Q7/Q2</f>
        <v>0.47512842805197486</v>
      </c>
      <c r="V8" s="12">
        <v>0</v>
      </c>
      <c r="W8" s="12">
        <v>1</v>
      </c>
      <c r="AB8" s="3">
        <f t="shared" ca="1" si="6"/>
        <v>0.74985797812616273</v>
      </c>
      <c r="AC8" s="15">
        <v>6</v>
      </c>
      <c r="AD8" s="15">
        <v>6</v>
      </c>
      <c r="AE8" s="15">
        <f t="shared" ca="1" si="11"/>
        <v>216</v>
      </c>
      <c r="AF8" s="37">
        <f t="shared" ca="1" si="12"/>
        <v>8.2732821121682694</v>
      </c>
      <c r="AG8" s="3">
        <f t="shared" ca="1" si="13"/>
        <v>1787</v>
      </c>
      <c r="AH8" s="3"/>
      <c r="AI8" s="4"/>
      <c r="AJ8" s="3"/>
      <c r="AK8" s="3"/>
    </row>
    <row r="9" spans="1:37" ht="16.5" x14ac:dyDescent="0.3">
      <c r="A9" s="1">
        <v>7</v>
      </c>
      <c r="B9" s="27">
        <f t="shared" ca="1" si="3"/>
        <v>3432</v>
      </c>
      <c r="C9" s="28">
        <f t="shared" ca="1" si="7"/>
        <v>2340</v>
      </c>
      <c r="D9" s="29">
        <f t="shared" ca="1" si="8"/>
        <v>2489</v>
      </c>
      <c r="E9" s="30"/>
      <c r="F9" s="31" t="str">
        <f t="shared" ca="1" si="4"/>
        <v>8000 - 9000</v>
      </c>
      <c r="G9" s="32">
        <f t="shared" ca="1" si="9"/>
        <v>8000</v>
      </c>
      <c r="H9" s="33">
        <f t="shared" ca="1" si="0"/>
        <v>9000</v>
      </c>
      <c r="I9" s="34">
        <f t="shared" ca="1" si="5"/>
        <v>61</v>
      </c>
      <c r="J9" s="34">
        <f t="shared" ca="1" si="10"/>
        <v>10</v>
      </c>
      <c r="K9" s="35">
        <f t="shared" ca="1" si="1"/>
        <v>0.13333333333333333</v>
      </c>
      <c r="L9" s="36">
        <f t="shared" ca="1" si="2"/>
        <v>0.81333333333333335</v>
      </c>
      <c r="N9" s="71" t="s">
        <v>38</v>
      </c>
      <c r="O9" s="72">
        <f ca="1">O2/O3</f>
        <v>1.015177918190888</v>
      </c>
      <c r="P9" s="72">
        <f t="shared" ref="P9:Q9" ca="1" si="14">P2/P3</f>
        <v>1.015177918190888</v>
      </c>
      <c r="Q9" s="72">
        <f t="shared" ca="1" si="14"/>
        <v>1.015177918190888</v>
      </c>
      <c r="V9" s="12">
        <v>1</v>
      </c>
      <c r="W9" s="12">
        <v>1</v>
      </c>
      <c r="AB9" s="3">
        <f t="shared" ca="1" si="6"/>
        <v>0.73261311548066455</v>
      </c>
      <c r="AC9" s="15">
        <v>8</v>
      </c>
      <c r="AD9" s="15">
        <v>7</v>
      </c>
      <c r="AE9" s="15">
        <f t="shared" ca="1" si="11"/>
        <v>229</v>
      </c>
      <c r="AF9" s="37">
        <f t="shared" ca="1" si="12"/>
        <v>10.870827517785314</v>
      </c>
      <c r="AG9" s="3">
        <f t="shared" ca="1" si="13"/>
        <v>2489</v>
      </c>
      <c r="AH9" s="3"/>
      <c r="AI9" s="4"/>
      <c r="AJ9" s="3"/>
      <c r="AK9" s="3"/>
    </row>
    <row r="10" spans="1:37" ht="17.25" thickBot="1" x14ac:dyDescent="0.35">
      <c r="A10" s="1">
        <v>8</v>
      </c>
      <c r="B10" s="27">
        <f t="shared" ca="1" si="3"/>
        <v>10819</v>
      </c>
      <c r="C10" s="28">
        <f t="shared" ca="1" si="7"/>
        <v>2300</v>
      </c>
      <c r="D10" s="29">
        <f t="shared" ca="1" si="8"/>
        <v>3054</v>
      </c>
      <c r="E10" s="30"/>
      <c r="F10" s="31" t="str">
        <f t="shared" ca="1" si="4"/>
        <v>9000 - 10000</v>
      </c>
      <c r="G10" s="32">
        <f t="shared" ca="1" si="9"/>
        <v>9000</v>
      </c>
      <c r="H10" s="33">
        <f t="shared" ca="1" si="0"/>
        <v>10000</v>
      </c>
      <c r="I10" s="34">
        <f t="shared" ca="1" si="5"/>
        <v>68</v>
      </c>
      <c r="J10" s="34">
        <f t="shared" ca="1" si="10"/>
        <v>7</v>
      </c>
      <c r="K10" s="35">
        <f t="shared" ca="1" si="1"/>
        <v>9.3333333333333338E-2</v>
      </c>
      <c r="L10" s="36">
        <f t="shared" ca="1" si="2"/>
        <v>0.90666666666666662</v>
      </c>
      <c r="N10" s="48" t="s">
        <v>29</v>
      </c>
      <c r="O10" s="51">
        <f ca="1">O6/O2</f>
        <v>1.9904083023219248</v>
      </c>
      <c r="P10" s="51">
        <f ca="1">P6/P2</f>
        <v>1.9904083023219248</v>
      </c>
      <c r="Q10" s="51">
        <f ca="1">Q6/Q2</f>
        <v>1.9904083023219248</v>
      </c>
      <c r="V10" s="12">
        <v>2</v>
      </c>
      <c r="W10" s="12">
        <v>2</v>
      </c>
      <c r="AB10" s="3">
        <f t="shared" ca="1" si="6"/>
        <v>0.11743772898030713</v>
      </c>
      <c r="AC10" s="15">
        <v>7</v>
      </c>
      <c r="AD10" s="15">
        <v>8</v>
      </c>
      <c r="AE10" s="15">
        <f ca="1">INT($AH$1+$AI$1*AD10)</f>
        <v>242</v>
      </c>
      <c r="AF10" s="37">
        <f t="shared" ca="1" si="12"/>
        <v>12.620728823242009</v>
      </c>
      <c r="AG10" s="3">
        <f t="shared" ca="1" si="13"/>
        <v>3054</v>
      </c>
      <c r="AH10" s="3"/>
      <c r="AI10" s="4"/>
      <c r="AJ10" s="3"/>
      <c r="AK10" s="3"/>
    </row>
    <row r="11" spans="1:37" ht="16.5" x14ac:dyDescent="0.3">
      <c r="A11" s="1">
        <v>9</v>
      </c>
      <c r="B11" s="27">
        <f t="shared" ca="1" si="3"/>
        <v>7766</v>
      </c>
      <c r="C11" s="28">
        <f t="shared" ca="1" si="7"/>
        <v>2928</v>
      </c>
      <c r="D11" s="29">
        <f t="shared" ca="1" si="8"/>
        <v>2340</v>
      </c>
      <c r="E11" s="30"/>
      <c r="F11" s="31" t="str">
        <f t="shared" ca="1" si="4"/>
        <v>10000 - 11000</v>
      </c>
      <c r="G11" s="32">
        <f t="shared" ca="1" si="9"/>
        <v>10000</v>
      </c>
      <c r="H11" s="33">
        <f t="shared" ca="1" si="0"/>
        <v>11000</v>
      </c>
      <c r="I11" s="34">
        <f t="shared" ca="1" si="5"/>
        <v>72</v>
      </c>
      <c r="J11" s="34">
        <f t="shared" ca="1" si="10"/>
        <v>4</v>
      </c>
      <c r="K11" s="35">
        <f t="shared" ca="1" si="1"/>
        <v>5.3333333333333337E-2</v>
      </c>
      <c r="L11" s="36">
        <f t="shared" ca="1" si="2"/>
        <v>0.96</v>
      </c>
      <c r="V11" s="12">
        <v>3</v>
      </c>
      <c r="W11" s="12">
        <v>3</v>
      </c>
      <c r="AB11" s="3">
        <f t="shared" ca="1" si="6"/>
        <v>0.21851196311427745</v>
      </c>
      <c r="AC11" s="15">
        <v>12</v>
      </c>
      <c r="AD11" s="15">
        <v>9</v>
      </c>
      <c r="AE11" s="15">
        <f t="shared" ca="1" si="11"/>
        <v>255</v>
      </c>
      <c r="AF11" s="37">
        <f t="shared" ca="1" si="12"/>
        <v>9.1755331198589332</v>
      </c>
      <c r="AG11" s="3">
        <f t="shared" ca="1" si="13"/>
        <v>2340</v>
      </c>
      <c r="AH11" s="3"/>
      <c r="AI11" s="4"/>
      <c r="AJ11" s="3"/>
      <c r="AK11" s="3"/>
    </row>
    <row r="12" spans="1:37" ht="16.5" x14ac:dyDescent="0.3">
      <c r="A12" s="1">
        <v>10</v>
      </c>
      <c r="B12" s="27">
        <f t="shared" ca="1" si="3"/>
        <v>6256</v>
      </c>
      <c r="C12" s="28">
        <f t="shared" ca="1" si="7"/>
        <v>2363</v>
      </c>
      <c r="D12" s="29">
        <f t="shared" ca="1" si="8"/>
        <v>2363</v>
      </c>
      <c r="E12" s="30"/>
      <c r="F12" s="31" t="str">
        <f t="shared" ca="1" si="4"/>
        <v>11000 - 12000</v>
      </c>
      <c r="G12" s="32">
        <f t="shared" ca="1" si="9"/>
        <v>11000</v>
      </c>
      <c r="H12" s="33">
        <f t="shared" ca="1" si="0"/>
        <v>12000</v>
      </c>
      <c r="I12" s="34">
        <f t="shared" ca="1" si="5"/>
        <v>74</v>
      </c>
      <c r="J12" s="34">
        <f t="shared" ca="1" si="10"/>
        <v>2</v>
      </c>
      <c r="K12" s="35">
        <f t="shared" ca="1" si="1"/>
        <v>2.6666666666666668E-2</v>
      </c>
      <c r="L12" s="36">
        <f t="shared" ca="1" si="2"/>
        <v>0.98666666666666669</v>
      </c>
      <c r="V12" s="12">
        <v>4</v>
      </c>
      <c r="W12" s="12">
        <v>2</v>
      </c>
      <c r="AB12" s="3">
        <f t="shared" ca="1" si="6"/>
        <v>0.62715565564262266</v>
      </c>
      <c r="AC12" s="15">
        <v>9</v>
      </c>
      <c r="AD12" s="15">
        <v>10</v>
      </c>
      <c r="AE12" s="15">
        <f t="shared" ca="1" si="11"/>
        <v>268</v>
      </c>
      <c r="AF12" s="37">
        <f t="shared" ca="1" si="12"/>
        <v>8.8185512899924863</v>
      </c>
      <c r="AG12" s="3">
        <f t="shared" ca="1" si="13"/>
        <v>2363</v>
      </c>
      <c r="AH12" s="3"/>
      <c r="AI12" s="4"/>
      <c r="AJ12" s="3"/>
      <c r="AK12" s="3"/>
    </row>
    <row r="13" spans="1:37" ht="16.5" x14ac:dyDescent="0.3">
      <c r="A13" s="1">
        <v>11</v>
      </c>
      <c r="B13" s="27">
        <f t="shared" ca="1" si="3"/>
        <v>8006</v>
      </c>
      <c r="C13" s="28">
        <f t="shared" ca="1" si="7"/>
        <v>2489</v>
      </c>
      <c r="D13" s="29">
        <f t="shared" ca="1" si="8"/>
        <v>2300</v>
      </c>
      <c r="E13" s="30"/>
      <c r="F13" s="31" t="str">
        <f t="shared" ca="1" si="4"/>
        <v>12000 - 13000</v>
      </c>
      <c r="G13" s="32">
        <f t="shared" ca="1" si="9"/>
        <v>12000</v>
      </c>
      <c r="H13" s="33">
        <f t="shared" ca="1" si="0"/>
        <v>13000</v>
      </c>
      <c r="I13" s="34">
        <f t="shared" ca="1" si="5"/>
        <v>74</v>
      </c>
      <c r="J13" s="34">
        <f t="shared" ca="1" si="10"/>
        <v>0</v>
      </c>
      <c r="K13" s="35">
        <f t="shared" ca="1" si="1"/>
        <v>0</v>
      </c>
      <c r="L13" s="36">
        <f t="shared" ca="1" si="2"/>
        <v>0.98666666666666669</v>
      </c>
      <c r="AB13" s="3">
        <f t="shared" ca="1" si="6"/>
        <v>0.2837345354699693</v>
      </c>
      <c r="AC13" s="15">
        <v>10</v>
      </c>
      <c r="AD13" s="15">
        <v>11</v>
      </c>
      <c r="AE13" s="15">
        <f t="shared" ca="1" si="11"/>
        <v>281</v>
      </c>
      <c r="AF13" s="37">
        <f t="shared" ca="1" si="12"/>
        <v>8.1841844095228744</v>
      </c>
      <c r="AG13" s="3">
        <f t="shared" ca="1" si="13"/>
        <v>2300</v>
      </c>
      <c r="AH13" s="3"/>
      <c r="AI13" s="4"/>
      <c r="AJ13" s="3"/>
      <c r="AK13" s="3"/>
    </row>
    <row r="14" spans="1:37" ht="17.25" thickBot="1" x14ac:dyDescent="0.35">
      <c r="A14" s="1">
        <v>12</v>
      </c>
      <c r="B14" s="27">
        <f t="shared" ca="1" si="3"/>
        <v>7979</v>
      </c>
      <c r="C14" s="28">
        <f t="shared" ca="1" si="7"/>
        <v>2907</v>
      </c>
      <c r="D14" s="29">
        <f t="shared" ca="1" si="8"/>
        <v>3069</v>
      </c>
      <c r="E14" s="30"/>
      <c r="F14" s="38" t="str">
        <f t="shared" ca="1" si="4"/>
        <v>13000 - 14000</v>
      </c>
      <c r="G14" s="39">
        <f ca="1">H13</f>
        <v>13000</v>
      </c>
      <c r="H14" s="40">
        <f t="shared" ca="1" si="0"/>
        <v>14000</v>
      </c>
      <c r="I14" s="41">
        <f t="shared" ca="1" si="5"/>
        <v>75</v>
      </c>
      <c r="J14" s="41">
        <f t="shared" ca="1" si="10"/>
        <v>1</v>
      </c>
      <c r="K14" s="42">
        <f t="shared" ca="1" si="1"/>
        <v>1.3333333333333334E-2</v>
      </c>
      <c r="L14" s="43">
        <f t="shared" ca="1" si="2"/>
        <v>1</v>
      </c>
      <c r="AB14" s="3">
        <f t="shared" ca="1" si="6"/>
        <v>0.34198971652971377</v>
      </c>
      <c r="AC14" s="15">
        <v>11</v>
      </c>
      <c r="AD14" s="15">
        <v>12</v>
      </c>
      <c r="AE14" s="15">
        <f t="shared" ca="1" si="11"/>
        <v>294</v>
      </c>
      <c r="AF14" s="37">
        <f t="shared" ca="1" si="12"/>
        <v>10.437617912024853</v>
      </c>
      <c r="AG14" s="3">
        <f t="shared" ca="1" si="13"/>
        <v>3069</v>
      </c>
      <c r="AH14" s="3"/>
      <c r="AI14" s="4"/>
      <c r="AJ14" s="3"/>
      <c r="AK14" s="3"/>
    </row>
    <row r="15" spans="1:37" ht="16.5" x14ac:dyDescent="0.3">
      <c r="A15" s="1">
        <v>13</v>
      </c>
      <c r="B15" s="27">
        <f t="shared" ca="1" si="3"/>
        <v>4354</v>
      </c>
      <c r="C15" s="28">
        <f t="shared" ca="1" si="7"/>
        <v>3054</v>
      </c>
      <c r="D15" s="29">
        <f t="shared" ca="1" si="8"/>
        <v>3098</v>
      </c>
      <c r="E15" s="30"/>
      <c r="F15" s="44"/>
      <c r="G15" s="34"/>
      <c r="H15" s="34"/>
      <c r="I15" s="34"/>
      <c r="J15" s="34">
        <f ca="1">SUM(J2:J14)</f>
        <v>75</v>
      </c>
      <c r="K15" s="35">
        <f ca="1">SUM(K2:K14)</f>
        <v>0.99999999999999989</v>
      </c>
      <c r="L15" s="35"/>
      <c r="AB15" s="3">
        <f t="shared" ca="1" si="6"/>
        <v>0.57755938992397615</v>
      </c>
      <c r="AC15" s="15">
        <v>14</v>
      </c>
      <c r="AD15" s="15">
        <v>13</v>
      </c>
      <c r="AE15" s="15">
        <f t="shared" ca="1" si="11"/>
        <v>307</v>
      </c>
      <c r="AF15" s="37">
        <f t="shared" ca="1" si="12"/>
        <v>10.092680244353748</v>
      </c>
      <c r="AG15" s="3">
        <f t="shared" ca="1" si="13"/>
        <v>3098</v>
      </c>
      <c r="AH15" s="3"/>
      <c r="AI15" s="4"/>
      <c r="AJ15" s="3"/>
      <c r="AK15" s="3"/>
    </row>
    <row r="16" spans="1:37" ht="16.5" x14ac:dyDescent="0.3">
      <c r="A16" s="1">
        <v>14</v>
      </c>
      <c r="B16" s="27">
        <f t="shared" ca="1" si="3"/>
        <v>2363</v>
      </c>
      <c r="C16" s="28">
        <f t="shared" ca="1" si="7"/>
        <v>3098</v>
      </c>
      <c r="D16" s="29">
        <f t="shared" ca="1" si="8"/>
        <v>2928</v>
      </c>
      <c r="E16" s="30"/>
      <c r="F16" s="69"/>
      <c r="G16" s="69"/>
      <c r="H16" s="69"/>
      <c r="I16" s="69"/>
      <c r="J16" s="20"/>
      <c r="K16" s="20"/>
      <c r="L16" s="69"/>
      <c r="M16" s="20"/>
      <c r="N16" s="20"/>
      <c r="Q16" s="20"/>
      <c r="R16" s="20"/>
      <c r="S16" s="20"/>
      <c r="T16" s="20"/>
      <c r="Y16" s="20"/>
      <c r="Z16" s="20"/>
      <c r="AB16" s="3">
        <f t="shared" ca="1" si="6"/>
        <v>0.84291815010028548</v>
      </c>
      <c r="AC16" s="15">
        <v>16</v>
      </c>
      <c r="AD16" s="15">
        <v>14</v>
      </c>
      <c r="AE16" s="15">
        <f t="shared" ca="1" si="11"/>
        <v>320</v>
      </c>
      <c r="AF16" s="37">
        <f t="shared" ca="1" si="12"/>
        <v>9.148763198034306</v>
      </c>
      <c r="AG16" s="3">
        <f t="shared" ca="1" si="13"/>
        <v>2928</v>
      </c>
      <c r="AH16" s="3"/>
      <c r="AI16" s="4"/>
      <c r="AJ16" s="3"/>
      <c r="AK16" s="3"/>
    </row>
    <row r="17" spans="1:37" ht="16.5" x14ac:dyDescent="0.3">
      <c r="A17" s="1">
        <v>15</v>
      </c>
      <c r="B17" s="27">
        <f t="shared" ca="1" si="3"/>
        <v>8063</v>
      </c>
      <c r="C17" s="28">
        <f t="shared" ca="1" si="7"/>
        <v>3432</v>
      </c>
      <c r="D17" s="29">
        <f t="shared" ca="1" si="8"/>
        <v>2951</v>
      </c>
      <c r="E17" s="30"/>
      <c r="F17" s="20"/>
      <c r="G17" s="20"/>
      <c r="H17" s="20"/>
      <c r="I17" s="20"/>
      <c r="J17" s="70"/>
      <c r="K17" s="70"/>
      <c r="L17" s="20"/>
      <c r="M17" s="20"/>
      <c r="N17" s="20"/>
      <c r="Q17" s="20"/>
      <c r="R17" s="20"/>
      <c r="S17" s="20"/>
      <c r="T17" s="20"/>
      <c r="Y17" s="20"/>
      <c r="Z17" s="20"/>
      <c r="AB17" s="3">
        <f t="shared" ca="1" si="6"/>
        <v>0.12061486067330585</v>
      </c>
      <c r="AC17" s="15">
        <v>18</v>
      </c>
      <c r="AD17" s="15">
        <v>15</v>
      </c>
      <c r="AE17" s="15">
        <f t="shared" ca="1" si="11"/>
        <v>333</v>
      </c>
      <c r="AF17" s="37">
        <f t="shared" ca="1" si="12"/>
        <v>8.8615153766183283</v>
      </c>
      <c r="AG17" s="3">
        <f t="shared" ca="1" si="13"/>
        <v>2951</v>
      </c>
      <c r="AH17" s="3"/>
      <c r="AI17" s="4"/>
      <c r="AJ17" s="3"/>
      <c r="AK17" s="3"/>
    </row>
    <row r="18" spans="1:37" ht="16.5" x14ac:dyDescent="0.3">
      <c r="A18" s="1">
        <v>16</v>
      </c>
      <c r="B18" s="27">
        <f t="shared" ca="1" si="3"/>
        <v>11165</v>
      </c>
      <c r="C18" s="28">
        <f t="shared" ca="1" si="7"/>
        <v>2951</v>
      </c>
      <c r="D18" s="29">
        <f t="shared" ca="1" si="8"/>
        <v>2907</v>
      </c>
      <c r="E18" s="30"/>
      <c r="F18" s="20"/>
      <c r="G18" s="20"/>
      <c r="H18" s="20"/>
      <c r="I18" s="20"/>
      <c r="J18" s="20"/>
      <c r="K18" s="20"/>
      <c r="L18" s="20"/>
      <c r="M18" s="20"/>
      <c r="N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B18" s="3">
        <f t="shared" ca="1" si="6"/>
        <v>3.6348224209600155E-2</v>
      </c>
      <c r="AC18" s="15">
        <v>13</v>
      </c>
      <c r="AD18" s="15">
        <v>16</v>
      </c>
      <c r="AE18" s="15">
        <f t="shared" ca="1" si="11"/>
        <v>346</v>
      </c>
      <c r="AF18" s="37">
        <f t="shared" ca="1" si="12"/>
        <v>8.4012476685690149</v>
      </c>
      <c r="AG18" s="3">
        <f t="shared" ca="1" si="13"/>
        <v>2907</v>
      </c>
      <c r="AH18" s="3"/>
      <c r="AI18" s="4"/>
      <c r="AJ18" s="3"/>
      <c r="AK18" s="3"/>
    </row>
    <row r="19" spans="1:37" ht="16.5" x14ac:dyDescent="0.3">
      <c r="A19" s="1">
        <v>17</v>
      </c>
      <c r="B19" s="27">
        <f t="shared" ca="1" si="3"/>
        <v>9129</v>
      </c>
      <c r="C19" s="28">
        <f t="shared" ca="1" si="7"/>
        <v>3277</v>
      </c>
      <c r="D19" s="29">
        <f t="shared" ca="1" si="8"/>
        <v>3277</v>
      </c>
      <c r="E19" s="3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B19" s="3">
        <f t="shared" ca="1" si="6"/>
        <v>0.31629662847560724</v>
      </c>
      <c r="AC19" s="15">
        <v>17</v>
      </c>
      <c r="AD19" s="15">
        <v>17</v>
      </c>
      <c r="AE19" s="15">
        <f t="shared" ca="1" si="11"/>
        <v>359</v>
      </c>
      <c r="AF19" s="37">
        <f t="shared" ca="1" si="12"/>
        <v>9.129039971914489</v>
      </c>
      <c r="AG19" s="3">
        <f t="shared" ca="1" si="13"/>
        <v>3277</v>
      </c>
      <c r="AH19" s="3"/>
      <c r="AI19" s="4"/>
      <c r="AJ19" s="3"/>
      <c r="AK19" s="3"/>
    </row>
    <row r="20" spans="1:37" ht="16.5" x14ac:dyDescent="0.3">
      <c r="A20" s="1">
        <v>18</v>
      </c>
      <c r="B20" s="27">
        <f t="shared" ca="1" si="3"/>
        <v>3725</v>
      </c>
      <c r="C20" s="28">
        <f t="shared" ca="1" si="7"/>
        <v>3069</v>
      </c>
      <c r="D20" s="29">
        <f t="shared" ca="1" si="8"/>
        <v>3725</v>
      </c>
      <c r="E20" s="3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B20" s="3">
        <f t="shared" ca="1" si="6"/>
        <v>0.74297140644163961</v>
      </c>
      <c r="AC20" s="15">
        <v>15</v>
      </c>
      <c r="AD20" s="15">
        <v>18</v>
      </c>
      <c r="AE20" s="15">
        <f t="shared" ca="1" si="11"/>
        <v>372</v>
      </c>
      <c r="AF20" s="37">
        <f t="shared" ca="1" si="12"/>
        <v>10.01456142371341</v>
      </c>
      <c r="AG20" s="3">
        <f t="shared" ca="1" si="13"/>
        <v>3725</v>
      </c>
      <c r="AH20" s="3"/>
      <c r="AI20" s="4"/>
      <c r="AJ20" s="3"/>
      <c r="AK20" s="3"/>
    </row>
    <row r="21" spans="1:37" ht="16.5" x14ac:dyDescent="0.3">
      <c r="A21" s="1">
        <v>19</v>
      </c>
      <c r="B21" s="27">
        <f t="shared" ca="1" si="3"/>
        <v>6919</v>
      </c>
      <c r="C21" s="28">
        <f t="shared" ca="1" si="7"/>
        <v>3476</v>
      </c>
      <c r="D21" s="29">
        <f t="shared" ca="1" si="8"/>
        <v>3502</v>
      </c>
      <c r="E21" s="3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B21" s="3">
        <f t="shared" ca="1" si="6"/>
        <v>0.30411763206899922</v>
      </c>
      <c r="AC21" s="15">
        <v>19</v>
      </c>
      <c r="AD21" s="15">
        <v>19</v>
      </c>
      <c r="AE21" s="15">
        <f t="shared" ca="1" si="11"/>
        <v>385</v>
      </c>
      <c r="AF21" s="37">
        <f t="shared" ca="1" si="12"/>
        <v>9.096424908705897</v>
      </c>
      <c r="AG21" s="3">
        <f t="shared" ca="1" si="13"/>
        <v>3502</v>
      </c>
      <c r="AH21" s="3"/>
      <c r="AI21" s="4"/>
      <c r="AJ21" s="3"/>
      <c r="AK21" s="3"/>
    </row>
    <row r="22" spans="1:37" ht="16.5" x14ac:dyDescent="0.3">
      <c r="A22" s="1">
        <v>20</v>
      </c>
      <c r="B22" s="27">
        <f t="shared" ca="1" si="3"/>
        <v>9872</v>
      </c>
      <c r="C22" s="28">
        <f t="shared" ca="1" si="7"/>
        <v>3502</v>
      </c>
      <c r="D22" s="29">
        <f t="shared" ca="1" si="8"/>
        <v>3476</v>
      </c>
      <c r="E22" s="3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B22" s="3">
        <f t="shared" ca="1" si="6"/>
        <v>0.11800569910988068</v>
      </c>
      <c r="AC22" s="15">
        <v>20</v>
      </c>
      <c r="AD22" s="15">
        <v>20</v>
      </c>
      <c r="AE22" s="15">
        <f t="shared" ca="1" si="11"/>
        <v>398</v>
      </c>
      <c r="AF22" s="37">
        <f t="shared" ca="1" si="12"/>
        <v>8.7346554257617992</v>
      </c>
      <c r="AG22" s="3">
        <f t="shared" ca="1" si="13"/>
        <v>3476</v>
      </c>
      <c r="AH22" s="3"/>
      <c r="AI22" s="4"/>
      <c r="AJ22" s="3"/>
      <c r="AK22" s="3"/>
    </row>
    <row r="23" spans="1:37" ht="16.5" x14ac:dyDescent="0.3">
      <c r="A23" s="1">
        <v>21</v>
      </c>
      <c r="B23" s="27">
        <f t="shared" ca="1" si="3"/>
        <v>5765</v>
      </c>
      <c r="C23" s="28">
        <f t="shared" ca="1" si="7"/>
        <v>4079</v>
      </c>
      <c r="D23" s="29">
        <f t="shared" ca="1" si="8"/>
        <v>3432</v>
      </c>
      <c r="E23" s="3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B23" s="3">
        <f t="shared" ca="1" si="6"/>
        <v>0.45387852585449562</v>
      </c>
      <c r="AC23" s="15">
        <v>24</v>
      </c>
      <c r="AD23" s="15">
        <v>21</v>
      </c>
      <c r="AE23" s="15">
        <f t="shared" ca="1" si="11"/>
        <v>411</v>
      </c>
      <c r="AF23" s="37">
        <f t="shared" ca="1" si="12"/>
        <v>8.3501840581950191</v>
      </c>
      <c r="AG23" s="3">
        <f t="shared" ca="1" si="13"/>
        <v>3432</v>
      </c>
      <c r="AH23" s="3"/>
      <c r="AI23" s="4"/>
      <c r="AJ23" s="3"/>
      <c r="AK23" s="3"/>
    </row>
    <row r="24" spans="1:37" ht="16.5" x14ac:dyDescent="0.3">
      <c r="A24" s="1">
        <v>22</v>
      </c>
      <c r="B24" s="27">
        <f t="shared" ca="1" si="3"/>
        <v>7029</v>
      </c>
      <c r="C24" s="28">
        <f t="shared" ca="1" si="7"/>
        <v>4029</v>
      </c>
      <c r="D24" s="29">
        <f t="shared" ca="1" si="8"/>
        <v>4029</v>
      </c>
      <c r="E24" s="55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B24" s="3">
        <f t="shared" ca="1" si="6"/>
        <v>0.37483621026854863</v>
      </c>
      <c r="AC24" s="15">
        <v>22</v>
      </c>
      <c r="AD24" s="15">
        <v>22</v>
      </c>
      <c r="AE24" s="15">
        <f t="shared" ca="1" si="11"/>
        <v>424</v>
      </c>
      <c r="AF24" s="37">
        <f t="shared" ca="1" si="12"/>
        <v>9.5023033144758333</v>
      </c>
      <c r="AG24" s="3">
        <f t="shared" ca="1" si="13"/>
        <v>4029</v>
      </c>
      <c r="AH24" s="3"/>
      <c r="AI24" s="4"/>
      <c r="AJ24" s="3"/>
      <c r="AK24" s="3"/>
    </row>
    <row r="25" spans="1:37" ht="16.5" x14ac:dyDescent="0.3">
      <c r="A25" s="1">
        <v>23</v>
      </c>
      <c r="B25" s="27">
        <f t="shared" ca="1" si="3"/>
        <v>5436</v>
      </c>
      <c r="C25" s="28">
        <f t="shared" ca="1" si="7"/>
        <v>4069</v>
      </c>
      <c r="D25" s="29">
        <f t="shared" ca="1" si="8"/>
        <v>5579</v>
      </c>
      <c r="E25" s="55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B25" s="3">
        <f t="shared" ca="1" si="6"/>
        <v>0.53762810549707474</v>
      </c>
      <c r="AC25" s="15">
        <v>23</v>
      </c>
      <c r="AD25" s="15">
        <v>23</v>
      </c>
      <c r="AE25" s="15">
        <f t="shared" ca="1" si="11"/>
        <v>437</v>
      </c>
      <c r="AF25" s="37">
        <f t="shared" ca="1" si="12"/>
        <v>12.765883975588659</v>
      </c>
      <c r="AG25" s="3">
        <f t="shared" ca="1" si="13"/>
        <v>5579</v>
      </c>
      <c r="AH25" s="3"/>
      <c r="AI25" s="4"/>
      <c r="AJ25" s="3"/>
      <c r="AK25" s="3"/>
    </row>
    <row r="26" spans="1:37" ht="16.5" x14ac:dyDescent="0.3">
      <c r="A26" s="1">
        <v>24</v>
      </c>
      <c r="B26" s="27">
        <f t="shared" ca="1" si="3"/>
        <v>3098</v>
      </c>
      <c r="C26" s="28">
        <f t="shared" ca="1" si="7"/>
        <v>4354</v>
      </c>
      <c r="D26" s="29">
        <f t="shared" ca="1" si="8"/>
        <v>4431</v>
      </c>
      <c r="E26" s="55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B26" s="3">
        <f t="shared" ca="1" si="6"/>
        <v>0.79685899599636001</v>
      </c>
      <c r="AC26" s="15">
        <v>25</v>
      </c>
      <c r="AD26" s="15">
        <v>24</v>
      </c>
      <c r="AE26" s="15">
        <f t="shared" ca="1" si="11"/>
        <v>450</v>
      </c>
      <c r="AF26" s="37">
        <f t="shared" ca="1" si="12"/>
        <v>9.8472943716421426</v>
      </c>
      <c r="AG26" s="3">
        <f t="shared" ca="1" si="13"/>
        <v>4431</v>
      </c>
      <c r="AH26" s="3"/>
      <c r="AI26" s="4"/>
      <c r="AJ26" s="3"/>
      <c r="AK26" s="3"/>
    </row>
    <row r="27" spans="1:37" ht="16.5" x14ac:dyDescent="0.3">
      <c r="A27" s="1">
        <v>25</v>
      </c>
      <c r="B27" s="27">
        <f t="shared" ca="1" si="3"/>
        <v>7037</v>
      </c>
      <c r="C27" s="28">
        <f t="shared" ca="1" si="7"/>
        <v>3725</v>
      </c>
      <c r="D27" s="29">
        <f t="shared" ca="1" si="8"/>
        <v>4069</v>
      </c>
      <c r="E27" s="55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Z27" s="56"/>
      <c r="AA27" s="56"/>
      <c r="AB27" s="3">
        <f t="shared" ca="1" si="6"/>
        <v>0.55377860718164307</v>
      </c>
      <c r="AC27" s="15">
        <v>21</v>
      </c>
      <c r="AD27" s="15">
        <v>25</v>
      </c>
      <c r="AE27" s="15">
        <f t="shared" ca="1" si="11"/>
        <v>463</v>
      </c>
      <c r="AF27" s="37">
        <f t="shared" ca="1" si="12"/>
        <v>8.7883318888342732</v>
      </c>
      <c r="AG27" s="3">
        <f t="shared" ca="1" si="13"/>
        <v>4069</v>
      </c>
      <c r="AH27" s="3"/>
      <c r="AI27" s="4"/>
      <c r="AJ27" s="3"/>
      <c r="AK27" s="3"/>
    </row>
    <row r="28" spans="1:37" ht="16.5" x14ac:dyDescent="0.3">
      <c r="A28" s="1">
        <v>26</v>
      </c>
      <c r="B28" s="27">
        <f t="shared" ca="1" si="3"/>
        <v>4029</v>
      </c>
      <c r="C28" s="28">
        <f t="shared" ca="1" si="7"/>
        <v>4490</v>
      </c>
      <c r="D28" s="29">
        <f t="shared" ca="1" si="8"/>
        <v>4079</v>
      </c>
      <c r="E28" s="55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Z28" s="56"/>
      <c r="AA28" s="56"/>
      <c r="AB28" s="3">
        <f t="shared" ca="1" si="6"/>
        <v>0.68932768918985321</v>
      </c>
      <c r="AC28" s="15">
        <v>27</v>
      </c>
      <c r="AD28" s="15">
        <v>26</v>
      </c>
      <c r="AE28" s="15">
        <f t="shared" ca="1" si="11"/>
        <v>476</v>
      </c>
      <c r="AF28" s="37">
        <f t="shared" ca="1" si="12"/>
        <v>8.5698965681981836</v>
      </c>
      <c r="AG28" s="3">
        <f t="shared" ca="1" si="13"/>
        <v>4079</v>
      </c>
      <c r="AH28" s="3"/>
      <c r="AI28" s="4"/>
      <c r="AJ28" s="3"/>
      <c r="AK28" s="3"/>
    </row>
    <row r="29" spans="1:37" ht="16.5" x14ac:dyDescent="0.3">
      <c r="A29" s="1">
        <v>27</v>
      </c>
      <c r="B29" s="27">
        <f t="shared" ca="1" si="3"/>
        <v>6390</v>
      </c>
      <c r="C29" s="28">
        <f t="shared" ca="1" si="7"/>
        <v>4431</v>
      </c>
      <c r="D29" s="29">
        <f t="shared" ca="1" si="8"/>
        <v>4490</v>
      </c>
      <c r="E29" s="55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Z29" s="56"/>
      <c r="AA29" s="56"/>
      <c r="AB29" s="3">
        <f t="shared" ca="1" si="6"/>
        <v>0.41529422637992353</v>
      </c>
      <c r="AC29" s="15">
        <v>26</v>
      </c>
      <c r="AD29" s="15">
        <v>27</v>
      </c>
      <c r="AE29" s="15">
        <f t="shared" ca="1" si="11"/>
        <v>489</v>
      </c>
      <c r="AF29" s="37">
        <f t="shared" ca="1" si="12"/>
        <v>9.1816946040063208</v>
      </c>
      <c r="AG29" s="3">
        <f t="shared" ca="1" si="13"/>
        <v>4490</v>
      </c>
      <c r="AH29" s="3"/>
      <c r="AI29" s="4"/>
      <c r="AJ29" s="3"/>
      <c r="AK29" s="3"/>
    </row>
    <row r="30" spans="1:37" ht="16.5" x14ac:dyDescent="0.3">
      <c r="A30" s="1">
        <v>28</v>
      </c>
      <c r="B30" s="27">
        <f t="shared" ca="1" si="3"/>
        <v>4988</v>
      </c>
      <c r="C30" s="28">
        <f t="shared" ca="1" si="7"/>
        <v>5579</v>
      </c>
      <c r="D30" s="29">
        <f t="shared" ca="1" si="8"/>
        <v>6256</v>
      </c>
      <c r="E30" s="55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Z30" s="56"/>
      <c r="AA30" s="56"/>
      <c r="AB30" s="3">
        <f t="shared" ca="1" si="6"/>
        <v>0.5418828090508272</v>
      </c>
      <c r="AC30" s="15">
        <v>33</v>
      </c>
      <c r="AD30" s="15">
        <v>28</v>
      </c>
      <c r="AE30" s="15">
        <f t="shared" ca="1" si="11"/>
        <v>502</v>
      </c>
      <c r="AF30" s="37">
        <f t="shared" ca="1" si="12"/>
        <v>12.462188632136369</v>
      </c>
      <c r="AG30" s="3">
        <f t="shared" ca="1" si="13"/>
        <v>6256</v>
      </c>
      <c r="AH30" s="3"/>
      <c r="AI30" s="4"/>
      <c r="AJ30" s="3"/>
      <c r="AK30" s="3"/>
    </row>
    <row r="31" spans="1:37" ht="16.5" x14ac:dyDescent="0.3">
      <c r="A31" s="1">
        <v>29</v>
      </c>
      <c r="B31" s="27">
        <f t="shared" ca="1" si="3"/>
        <v>5865</v>
      </c>
      <c r="C31" s="28">
        <f t="shared" ca="1" si="7"/>
        <v>5765</v>
      </c>
      <c r="D31" s="29">
        <f t="shared" ca="1" si="8"/>
        <v>4933</v>
      </c>
      <c r="E31" s="55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Z31" s="56"/>
      <c r="AA31" s="56"/>
      <c r="AB31" s="3">
        <f t="shared" ca="1" si="6"/>
        <v>0.56290342658960446</v>
      </c>
      <c r="AC31" s="15">
        <v>34</v>
      </c>
      <c r="AD31" s="15">
        <v>29</v>
      </c>
      <c r="AE31" s="15">
        <f t="shared" ca="1" si="11"/>
        <v>515</v>
      </c>
      <c r="AF31" s="37">
        <f t="shared" ca="1" si="12"/>
        <v>9.5786910374838588</v>
      </c>
      <c r="AG31" s="3">
        <f t="shared" ca="1" si="13"/>
        <v>4933</v>
      </c>
      <c r="AH31" s="3"/>
      <c r="AI31" s="4"/>
      <c r="AJ31" s="3"/>
      <c r="AK31" s="3"/>
    </row>
    <row r="32" spans="1:37" ht="16.5" x14ac:dyDescent="0.3">
      <c r="A32" s="1">
        <v>30</v>
      </c>
      <c r="B32" s="27">
        <f t="shared" ca="1" si="3"/>
        <v>11416</v>
      </c>
      <c r="C32" s="28">
        <f t="shared" ca="1" si="7"/>
        <v>4497</v>
      </c>
      <c r="D32" s="29">
        <f t="shared" ca="1" si="8"/>
        <v>4497</v>
      </c>
      <c r="E32" s="55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3">
        <f t="shared" ca="1" si="6"/>
        <v>0.25854469230408939</v>
      </c>
      <c r="AC32" s="15">
        <v>28</v>
      </c>
      <c r="AD32" s="15">
        <v>30</v>
      </c>
      <c r="AE32" s="15">
        <f t="shared" ca="1" si="11"/>
        <v>528</v>
      </c>
      <c r="AF32" s="37">
        <f t="shared" ca="1" si="12"/>
        <v>8.5165098609831169</v>
      </c>
      <c r="AG32" s="3">
        <f t="shared" ca="1" si="13"/>
        <v>4497</v>
      </c>
      <c r="AH32" s="3"/>
      <c r="AI32" s="4"/>
      <c r="AJ32" s="3"/>
      <c r="AK32" s="3"/>
    </row>
    <row r="33" spans="1:37" ht="16.5" x14ac:dyDescent="0.3">
      <c r="A33" s="1">
        <v>31</v>
      </c>
      <c r="B33" s="27">
        <f t="shared" ca="1" si="3"/>
        <v>9395</v>
      </c>
      <c r="C33" s="28">
        <f t="shared" ca="1" si="7"/>
        <v>4988</v>
      </c>
      <c r="D33" s="29">
        <f t="shared" ca="1" si="8"/>
        <v>4354</v>
      </c>
      <c r="E33" s="55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3">
        <f t="shared" ca="1" si="6"/>
        <v>0.13438809532361362</v>
      </c>
      <c r="AC33" s="15">
        <v>30</v>
      </c>
      <c r="AD33" s="15">
        <v>31</v>
      </c>
      <c r="AE33" s="15">
        <f t="shared" ca="1" si="11"/>
        <v>541</v>
      </c>
      <c r="AF33" s="37">
        <f t="shared" ca="1" si="12"/>
        <v>8.048177586107883</v>
      </c>
      <c r="AG33" s="3">
        <f t="shared" ca="1" si="13"/>
        <v>4354</v>
      </c>
      <c r="AH33" s="3"/>
      <c r="AI33" s="4"/>
      <c r="AJ33" s="3"/>
      <c r="AK33" s="3"/>
    </row>
    <row r="34" spans="1:37" ht="16.5" x14ac:dyDescent="0.3">
      <c r="A34" s="1">
        <v>32</v>
      </c>
      <c r="B34" s="27">
        <f t="shared" ca="1" si="3"/>
        <v>7050</v>
      </c>
      <c r="C34" s="28">
        <f t="shared" ca="1" si="7"/>
        <v>4933</v>
      </c>
      <c r="D34" s="29">
        <f t="shared" ca="1" si="8"/>
        <v>5865</v>
      </c>
      <c r="E34" s="55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3">
        <f t="shared" ca="1" si="6"/>
        <v>0.4076357422038368</v>
      </c>
      <c r="AC34" s="15">
        <v>29</v>
      </c>
      <c r="AD34" s="15">
        <v>32</v>
      </c>
      <c r="AE34" s="15">
        <f t="shared" ca="1" si="11"/>
        <v>554</v>
      </c>
      <c r="AF34" s="37">
        <f t="shared" ca="1" si="12"/>
        <v>10.586402924065881</v>
      </c>
      <c r="AG34" s="3">
        <f t="shared" ca="1" si="13"/>
        <v>5865</v>
      </c>
      <c r="AH34" s="3"/>
      <c r="AI34" s="4"/>
      <c r="AJ34" s="3"/>
      <c r="AK34" s="3"/>
    </row>
    <row r="35" spans="1:37" ht="16.5" x14ac:dyDescent="0.3">
      <c r="A35" s="1">
        <v>33</v>
      </c>
      <c r="B35" s="27">
        <f t="shared" ref="B35:B67" ca="1" si="15">INDEX($AG$3:$AG$77,RANK(AB35,$AB$3:$AB$77))</f>
        <v>1619</v>
      </c>
      <c r="C35" s="28">
        <f t="shared" ca="1" si="7"/>
        <v>5419</v>
      </c>
      <c r="D35" s="29">
        <f t="shared" ca="1" si="8"/>
        <v>7037</v>
      </c>
      <c r="E35" s="55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3">
        <f t="shared" ca="1" si="6"/>
        <v>0.98417508112051999</v>
      </c>
      <c r="AC35" s="15">
        <v>31</v>
      </c>
      <c r="AD35" s="15">
        <v>33</v>
      </c>
      <c r="AE35" s="15">
        <f t="shared" ca="1" si="11"/>
        <v>567</v>
      </c>
      <c r="AF35" s="37">
        <f t="shared" ca="1" si="12"/>
        <v>12.411171701680612</v>
      </c>
      <c r="AG35" s="3">
        <f t="shared" ca="1" si="13"/>
        <v>7037</v>
      </c>
      <c r="AH35" s="3"/>
      <c r="AI35" s="4"/>
      <c r="AJ35" s="3"/>
      <c r="AK35" s="3"/>
    </row>
    <row r="36" spans="1:37" ht="16.5" x14ac:dyDescent="0.3">
      <c r="A36" s="1">
        <v>34</v>
      </c>
      <c r="B36" s="27">
        <f t="shared" ca="1" si="15"/>
        <v>2300</v>
      </c>
      <c r="C36" s="28">
        <f t="shared" ca="1" si="7"/>
        <v>5436</v>
      </c>
      <c r="D36" s="29">
        <f t="shared" ca="1" si="8"/>
        <v>5890</v>
      </c>
      <c r="E36" s="55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3">
        <f t="shared" ca="1" si="6"/>
        <v>0.81522527852665272</v>
      </c>
      <c r="AC36" s="15">
        <v>32</v>
      </c>
      <c r="AD36" s="15">
        <v>34</v>
      </c>
      <c r="AE36" s="15">
        <f t="shared" ca="1" si="11"/>
        <v>580</v>
      </c>
      <c r="AF36" s="37">
        <f t="shared" ca="1" si="12"/>
        <v>10.155398211599088</v>
      </c>
      <c r="AG36" s="3">
        <f t="shared" ca="1" si="13"/>
        <v>5890</v>
      </c>
      <c r="AH36" s="3"/>
      <c r="AI36" s="4"/>
      <c r="AJ36" s="3"/>
      <c r="AK36" s="3"/>
    </row>
    <row r="37" spans="1:37" ht="16.5" x14ac:dyDescent="0.3">
      <c r="A37" s="1">
        <v>35</v>
      </c>
      <c r="B37" s="27">
        <f t="shared" ca="1" si="15"/>
        <v>1803</v>
      </c>
      <c r="C37" s="28">
        <f t="shared" ca="1" si="7"/>
        <v>5865</v>
      </c>
      <c r="D37" s="29">
        <f t="shared" ca="1" si="8"/>
        <v>4988</v>
      </c>
      <c r="E37" s="55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3">
        <f t="shared" ca="1" si="6"/>
        <v>0.92798944317290755</v>
      </c>
      <c r="AC37" s="15">
        <v>35</v>
      </c>
      <c r="AD37" s="15">
        <v>35</v>
      </c>
      <c r="AE37" s="15">
        <f t="shared" ca="1" si="11"/>
        <v>593</v>
      </c>
      <c r="AF37" s="37">
        <f t="shared" ca="1" si="12"/>
        <v>8.4118933329799734</v>
      </c>
      <c r="AG37" s="3">
        <f t="shared" ca="1" si="13"/>
        <v>4988</v>
      </c>
      <c r="AH37" s="3"/>
      <c r="AI37" s="4"/>
      <c r="AJ37" s="3"/>
      <c r="AK37" s="3"/>
    </row>
    <row r="38" spans="1:37" ht="16.5" x14ac:dyDescent="0.3">
      <c r="A38" s="1">
        <v>36</v>
      </c>
      <c r="B38" s="27">
        <f t="shared" ca="1" si="15"/>
        <v>3277</v>
      </c>
      <c r="C38" s="28">
        <f t="shared" ca="1" si="7"/>
        <v>6101</v>
      </c>
      <c r="D38" s="29">
        <f t="shared" ca="1" si="8"/>
        <v>5436</v>
      </c>
      <c r="E38" s="55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3">
        <f t="shared" ca="1" si="6"/>
        <v>0.74307772599747179</v>
      </c>
      <c r="AC38" s="15">
        <v>39</v>
      </c>
      <c r="AD38" s="15">
        <v>36</v>
      </c>
      <c r="AE38" s="15">
        <f t="shared" ca="1" si="11"/>
        <v>606</v>
      </c>
      <c r="AF38" s="37">
        <f t="shared" ca="1" si="12"/>
        <v>8.9699314557850709</v>
      </c>
      <c r="AG38" s="3">
        <f t="shared" ca="1" si="13"/>
        <v>5436</v>
      </c>
      <c r="AH38" s="3"/>
      <c r="AI38" s="4"/>
      <c r="AJ38" s="3"/>
      <c r="AK38" s="3"/>
    </row>
    <row r="39" spans="1:37" ht="16.5" x14ac:dyDescent="0.3">
      <c r="A39" s="1">
        <v>37</v>
      </c>
      <c r="B39" s="27">
        <f t="shared" ca="1" si="15"/>
        <v>9792</v>
      </c>
      <c r="C39" s="28">
        <f t="shared" ca="1" si="7"/>
        <v>5890</v>
      </c>
      <c r="D39" s="29">
        <f t="shared" ca="1" si="8"/>
        <v>5990</v>
      </c>
      <c r="E39" s="55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3">
        <f t="shared" ca="1" si="6"/>
        <v>2.0270015867583813E-2</v>
      </c>
      <c r="AC39" s="15">
        <v>36</v>
      </c>
      <c r="AD39" s="15">
        <v>37</v>
      </c>
      <c r="AE39" s="15">
        <f t="shared" ca="1" si="11"/>
        <v>619</v>
      </c>
      <c r="AF39" s="37">
        <f t="shared" ca="1" si="12"/>
        <v>9.6764393147847994</v>
      </c>
      <c r="AG39" s="3">
        <f t="shared" ca="1" si="13"/>
        <v>5990</v>
      </c>
      <c r="AH39" s="3"/>
      <c r="AI39" s="4"/>
      <c r="AJ39" s="3"/>
      <c r="AK39" s="3"/>
    </row>
    <row r="40" spans="1:37" ht="16.5" x14ac:dyDescent="0.3">
      <c r="A40" s="1">
        <v>38</v>
      </c>
      <c r="B40" s="27">
        <f t="shared" ca="1" si="15"/>
        <v>4497</v>
      </c>
      <c r="C40" s="28">
        <f t="shared" ca="1" si="7"/>
        <v>5990</v>
      </c>
      <c r="D40" s="29">
        <f t="shared" ca="1" si="8"/>
        <v>8212</v>
      </c>
      <c r="E40" s="55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3">
        <f t="shared" ca="1" si="6"/>
        <v>0.61087605722287885</v>
      </c>
      <c r="AC40" s="15">
        <v>37</v>
      </c>
      <c r="AD40" s="15">
        <v>38</v>
      </c>
      <c r="AE40" s="15">
        <f t="shared" ca="1" si="11"/>
        <v>632</v>
      </c>
      <c r="AF40" s="37">
        <f t="shared" ca="1" si="12"/>
        <v>12.994201511310314</v>
      </c>
      <c r="AG40" s="3">
        <f t="shared" ca="1" si="13"/>
        <v>8212</v>
      </c>
      <c r="AH40" s="3"/>
      <c r="AI40" s="4"/>
      <c r="AJ40" s="3"/>
      <c r="AK40" s="3"/>
    </row>
    <row r="41" spans="1:37" ht="16.5" x14ac:dyDescent="0.3">
      <c r="A41" s="1">
        <v>39</v>
      </c>
      <c r="B41" s="27">
        <f t="shared" ca="1" si="15"/>
        <v>3476</v>
      </c>
      <c r="C41" s="28">
        <f t="shared" ca="1" si="7"/>
        <v>6014</v>
      </c>
      <c r="D41" s="29">
        <f t="shared" ca="1" si="8"/>
        <v>6101</v>
      </c>
      <c r="E41" s="55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3">
        <f t="shared" ca="1" si="6"/>
        <v>0.7330139372402894</v>
      </c>
      <c r="AC41" s="15">
        <v>38</v>
      </c>
      <c r="AD41" s="15">
        <v>39</v>
      </c>
      <c r="AE41" s="15">
        <f t="shared" ca="1" si="11"/>
        <v>645</v>
      </c>
      <c r="AF41" s="37">
        <f t="shared" ca="1" si="12"/>
        <v>9.4582501638632799</v>
      </c>
      <c r="AG41" s="3">
        <f t="shared" ca="1" si="13"/>
        <v>6101</v>
      </c>
      <c r="AH41" s="3"/>
      <c r="AI41" s="4"/>
      <c r="AJ41" s="3"/>
      <c r="AK41" s="3"/>
    </row>
    <row r="42" spans="1:37" ht="16.5" x14ac:dyDescent="0.3">
      <c r="A42" s="1">
        <v>40</v>
      </c>
      <c r="B42" s="27">
        <f t="shared" ca="1" si="15"/>
        <v>9543</v>
      </c>
      <c r="C42" s="28">
        <f t="shared" ca="1" si="7"/>
        <v>6390</v>
      </c>
      <c r="D42" s="29">
        <f t="shared" ca="1" si="8"/>
        <v>5419</v>
      </c>
      <c r="E42" s="55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3">
        <f t="shared" ca="1" si="6"/>
        <v>0.16629704242783516</v>
      </c>
      <c r="AC42" s="15">
        <v>41</v>
      </c>
      <c r="AD42" s="15">
        <v>40</v>
      </c>
      <c r="AE42" s="15">
        <f t="shared" ca="1" si="11"/>
        <v>658</v>
      </c>
      <c r="AF42" s="37">
        <f t="shared" ca="1" si="12"/>
        <v>8.2354273898637036</v>
      </c>
      <c r="AG42" s="3">
        <f t="shared" ca="1" si="13"/>
        <v>5419</v>
      </c>
      <c r="AH42" s="3"/>
      <c r="AI42" s="4"/>
      <c r="AJ42" s="3"/>
      <c r="AK42" s="3"/>
    </row>
    <row r="43" spans="1:37" ht="16.5" x14ac:dyDescent="0.3">
      <c r="A43" s="1">
        <v>41</v>
      </c>
      <c r="B43" s="27">
        <f t="shared" ca="1" si="15"/>
        <v>8212</v>
      </c>
      <c r="C43" s="28">
        <f t="shared" ca="1" si="7"/>
        <v>6256</v>
      </c>
      <c r="D43" s="29">
        <f t="shared" ca="1" si="8"/>
        <v>5765</v>
      </c>
      <c r="E43" s="55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3">
        <f t="shared" ca="1" si="6"/>
        <v>0.51299914913528422</v>
      </c>
      <c r="AC43" s="15">
        <v>40</v>
      </c>
      <c r="AD43" s="15">
        <v>41</v>
      </c>
      <c r="AE43" s="15">
        <f t="shared" ca="1" si="11"/>
        <v>671</v>
      </c>
      <c r="AF43" s="37">
        <f t="shared" ca="1" si="12"/>
        <v>8.5912117643431163</v>
      </c>
      <c r="AG43" s="3">
        <f t="shared" ca="1" si="13"/>
        <v>5765</v>
      </c>
      <c r="AH43" s="3"/>
      <c r="AI43" s="4"/>
      <c r="AJ43" s="3"/>
      <c r="AK43" s="3"/>
    </row>
    <row r="44" spans="1:37" ht="16.5" x14ac:dyDescent="0.3">
      <c r="A44" s="1">
        <v>42</v>
      </c>
      <c r="B44" s="27">
        <f t="shared" ca="1" si="15"/>
        <v>2928</v>
      </c>
      <c r="C44" s="28">
        <f t="shared" ca="1" si="7"/>
        <v>6971</v>
      </c>
      <c r="D44" s="29">
        <f t="shared" ca="1" si="8"/>
        <v>6439</v>
      </c>
      <c r="E44" s="55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3">
        <f t="shared" ca="1" si="6"/>
        <v>0.78219370212243977</v>
      </c>
      <c r="AC44" s="15">
        <v>46</v>
      </c>
      <c r="AD44" s="15">
        <v>42</v>
      </c>
      <c r="AE44" s="15">
        <f t="shared" ca="1" si="11"/>
        <v>684</v>
      </c>
      <c r="AF44" s="37">
        <f t="shared" ca="1" si="12"/>
        <v>9.4144336582208954</v>
      </c>
      <c r="AG44" s="3">
        <f t="shared" ca="1" si="13"/>
        <v>6439</v>
      </c>
      <c r="AH44" s="3"/>
      <c r="AI44" s="4"/>
      <c r="AJ44" s="3"/>
      <c r="AK44" s="3"/>
    </row>
    <row r="45" spans="1:37" ht="16.5" x14ac:dyDescent="0.3">
      <c r="A45" s="1">
        <v>43</v>
      </c>
      <c r="B45" s="27">
        <f t="shared" ca="1" si="15"/>
        <v>6971</v>
      </c>
      <c r="C45" s="28">
        <f t="shared" ca="1" si="7"/>
        <v>6613</v>
      </c>
      <c r="D45" s="29">
        <f t="shared" ca="1" si="8"/>
        <v>8798</v>
      </c>
      <c r="E45" s="55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3">
        <f t="shared" ca="1" si="6"/>
        <v>0.2875654156524371</v>
      </c>
      <c r="AC45" s="15">
        <v>44</v>
      </c>
      <c r="AD45" s="15">
        <v>43</v>
      </c>
      <c r="AE45" s="15">
        <f t="shared" ca="1" si="11"/>
        <v>697</v>
      </c>
      <c r="AF45" s="37">
        <f t="shared" ca="1" si="12"/>
        <v>12.622097172541093</v>
      </c>
      <c r="AG45" s="3">
        <f t="shared" ca="1" si="13"/>
        <v>8798</v>
      </c>
      <c r="AH45" s="3"/>
      <c r="AI45" s="4"/>
      <c r="AJ45" s="3"/>
      <c r="AK45" s="3"/>
    </row>
    <row r="46" spans="1:37" ht="16.5" x14ac:dyDescent="0.3">
      <c r="A46" s="1">
        <v>44</v>
      </c>
      <c r="B46" s="27">
        <f t="shared" ca="1" si="15"/>
        <v>4069</v>
      </c>
      <c r="C46" s="28">
        <f t="shared" ca="1" si="7"/>
        <v>6919</v>
      </c>
      <c r="D46" s="29">
        <f t="shared" ca="1" si="8"/>
        <v>6613</v>
      </c>
      <c r="E46" s="55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3">
        <f t="shared" ca="1" si="6"/>
        <v>0.65899030746481335</v>
      </c>
      <c r="AC46" s="12">
        <v>45</v>
      </c>
      <c r="AD46" s="15">
        <v>44</v>
      </c>
      <c r="AE46" s="15">
        <f t="shared" ca="1" si="11"/>
        <v>710</v>
      </c>
      <c r="AF46" s="37">
        <f t="shared" ca="1" si="12"/>
        <v>9.3137020493587634</v>
      </c>
      <c r="AG46" s="3">
        <f t="shared" ca="1" si="13"/>
        <v>6613</v>
      </c>
      <c r="AH46" s="3"/>
      <c r="AI46" s="4"/>
      <c r="AJ46" s="3"/>
      <c r="AK46" s="3"/>
    </row>
    <row r="47" spans="1:37" ht="16.5" x14ac:dyDescent="0.3">
      <c r="A47" s="1">
        <v>45</v>
      </c>
      <c r="B47" s="27">
        <f t="shared" ca="1" si="15"/>
        <v>6613</v>
      </c>
      <c r="C47" s="28">
        <f t="shared" ca="1" si="7"/>
        <v>7029</v>
      </c>
      <c r="D47" s="29">
        <f t="shared" ca="1" si="8"/>
        <v>6014</v>
      </c>
      <c r="E47" s="55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3">
        <f t="shared" ca="1" si="6"/>
        <v>0.42722545094381092</v>
      </c>
      <c r="AC47" s="15">
        <v>47</v>
      </c>
      <c r="AD47" s="15">
        <v>45</v>
      </c>
      <c r="AE47" s="15">
        <f t="shared" ca="1" si="11"/>
        <v>723</v>
      </c>
      <c r="AF47" s="37">
        <f t="shared" ca="1" si="12"/>
        <v>8.3185094266742663</v>
      </c>
      <c r="AG47" s="3">
        <f t="shared" ca="1" si="13"/>
        <v>6014</v>
      </c>
      <c r="AH47" s="3"/>
      <c r="AI47" s="4"/>
      <c r="AJ47" s="3"/>
      <c r="AK47" s="3"/>
    </row>
    <row r="48" spans="1:37" ht="16.5" x14ac:dyDescent="0.3">
      <c r="A48" s="1">
        <v>46</v>
      </c>
      <c r="B48" s="27">
        <f t="shared" ca="1" si="15"/>
        <v>5890</v>
      </c>
      <c r="C48" s="28">
        <f t="shared" ca="1" si="7"/>
        <v>7037</v>
      </c>
      <c r="D48" s="29">
        <f t="shared" ca="1" si="8"/>
        <v>6390</v>
      </c>
      <c r="E48" s="55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3">
        <f t="shared" ca="1" si="6"/>
        <v>0.55167970765321017</v>
      </c>
      <c r="AC48" s="15">
        <v>48</v>
      </c>
      <c r="AD48" s="15">
        <v>46</v>
      </c>
      <c r="AE48" s="15">
        <f t="shared" ca="1" si="11"/>
        <v>736</v>
      </c>
      <c r="AF48" s="37">
        <f t="shared" ca="1" si="12"/>
        <v>8.6814386676023894</v>
      </c>
      <c r="AG48" s="3">
        <f t="shared" ca="1" si="13"/>
        <v>6390</v>
      </c>
      <c r="AH48" s="3"/>
      <c r="AI48" s="4"/>
      <c r="AJ48" s="3"/>
      <c r="AK48" s="3"/>
    </row>
    <row r="49" spans="1:37" ht="16.5" x14ac:dyDescent="0.3">
      <c r="A49" s="1">
        <v>47</v>
      </c>
      <c r="B49" s="27">
        <f t="shared" ca="1" si="15"/>
        <v>8747</v>
      </c>
      <c r="C49" s="28">
        <f t="shared" ca="1" si="7"/>
        <v>6439</v>
      </c>
      <c r="D49" s="29">
        <f t="shared" ca="1" si="8"/>
        <v>8183</v>
      </c>
      <c r="E49" s="55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3">
        <f t="shared" ca="1" si="6"/>
        <v>0.30542761159574749</v>
      </c>
      <c r="AC49" s="15">
        <v>42</v>
      </c>
      <c r="AD49" s="15">
        <v>47</v>
      </c>
      <c r="AE49" s="15">
        <f t="shared" ca="1" si="11"/>
        <v>749</v>
      </c>
      <c r="AF49" s="37">
        <f t="shared" ca="1" si="12"/>
        <v>10.925385090172259</v>
      </c>
      <c r="AG49" s="3">
        <f t="shared" ca="1" si="13"/>
        <v>8183</v>
      </c>
      <c r="AH49" s="3"/>
      <c r="AI49" s="4"/>
      <c r="AJ49" s="3"/>
      <c r="AK49" s="3"/>
    </row>
    <row r="50" spans="1:37" ht="16.5" x14ac:dyDescent="0.3">
      <c r="A50" s="1">
        <v>48</v>
      </c>
      <c r="B50" s="27">
        <f t="shared" ca="1" si="15"/>
        <v>5419</v>
      </c>
      <c r="C50" s="28">
        <f t="shared" ca="1" si="7"/>
        <v>6560</v>
      </c>
      <c r="D50" s="29">
        <f t="shared" ca="1" si="8"/>
        <v>8098</v>
      </c>
      <c r="E50" s="55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3">
        <f t="shared" ca="1" si="6"/>
        <v>0.48739113063382522</v>
      </c>
      <c r="AC50" s="15">
        <v>43</v>
      </c>
      <c r="AD50" s="15">
        <v>48</v>
      </c>
      <c r="AE50" s="15">
        <f t="shared" ca="1" si="11"/>
        <v>762</v>
      </c>
      <c r="AF50" s="37">
        <f t="shared" ca="1" si="12"/>
        <v>10.627321601234145</v>
      </c>
      <c r="AG50" s="3">
        <f t="shared" ca="1" si="13"/>
        <v>8098</v>
      </c>
      <c r="AH50" s="3"/>
      <c r="AI50" s="4"/>
      <c r="AJ50" s="3"/>
      <c r="AK50" s="3"/>
    </row>
    <row r="51" spans="1:37" ht="16.5" x14ac:dyDescent="0.3">
      <c r="A51" s="1">
        <v>49</v>
      </c>
      <c r="B51" s="27">
        <f t="shared" ca="1" si="15"/>
        <v>8098</v>
      </c>
      <c r="C51" s="28">
        <f t="shared" ca="1" si="7"/>
        <v>7766</v>
      </c>
      <c r="D51" s="29">
        <f t="shared" ca="1" si="8"/>
        <v>7050</v>
      </c>
      <c r="E51" s="55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3">
        <f t="shared" ca="1" si="6"/>
        <v>0.41271754200180899</v>
      </c>
      <c r="AC51" s="15">
        <v>50</v>
      </c>
      <c r="AD51" s="15">
        <v>49</v>
      </c>
      <c r="AE51" s="15">
        <f t="shared" ca="1" si="11"/>
        <v>775</v>
      </c>
      <c r="AF51" s="37">
        <f t="shared" ca="1" si="12"/>
        <v>9.0973210717450836</v>
      </c>
      <c r="AG51" s="3">
        <f t="shared" ca="1" si="13"/>
        <v>7050</v>
      </c>
      <c r="AH51" s="3"/>
      <c r="AI51" s="4"/>
      <c r="AJ51" s="3"/>
      <c r="AK51" s="3"/>
    </row>
    <row r="52" spans="1:37" ht="16.5" x14ac:dyDescent="0.3">
      <c r="A52" s="1">
        <v>50</v>
      </c>
      <c r="B52" s="27">
        <f t="shared" ca="1" si="15"/>
        <v>2340</v>
      </c>
      <c r="C52" s="28">
        <f t="shared" ca="1" si="7"/>
        <v>7050</v>
      </c>
      <c r="D52" s="29">
        <f t="shared" ca="1" si="8"/>
        <v>7029</v>
      </c>
      <c r="E52" s="55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3">
        <f t="shared" ca="1" si="6"/>
        <v>0.8540051088001952</v>
      </c>
      <c r="AC52" s="15">
        <v>49</v>
      </c>
      <c r="AD52" s="15">
        <v>50</v>
      </c>
      <c r="AE52" s="15">
        <f t="shared" ca="1" si="11"/>
        <v>788</v>
      </c>
      <c r="AF52" s="37">
        <f t="shared" ca="1" si="12"/>
        <v>8.9205892569795164</v>
      </c>
      <c r="AG52" s="3">
        <f t="shared" ca="1" si="13"/>
        <v>7029</v>
      </c>
      <c r="AH52" s="3"/>
      <c r="AI52" s="4"/>
      <c r="AJ52" s="3"/>
      <c r="AK52" s="3"/>
    </row>
    <row r="53" spans="1:37" ht="16.5" x14ac:dyDescent="0.3">
      <c r="A53" s="1">
        <v>51</v>
      </c>
      <c r="B53" s="27">
        <f t="shared" ca="1" si="15"/>
        <v>5990</v>
      </c>
      <c r="C53" s="28">
        <f t="shared" ca="1" si="7"/>
        <v>7979</v>
      </c>
      <c r="D53" s="29">
        <f t="shared" ca="1" si="8"/>
        <v>6560</v>
      </c>
      <c r="E53" s="55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3">
        <f t="shared" ca="1" si="6"/>
        <v>0.53548464911835392</v>
      </c>
      <c r="AC53" s="15">
        <v>51</v>
      </c>
      <c r="AD53" s="15">
        <v>51</v>
      </c>
      <c r="AE53" s="15">
        <f t="shared" ca="1" si="11"/>
        <v>801</v>
      </c>
      <c r="AF53" s="37">
        <f t="shared" ca="1" si="12"/>
        <v>8.1893144157731328</v>
      </c>
      <c r="AG53" s="3">
        <f t="shared" ca="1" si="13"/>
        <v>6560</v>
      </c>
      <c r="AH53" s="3"/>
      <c r="AI53" s="4"/>
      <c r="AJ53" s="3"/>
      <c r="AK53" s="3"/>
    </row>
    <row r="54" spans="1:37" ht="16.5" x14ac:dyDescent="0.3">
      <c r="A54" s="1">
        <v>52</v>
      </c>
      <c r="B54" s="27">
        <f t="shared" ca="1" si="15"/>
        <v>2907</v>
      </c>
      <c r="C54" s="28">
        <f t="shared" ca="1" si="7"/>
        <v>8063</v>
      </c>
      <c r="D54" s="29">
        <f t="shared" ca="1" si="8"/>
        <v>7979</v>
      </c>
      <c r="E54" s="55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3">
        <f t="shared" ca="1" si="6"/>
        <v>0.74484685030925257</v>
      </c>
      <c r="AC54" s="15">
        <v>54</v>
      </c>
      <c r="AD54" s="15">
        <v>52</v>
      </c>
      <c r="AE54" s="15">
        <f t="shared" ca="1" si="11"/>
        <v>814</v>
      </c>
      <c r="AF54" s="37">
        <f t="shared" ca="1" si="12"/>
        <v>9.8020961056315006</v>
      </c>
      <c r="AG54" s="3">
        <f t="shared" ca="1" si="13"/>
        <v>7979</v>
      </c>
      <c r="AH54" s="3"/>
      <c r="AI54" s="4"/>
      <c r="AJ54" s="3"/>
      <c r="AK54" s="3"/>
    </row>
    <row r="55" spans="1:37" ht="16.5" x14ac:dyDescent="0.3">
      <c r="A55" s="1">
        <v>53</v>
      </c>
      <c r="B55" s="27">
        <f t="shared" ca="1" si="15"/>
        <v>6560</v>
      </c>
      <c r="C55" s="28">
        <f t="shared" ca="1" si="7"/>
        <v>8010</v>
      </c>
      <c r="D55" s="29">
        <f t="shared" ca="1" si="8"/>
        <v>9129</v>
      </c>
      <c r="E55" s="55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3">
        <f t="shared" ca="1" si="6"/>
        <v>0.36631739081337478</v>
      </c>
      <c r="AC55" s="15">
        <v>53</v>
      </c>
      <c r="AD55" s="15">
        <v>53</v>
      </c>
      <c r="AE55" s="15">
        <f t="shared" ca="1" si="11"/>
        <v>827</v>
      </c>
      <c r="AF55" s="37">
        <f t="shared" ca="1" si="12"/>
        <v>11.03898687838195</v>
      </c>
      <c r="AG55" s="3">
        <f t="shared" ca="1" si="13"/>
        <v>9129</v>
      </c>
      <c r="AH55" s="3"/>
      <c r="AI55" s="3"/>
      <c r="AJ55" s="3"/>
      <c r="AK55" s="3"/>
    </row>
    <row r="56" spans="1:37" ht="16.5" x14ac:dyDescent="0.3">
      <c r="A56" s="1">
        <v>54</v>
      </c>
      <c r="B56" s="27">
        <f t="shared" ca="1" si="15"/>
        <v>1638</v>
      </c>
      <c r="C56" s="28">
        <f t="shared" ca="1" si="7"/>
        <v>8006</v>
      </c>
      <c r="D56" s="29">
        <f t="shared" ca="1" si="8"/>
        <v>8747</v>
      </c>
      <c r="E56" s="55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3">
        <f t="shared" ca="1" si="6"/>
        <v>0.91644941981534112</v>
      </c>
      <c r="AC56" s="15">
        <v>52</v>
      </c>
      <c r="AD56" s="15">
        <v>54</v>
      </c>
      <c r="AE56" s="15">
        <f t="shared" ca="1" si="11"/>
        <v>840</v>
      </c>
      <c r="AF56" s="37">
        <f t="shared" ca="1" si="12"/>
        <v>10.413439739926925</v>
      </c>
      <c r="AG56" s="3">
        <f t="shared" ca="1" si="13"/>
        <v>8747</v>
      </c>
      <c r="AH56" s="3"/>
      <c r="AI56" s="3"/>
      <c r="AJ56" s="3"/>
      <c r="AK56" s="3"/>
    </row>
    <row r="57" spans="1:37" ht="16.5" x14ac:dyDescent="0.3">
      <c r="A57" s="1">
        <v>55</v>
      </c>
      <c r="B57" s="27">
        <f t="shared" ca="1" si="15"/>
        <v>8929</v>
      </c>
      <c r="C57" s="28">
        <f t="shared" ca="1" si="7"/>
        <v>8098</v>
      </c>
      <c r="D57" s="29">
        <f t="shared" ca="1" si="8"/>
        <v>6919</v>
      </c>
      <c r="E57" s="55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3">
        <f t="shared" ca="1" si="6"/>
        <v>0.22907192065598081</v>
      </c>
      <c r="AC57" s="15">
        <v>55</v>
      </c>
      <c r="AD57" s="15">
        <v>55</v>
      </c>
      <c r="AE57" s="15">
        <f t="shared" ca="1" si="11"/>
        <v>853</v>
      </c>
      <c r="AF57" s="37">
        <f t="shared" ca="1" si="12"/>
        <v>8.1119333764793726</v>
      </c>
      <c r="AG57" s="3">
        <f t="shared" ca="1" si="13"/>
        <v>6919</v>
      </c>
      <c r="AH57" s="3"/>
      <c r="AI57" s="3"/>
      <c r="AJ57" s="3"/>
      <c r="AK57" s="3"/>
    </row>
    <row r="58" spans="1:37" ht="16.5" x14ac:dyDescent="0.3">
      <c r="A58" s="1">
        <v>56</v>
      </c>
      <c r="B58" s="27">
        <f t="shared" ca="1" si="15"/>
        <v>10880</v>
      </c>
      <c r="C58" s="28">
        <f t="shared" ca="1" si="7"/>
        <v>8183</v>
      </c>
      <c r="D58" s="29">
        <f t="shared" ca="1" si="8"/>
        <v>6971</v>
      </c>
      <c r="E58" s="30"/>
      <c r="AB58" s="3">
        <f t="shared" ca="1" si="6"/>
        <v>9.5624545547203121E-2</v>
      </c>
      <c r="AC58" s="15">
        <v>56</v>
      </c>
      <c r="AD58" s="15">
        <v>56</v>
      </c>
      <c r="AE58" s="15">
        <f t="shared" ca="1" si="11"/>
        <v>866</v>
      </c>
      <c r="AF58" s="37">
        <f t="shared" ca="1" si="12"/>
        <v>8.0496814009875077</v>
      </c>
      <c r="AG58" s="3">
        <f t="shared" ca="1" si="13"/>
        <v>6971</v>
      </c>
      <c r="AH58" s="3"/>
      <c r="AI58" s="3"/>
      <c r="AJ58" s="3"/>
      <c r="AK58" s="3"/>
    </row>
    <row r="59" spans="1:37" ht="16.5" x14ac:dyDescent="0.3">
      <c r="A59" s="1">
        <v>57</v>
      </c>
      <c r="B59" s="27">
        <f t="shared" ca="1" si="15"/>
        <v>10172</v>
      </c>
      <c r="C59" s="28">
        <f t="shared" ca="1" si="7"/>
        <v>8554</v>
      </c>
      <c r="D59" s="29">
        <f t="shared" ca="1" si="8"/>
        <v>8006</v>
      </c>
      <c r="E59" s="30"/>
      <c r="AB59" s="3">
        <f t="shared" ca="1" si="6"/>
        <v>0.14283862087692956</v>
      </c>
      <c r="AC59" s="15">
        <v>58</v>
      </c>
      <c r="AD59" s="15">
        <v>57</v>
      </c>
      <c r="AE59" s="15">
        <f t="shared" ca="1" si="11"/>
        <v>879</v>
      </c>
      <c r="AF59" s="37">
        <f t="shared" ca="1" si="12"/>
        <v>9.1078117042712439</v>
      </c>
      <c r="AG59" s="3">
        <f t="shared" ca="1" si="13"/>
        <v>8006</v>
      </c>
      <c r="AH59" s="3"/>
      <c r="AI59" s="3"/>
      <c r="AJ59" s="3"/>
      <c r="AK59" s="3"/>
    </row>
    <row r="60" spans="1:37" ht="16.5" x14ac:dyDescent="0.3">
      <c r="A60" s="1">
        <v>58</v>
      </c>
      <c r="B60" s="27">
        <f t="shared" ca="1" si="15"/>
        <v>6439</v>
      </c>
      <c r="C60" s="28">
        <f t="shared" ca="1" si="7"/>
        <v>9040</v>
      </c>
      <c r="D60" s="29">
        <f t="shared" ca="1" si="8"/>
        <v>11416</v>
      </c>
      <c r="E60" s="30"/>
      <c r="AB60" s="3">
        <f t="shared" ca="1" si="6"/>
        <v>0.42937880435901532</v>
      </c>
      <c r="AC60" s="15">
        <v>62</v>
      </c>
      <c r="AD60" s="15">
        <v>58</v>
      </c>
      <c r="AE60" s="15">
        <f t="shared" ca="1" si="11"/>
        <v>892</v>
      </c>
      <c r="AF60" s="37">
        <f t="shared" ca="1" si="12"/>
        <v>12.797731073480968</v>
      </c>
      <c r="AG60" s="3">
        <f t="shared" ca="1" si="13"/>
        <v>11416</v>
      </c>
      <c r="AH60" s="3"/>
      <c r="AI60" s="3"/>
      <c r="AJ60" s="3"/>
      <c r="AK60" s="3"/>
    </row>
    <row r="61" spans="1:37" ht="16.5" x14ac:dyDescent="0.3">
      <c r="A61" s="1">
        <v>59</v>
      </c>
      <c r="B61" s="27">
        <f t="shared" ca="1" si="15"/>
        <v>3069</v>
      </c>
      <c r="C61" s="28">
        <f t="shared" ca="1" si="7"/>
        <v>8212</v>
      </c>
      <c r="D61" s="29">
        <f t="shared" ca="1" si="8"/>
        <v>8929</v>
      </c>
      <c r="E61" s="30"/>
      <c r="AB61" s="3">
        <f t="shared" ca="1" si="6"/>
        <v>0.80277173664366963</v>
      </c>
      <c r="AC61" s="15">
        <v>57</v>
      </c>
      <c r="AD61" s="15">
        <v>59</v>
      </c>
      <c r="AE61" s="15">
        <f t="shared" ca="1" si="11"/>
        <v>905</v>
      </c>
      <c r="AF61" s="37">
        <f t="shared" ca="1" si="12"/>
        <v>9.865748850418754</v>
      </c>
      <c r="AG61" s="3">
        <f t="shared" ca="1" si="13"/>
        <v>8929</v>
      </c>
      <c r="AH61" s="3"/>
      <c r="AI61" s="3"/>
      <c r="AJ61" s="3"/>
      <c r="AK61" s="3"/>
    </row>
    <row r="62" spans="1:37" ht="16.5" x14ac:dyDescent="0.3">
      <c r="A62" s="1">
        <v>60</v>
      </c>
      <c r="B62" s="27">
        <f t="shared" ca="1" si="15"/>
        <v>4490</v>
      </c>
      <c r="C62" s="28">
        <f t="shared" ca="1" si="7"/>
        <v>8747</v>
      </c>
      <c r="D62" s="29">
        <f t="shared" ca="1" si="8"/>
        <v>7766</v>
      </c>
      <c r="E62" s="30"/>
      <c r="AB62" s="3">
        <f t="shared" ca="1" si="6"/>
        <v>0.64404085529890187</v>
      </c>
      <c r="AC62" s="15">
        <v>59</v>
      </c>
      <c r="AD62" s="15">
        <v>60</v>
      </c>
      <c r="AE62" s="15">
        <f t="shared" ca="1" si="11"/>
        <v>918</v>
      </c>
      <c r="AF62" s="37">
        <f t="shared" ca="1" si="12"/>
        <v>8.4599052533097794</v>
      </c>
      <c r="AG62" s="3">
        <f t="shared" ca="1" si="13"/>
        <v>7766</v>
      </c>
      <c r="AH62" s="3"/>
      <c r="AI62" s="3"/>
      <c r="AJ62" s="3"/>
      <c r="AK62" s="3"/>
    </row>
    <row r="63" spans="1:37" ht="16.5" x14ac:dyDescent="0.3">
      <c r="A63" s="1">
        <v>61</v>
      </c>
      <c r="B63" s="27">
        <f t="shared" ca="1" si="15"/>
        <v>4431</v>
      </c>
      <c r="C63" s="28">
        <f t="shared" ca="1" si="7"/>
        <v>8798</v>
      </c>
      <c r="D63" s="29">
        <f t="shared" ca="1" si="8"/>
        <v>8010</v>
      </c>
      <c r="E63" s="30"/>
      <c r="AB63" s="3">
        <f t="shared" ca="1" si="6"/>
        <v>0.66458822235666037</v>
      </c>
      <c r="AC63" s="15">
        <v>60</v>
      </c>
      <c r="AD63" s="15">
        <v>61</v>
      </c>
      <c r="AE63" s="15">
        <f t="shared" ca="1" si="11"/>
        <v>931</v>
      </c>
      <c r="AF63" s="37">
        <f t="shared" ca="1" si="12"/>
        <v>8.6040884175453662</v>
      </c>
      <c r="AG63" s="3">
        <f t="shared" ca="1" si="13"/>
        <v>8010</v>
      </c>
      <c r="AH63" s="3"/>
      <c r="AI63" s="3"/>
      <c r="AJ63" s="3"/>
      <c r="AK63" s="3"/>
    </row>
    <row r="64" spans="1:37" ht="16.5" x14ac:dyDescent="0.3">
      <c r="A64" s="1">
        <v>62</v>
      </c>
      <c r="B64" s="27">
        <f t="shared" ca="1" si="15"/>
        <v>8798</v>
      </c>
      <c r="C64" s="28">
        <f t="shared" ca="1" si="7"/>
        <v>8929</v>
      </c>
      <c r="D64" s="29">
        <f t="shared" ca="1" si="8"/>
        <v>9543</v>
      </c>
      <c r="E64" s="30"/>
      <c r="AB64" s="3">
        <f t="shared" ca="1" si="6"/>
        <v>0.42872633678445671</v>
      </c>
      <c r="AC64" s="15">
        <v>61</v>
      </c>
      <c r="AD64" s="15">
        <v>62</v>
      </c>
      <c r="AE64" s="15">
        <f t="shared" ca="1" si="11"/>
        <v>944</v>
      </c>
      <c r="AF64" s="37">
        <f t="shared" ca="1" si="12"/>
        <v>10.109236010733472</v>
      </c>
      <c r="AG64" s="3">
        <f t="shared" ca="1" si="13"/>
        <v>9543</v>
      </c>
      <c r="AH64" s="3"/>
      <c r="AI64" s="3"/>
      <c r="AJ64" s="3"/>
      <c r="AK64" s="3"/>
    </row>
    <row r="65" spans="1:38" ht="16.5" x14ac:dyDescent="0.3">
      <c r="A65" s="1">
        <v>63</v>
      </c>
      <c r="B65" s="27">
        <f t="shared" ca="1" si="15"/>
        <v>13385</v>
      </c>
      <c r="C65" s="28">
        <f t="shared" ca="1" si="7"/>
        <v>9293</v>
      </c>
      <c r="D65" s="29">
        <f t="shared" ca="1" si="8"/>
        <v>10172</v>
      </c>
      <c r="E65" s="30"/>
      <c r="AB65" s="3">
        <f t="shared" ca="1" si="6"/>
        <v>6.0899981361136724E-2</v>
      </c>
      <c r="AC65" s="15">
        <v>64</v>
      </c>
      <c r="AD65" s="15">
        <v>63</v>
      </c>
      <c r="AE65" s="15">
        <f t="shared" ca="1" si="11"/>
        <v>957</v>
      </c>
      <c r="AF65" s="37">
        <f t="shared" ca="1" si="12"/>
        <v>10.629066847538319</v>
      </c>
      <c r="AG65" s="3">
        <f t="shared" ca="1" si="13"/>
        <v>10172</v>
      </c>
      <c r="AH65" s="3"/>
      <c r="AI65" s="3"/>
      <c r="AJ65" s="3"/>
      <c r="AK65" s="3"/>
    </row>
    <row r="66" spans="1:38" ht="16.5" x14ac:dyDescent="0.3">
      <c r="A66" s="1">
        <v>64</v>
      </c>
      <c r="B66" s="27">
        <f t="shared" ca="1" si="15"/>
        <v>8554</v>
      </c>
      <c r="C66" s="28">
        <f t="shared" ca="1" si="7"/>
        <v>9129</v>
      </c>
      <c r="D66" s="29">
        <f t="shared" ca="1" si="8"/>
        <v>9395</v>
      </c>
      <c r="E66" s="30"/>
      <c r="AB66" s="3">
        <f t="shared" ca="1" si="6"/>
        <v>0.12490358056455553</v>
      </c>
      <c r="AC66" s="15">
        <v>63</v>
      </c>
      <c r="AD66" s="15">
        <v>64</v>
      </c>
      <c r="AE66" s="15">
        <f t="shared" ca="1" si="11"/>
        <v>970</v>
      </c>
      <c r="AF66" s="37">
        <f t="shared" ca="1" si="12"/>
        <v>9.6860204893040631</v>
      </c>
      <c r="AG66" s="3">
        <f t="shared" ca="1" si="13"/>
        <v>9395</v>
      </c>
      <c r="AH66" s="3"/>
      <c r="AI66" s="3"/>
      <c r="AJ66" s="3"/>
      <c r="AK66" s="3"/>
    </row>
    <row r="67" spans="1:38" ht="16.5" x14ac:dyDescent="0.3">
      <c r="A67" s="1">
        <v>65</v>
      </c>
      <c r="B67" s="27">
        <f t="shared" ca="1" si="15"/>
        <v>9040</v>
      </c>
      <c r="C67" s="28">
        <f t="shared" ca="1" si="7"/>
        <v>9872</v>
      </c>
      <c r="D67" s="29">
        <f t="shared" ca="1" si="8"/>
        <v>8554</v>
      </c>
      <c r="E67" s="30"/>
      <c r="AB67" s="3">
        <f t="shared" ref="AB67:AB77" ca="1" si="16">RAND()</f>
        <v>9.338308565765141E-2</v>
      </c>
      <c r="AC67" s="15">
        <v>68</v>
      </c>
      <c r="AD67" s="15">
        <v>65</v>
      </c>
      <c r="AE67" s="15">
        <f t="shared" ca="1" si="11"/>
        <v>983</v>
      </c>
      <c r="AF67" s="37">
        <f t="shared" ca="1" si="12"/>
        <v>8.7024360164260877</v>
      </c>
      <c r="AG67" s="3">
        <f t="shared" ca="1" si="13"/>
        <v>8554</v>
      </c>
      <c r="AH67" s="3"/>
      <c r="AI67" s="3"/>
      <c r="AJ67" s="3"/>
      <c r="AK67" s="3"/>
    </row>
    <row r="68" spans="1:38" ht="16.5" x14ac:dyDescent="0.3">
      <c r="A68" s="1">
        <v>66</v>
      </c>
      <c r="B68" s="27">
        <f t="shared" ref="B68:B77" ca="1" si="17">INDEX($AG$3:$AG$77,RANK(AB68,$AB$3:$AB$77))</f>
        <v>1233</v>
      </c>
      <c r="C68" s="28">
        <f t="shared" ref="C68:C77" ca="1" si="18">SMALL($AG$3:$AG$77,AC68)</f>
        <v>9543</v>
      </c>
      <c r="D68" s="29">
        <f t="shared" ref="D68:D77" ca="1" si="19">AG68</f>
        <v>8063</v>
      </c>
      <c r="E68" s="30"/>
      <c r="AB68" s="3">
        <f t="shared" ca="1" si="16"/>
        <v>0.99624522908145496</v>
      </c>
      <c r="AC68" s="15">
        <v>66</v>
      </c>
      <c r="AD68" s="15">
        <v>66</v>
      </c>
      <c r="AE68" s="15">
        <f t="shared" ref="AE68:AE77" ca="1" si="20">INT($AH$1+$AI$1*AD68)</f>
        <v>996</v>
      </c>
      <c r="AF68" s="37">
        <f t="shared" ref="AF68:AF77" ca="1" si="21">(VLOOKUP(MOD(AD68,ROUNDUP($Y$7,0)),$V$8:$W$12,2)+7)+RAND()*VLOOKUP(MOD(AD68,ROUNDUP($Y$7,0)),$V$8:$W$12,2)</f>
        <v>8.0950346178599641</v>
      </c>
      <c r="AG68" s="3">
        <f t="shared" ref="AG68:AG76" ca="1" si="22">ROUND(AE68*AF68,0)</f>
        <v>8063</v>
      </c>
      <c r="AH68" s="3"/>
      <c r="AI68" s="3"/>
      <c r="AJ68" s="3"/>
      <c r="AK68" s="3"/>
    </row>
    <row r="69" spans="1:38" ht="16.5" x14ac:dyDescent="0.3">
      <c r="A69" s="1">
        <v>67</v>
      </c>
      <c r="B69" s="27">
        <f t="shared" ca="1" si="17"/>
        <v>4933</v>
      </c>
      <c r="C69" s="28">
        <f t="shared" ca="1" si="18"/>
        <v>9792</v>
      </c>
      <c r="D69" s="29">
        <f t="shared" ca="1" si="19"/>
        <v>9872</v>
      </c>
      <c r="E69" s="30"/>
      <c r="AB69" s="3">
        <f t="shared" ca="1" si="16"/>
        <v>0.62229733217704775</v>
      </c>
      <c r="AC69" s="15">
        <v>67</v>
      </c>
      <c r="AD69" s="15">
        <v>67</v>
      </c>
      <c r="AE69" s="15">
        <f t="shared" ca="1" si="20"/>
        <v>1009</v>
      </c>
      <c r="AF69" s="37">
        <f t="shared" ca="1" si="21"/>
        <v>9.7843930429657267</v>
      </c>
      <c r="AG69" s="3">
        <f t="shared" ca="1" si="22"/>
        <v>9872</v>
      </c>
      <c r="AH69" s="3"/>
      <c r="AI69" s="3"/>
      <c r="AJ69" s="3"/>
      <c r="AK69" s="3"/>
    </row>
    <row r="70" spans="1:38" ht="16.5" x14ac:dyDescent="0.3">
      <c r="A70" s="1">
        <v>68</v>
      </c>
      <c r="B70" s="27">
        <f t="shared" ca="1" si="17"/>
        <v>3054</v>
      </c>
      <c r="C70" s="28">
        <f t="shared" ca="1" si="18"/>
        <v>9395</v>
      </c>
      <c r="D70" s="29">
        <f t="shared" ca="1" si="19"/>
        <v>10819</v>
      </c>
      <c r="E70" s="30"/>
      <c r="AB70" s="3">
        <f t="shared" ca="1" si="16"/>
        <v>0.86528827197826275</v>
      </c>
      <c r="AC70" s="15">
        <v>65</v>
      </c>
      <c r="AD70" s="15">
        <v>68</v>
      </c>
      <c r="AE70" s="15">
        <f t="shared" ca="1" si="20"/>
        <v>1022</v>
      </c>
      <c r="AF70" s="37">
        <f t="shared" ca="1" si="21"/>
        <v>10.586063657926157</v>
      </c>
      <c r="AG70" s="3">
        <f t="shared" ca="1" si="22"/>
        <v>10819</v>
      </c>
      <c r="AH70" s="3"/>
      <c r="AI70" s="3"/>
      <c r="AJ70" s="3"/>
      <c r="AK70" s="3"/>
    </row>
    <row r="71" spans="1:38" ht="16.5" x14ac:dyDescent="0.3">
      <c r="A71" s="1">
        <v>69</v>
      </c>
      <c r="B71" s="27">
        <f t="shared" ca="1" si="17"/>
        <v>3502</v>
      </c>
      <c r="C71" s="28">
        <f t="shared" ca="1" si="18"/>
        <v>10172</v>
      </c>
      <c r="D71" s="29">
        <f t="shared" ca="1" si="19"/>
        <v>10880</v>
      </c>
      <c r="E71" s="30"/>
      <c r="AB71" s="3">
        <f t="shared" ca="1" si="16"/>
        <v>0.73893823283726445</v>
      </c>
      <c r="AC71" s="15">
        <v>69</v>
      </c>
      <c r="AD71" s="15">
        <v>69</v>
      </c>
      <c r="AE71" s="15">
        <f t="shared" ca="1" si="20"/>
        <v>1035</v>
      </c>
      <c r="AF71" s="37">
        <f t="shared" ca="1" si="21"/>
        <v>10.512215982207834</v>
      </c>
      <c r="AG71" s="3">
        <f t="shared" ca="1" si="22"/>
        <v>10880</v>
      </c>
      <c r="AH71" s="3"/>
      <c r="AI71" s="3"/>
      <c r="AJ71" s="3"/>
      <c r="AK71" s="3"/>
    </row>
    <row r="72" spans="1:38" ht="16.5" x14ac:dyDescent="0.3">
      <c r="A72" s="1">
        <v>70</v>
      </c>
      <c r="B72" s="27">
        <f t="shared" ca="1" si="17"/>
        <v>10489</v>
      </c>
      <c r="C72" s="28">
        <f t="shared" ca="1" si="18"/>
        <v>10489</v>
      </c>
      <c r="D72" s="29">
        <f t="shared" ca="1" si="19"/>
        <v>9040</v>
      </c>
      <c r="E72" s="30"/>
      <c r="AB72" s="3">
        <f t="shared" ca="1" si="16"/>
        <v>7.5210281732326467E-2</v>
      </c>
      <c r="AC72" s="15">
        <v>70</v>
      </c>
      <c r="AD72" s="15">
        <v>70</v>
      </c>
      <c r="AE72" s="15">
        <f t="shared" ca="1" si="20"/>
        <v>1048</v>
      </c>
      <c r="AF72" s="37">
        <f t="shared" ca="1" si="21"/>
        <v>8.625748785912581</v>
      </c>
      <c r="AG72" s="3">
        <f t="shared" ca="1" si="22"/>
        <v>9040</v>
      </c>
      <c r="AH72" s="3"/>
      <c r="AI72" s="3"/>
      <c r="AJ72" s="3"/>
      <c r="AK72" s="3"/>
    </row>
    <row r="73" spans="1:38" ht="16.5" x14ac:dyDescent="0.3">
      <c r="A73" s="1">
        <v>71</v>
      </c>
      <c r="B73" s="27">
        <f t="shared" ca="1" si="17"/>
        <v>6014</v>
      </c>
      <c r="C73" s="28">
        <f t="shared" ca="1" si="18"/>
        <v>10880</v>
      </c>
      <c r="D73" s="29">
        <f t="shared" ca="1" si="19"/>
        <v>9293</v>
      </c>
      <c r="E73" s="30"/>
      <c r="AB73" s="3">
        <f t="shared" ca="1" si="16"/>
        <v>0.42276855425463178</v>
      </c>
      <c r="AC73" s="15">
        <v>72</v>
      </c>
      <c r="AD73" s="15">
        <v>71</v>
      </c>
      <c r="AE73" s="15">
        <f t="shared" ca="1" si="20"/>
        <v>1061</v>
      </c>
      <c r="AF73" s="37">
        <f t="shared" ca="1" si="21"/>
        <v>8.758413172129627</v>
      </c>
      <c r="AG73" s="3">
        <f t="shared" ca="1" si="22"/>
        <v>9293</v>
      </c>
      <c r="AH73" s="3"/>
      <c r="AI73" s="3"/>
      <c r="AJ73" s="3"/>
      <c r="AK73" s="3"/>
    </row>
    <row r="74" spans="1:38" ht="16.5" x14ac:dyDescent="0.3">
      <c r="A74" s="1">
        <v>72</v>
      </c>
      <c r="B74" s="27">
        <f t="shared" ca="1" si="17"/>
        <v>1787</v>
      </c>
      <c r="C74" s="28">
        <f t="shared" ca="1" si="18"/>
        <v>13385</v>
      </c>
      <c r="D74" s="29">
        <f t="shared" ca="1" si="19"/>
        <v>10489</v>
      </c>
      <c r="E74" s="30"/>
      <c r="AB74" s="3">
        <f t="shared" ca="1" si="16"/>
        <v>0.91027959594213859</v>
      </c>
      <c r="AC74" s="15">
        <v>75</v>
      </c>
      <c r="AD74" s="15">
        <v>72</v>
      </c>
      <c r="AE74" s="15">
        <f t="shared" ca="1" si="20"/>
        <v>1074</v>
      </c>
      <c r="AF74" s="37">
        <f t="shared" ca="1" si="21"/>
        <v>9.7664265245441104</v>
      </c>
      <c r="AG74" s="3">
        <f t="shared" ca="1" si="22"/>
        <v>10489</v>
      </c>
      <c r="AH74" s="3"/>
      <c r="AI74" s="3"/>
      <c r="AJ74" s="3"/>
      <c r="AK74" s="3"/>
    </row>
    <row r="75" spans="1:38" ht="16.5" x14ac:dyDescent="0.3">
      <c r="A75" s="1">
        <v>73</v>
      </c>
      <c r="B75" s="27">
        <f t="shared" ca="1" si="17"/>
        <v>6101</v>
      </c>
      <c r="C75" s="28">
        <f t="shared" ca="1" si="18"/>
        <v>10819</v>
      </c>
      <c r="D75" s="29">
        <f t="shared" ca="1" si="19"/>
        <v>13385</v>
      </c>
      <c r="E75" s="30"/>
      <c r="AB75" s="3">
        <f t="shared" ca="1" si="16"/>
        <v>0.51251505727360092</v>
      </c>
      <c r="AC75" s="15">
        <v>71</v>
      </c>
      <c r="AD75" s="15">
        <v>73</v>
      </c>
      <c r="AE75" s="15">
        <f t="shared" ca="1" si="20"/>
        <v>1087</v>
      </c>
      <c r="AF75" s="37">
        <f t="shared" ca="1" si="21"/>
        <v>12.313660519196578</v>
      </c>
      <c r="AG75" s="3">
        <f t="shared" ca="1" si="22"/>
        <v>13385</v>
      </c>
      <c r="AH75" s="3"/>
      <c r="AI75" s="3"/>
      <c r="AJ75" s="3"/>
      <c r="AK75" s="3"/>
    </row>
    <row r="76" spans="1:38" ht="16.5" x14ac:dyDescent="0.3">
      <c r="A76" s="1">
        <v>74</v>
      </c>
      <c r="B76" s="27">
        <f t="shared" ca="1" si="17"/>
        <v>5579</v>
      </c>
      <c r="C76" s="28">
        <f t="shared" ca="1" si="18"/>
        <v>11165</v>
      </c>
      <c r="D76" s="29">
        <f t="shared" ca="1" si="19"/>
        <v>11165</v>
      </c>
      <c r="E76" s="30"/>
      <c r="AB76" s="3">
        <f t="shared" ca="1" si="16"/>
        <v>0.67943626556867165</v>
      </c>
      <c r="AC76" s="15">
        <v>73</v>
      </c>
      <c r="AD76" s="15">
        <v>74</v>
      </c>
      <c r="AE76" s="15">
        <f t="shared" ca="1" si="20"/>
        <v>1100</v>
      </c>
      <c r="AF76" s="37">
        <f t="shared" ca="1" si="21"/>
        <v>10.149744875766762</v>
      </c>
      <c r="AG76" s="3">
        <f t="shared" ca="1" si="22"/>
        <v>11165</v>
      </c>
      <c r="AH76" s="3"/>
      <c r="AI76" s="3"/>
      <c r="AJ76" s="3"/>
      <c r="AK76" s="3"/>
    </row>
    <row r="77" spans="1:38" ht="16.5" x14ac:dyDescent="0.3">
      <c r="A77" s="1">
        <v>75</v>
      </c>
      <c r="B77" s="27">
        <f t="shared" ca="1" si="17"/>
        <v>9293</v>
      </c>
      <c r="C77" s="28">
        <f t="shared" ca="1" si="18"/>
        <v>11416</v>
      </c>
      <c r="D77" s="29">
        <f t="shared" ca="1" si="19"/>
        <v>9792</v>
      </c>
      <c r="E77" s="30"/>
      <c r="AB77" s="3">
        <f t="shared" ca="1" si="16"/>
        <v>8.992500716021079E-2</v>
      </c>
      <c r="AC77" s="15">
        <v>74</v>
      </c>
      <c r="AD77" s="15">
        <v>75</v>
      </c>
      <c r="AE77" s="15">
        <f t="shared" ca="1" si="20"/>
        <v>1113</v>
      </c>
      <c r="AF77" s="37">
        <f t="shared" ca="1" si="21"/>
        <v>8.7973992608933695</v>
      </c>
      <c r="AG77" s="3">
        <f ca="1">ROUND(AE77*AF77,0)</f>
        <v>9792</v>
      </c>
      <c r="AH77" s="3"/>
      <c r="AI77" s="3"/>
      <c r="AJ77" s="3"/>
      <c r="AK77" s="3"/>
    </row>
    <row r="78" spans="1:38" ht="16.5" x14ac:dyDescent="0.3">
      <c r="A78" s="2"/>
      <c r="B78" s="2"/>
      <c r="C78" s="2"/>
      <c r="D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6.5" x14ac:dyDescent="0.3">
      <c r="A79" s="2"/>
      <c r="B79" s="2"/>
      <c r="C79" s="2"/>
      <c r="D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6.5" x14ac:dyDescent="0.3">
      <c r="A80" s="2"/>
      <c r="B80" s="2"/>
      <c r="C80" s="2"/>
      <c r="D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6.5" x14ac:dyDescent="0.3">
      <c r="A81" s="2"/>
      <c r="B81" s="2"/>
      <c r="C81" s="2"/>
      <c r="D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ht="16.5" x14ac:dyDescent="0.3"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6.5" x14ac:dyDescent="0.3"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6.5" x14ac:dyDescent="0.3"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ht="16.5" x14ac:dyDescent="0.3"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ht="16.5" x14ac:dyDescent="0.3"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ht="16.5" x14ac:dyDescent="0.3"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6.5" x14ac:dyDescent="0.3"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ht="16.5" x14ac:dyDescent="0.3"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9"/>
  <sheetViews>
    <sheetView topLeftCell="M41" zoomScale="87" zoomScaleNormal="87" workbookViewId="0">
      <selection activeCell="AE3" sqref="AE3:AE77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9.140625" style="12" bestFit="1" customWidth="1"/>
    <col min="4" max="4" width="11.7109375" style="12" bestFit="1" customWidth="1"/>
    <col min="5" max="5" width="9.140625" style="20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1.71093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27" width="9.140625" style="12"/>
    <col min="28" max="30" width="9.28515625" style="12" bestFit="1" customWidth="1"/>
    <col min="31" max="31" width="12.28515625" style="12" customWidth="1"/>
    <col min="32" max="32" width="10.140625" style="12" bestFit="1" customWidth="1"/>
    <col min="33" max="33" width="9.28515625" style="12" bestFit="1" customWidth="1"/>
    <col min="34" max="34" width="10.42578125" style="12" bestFit="1" customWidth="1"/>
    <col min="35" max="36" width="9.28515625" style="12" bestFit="1" customWidth="1"/>
    <col min="37" max="16384" width="9.140625" style="12"/>
  </cols>
  <sheetData>
    <row r="1" spans="1:42" ht="17.25" thickBot="1" x14ac:dyDescent="0.35">
      <c r="A1" s="5" t="s">
        <v>13</v>
      </c>
      <c r="B1" s="6"/>
      <c r="C1" s="7"/>
      <c r="D1" s="6"/>
      <c r="E1" s="8"/>
      <c r="F1" s="9" t="s">
        <v>1</v>
      </c>
      <c r="G1" s="9" t="s">
        <v>2</v>
      </c>
      <c r="H1" s="10" t="s">
        <v>3</v>
      </c>
      <c r="I1" s="11" t="s">
        <v>4</v>
      </c>
      <c r="J1" s="11" t="s">
        <v>5</v>
      </c>
      <c r="K1" s="11" t="s">
        <v>6</v>
      </c>
      <c r="L1" s="11" t="s">
        <v>7</v>
      </c>
      <c r="N1" s="52" t="s">
        <v>25</v>
      </c>
      <c r="O1" s="54" t="s">
        <v>26</v>
      </c>
      <c r="P1" s="53" t="s">
        <v>27</v>
      </c>
      <c r="Q1" s="53" t="s">
        <v>28</v>
      </c>
      <c r="R1" s="13" t="s">
        <v>19</v>
      </c>
      <c r="AB1" s="3"/>
      <c r="AC1" s="14" t="s">
        <v>14</v>
      </c>
      <c r="AD1" s="14"/>
      <c r="AE1" s="14"/>
      <c r="AF1" s="3"/>
      <c r="AL1" s="76" t="s">
        <v>46</v>
      </c>
      <c r="AM1" s="74">
        <f ca="1">RANDBETWEEN(100,150)</f>
        <v>122</v>
      </c>
      <c r="AN1" s="75" t="s">
        <v>45</v>
      </c>
      <c r="AO1" s="74">
        <f ca="1">RANDBETWEEN(5,15)</f>
        <v>14</v>
      </c>
      <c r="AP1" s="15"/>
    </row>
    <row r="2" spans="1:42" ht="17.25" thickBot="1" x14ac:dyDescent="0.35">
      <c r="A2" s="16" t="s">
        <v>0</v>
      </c>
      <c r="B2" s="17" t="s">
        <v>21</v>
      </c>
      <c r="C2" s="18" t="s">
        <v>15</v>
      </c>
      <c r="D2" s="19" t="s">
        <v>18</v>
      </c>
      <c r="F2" s="21" t="str">
        <f t="shared" ref="F2:F14" ca="1" si="0">G2&amp;" - "&amp;H2</f>
        <v>100 - 200</v>
      </c>
      <c r="G2" s="22">
        <f ca="1">Y4</f>
        <v>100</v>
      </c>
      <c r="H2" s="23">
        <f t="shared" ref="H2:H14" ca="1" si="1">G2+$Y$3</f>
        <v>200</v>
      </c>
      <c r="I2" s="24">
        <f t="shared" ref="I2:I14" ca="1" si="2">COUNTIF($C$3:$C$77, "&lt;"&amp;H2)</f>
        <v>5</v>
      </c>
      <c r="J2" s="24">
        <f ca="1">I2</f>
        <v>5</v>
      </c>
      <c r="K2" s="25">
        <f t="shared" ref="K2:K14" ca="1" si="3">J2/$J$15</f>
        <v>6.6666666666666666E-2</v>
      </c>
      <c r="L2" s="26">
        <f t="shared" ref="L2:L14" ca="1" si="4">I2/$J$15</f>
        <v>6.6666666666666666E-2</v>
      </c>
      <c r="N2" s="46" t="s">
        <v>8</v>
      </c>
      <c r="O2" s="49">
        <f ca="1">AVERAGE(B$3:B$77)</f>
        <v>658.74666666666667</v>
      </c>
      <c r="P2" s="49">
        <f ca="1">AVERAGE(C$3:C$77)</f>
        <v>658.74666666666667</v>
      </c>
      <c r="Q2" s="49">
        <f ca="1">AVERAGE(D$3:D$77)</f>
        <v>658.74666666666667</v>
      </c>
      <c r="V2" s="12" t="s">
        <v>40</v>
      </c>
      <c r="Y2" s="12">
        <f ca="1">ROUND(O6/10,0)</f>
        <v>121</v>
      </c>
      <c r="AB2" s="3"/>
      <c r="AC2" s="15"/>
      <c r="AD2" s="3" t="s">
        <v>16</v>
      </c>
      <c r="AE2" s="15" t="s">
        <v>20</v>
      </c>
      <c r="AG2" s="3" t="s">
        <v>17</v>
      </c>
      <c r="AH2" s="3"/>
      <c r="AI2" s="4"/>
      <c r="AJ2" s="3"/>
      <c r="AK2" s="3"/>
    </row>
    <row r="3" spans="1:42" ht="16.5" x14ac:dyDescent="0.3">
      <c r="A3" s="1">
        <v>1</v>
      </c>
      <c r="B3" s="27">
        <f ca="1">INDEX($AD$3:$AD$77,RANK(AB3,$AB$3:$AB$77))</f>
        <v>909</v>
      </c>
      <c r="C3" s="28">
        <f ca="1">VLOOKUP(SMALL($AA$3:$AA$77,ROWS(C$3:C3)),$AA$3:$AD$77,4,0)</f>
        <v>197</v>
      </c>
      <c r="D3" s="29">
        <f t="shared" ref="D3:D34" ca="1" si="5">AD3</f>
        <v>136</v>
      </c>
      <c r="E3" s="30"/>
      <c r="F3" s="31" t="str">
        <f t="shared" ca="1" si="0"/>
        <v>200 - 300</v>
      </c>
      <c r="G3" s="32">
        <f t="shared" ref="G3:G14" ca="1" si="6">H2</f>
        <v>200</v>
      </c>
      <c r="H3" s="33">
        <f t="shared" ca="1" si="1"/>
        <v>300</v>
      </c>
      <c r="I3" s="34">
        <f t="shared" ca="1" si="2"/>
        <v>11</v>
      </c>
      <c r="J3" s="34">
        <f t="shared" ref="J3:J14" ca="1" si="7">I3-I2</f>
        <v>6</v>
      </c>
      <c r="K3" s="35">
        <f t="shared" ca="1" si="3"/>
        <v>0.08</v>
      </c>
      <c r="L3" s="36">
        <f t="shared" ca="1" si="4"/>
        <v>0.14666666666666667</v>
      </c>
      <c r="N3" s="71" t="s">
        <v>37</v>
      </c>
      <c r="O3" s="71">
        <f ca="1">MEDIAN(B$3:B$77)</f>
        <v>655</v>
      </c>
      <c r="P3" s="71">
        <f ca="1">MEDIAN(C$3:C$77)</f>
        <v>655</v>
      </c>
      <c r="Q3" s="71">
        <f ca="1">MEDIAN(D$3:D$77)</f>
        <v>655</v>
      </c>
      <c r="V3" s="12" t="s">
        <v>41</v>
      </c>
      <c r="Y3" s="12">
        <f ca="1">ROUND(Y2,-LEN(Y2)+1)</f>
        <v>100</v>
      </c>
      <c r="AA3" s="12">
        <f ca="1">ROWS(AA$3:AA3)/10+RAND()</f>
        <v>0.76070645267111525</v>
      </c>
      <c r="AB3" s="3">
        <f t="shared" ref="AB3:AB34" ca="1" si="8">RAND()</f>
        <v>0.24006342582030482</v>
      </c>
      <c r="AC3" s="15">
        <f ca="1">MATCH(SMALL($AA$3:$AA$77,ROWS(AC$3:AC3)),$AA$3:$AA$77,0)</f>
        <v>3</v>
      </c>
      <c r="AD3" s="37">
        <f ca="1">$AM$1+$AO$1*ROWS(AE$3:AE3)</f>
        <v>136</v>
      </c>
      <c r="AE3" s="15">
        <f ca="1">(VLOOKUP(ROUND((MOD(ROWS(AF$3:AF3)-0.1,4)),0),$AL$3:$AM$6,2))+0.5*(RAND()-0.5)</f>
        <v>0.57437682134887758</v>
      </c>
      <c r="AF3" s="12" t="s">
        <v>47</v>
      </c>
      <c r="AG3" s="3"/>
      <c r="AH3" s="3"/>
      <c r="AI3" s="4"/>
      <c r="AJ3" s="3"/>
      <c r="AK3" s="3"/>
      <c r="AL3" s="12">
        <v>1</v>
      </c>
      <c r="AM3" s="12">
        <v>0.7</v>
      </c>
    </row>
    <row r="4" spans="1:42" ht="16.5" x14ac:dyDescent="0.3">
      <c r="A4" s="1">
        <v>2</v>
      </c>
      <c r="B4" s="27">
        <f t="shared" ref="B3:B34" ca="1" si="9">INDEX($AD$3:$AD$77,RANK(AB4,$AB$3:$AB$77))</f>
        <v>1123</v>
      </c>
      <c r="C4" s="28">
        <f ca="1">VLOOKUP(SMALL($AA$3:$AA$77,ROWS(C$3:C4)),$AA$3:$AD$77,4,0)</f>
        <v>264</v>
      </c>
      <c r="D4" s="29">
        <f t="shared" ca="1" si="5"/>
        <v>150</v>
      </c>
      <c r="E4" s="30"/>
      <c r="F4" s="31" t="str">
        <f t="shared" ca="1" si="0"/>
        <v>300 - 400</v>
      </c>
      <c r="G4" s="32">
        <f t="shared" ca="1" si="6"/>
        <v>300</v>
      </c>
      <c r="H4" s="33">
        <f t="shared" ca="1" si="1"/>
        <v>400</v>
      </c>
      <c r="I4" s="34">
        <f t="shared" ca="1" si="2"/>
        <v>19</v>
      </c>
      <c r="J4" s="34">
        <f t="shared" ca="1" si="7"/>
        <v>8</v>
      </c>
      <c r="K4" s="35">
        <f t="shared" ca="1" si="3"/>
        <v>0.10666666666666667</v>
      </c>
      <c r="L4" s="36">
        <f t="shared" ca="1" si="4"/>
        <v>0.25333333333333335</v>
      </c>
      <c r="N4" s="47" t="s">
        <v>9</v>
      </c>
      <c r="O4" s="50">
        <f ca="1">MAX(B$3:B$77)</f>
        <v>1345</v>
      </c>
      <c r="P4" s="50">
        <f ca="1">MAX(C$3:C$77)</f>
        <v>1345</v>
      </c>
      <c r="Q4" s="50">
        <f ca="1">MAX(D$3:D$77)</f>
        <v>1345</v>
      </c>
      <c r="V4" s="12" t="s">
        <v>42</v>
      </c>
      <c r="Y4" s="12">
        <f ca="1">Y3*INT(O5/Y3)</f>
        <v>100</v>
      </c>
      <c r="AA4" s="12">
        <f ca="1">ROWS(AA$3:AA4)/10+RAND()</f>
        <v>0.88693874577403542</v>
      </c>
      <c r="AB4" s="3">
        <f t="shared" ca="1" si="8"/>
        <v>2.9109101140368132E-2</v>
      </c>
      <c r="AC4" s="15">
        <f ca="1">MATCH(SMALL($AA$3:$AA$77,ROWS(AC$3:AC4)),$AA$3:$AA$77,0)</f>
        <v>6</v>
      </c>
      <c r="AD4" s="37">
        <f ca="1">INT(($AM$1+$AO$1*ROWS(AE$3:AE4)))</f>
        <v>150</v>
      </c>
      <c r="AE4" s="15">
        <f ca="1">(VLOOKUP(ROUND((MOD(ROWS(AF$3:AF4)-0.1,4)),0),$AL$3:$AM$6,2))+0.5*(RAND()-0.5)</f>
        <v>0.8834352469588741</v>
      </c>
      <c r="AF4" s="12">
        <f>ROUND((MOD(ROWS(AF$3:AF4)-0.1,4)),0)</f>
        <v>2</v>
      </c>
      <c r="AG4" s="3"/>
      <c r="AH4" s="3"/>
      <c r="AI4" s="4"/>
      <c r="AJ4" s="3"/>
      <c r="AK4" s="3"/>
      <c r="AL4" s="12">
        <v>2</v>
      </c>
      <c r="AM4" s="12">
        <v>1</v>
      </c>
    </row>
    <row r="5" spans="1:42" ht="16.5" x14ac:dyDescent="0.3">
      <c r="A5" s="1">
        <v>3</v>
      </c>
      <c r="B5" s="27">
        <f t="shared" ca="1" si="9"/>
        <v>545</v>
      </c>
      <c r="C5" s="28">
        <f ca="1">VLOOKUP(SMALL($AA$3:$AA$77,ROWS(C$3:C5)),$AA$3:$AD$77,4,0)</f>
        <v>136</v>
      </c>
      <c r="D5" s="29">
        <f t="shared" ca="1" si="5"/>
        <v>197</v>
      </c>
      <c r="E5" s="30"/>
      <c r="F5" s="31" t="str">
        <f t="shared" ca="1" si="0"/>
        <v>400 - 500</v>
      </c>
      <c r="G5" s="32">
        <f t="shared" ca="1" si="6"/>
        <v>400</v>
      </c>
      <c r="H5" s="33">
        <f t="shared" ca="1" si="1"/>
        <v>500</v>
      </c>
      <c r="I5" s="34">
        <f t="shared" ca="1" si="2"/>
        <v>28</v>
      </c>
      <c r="J5" s="34">
        <f t="shared" ca="1" si="7"/>
        <v>9</v>
      </c>
      <c r="K5" s="35">
        <f t="shared" ca="1" si="3"/>
        <v>0.12</v>
      </c>
      <c r="L5" s="36">
        <f t="shared" ca="1" si="4"/>
        <v>0.37333333333333335</v>
      </c>
      <c r="N5" s="47" t="s">
        <v>10</v>
      </c>
      <c r="O5" s="50">
        <f ca="1">MIN(B$3:B$77)</f>
        <v>135</v>
      </c>
      <c r="P5" s="50">
        <f ca="1">MIN(C$3:C$77)</f>
        <v>135</v>
      </c>
      <c r="Q5" s="50">
        <f ca="1">MIN(D$3:D$77)</f>
        <v>135</v>
      </c>
      <c r="V5" s="12" t="s">
        <v>39</v>
      </c>
      <c r="Y5" s="12">
        <f ca="1">ROUNDUP(O4/Y3,0)</f>
        <v>14</v>
      </c>
      <c r="AA5" s="12">
        <f ca="1">ROWS(AA$3:AA5)/10+RAND()</f>
        <v>0.41963233798057503</v>
      </c>
      <c r="AB5" s="3">
        <f t="shared" ca="1" si="8"/>
        <v>0.48088644005824033</v>
      </c>
      <c r="AC5" s="15">
        <f ca="1">MATCH(SMALL($AA$3:$AA$77,ROWS(AC$3:AC5)),$AA$3:$AA$77,0)</f>
        <v>1</v>
      </c>
      <c r="AD5" s="37">
        <f ca="1">INT(($AM$1+$AO$1*ROWS(AE$3:AE5))*(VLOOKUP(ROUND((MOD(ROWS(AF$3:AF5)-0.1,4)),0),$AL$3:$AN$6,2)+0.3*RAND()))</f>
        <v>197</v>
      </c>
      <c r="AE5" s="15">
        <f ca="1">(VLOOKUP(ROUND((MOD(ROWS(AF$3:AF5)-0.1,4)),0),$AL$3:$AM$6,2))+0.5*(RAND()-0.5)</f>
        <v>0.79195666687371746</v>
      </c>
      <c r="AF5" s="12">
        <f>ROUND((MOD(ROWS(AF$3:AF5)-0.1,4)),0)</f>
        <v>3</v>
      </c>
      <c r="AG5" s="3"/>
      <c r="AH5" s="3"/>
      <c r="AI5" s="4"/>
      <c r="AJ5" s="3"/>
      <c r="AK5" s="3"/>
      <c r="AL5" s="12">
        <v>3</v>
      </c>
      <c r="AM5" s="12">
        <v>1</v>
      </c>
    </row>
    <row r="6" spans="1:42" ht="16.5" x14ac:dyDescent="0.3">
      <c r="A6" s="1">
        <v>4</v>
      </c>
      <c r="B6" s="27">
        <f t="shared" ca="1" si="9"/>
        <v>231</v>
      </c>
      <c r="C6" s="28">
        <f ca="1">VLOOKUP(SMALL($AA$3:$AA$77,ROWS(C$3:C6)),$AA$3:$AD$77,4,0)</f>
        <v>253</v>
      </c>
      <c r="D6" s="29">
        <f t="shared" ca="1" si="5"/>
        <v>135</v>
      </c>
      <c r="E6" s="30"/>
      <c r="F6" s="31" t="str">
        <f t="shared" ca="1" si="0"/>
        <v>500 - 600</v>
      </c>
      <c r="G6" s="32">
        <f t="shared" ca="1" si="6"/>
        <v>500</v>
      </c>
      <c r="H6" s="33">
        <f t="shared" ca="1" si="1"/>
        <v>600</v>
      </c>
      <c r="I6" s="34">
        <f t="shared" ca="1" si="2"/>
        <v>34</v>
      </c>
      <c r="J6" s="34">
        <f t="shared" ca="1" si="7"/>
        <v>6</v>
      </c>
      <c r="K6" s="35">
        <f t="shared" ca="1" si="3"/>
        <v>0.08</v>
      </c>
      <c r="L6" s="36">
        <f t="shared" ca="1" si="4"/>
        <v>0.45333333333333331</v>
      </c>
      <c r="N6" s="47" t="s">
        <v>1</v>
      </c>
      <c r="O6" s="50">
        <f ca="1">O4-O5</f>
        <v>1210</v>
      </c>
      <c r="P6" s="50">
        <f ca="1">P4-P5</f>
        <v>1210</v>
      </c>
      <c r="Q6" s="50">
        <f ca="1">Q4-Q5</f>
        <v>1210</v>
      </c>
      <c r="V6" s="20" t="s">
        <v>43</v>
      </c>
      <c r="W6" s="20"/>
      <c r="X6" s="20"/>
      <c r="Y6" s="12">
        <f ca="1">Y5*Y3</f>
        <v>1400</v>
      </c>
      <c r="AA6" s="12">
        <f ca="1">ROWS(AA$3:AA6)/10+RAND()</f>
        <v>1.0882866623309808</v>
      </c>
      <c r="AB6" s="3">
        <f t="shared" ca="1" si="8"/>
        <v>0.93704278731133706</v>
      </c>
      <c r="AC6" s="15">
        <f ca="1">MATCH(SMALL($AA$3:$AA$77,ROWS(AC$3:AC6)),$AA$3:$AA$77,0)</f>
        <v>7</v>
      </c>
      <c r="AD6" s="37">
        <f ca="1">INT(($AM$1+$AO$1*ROWS(AE$3:AE6))*(VLOOKUP(ROUND((MOD(ROWS(AF$3:AF6)-0.1,4)),0),$AL$3:$AN$6,2)+0.3*RAND()))</f>
        <v>135</v>
      </c>
      <c r="AE6" s="15">
        <f ca="1">(VLOOKUP(ROUND((MOD(ROWS(AF$3:AF6)-0.1,4)),0),$AL$3:$AM$6,2))+0.5*(RAND()-0.5)</f>
        <v>0.62962112714940877</v>
      </c>
      <c r="AF6" s="12">
        <f>ROUND((MOD(ROWS(AF$3:AF6)-0.1,4)),0)</f>
        <v>4</v>
      </c>
      <c r="AG6" s="3"/>
      <c r="AH6" s="3"/>
      <c r="AI6" s="4"/>
      <c r="AJ6" s="3"/>
      <c r="AK6" s="3"/>
      <c r="AL6" s="12">
        <v>4</v>
      </c>
      <c r="AM6" s="12">
        <v>0.7</v>
      </c>
    </row>
    <row r="7" spans="1:42" ht="16.5" x14ac:dyDescent="0.3">
      <c r="A7" s="1">
        <v>5</v>
      </c>
      <c r="B7" s="27">
        <f t="shared" ca="1" si="9"/>
        <v>621</v>
      </c>
      <c r="C7" s="28">
        <f ca="1">VLOOKUP(SMALL($AA$3:$AA$77,ROWS(C$3:C7)),$AA$3:$AD$77,4,0)</f>
        <v>150</v>
      </c>
      <c r="D7" s="29">
        <f t="shared" ca="1" si="5"/>
        <v>184</v>
      </c>
      <c r="E7" s="30"/>
      <c r="F7" s="31" t="str">
        <f t="shared" ca="1" si="0"/>
        <v>600 - 700</v>
      </c>
      <c r="G7" s="32">
        <f t="shared" ca="1" si="6"/>
        <v>600</v>
      </c>
      <c r="H7" s="33">
        <f t="shared" ca="1" si="1"/>
        <v>700</v>
      </c>
      <c r="I7" s="34">
        <f t="shared" ca="1" si="2"/>
        <v>40</v>
      </c>
      <c r="J7" s="34">
        <f t="shared" ca="1" si="7"/>
        <v>6</v>
      </c>
      <c r="K7" s="35">
        <f t="shared" ca="1" si="3"/>
        <v>0.08</v>
      </c>
      <c r="L7" s="36">
        <f t="shared" ca="1" si="4"/>
        <v>0.53333333333333333</v>
      </c>
      <c r="N7" s="47" t="s">
        <v>11</v>
      </c>
      <c r="O7" s="50">
        <f ca="1">_xlfn.STDEV.S(B$3:B$77)</f>
        <v>326.80306878266271</v>
      </c>
      <c r="P7" s="50">
        <f ca="1">_xlfn.STDEV.S(C$3:C$77)</f>
        <v>326.80306878266271</v>
      </c>
      <c r="Q7" s="50">
        <f ca="1">_xlfn.STDEV.S(D$3:D$77)</f>
        <v>326.80306878266271</v>
      </c>
      <c r="V7" s="12" t="s">
        <v>44</v>
      </c>
      <c r="Y7" s="12">
        <v>5</v>
      </c>
      <c r="AA7" s="12">
        <f ca="1">ROWS(AA$3:AA7)/10+RAND()</f>
        <v>1.1593846541569961</v>
      </c>
      <c r="AB7" s="3">
        <f t="shared" ca="1" si="8"/>
        <v>0.35711529160786903</v>
      </c>
      <c r="AC7" s="15">
        <f ca="1">MATCH(SMALL($AA$3:$AA$77,ROWS(AC$3:AC7)),$AA$3:$AA$77,0)</f>
        <v>2</v>
      </c>
      <c r="AD7" s="37">
        <f ca="1">INT(($AM$1+$AO$1*ROWS(AE$3:AE7))*(VLOOKUP(ROUND((MOD(ROWS(AF$3:AF7)-0.1,4)),0),$AL$3:$AN$6,2)+0.3*RAND()))</f>
        <v>184</v>
      </c>
      <c r="AE7" s="15">
        <f ca="1">(VLOOKUP(ROUND((MOD(ROWS(AF$3:AF7)-0.1,4)),0),$AL$3:$AM$6,2))+0.5*(RAND()-0.5)</f>
        <v>0.8052995981551383</v>
      </c>
      <c r="AF7" s="12">
        <f>ROUND((MOD(ROWS(AF$3:AF7)-0.1,4)),0)</f>
        <v>1</v>
      </c>
      <c r="AG7" s="3"/>
      <c r="AH7" s="3"/>
      <c r="AI7" s="4"/>
      <c r="AJ7" s="3"/>
      <c r="AK7" s="3"/>
      <c r="AL7" s="12">
        <v>4</v>
      </c>
    </row>
    <row r="8" spans="1:42" ht="16.5" x14ac:dyDescent="0.3">
      <c r="A8" s="1">
        <v>6</v>
      </c>
      <c r="B8" s="27">
        <f t="shared" ca="1" si="9"/>
        <v>704</v>
      </c>
      <c r="C8" s="28">
        <f ca="1">VLOOKUP(SMALL($AA$3:$AA$77,ROWS(C$3:C8)),$AA$3:$AD$77,4,0)</f>
        <v>231</v>
      </c>
      <c r="D8" s="29">
        <f t="shared" ca="1" si="5"/>
        <v>264</v>
      </c>
      <c r="E8" s="30"/>
      <c r="F8" s="31" t="str">
        <f t="shared" ca="1" si="0"/>
        <v>700 - 800</v>
      </c>
      <c r="G8" s="32">
        <f t="shared" ca="1" si="6"/>
        <v>700</v>
      </c>
      <c r="H8" s="33">
        <f t="shared" ca="1" si="1"/>
        <v>800</v>
      </c>
      <c r="I8" s="34">
        <f t="shared" ca="1" si="2"/>
        <v>51</v>
      </c>
      <c r="J8" s="34">
        <f t="shared" ca="1" si="7"/>
        <v>11</v>
      </c>
      <c r="K8" s="35">
        <f t="shared" ca="1" si="3"/>
        <v>0.14666666666666667</v>
      </c>
      <c r="L8" s="36">
        <f t="shared" ca="1" si="4"/>
        <v>0.68</v>
      </c>
      <c r="N8" s="47" t="s">
        <v>12</v>
      </c>
      <c r="O8" s="50">
        <f ca="1">O7/O2</f>
        <v>0.49609825038861077</v>
      </c>
      <c r="P8" s="50">
        <f ca="1">P7/P2</f>
        <v>0.49609825038861077</v>
      </c>
      <c r="Q8" s="50">
        <f ca="1">Q7/Q2</f>
        <v>0.49609825038861077</v>
      </c>
      <c r="AA8" s="12">
        <f ca="1">ROWS(AA$3:AA8)/10+RAND()</f>
        <v>0.68835264066532298</v>
      </c>
      <c r="AB8" s="3">
        <f t="shared" ca="1" si="8"/>
        <v>0.57105344356139354</v>
      </c>
      <c r="AC8" s="15">
        <f ca="1">MATCH(SMALL($AA$3:$AA$77,ROWS(AC$3:AC8)),$AA$3:$AA$77,0)</f>
        <v>8</v>
      </c>
      <c r="AD8" s="37">
        <f ca="1">INT(($AM$1+$AO$1*ROWS(AE$3:AE8))*(VLOOKUP(ROUND((MOD(ROWS(AF$3:AF8)-0.1,4)),0),$AL$3:$AN$6,2)+0.3*RAND()))</f>
        <v>264</v>
      </c>
      <c r="AE8" s="15">
        <f ca="1">(VLOOKUP(ROUND((MOD(ROWS(AF$3:AF8)-0.1,4)),0),$AL$3:$AM$6,2))+0.5*(RAND()-0.5)</f>
        <v>1.2164141960513555</v>
      </c>
      <c r="AF8" s="12">
        <f>ROUND((MOD(ROWS(AF$3:AF8)-0.1,4)),0)</f>
        <v>2</v>
      </c>
      <c r="AG8" s="3"/>
      <c r="AH8" s="3"/>
      <c r="AI8" s="4"/>
      <c r="AJ8" s="3"/>
      <c r="AK8" s="3"/>
    </row>
    <row r="9" spans="1:42" ht="16.5" x14ac:dyDescent="0.3">
      <c r="A9" s="1">
        <v>7</v>
      </c>
      <c r="B9" s="27">
        <f t="shared" ca="1" si="9"/>
        <v>566</v>
      </c>
      <c r="C9" s="28">
        <f ca="1">VLOOKUP(SMALL($AA$3:$AA$77,ROWS(C$3:C9)),$AA$3:$AD$77,4,0)</f>
        <v>135</v>
      </c>
      <c r="D9" s="29">
        <f t="shared" ca="1" si="5"/>
        <v>253</v>
      </c>
      <c r="E9" s="30"/>
      <c r="F9" s="31" t="str">
        <f t="shared" ca="1" si="0"/>
        <v>800 - 900</v>
      </c>
      <c r="G9" s="32">
        <f t="shared" ca="1" si="6"/>
        <v>800</v>
      </c>
      <c r="H9" s="33">
        <f t="shared" ca="1" si="1"/>
        <v>900</v>
      </c>
      <c r="I9" s="34">
        <f t="shared" ca="1" si="2"/>
        <v>57</v>
      </c>
      <c r="J9" s="34">
        <f t="shared" ca="1" si="7"/>
        <v>6</v>
      </c>
      <c r="K9" s="35">
        <f t="shared" ca="1" si="3"/>
        <v>0.08</v>
      </c>
      <c r="L9" s="36">
        <f t="shared" ca="1" si="4"/>
        <v>0.76</v>
      </c>
      <c r="N9" s="71" t="s">
        <v>38</v>
      </c>
      <c r="O9" s="72">
        <f ca="1">O2/O3</f>
        <v>1.0057201017811706</v>
      </c>
      <c r="P9" s="72">
        <f ca="1">P2/P3</f>
        <v>1.0057201017811706</v>
      </c>
      <c r="Q9" s="72">
        <f ca="1">Q2/Q3</f>
        <v>1.0057201017811706</v>
      </c>
      <c r="AA9" s="12">
        <f ca="1">ROWS(AA$3:AA9)/10+RAND()</f>
        <v>0.87437979342769923</v>
      </c>
      <c r="AB9" s="3">
        <f t="shared" ca="1" si="8"/>
        <v>0.61876688494805432</v>
      </c>
      <c r="AC9" s="15">
        <f ca="1">MATCH(SMALL($AA$3:$AA$77,ROWS(AC$3:AC9)),$AA$3:$AA$77,0)</f>
        <v>4</v>
      </c>
      <c r="AD9" s="37">
        <f ca="1">INT(($AM$1+$AO$1*ROWS(AE$3:AE9))*(VLOOKUP(ROUND((MOD(ROWS(AF$3:AF9)-0.1,4)),0),$AL$3:$AN$6,2)+0.3*RAND()))</f>
        <v>253</v>
      </c>
      <c r="AE9" s="15">
        <f ca="1">(VLOOKUP(ROUND((MOD(ROWS(AF$3:AF9)-0.1,4)),0),$AL$3:$AM$6,2))+0.5*(RAND()-0.5)</f>
        <v>1.1955167269523685</v>
      </c>
      <c r="AF9" s="12">
        <f>ROUND((MOD(ROWS(AF$3:AF9)-0.1,4)),0)</f>
        <v>3</v>
      </c>
      <c r="AG9" s="3"/>
      <c r="AH9" s="3"/>
      <c r="AI9" s="4"/>
      <c r="AJ9" s="3"/>
      <c r="AK9" s="3"/>
    </row>
    <row r="10" spans="1:42" ht="17.25" thickBot="1" x14ac:dyDescent="0.35">
      <c r="A10" s="1">
        <v>8</v>
      </c>
      <c r="B10" s="27">
        <f t="shared" ca="1" si="9"/>
        <v>797</v>
      </c>
      <c r="C10" s="28">
        <f ca="1">VLOOKUP(SMALL($AA$3:$AA$77,ROWS(C$3:C10)),$AA$3:$AD$77,4,0)</f>
        <v>184</v>
      </c>
      <c r="D10" s="29">
        <f t="shared" ca="1" si="5"/>
        <v>231</v>
      </c>
      <c r="E10" s="30"/>
      <c r="F10" s="31" t="str">
        <f t="shared" ca="1" si="0"/>
        <v>900 - 1000</v>
      </c>
      <c r="G10" s="32">
        <f t="shared" ca="1" si="6"/>
        <v>900</v>
      </c>
      <c r="H10" s="33">
        <f t="shared" ca="1" si="1"/>
        <v>1000</v>
      </c>
      <c r="I10" s="34">
        <f t="shared" ca="1" si="2"/>
        <v>61</v>
      </c>
      <c r="J10" s="34">
        <f t="shared" ca="1" si="7"/>
        <v>4</v>
      </c>
      <c r="K10" s="35">
        <f t="shared" ca="1" si="3"/>
        <v>5.3333333333333337E-2</v>
      </c>
      <c r="L10" s="36">
        <f t="shared" ca="1" si="4"/>
        <v>0.81333333333333335</v>
      </c>
      <c r="N10" s="48" t="s">
        <v>29</v>
      </c>
      <c r="O10" s="51">
        <f ca="1">O6/O2</f>
        <v>1.8368214386916568</v>
      </c>
      <c r="P10" s="51">
        <f ca="1">P6/P2</f>
        <v>1.8368214386916568</v>
      </c>
      <c r="Q10" s="51">
        <f ca="1">Q6/Q2</f>
        <v>1.8368214386916568</v>
      </c>
      <c r="AA10" s="12">
        <f ca="1">ROWS(AA$3:AA10)/10+RAND()</f>
        <v>0.93242273815101917</v>
      </c>
      <c r="AB10" s="3">
        <f t="shared" ca="1" si="8"/>
        <v>0.32723528138888225</v>
      </c>
      <c r="AC10" s="15">
        <f ca="1">MATCH(SMALL($AA$3:$AA$77,ROWS(AC$3:AC10)),$AA$3:$AA$77,0)</f>
        <v>5</v>
      </c>
      <c r="AD10" s="37">
        <f ca="1">INT(($AM$1+$AO$1*ROWS(AE$3:AE10))*(VLOOKUP(ROUND((MOD(ROWS(AF$3:AF10)-0.1,4)),0),$AL$3:$AN$6,2)+0.3*RAND()))</f>
        <v>231</v>
      </c>
      <c r="AE10" s="15">
        <f ca="1">(VLOOKUP(ROUND((MOD(ROWS(AF$3:AF10)-0.1,4)),0),$AL$3:$AM$6,2))+0.5*(RAND()-0.5)</f>
        <v>0.82020190668930515</v>
      </c>
      <c r="AF10" s="12">
        <f>ROUND((MOD(ROWS(AF$3:AF10)-0.1,4)),0)</f>
        <v>4</v>
      </c>
      <c r="AG10" s="3"/>
      <c r="AH10" s="3"/>
      <c r="AI10" s="4"/>
      <c r="AJ10" s="3"/>
      <c r="AK10" s="3"/>
    </row>
    <row r="11" spans="1:42" ht="16.5" x14ac:dyDescent="0.3">
      <c r="A11" s="1">
        <v>9</v>
      </c>
      <c r="B11" s="27">
        <f t="shared" ca="1" si="9"/>
        <v>973</v>
      </c>
      <c r="C11" s="28">
        <f ca="1">VLOOKUP(SMALL($AA$3:$AA$77,ROWS(C$3:C11)),$AA$3:$AD$77,4,0)</f>
        <v>200</v>
      </c>
      <c r="D11" s="29">
        <f t="shared" ca="1" si="5"/>
        <v>200</v>
      </c>
      <c r="E11" s="30"/>
      <c r="F11" s="31" t="str">
        <f t="shared" ca="1" si="0"/>
        <v>1000 - 1100</v>
      </c>
      <c r="G11" s="32">
        <f t="shared" ca="1" si="6"/>
        <v>1000</v>
      </c>
      <c r="H11" s="33">
        <f t="shared" ca="1" si="1"/>
        <v>1100</v>
      </c>
      <c r="I11" s="34">
        <f t="shared" ca="1" si="2"/>
        <v>66</v>
      </c>
      <c r="J11" s="34">
        <f t="shared" ca="1" si="7"/>
        <v>5</v>
      </c>
      <c r="K11" s="35">
        <f t="shared" ca="1" si="3"/>
        <v>6.6666666666666666E-2</v>
      </c>
      <c r="L11" s="36">
        <f t="shared" ca="1" si="4"/>
        <v>0.88</v>
      </c>
      <c r="AA11" s="12">
        <f ca="1">ROWS(AA$3:AA11)/10+RAND()</f>
        <v>1.1652332658531996</v>
      </c>
      <c r="AB11" s="3">
        <f t="shared" ca="1" si="8"/>
        <v>0.32031486182161351</v>
      </c>
      <c r="AC11" s="15">
        <f ca="1">MATCH(SMALL($AA$3:$AA$77,ROWS(AC$3:AC11)),$AA$3:$AA$77,0)</f>
        <v>9</v>
      </c>
      <c r="AD11" s="37">
        <f ca="1">INT(($AM$1+$AO$1*ROWS(AE$3:AE11))*(VLOOKUP(ROUND((MOD(ROWS(AF$3:AF11)-0.1,4)),0),$AL$3:$AN$6,2)+0.3*RAND()))</f>
        <v>200</v>
      </c>
      <c r="AE11" s="15">
        <f ca="1">(VLOOKUP(ROUND((MOD(ROWS(AF$3:AF11)-0.1,4)),0),$AL$3:$AM$6,2))+0.5*(RAND()-0.5)</f>
        <v>0.64688672171842532</v>
      </c>
      <c r="AF11" s="12">
        <f>ROUND((MOD(ROWS(AF$3:AF11)-0.1,4)),0)</f>
        <v>1</v>
      </c>
      <c r="AG11" s="3"/>
      <c r="AH11" s="3"/>
      <c r="AI11" s="4"/>
      <c r="AJ11" s="3"/>
      <c r="AK11" s="3"/>
    </row>
    <row r="12" spans="1:42" ht="16.5" x14ac:dyDescent="0.3">
      <c r="A12" s="1">
        <v>10</v>
      </c>
      <c r="B12" s="27">
        <f t="shared" ca="1" si="9"/>
        <v>867</v>
      </c>
      <c r="C12" s="28">
        <f ca="1">VLOOKUP(SMALL($AA$3:$AA$77,ROWS(C$3:C12)),$AA$3:$AD$77,4,0)</f>
        <v>356</v>
      </c>
      <c r="D12" s="29">
        <f t="shared" ca="1" si="5"/>
        <v>318</v>
      </c>
      <c r="E12" s="30"/>
      <c r="F12" s="31" t="str">
        <f t="shared" ca="1" si="0"/>
        <v>1100 - 1200</v>
      </c>
      <c r="G12" s="32">
        <f t="shared" ca="1" si="6"/>
        <v>1100</v>
      </c>
      <c r="H12" s="33">
        <f t="shared" ca="1" si="1"/>
        <v>1200</v>
      </c>
      <c r="I12" s="34">
        <f t="shared" ca="1" si="2"/>
        <v>70</v>
      </c>
      <c r="J12" s="34">
        <f t="shared" ca="1" si="7"/>
        <v>4</v>
      </c>
      <c r="K12" s="35">
        <f t="shared" ca="1" si="3"/>
        <v>5.3333333333333337E-2</v>
      </c>
      <c r="L12" s="36">
        <f t="shared" ca="1" si="4"/>
        <v>0.93333333333333335</v>
      </c>
      <c r="AA12" s="12">
        <f ca="1">ROWS(AA$3:AA12)/10+RAND()</f>
        <v>1.8166193323321385</v>
      </c>
      <c r="AB12" s="3">
        <f t="shared" ca="1" si="8"/>
        <v>0.48503077009323869</v>
      </c>
      <c r="AC12" s="15">
        <f ca="1">MATCH(SMALL($AA$3:$AA$77,ROWS(AC$3:AC12)),$AA$3:$AA$77,0)</f>
        <v>11</v>
      </c>
      <c r="AD12" s="37">
        <f ca="1">INT(($AM$1+$AO$1*ROWS(AE$3:AE12))*(VLOOKUP(ROUND((MOD(ROWS(AF$3:AF12)-0.1,4)),0),$AL$3:$AN$6,2)+0.3*RAND()))</f>
        <v>318</v>
      </c>
      <c r="AE12" s="15">
        <f ca="1">(VLOOKUP(ROUND((MOD(ROWS(AF$3:AF12)-0.1,4)),0),$AL$3:$AM$6,2))+0.5*(RAND()-0.5)</f>
        <v>0.77440941014221454</v>
      </c>
      <c r="AF12" s="12">
        <f>ROUND((MOD(ROWS(AF$3:AF12)-0.1,4)),0)</f>
        <v>2</v>
      </c>
      <c r="AG12" s="3"/>
      <c r="AH12" s="3"/>
      <c r="AI12" s="4"/>
      <c r="AJ12" s="3"/>
      <c r="AK12" s="3"/>
    </row>
    <row r="13" spans="1:42" ht="16.5" x14ac:dyDescent="0.3">
      <c r="A13" s="1">
        <v>11</v>
      </c>
      <c r="B13" s="27">
        <f t="shared" ca="1" si="9"/>
        <v>1164</v>
      </c>
      <c r="C13" s="28">
        <f ca="1">VLOOKUP(SMALL($AA$3:$AA$77,ROWS(C$3:C13)),$AA$3:$AD$77,4,0)</f>
        <v>413</v>
      </c>
      <c r="D13" s="29">
        <f t="shared" ca="1" si="5"/>
        <v>356</v>
      </c>
      <c r="E13" s="30"/>
      <c r="F13" s="31" t="str">
        <f t="shared" ca="1" si="0"/>
        <v>1200 - 1300</v>
      </c>
      <c r="G13" s="32">
        <f t="shared" ca="1" si="6"/>
        <v>1200</v>
      </c>
      <c r="H13" s="33">
        <f t="shared" ca="1" si="1"/>
        <v>1300</v>
      </c>
      <c r="I13" s="34">
        <f t="shared" ca="1" si="2"/>
        <v>73</v>
      </c>
      <c r="J13" s="34">
        <f t="shared" ca="1" si="7"/>
        <v>3</v>
      </c>
      <c r="K13" s="35">
        <f t="shared" ca="1" si="3"/>
        <v>0.04</v>
      </c>
      <c r="L13" s="36">
        <f t="shared" ca="1" si="4"/>
        <v>0.97333333333333338</v>
      </c>
      <c r="AA13" s="12">
        <f ca="1">ROWS(AA$3:AA13)/10+RAND()</f>
        <v>1.2980168426103438</v>
      </c>
      <c r="AB13" s="3">
        <f t="shared" ca="1" si="8"/>
        <v>0.23505584148813941</v>
      </c>
      <c r="AC13" s="15">
        <f ca="1">MATCH(SMALL($AA$3:$AA$77,ROWS(AC$3:AC13)),$AA$3:$AA$77,0)</f>
        <v>15</v>
      </c>
      <c r="AD13" s="37">
        <f ca="1">INT(($AM$1+$AO$1*ROWS(AE$3:AE13))*(VLOOKUP(ROUND((MOD(ROWS(AF$3:AF13)-0.1,4)),0),$AL$3:$AN$6,2)+0.3*RAND()))</f>
        <v>356</v>
      </c>
      <c r="AE13" s="15">
        <f ca="1">(VLOOKUP(ROUND((MOD(ROWS(AF$3:AF13)-0.1,4)),0),$AL$3:$AM$6,2))+0.5*(RAND()-0.5)</f>
        <v>1.0990978710861765</v>
      </c>
      <c r="AF13" s="12">
        <f>ROUND((MOD(ROWS(AF$3:AF13)-0.1,4)),0)</f>
        <v>3</v>
      </c>
      <c r="AG13" s="3"/>
      <c r="AH13" s="3"/>
      <c r="AI13" s="4"/>
      <c r="AJ13" s="3"/>
      <c r="AK13" s="3"/>
    </row>
    <row r="14" spans="1:42" ht="17.25" thickBot="1" x14ac:dyDescent="0.35">
      <c r="A14" s="1">
        <v>12</v>
      </c>
      <c r="B14" s="27">
        <f t="shared" ca="1" si="9"/>
        <v>135</v>
      </c>
      <c r="C14" s="28">
        <f ca="1">VLOOKUP(SMALL($AA$3:$AA$77,ROWS(C$3:C14)),$AA$3:$AD$77,4,0)</f>
        <v>318</v>
      </c>
      <c r="D14" s="29">
        <f t="shared" ca="1" si="5"/>
        <v>219</v>
      </c>
      <c r="E14" s="30"/>
      <c r="F14" s="38" t="str">
        <f t="shared" ca="1" si="0"/>
        <v>1300 - 1400</v>
      </c>
      <c r="G14" s="39">
        <f t="shared" ca="1" si="6"/>
        <v>1300</v>
      </c>
      <c r="H14" s="40">
        <f t="shared" ca="1" si="1"/>
        <v>1400</v>
      </c>
      <c r="I14" s="41">
        <f t="shared" ca="1" si="2"/>
        <v>75</v>
      </c>
      <c r="J14" s="41">
        <f t="shared" ca="1" si="7"/>
        <v>2</v>
      </c>
      <c r="K14" s="42">
        <f t="shared" ca="1" si="3"/>
        <v>2.6666666666666668E-2</v>
      </c>
      <c r="L14" s="43">
        <f t="shared" ca="1" si="4"/>
        <v>1</v>
      </c>
      <c r="AA14" s="12">
        <f ca="1">ROWS(AA$3:AA14)/10+RAND()</f>
        <v>2.0340844114035708</v>
      </c>
      <c r="AB14" s="3">
        <f t="shared" ca="1" si="8"/>
        <v>0.98692497552589797</v>
      </c>
      <c r="AC14" s="15">
        <f ca="1">MATCH(SMALL($AA$3:$AA$77,ROWS(AC$3:AC14)),$AA$3:$AA$77,0)</f>
        <v>10</v>
      </c>
      <c r="AD14" s="37">
        <f ca="1">INT(($AM$1+$AO$1*ROWS(AE$3:AE14))*(VLOOKUP(ROUND((MOD(ROWS(AF$3:AF14)-0.1,4)),0),$AL$3:$AN$6,2)+0.3*RAND()))</f>
        <v>219</v>
      </c>
      <c r="AE14" s="15">
        <f ca="1">(VLOOKUP(ROUND((MOD(ROWS(AF$3:AF14)-0.1,4)),0),$AL$3:$AM$6,2))+0.5*(RAND()-0.5)</f>
        <v>0.47927004420667391</v>
      </c>
      <c r="AF14" s="12">
        <f>ROUND((MOD(ROWS(AF$3:AF14)-0.1,4)),0)</f>
        <v>4</v>
      </c>
      <c r="AG14" s="3"/>
      <c r="AH14" s="3"/>
      <c r="AI14" s="4"/>
      <c r="AJ14" s="3"/>
      <c r="AK14" s="3"/>
    </row>
    <row r="15" spans="1:42" ht="16.5" x14ac:dyDescent="0.3">
      <c r="A15" s="1">
        <v>13</v>
      </c>
      <c r="B15" s="27">
        <f t="shared" ca="1" si="9"/>
        <v>845</v>
      </c>
      <c r="C15" s="28">
        <f ca="1">VLOOKUP(SMALL($AA$3:$AA$77,ROWS(C$3:C15)),$AA$3:$AD$77,4,0)</f>
        <v>397</v>
      </c>
      <c r="D15" s="29">
        <f t="shared" ca="1" si="5"/>
        <v>263</v>
      </c>
      <c r="E15" s="30"/>
      <c r="F15" s="44"/>
      <c r="G15" s="34"/>
      <c r="H15" s="34"/>
      <c r="I15" s="34"/>
      <c r="J15" s="34">
        <f ca="1">SUM(J2:J14)</f>
        <v>75</v>
      </c>
      <c r="K15" s="35">
        <f ca="1">SUM(K2:K14)</f>
        <v>0.99999999999999989</v>
      </c>
      <c r="L15" s="35"/>
      <c r="AA15" s="12">
        <f ca="1">ROWS(AA$3:AA15)/10+RAND()</f>
        <v>2.0325669100710138</v>
      </c>
      <c r="AB15" s="3">
        <f t="shared" ca="1" si="8"/>
        <v>0.32248393125417418</v>
      </c>
      <c r="AC15" s="15">
        <f ca="1">MATCH(SMALL($AA$3:$AA$77,ROWS(AC$3:AC15)),$AA$3:$AA$77,0)</f>
        <v>14</v>
      </c>
      <c r="AD15" s="37">
        <f ca="1">INT(($AM$1+$AO$1*ROWS(AE$3:AE15))*(VLOOKUP(ROUND((MOD(ROWS(AF$3:AF15)-0.1,4)),0),$AL$3:$AN$6,2)+0.3*RAND()))</f>
        <v>263</v>
      </c>
      <c r="AE15" s="15">
        <f ca="1">(VLOOKUP(ROUND((MOD(ROWS(AF$3:AF15)-0.1,4)),0),$AL$3:$AM$6,2))+0.5*(RAND()-0.5)</f>
        <v>0.80093119474172436</v>
      </c>
      <c r="AF15" s="12">
        <f>ROUND((MOD(ROWS(AF$3:AF15)-0.1,4)),0)</f>
        <v>1</v>
      </c>
      <c r="AG15" s="3"/>
      <c r="AH15" s="3"/>
      <c r="AI15" s="4"/>
      <c r="AJ15" s="3"/>
      <c r="AK15" s="3"/>
    </row>
    <row r="16" spans="1:42" ht="16.5" x14ac:dyDescent="0.3">
      <c r="A16" s="1">
        <v>14</v>
      </c>
      <c r="B16" s="27">
        <f t="shared" ca="1" si="9"/>
        <v>570</v>
      </c>
      <c r="C16" s="28">
        <f ca="1">VLOOKUP(SMALL($AA$3:$AA$77,ROWS(C$3:C16)),$AA$3:$AD$77,4,0)</f>
        <v>445</v>
      </c>
      <c r="D16" s="29">
        <f t="shared" ca="1" si="5"/>
        <v>397</v>
      </c>
      <c r="E16" s="30"/>
      <c r="F16" s="69"/>
      <c r="G16" s="69"/>
      <c r="H16" s="69"/>
      <c r="I16" s="69"/>
      <c r="J16" s="20"/>
      <c r="K16" s="20"/>
      <c r="L16" s="69"/>
      <c r="M16" s="20"/>
      <c r="N16" s="20"/>
      <c r="Q16" s="20"/>
      <c r="R16" s="20"/>
      <c r="S16" s="20"/>
      <c r="T16" s="20"/>
      <c r="Y16" s="20"/>
      <c r="Z16" s="20"/>
      <c r="AA16" s="12">
        <f ca="1">ROWS(AA$3:AA16)/10+RAND()</f>
        <v>1.8467718761893779</v>
      </c>
      <c r="AB16" s="3">
        <f t="shared" ca="1" si="8"/>
        <v>0.66105973965803078</v>
      </c>
      <c r="AC16" s="15">
        <f ca="1">MATCH(SMALL($AA$3:$AA$77,ROWS(AC$3:AC16)),$AA$3:$AA$77,0)</f>
        <v>18</v>
      </c>
      <c r="AD16" s="37">
        <f ca="1">INT(($AM$1+$AO$1*ROWS(AE$3:AE16))*(VLOOKUP(ROUND((MOD(ROWS(AF$3:AF16)-0.1,4)),0),$AL$3:$AN$6,2)+0.3*RAND()))</f>
        <v>397</v>
      </c>
      <c r="AE16" s="15">
        <f ca="1">(VLOOKUP(ROUND((MOD(ROWS(AF$3:AF16)-0.1,4)),0),$AL$3:$AM$6,2))+0.5*(RAND()-0.5)</f>
        <v>1.1904241778256783</v>
      </c>
      <c r="AF16" s="12">
        <f>ROUND((MOD(ROWS(AF$3:AF16)-0.1,4)),0)</f>
        <v>2</v>
      </c>
      <c r="AG16" s="3"/>
      <c r="AH16" s="3"/>
      <c r="AI16" s="4"/>
      <c r="AJ16" s="3"/>
      <c r="AK16" s="3"/>
    </row>
    <row r="17" spans="1:37" ht="16.5" x14ac:dyDescent="0.3">
      <c r="A17" s="1">
        <v>15</v>
      </c>
      <c r="B17" s="27">
        <f t="shared" ca="1" si="9"/>
        <v>933</v>
      </c>
      <c r="C17" s="28">
        <f ca="1">VLOOKUP(SMALL($AA$3:$AA$77,ROWS(C$3:C17)),$AA$3:$AD$77,4,0)</f>
        <v>322</v>
      </c>
      <c r="D17" s="29">
        <f t="shared" ca="1" si="5"/>
        <v>413</v>
      </c>
      <c r="E17" s="30"/>
      <c r="F17" s="20"/>
      <c r="G17" s="20"/>
      <c r="H17" s="20"/>
      <c r="I17" s="20"/>
      <c r="J17" s="70"/>
      <c r="K17" s="70"/>
      <c r="L17" s="20"/>
      <c r="M17" s="20"/>
      <c r="N17" s="20"/>
      <c r="Q17" s="20"/>
      <c r="R17" s="20"/>
      <c r="S17" s="20"/>
      <c r="T17" s="20"/>
      <c r="Y17" s="20"/>
      <c r="Z17" s="20"/>
      <c r="AA17" s="12">
        <f ca="1">ROWS(AA$3:AA17)/10+RAND()</f>
        <v>1.6371234269788624</v>
      </c>
      <c r="AB17" s="3">
        <f t="shared" ca="1" si="8"/>
        <v>0.12798843700217266</v>
      </c>
      <c r="AC17" s="15">
        <f ca="1">MATCH(SMALL($AA$3:$AA$77,ROWS(AC$3:AC17)),$AA$3:$AA$77,0)</f>
        <v>16</v>
      </c>
      <c r="AD17" s="37">
        <f ca="1">INT(($AM$1+$AO$1*ROWS(AE$3:AE17))*(VLOOKUP(ROUND((MOD(ROWS(AF$3:AF17)-0.1,4)),0),$AL$3:$AN$6,2)+0.3*RAND()))</f>
        <v>413</v>
      </c>
      <c r="AE17" s="15">
        <f ca="1">(VLOOKUP(ROUND((MOD(ROWS(AF$3:AF17)-0.1,4)),0),$AL$3:$AM$6,2))+0.5*(RAND()-0.5)</f>
        <v>0.95074190044292228</v>
      </c>
      <c r="AF17" s="12">
        <f>ROUND((MOD(ROWS(AF$3:AF17)-0.1,4)),0)</f>
        <v>3</v>
      </c>
      <c r="AG17" s="3"/>
      <c r="AH17" s="3"/>
      <c r="AI17" s="4"/>
      <c r="AJ17" s="3"/>
      <c r="AK17" s="3"/>
    </row>
    <row r="18" spans="1:37" ht="16.5" x14ac:dyDescent="0.3">
      <c r="A18" s="1">
        <v>16</v>
      </c>
      <c r="B18" s="27">
        <f t="shared" ca="1" si="9"/>
        <v>777</v>
      </c>
      <c r="C18" s="28">
        <f ca="1">VLOOKUP(SMALL($AA$3:$AA$77,ROWS(C$3:C18)),$AA$3:$AD$77,4,0)</f>
        <v>263</v>
      </c>
      <c r="D18" s="29">
        <f t="shared" ca="1" si="5"/>
        <v>322</v>
      </c>
      <c r="E18" s="30"/>
      <c r="F18" s="20"/>
      <c r="G18" s="20"/>
      <c r="H18" s="20"/>
      <c r="I18" s="20"/>
      <c r="J18" s="20"/>
      <c r="K18" s="20"/>
      <c r="L18" s="20"/>
      <c r="M18" s="20"/>
      <c r="N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12">
        <f ca="1">ROWS(AA$3:AA18)/10+RAND()</f>
        <v>2.0042008530830784</v>
      </c>
      <c r="AB18" s="3">
        <f t="shared" ca="1" si="8"/>
        <v>0.26212052890140591</v>
      </c>
      <c r="AC18" s="15">
        <f ca="1">MATCH(SMALL($AA$3:$AA$77,ROWS(AC$3:AC18)),$AA$3:$AA$77,0)</f>
        <v>13</v>
      </c>
      <c r="AD18" s="37">
        <f ca="1">INT(($AM$1+$AO$1*ROWS(AE$3:AE18))*(VLOOKUP(ROUND((MOD(ROWS(AF$3:AF18)-0.1,4)),0),$AL$3:$AN$6,2)+0.3*RAND()))</f>
        <v>322</v>
      </c>
      <c r="AE18" s="15">
        <f ca="1">(VLOOKUP(ROUND((MOD(ROWS(AF$3:AF18)-0.1,4)),0),$AL$3:$AM$6,2))+0.5*(RAND()-0.5)</f>
        <v>0.52099795425940043</v>
      </c>
      <c r="AF18" s="12">
        <f>ROUND((MOD(ROWS(AF$3:AF18)-0.1,4)),0)</f>
        <v>4</v>
      </c>
      <c r="AG18" s="3"/>
      <c r="AH18" s="3"/>
      <c r="AI18" s="4"/>
      <c r="AJ18" s="3"/>
      <c r="AK18" s="3"/>
    </row>
    <row r="19" spans="1:37" ht="16.5" x14ac:dyDescent="0.3">
      <c r="A19" s="1">
        <v>17</v>
      </c>
      <c r="B19" s="27">
        <f t="shared" ca="1" si="9"/>
        <v>754</v>
      </c>
      <c r="C19" s="28">
        <f ca="1">VLOOKUP(SMALL($AA$3:$AA$77,ROWS(C$3:C19)),$AA$3:$AD$77,4,0)</f>
        <v>219</v>
      </c>
      <c r="D19" s="29">
        <f t="shared" ca="1" si="5"/>
        <v>337</v>
      </c>
      <c r="E19" s="3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12">
        <f ca="1">ROWS(AA$3:AA19)/10+RAND()</f>
        <v>2.3485592634086583</v>
      </c>
      <c r="AB19" s="3">
        <f t="shared" ca="1" si="8"/>
        <v>0.53460497220682945</v>
      </c>
      <c r="AC19" s="15">
        <f ca="1">MATCH(SMALL($AA$3:$AA$77,ROWS(AC$3:AC19)),$AA$3:$AA$77,0)</f>
        <v>12</v>
      </c>
      <c r="AD19" s="37">
        <f ca="1">INT(($AM$1+$AO$1*ROWS(AE$3:AE19))*(VLOOKUP(ROUND((MOD(ROWS(AF$3:AF19)-0.1,4)),0),$AL$3:$AN$6,2)+0.3*RAND()))</f>
        <v>337</v>
      </c>
      <c r="AE19" s="15">
        <f ca="1">(VLOOKUP(ROUND((MOD(ROWS(AF$3:AF19)-0.1,4)),0),$AL$3:$AM$6,2))+0.5*(RAND()-0.5)</f>
        <v>0.5201207109809004</v>
      </c>
      <c r="AF19" s="12">
        <f>ROUND((MOD(ROWS(AF$3:AF19)-0.1,4)),0)</f>
        <v>1</v>
      </c>
      <c r="AG19" s="3"/>
      <c r="AH19" s="3"/>
      <c r="AI19" s="4"/>
      <c r="AJ19" s="3"/>
      <c r="AK19" s="3"/>
    </row>
    <row r="20" spans="1:37" ht="16.5" x14ac:dyDescent="0.3">
      <c r="A20" s="1">
        <v>18</v>
      </c>
      <c r="B20" s="27">
        <f t="shared" ca="1" si="9"/>
        <v>710</v>
      </c>
      <c r="C20" s="28">
        <f ca="1">VLOOKUP(SMALL($AA$3:$AA$77,ROWS(C$3:C20)),$AA$3:$AD$77,4,0)</f>
        <v>437</v>
      </c>
      <c r="D20" s="29">
        <f t="shared" ca="1" si="5"/>
        <v>445</v>
      </c>
      <c r="E20" s="3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12">
        <f ca="1">ROWS(AA$3:AA20)/10+RAND()</f>
        <v>1.9421434078423436</v>
      </c>
      <c r="AB20" s="3">
        <f t="shared" ca="1" si="8"/>
        <v>0.48582592887972675</v>
      </c>
      <c r="AC20" s="15">
        <f ca="1">MATCH(SMALL($AA$3:$AA$77,ROWS(AC$3:AC20)),$AA$3:$AA$77,0)</f>
        <v>19</v>
      </c>
      <c r="AD20" s="37">
        <f ca="1">INT(($AM$1+$AO$1*ROWS(AE$3:AE20))*(VLOOKUP(ROUND((MOD(ROWS(AF$3:AF20)-0.1,4)),0),$AL$3:$AN$6,2)+0.3*RAND()))</f>
        <v>445</v>
      </c>
      <c r="AE20" s="15">
        <f ca="1">(VLOOKUP(ROUND((MOD(ROWS(AF$3:AF20)-0.1,4)),0),$AL$3:$AM$6,2))+0.5*(RAND()-0.5)</f>
        <v>0.90050802880503311</v>
      </c>
      <c r="AF20" s="12">
        <f>ROUND((MOD(ROWS(AF$3:AF20)-0.1,4)),0)</f>
        <v>2</v>
      </c>
      <c r="AG20" s="3"/>
      <c r="AH20" s="3"/>
      <c r="AI20" s="4"/>
      <c r="AJ20" s="3"/>
      <c r="AK20" s="3"/>
    </row>
    <row r="21" spans="1:37" ht="16.5" x14ac:dyDescent="0.3">
      <c r="A21" s="1">
        <v>19</v>
      </c>
      <c r="B21" s="27">
        <f t="shared" ca="1" si="9"/>
        <v>377</v>
      </c>
      <c r="C21" s="28">
        <f ca="1">VLOOKUP(SMALL($AA$3:$AA$77,ROWS(C$3:C21)),$AA$3:$AD$77,4,0)</f>
        <v>337</v>
      </c>
      <c r="D21" s="29">
        <f t="shared" ca="1" si="5"/>
        <v>437</v>
      </c>
      <c r="E21" s="3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12">
        <f ca="1">ROWS(AA$3:AA21)/10+RAND()</f>
        <v>2.2199773187494851</v>
      </c>
      <c r="AB21" s="3">
        <f t="shared" ca="1" si="8"/>
        <v>0.58770173542483006</v>
      </c>
      <c r="AC21" s="15">
        <f ca="1">MATCH(SMALL($AA$3:$AA$77,ROWS(AC$3:AC21)),$AA$3:$AA$77,0)</f>
        <v>17</v>
      </c>
      <c r="AD21" s="37">
        <f ca="1">INT(($AM$1+$AO$1*ROWS(AE$3:AE21))*(VLOOKUP(ROUND((MOD(ROWS(AF$3:AF21)-0.1,4)),0),$AL$3:$AN$6,2)+0.3*RAND()))</f>
        <v>437</v>
      </c>
      <c r="AE21" s="15">
        <f ca="1">(VLOOKUP(ROUND((MOD(ROWS(AF$3:AF21)-0.1,4)),0),$AL$3:$AM$6,2))+0.5*(RAND()-0.5)</f>
        <v>1.0519792002252908</v>
      </c>
      <c r="AF21" s="12">
        <f>ROUND((MOD(ROWS(AF$3:AF21)-0.1,4)),0)</f>
        <v>3</v>
      </c>
      <c r="AG21" s="3"/>
      <c r="AH21" s="3"/>
      <c r="AI21" s="4"/>
      <c r="AJ21" s="3"/>
      <c r="AK21" s="3"/>
    </row>
    <row r="22" spans="1:37" ht="16.5" x14ac:dyDescent="0.3">
      <c r="A22" s="1">
        <v>20</v>
      </c>
      <c r="B22" s="27">
        <f t="shared" ca="1" si="9"/>
        <v>648</v>
      </c>
      <c r="C22" s="28">
        <f ca="1">VLOOKUP(SMALL($AA$3:$AA$77,ROWS(C$3:C22)),$AA$3:$AD$77,4,0)</f>
        <v>319</v>
      </c>
      <c r="D22" s="29">
        <f t="shared" ca="1" si="5"/>
        <v>319</v>
      </c>
      <c r="E22" s="3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12">
        <f ca="1">ROWS(AA$3:AA22)/10+RAND()</f>
        <v>2.3887794167251375</v>
      </c>
      <c r="AB22" s="3">
        <f t="shared" ca="1" si="8"/>
        <v>0.27738502585398317</v>
      </c>
      <c r="AC22" s="15">
        <f ca="1">MATCH(SMALL($AA$3:$AA$77,ROWS(AC$3:AC22)),$AA$3:$AA$77,0)</f>
        <v>20</v>
      </c>
      <c r="AD22" s="37">
        <f ca="1">INT(($AM$1+$AO$1*ROWS(AE$3:AE22))*(VLOOKUP(ROUND((MOD(ROWS(AF$3:AF22)-0.1,4)),0),$AL$3:$AN$6,2)+0.3*RAND()))</f>
        <v>319</v>
      </c>
      <c r="AE22" s="15">
        <f ca="1">(VLOOKUP(ROUND((MOD(ROWS(AF$3:AF22)-0.1,4)),0),$AL$3:$AM$6,2))+0.5*(RAND()-0.5)</f>
        <v>0.82393322283359527</v>
      </c>
      <c r="AF22" s="12">
        <f>ROUND((MOD(ROWS(AF$3:AF22)-0.1,4)),0)</f>
        <v>4</v>
      </c>
      <c r="AG22" s="3"/>
      <c r="AH22" s="3"/>
      <c r="AI22" s="4"/>
      <c r="AJ22" s="3"/>
      <c r="AK22" s="3"/>
    </row>
    <row r="23" spans="1:37" ht="16.5" x14ac:dyDescent="0.3">
      <c r="A23" s="1">
        <v>21</v>
      </c>
      <c r="B23" s="27">
        <f t="shared" ca="1" si="9"/>
        <v>825</v>
      </c>
      <c r="C23" s="28">
        <f ca="1">VLOOKUP(SMALL($AA$3:$AA$77,ROWS(C$3:C23)),$AA$3:$AD$77,4,0)</f>
        <v>570</v>
      </c>
      <c r="D23" s="29">
        <f t="shared" ca="1" si="5"/>
        <v>312</v>
      </c>
      <c r="E23" s="3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12">
        <f ca="1">ROWS(AA$3:AA23)/10+RAND()</f>
        <v>2.8155954828046754</v>
      </c>
      <c r="AB23" s="3">
        <f t="shared" ca="1" si="8"/>
        <v>0.47600283712553992</v>
      </c>
      <c r="AC23" s="15">
        <f ca="1">MATCH(SMALL($AA$3:$AA$77,ROWS(AC$3:AC23)),$AA$3:$AA$77,0)</f>
        <v>23</v>
      </c>
      <c r="AD23" s="37">
        <f ca="1">INT(($AM$1+$AO$1*ROWS(AE$3:AE23))*(VLOOKUP(ROUND((MOD(ROWS(AF$3:AF23)-0.1,4)),0),$AL$3:$AN$6,2)+0.3*RAND()))</f>
        <v>312</v>
      </c>
      <c r="AE23" s="15">
        <f ca="1">(VLOOKUP(ROUND((MOD(ROWS(AF$3:AF23)-0.1,4)),0),$AL$3:$AM$6,2))+0.5*(RAND()-0.5)</f>
        <v>0.56181379797691711</v>
      </c>
      <c r="AF23" s="12">
        <f>ROUND((MOD(ROWS(AF$3:AF23)-0.1,4)),0)</f>
        <v>1</v>
      </c>
      <c r="AG23" s="3"/>
      <c r="AH23" s="3"/>
      <c r="AI23" s="4"/>
      <c r="AJ23" s="3"/>
      <c r="AK23" s="3"/>
    </row>
    <row r="24" spans="1:37" ht="16.5" x14ac:dyDescent="0.3">
      <c r="A24" s="1">
        <v>22</v>
      </c>
      <c r="B24" s="27">
        <f t="shared" ca="1" si="9"/>
        <v>1217</v>
      </c>
      <c r="C24" s="28">
        <f ca="1">VLOOKUP(SMALL($AA$3:$AA$77,ROWS(C$3:C24)),$AA$3:$AD$77,4,0)</f>
        <v>484</v>
      </c>
      <c r="D24" s="29">
        <f t="shared" ca="1" si="5"/>
        <v>484</v>
      </c>
      <c r="E24" s="55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2">
        <f ca="1">ROWS(AA$3:AA24)/10+RAND()</f>
        <v>2.58786488666559</v>
      </c>
      <c r="AB24" s="3">
        <f t="shared" ca="1" si="8"/>
        <v>2.2419388017362984E-2</v>
      </c>
      <c r="AC24" s="15">
        <f ca="1">MATCH(SMALL($AA$3:$AA$77,ROWS(AC$3:AC24)),$AA$3:$AA$77,0)</f>
        <v>22</v>
      </c>
      <c r="AD24" s="37">
        <f ca="1">INT(($AM$1+$AO$1*ROWS(AE$3:AE24))*(VLOOKUP(ROUND((MOD(ROWS(AF$3:AF24)-0.1,4)),0),$AL$3:$AN$6,2)+0.3*RAND()))</f>
        <v>484</v>
      </c>
      <c r="AE24" s="15">
        <f ca="1">(VLOOKUP(ROUND((MOD(ROWS(AF$3:AF24)-0.1,4)),0),$AL$3:$AM$6,2))+0.5*(RAND()-0.5)</f>
        <v>0.78807203798731862</v>
      </c>
      <c r="AF24" s="12">
        <f>ROUND((MOD(ROWS(AF$3:AF24)-0.1,4)),0)</f>
        <v>2</v>
      </c>
      <c r="AG24" s="3"/>
      <c r="AH24" s="3"/>
      <c r="AI24" s="4"/>
      <c r="AJ24" s="3"/>
      <c r="AK24" s="3"/>
    </row>
    <row r="25" spans="1:37" ht="16.5" x14ac:dyDescent="0.3">
      <c r="A25" s="1">
        <v>23</v>
      </c>
      <c r="B25" s="27">
        <f t="shared" ca="1" si="9"/>
        <v>150</v>
      </c>
      <c r="C25" s="28">
        <f ca="1">VLOOKUP(SMALL($AA$3:$AA$77,ROWS(C$3:C25)),$AA$3:$AD$77,4,0)</f>
        <v>566</v>
      </c>
      <c r="D25" s="29">
        <f t="shared" ca="1" si="5"/>
        <v>570</v>
      </c>
      <c r="E25" s="55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12">
        <f ca="1">ROWS(AA$3:AA25)/10+RAND()</f>
        <v>2.5764610953705924</v>
      </c>
      <c r="AB25" s="3">
        <f t="shared" ca="1" si="8"/>
        <v>0.98998777097129709</v>
      </c>
      <c r="AC25" s="15">
        <f ca="1">MATCH(SMALL($AA$3:$AA$77,ROWS(AC$3:AC25)),$AA$3:$AA$77,0)</f>
        <v>26</v>
      </c>
      <c r="AD25" s="37">
        <f ca="1">INT(($AM$1+$AO$1*ROWS(AE$3:AE25))*(VLOOKUP(ROUND((MOD(ROWS(AF$3:AF25)-0.1,4)),0),$AL$3:$AN$6,2)+0.3*RAND()))</f>
        <v>570</v>
      </c>
      <c r="AE25" s="15">
        <f ca="1">(VLOOKUP(ROUND((MOD(ROWS(AF$3:AF25)-0.1,4)),0),$AL$3:$AM$6,2))+0.5*(RAND()-0.5)</f>
        <v>0.75169490679254114</v>
      </c>
      <c r="AF25" s="12">
        <f>ROUND((MOD(ROWS(AF$3:AF25)-0.1,4)),0)</f>
        <v>3</v>
      </c>
      <c r="AG25" s="3"/>
      <c r="AH25" s="3"/>
      <c r="AI25" s="4"/>
      <c r="AJ25" s="3"/>
      <c r="AK25" s="3"/>
    </row>
    <row r="26" spans="1:37" ht="16.5" x14ac:dyDescent="0.3">
      <c r="A26" s="1">
        <v>24</v>
      </c>
      <c r="B26" s="27">
        <f t="shared" ca="1" si="9"/>
        <v>758</v>
      </c>
      <c r="C26" s="28">
        <f ca="1">VLOOKUP(SMALL($AA$3:$AA$77,ROWS(C$3:C26)),$AA$3:$AD$77,4,0)</f>
        <v>312</v>
      </c>
      <c r="D26" s="29">
        <f t="shared" ca="1" si="5"/>
        <v>400</v>
      </c>
      <c r="E26" s="55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12">
        <f ca="1">ROWS(AA$3:AA26)/10+RAND()</f>
        <v>3.3101408116461064</v>
      </c>
      <c r="AB26" s="3">
        <f t="shared" ca="1" si="8"/>
        <v>0.44786492190642646</v>
      </c>
      <c r="AC26" s="15">
        <f ca="1">MATCH(SMALL($AA$3:$AA$77,ROWS(AC$3:AC26)),$AA$3:$AA$77,0)</f>
        <v>21</v>
      </c>
      <c r="AD26" s="37">
        <f ca="1">INT(($AM$1+$AO$1*ROWS(AE$3:AE26))*(VLOOKUP(ROUND((MOD(ROWS(AF$3:AF26)-0.1,4)),0),$AL$3:$AN$6,2)+0.3*RAND()))</f>
        <v>400</v>
      </c>
      <c r="AE26" s="15">
        <f ca="1">(VLOOKUP(ROUND((MOD(ROWS(AF$3:AF26)-0.1,4)),0),$AL$3:$AM$6,2))+0.5*(RAND()-0.5)</f>
        <v>0.80275486264886298</v>
      </c>
      <c r="AF26" s="12">
        <f>ROUND((MOD(ROWS(AF$3:AF26)-0.1,4)),0)</f>
        <v>4</v>
      </c>
      <c r="AG26" s="3"/>
      <c r="AH26" s="3"/>
      <c r="AI26" s="4"/>
      <c r="AJ26" s="3"/>
      <c r="AK26" s="3"/>
    </row>
    <row r="27" spans="1:37" ht="16.5" x14ac:dyDescent="0.3">
      <c r="A27" s="1">
        <v>25</v>
      </c>
      <c r="B27" s="27">
        <f t="shared" ca="1" si="9"/>
        <v>422</v>
      </c>
      <c r="C27" s="28">
        <f ca="1">VLOOKUP(SMALL($AA$3:$AA$77,ROWS(C$3:C27)),$AA$3:$AD$77,4,0)</f>
        <v>649</v>
      </c>
      <c r="D27" s="29">
        <f t="shared" ca="1" si="5"/>
        <v>440</v>
      </c>
      <c r="E27" s="55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Z27" s="56"/>
      <c r="AA27" s="12">
        <f ca="1">ROWS(AA$3:AA27)/10+RAND()</f>
        <v>3.0206753554596237</v>
      </c>
      <c r="AB27" s="3">
        <f t="shared" ca="1" si="8"/>
        <v>0.56582725926701227</v>
      </c>
      <c r="AC27" s="15">
        <f ca="1">MATCH(SMALL($AA$3:$AA$77,ROWS(AC$3:AC27)),$AA$3:$AA$77,0)</f>
        <v>27</v>
      </c>
      <c r="AD27" s="37">
        <f ca="1">INT(($AM$1+$AO$1*ROWS(AE$3:AE27))*(VLOOKUP(ROUND((MOD(ROWS(AF$3:AF27)-0.1,4)),0),$AL$3:$AN$6,2)+0.3*RAND()))</f>
        <v>440</v>
      </c>
      <c r="AE27" s="15">
        <f ca="1">(VLOOKUP(ROUND((MOD(ROWS(AF$3:AF27)-0.1,4)),0),$AL$3:$AM$6,2))+0.5*(RAND()-0.5)</f>
        <v>0.5078896741068053</v>
      </c>
      <c r="AF27" s="12">
        <f>ROUND((MOD(ROWS(AF$3:AF27)-0.1,4)),0)</f>
        <v>1</v>
      </c>
      <c r="AG27" s="3"/>
      <c r="AH27" s="3"/>
      <c r="AI27" s="4"/>
      <c r="AJ27" s="3"/>
      <c r="AK27" s="3"/>
    </row>
    <row r="28" spans="1:37" ht="16.5" x14ac:dyDescent="0.3">
      <c r="A28" s="1">
        <v>26</v>
      </c>
      <c r="B28" s="27">
        <f t="shared" ca="1" si="9"/>
        <v>977</v>
      </c>
      <c r="C28" s="28">
        <f ca="1">VLOOKUP(SMALL($AA$3:$AA$77,ROWS(C$3:C28)),$AA$3:$AD$77,4,0)</f>
        <v>377</v>
      </c>
      <c r="D28" s="29">
        <f t="shared" ca="1" si="5"/>
        <v>566</v>
      </c>
      <c r="E28" s="55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Z28" s="56"/>
      <c r="AA28" s="12">
        <f ca="1">ROWS(AA$3:AA28)/10+RAND()</f>
        <v>2.6315677357571348</v>
      </c>
      <c r="AB28" s="3">
        <f t="shared" ca="1" si="8"/>
        <v>0.18881251320599135</v>
      </c>
      <c r="AC28" s="15">
        <f ca="1">MATCH(SMALL($AA$3:$AA$77,ROWS(AC$3:AC28)),$AA$3:$AA$77,0)</f>
        <v>29</v>
      </c>
      <c r="AD28" s="37">
        <f ca="1">INT(($AM$1+$AO$1*ROWS(AE$3:AE28))*(VLOOKUP(ROUND((MOD(ROWS(AF$3:AF28)-0.1,4)),0),$AL$3:$AN$6,2)+0.3*RAND()))</f>
        <v>566</v>
      </c>
      <c r="AE28" s="15">
        <f ca="1">(VLOOKUP(ROUND((MOD(ROWS(AF$3:AF28)-0.1,4)),0),$AL$3:$AM$6,2))+0.5*(RAND()-0.5)</f>
        <v>1.0606428359085378</v>
      </c>
      <c r="AF28" s="12">
        <f>ROUND((MOD(ROWS(AF$3:AF28)-0.1,4)),0)</f>
        <v>2</v>
      </c>
      <c r="AG28" s="3"/>
      <c r="AH28" s="3"/>
      <c r="AI28" s="4"/>
      <c r="AJ28" s="3"/>
      <c r="AK28" s="3"/>
    </row>
    <row r="29" spans="1:37" ht="16.5" x14ac:dyDescent="0.3">
      <c r="A29" s="1">
        <v>27</v>
      </c>
      <c r="B29" s="27">
        <f t="shared" ca="1" si="9"/>
        <v>1044</v>
      </c>
      <c r="C29" s="28">
        <f ca="1">VLOOKUP(SMALL($AA$3:$AA$77,ROWS(C$3:C29)),$AA$3:$AD$77,4,0)</f>
        <v>430</v>
      </c>
      <c r="D29" s="29">
        <f t="shared" ca="1" si="5"/>
        <v>649</v>
      </c>
      <c r="E29" s="55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Z29" s="56"/>
      <c r="AA29" s="12">
        <f ca="1">ROWS(AA$3:AA29)/10+RAND()</f>
        <v>2.8555229978419767</v>
      </c>
      <c r="AB29" s="3">
        <f t="shared" ca="1" si="8"/>
        <v>0.27464030548432639</v>
      </c>
      <c r="AC29" s="15">
        <f ca="1">MATCH(SMALL($AA$3:$AA$77,ROWS(AC$3:AC29)),$AA$3:$AA$77,0)</f>
        <v>28</v>
      </c>
      <c r="AD29" s="37">
        <f ca="1">INT(($AM$1+$AO$1*ROWS(AE$3:AE29))*(VLOOKUP(ROUND((MOD(ROWS(AF$3:AF29)-0.1,4)),0),$AL$3:$AN$6,2)+0.3*RAND()))</f>
        <v>649</v>
      </c>
      <c r="AE29" s="15">
        <f ca="1">(VLOOKUP(ROUND((MOD(ROWS(AF$3:AF29)-0.1,4)),0),$AL$3:$AM$6,2))+0.5*(RAND()-0.5)</f>
        <v>1.0741682068161424</v>
      </c>
      <c r="AF29" s="12">
        <f>ROUND((MOD(ROWS(AF$3:AF29)-0.1,4)),0)</f>
        <v>3</v>
      </c>
      <c r="AG29" s="3"/>
      <c r="AH29" s="3"/>
      <c r="AI29" s="4"/>
      <c r="AJ29" s="3"/>
      <c r="AK29" s="3"/>
    </row>
    <row r="30" spans="1:37" ht="16.5" x14ac:dyDescent="0.3">
      <c r="A30" s="1">
        <v>28</v>
      </c>
      <c r="B30" s="27">
        <f t="shared" ca="1" si="9"/>
        <v>501</v>
      </c>
      <c r="C30" s="28">
        <f ca="1">VLOOKUP(SMALL($AA$3:$AA$77,ROWS(C$3:C30)),$AA$3:$AD$77,4,0)</f>
        <v>440</v>
      </c>
      <c r="D30" s="29">
        <f t="shared" ca="1" si="5"/>
        <v>430</v>
      </c>
      <c r="E30" s="55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Z30" s="56"/>
      <c r="AA30" s="12">
        <f ca="1">ROWS(AA$3:AA30)/10+RAND()</f>
        <v>2.9731667109127793</v>
      </c>
      <c r="AB30" s="3">
        <f t="shared" ca="1" si="8"/>
        <v>0.49248726396289244</v>
      </c>
      <c r="AC30" s="15">
        <f ca="1">MATCH(SMALL($AA$3:$AA$77,ROWS(AC$3:AC30)),$AA$3:$AA$77,0)</f>
        <v>25</v>
      </c>
      <c r="AD30" s="37">
        <f ca="1">INT(($AM$1+$AO$1*ROWS(AE$3:AE30))*(VLOOKUP(ROUND((MOD(ROWS(AF$3:AF30)-0.1,4)),0),$AL$3:$AN$6,2)+0.3*RAND()))</f>
        <v>430</v>
      </c>
      <c r="AE30" s="15">
        <f ca="1">(VLOOKUP(ROUND((MOD(ROWS(AF$3:AF30)-0.1,4)),0),$AL$3:$AM$6,2))+0.5*(RAND()-0.5)</f>
        <v>0.74049086078460213</v>
      </c>
      <c r="AF30" s="12">
        <f>ROUND((MOD(ROWS(AF$3:AF30)-0.1,4)),0)</f>
        <v>4</v>
      </c>
      <c r="AG30" s="3"/>
      <c r="AH30" s="3"/>
      <c r="AI30" s="4"/>
      <c r="AJ30" s="3"/>
      <c r="AK30" s="3"/>
    </row>
    <row r="31" spans="1:37" ht="16.5" x14ac:dyDescent="0.3">
      <c r="A31" s="1">
        <v>29</v>
      </c>
      <c r="B31" s="27">
        <f t="shared" ca="1" si="9"/>
        <v>322</v>
      </c>
      <c r="C31" s="28">
        <f ca="1">VLOOKUP(SMALL($AA$3:$AA$77,ROWS(C$3:C31)),$AA$3:$AD$77,4,0)</f>
        <v>660</v>
      </c>
      <c r="D31" s="29">
        <f t="shared" ca="1" si="5"/>
        <v>377</v>
      </c>
      <c r="E31" s="55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Z31" s="56"/>
      <c r="AA31" s="12">
        <f ca="1">ROWS(AA$3:AA31)/10+RAND()</f>
        <v>2.9266113401182934</v>
      </c>
      <c r="AB31" s="3">
        <f t="shared" ca="1" si="8"/>
        <v>0.75167796303341827</v>
      </c>
      <c r="AC31" s="15">
        <f ca="1">MATCH(SMALL($AA$3:$AA$77,ROWS(AC$3:AC31)),$AA$3:$AA$77,0)</f>
        <v>30</v>
      </c>
      <c r="AD31" s="37">
        <f ca="1">INT(($AM$1+$AO$1*ROWS(AE$3:AE31))*(VLOOKUP(ROUND((MOD(ROWS(AF$3:AF31)-0.1,4)),0),$AL$3:$AN$6,2)+0.3*RAND()))</f>
        <v>377</v>
      </c>
      <c r="AE31" s="15">
        <f ca="1">(VLOOKUP(ROUND((MOD(ROWS(AF$3:AF31)-0.1,4)),0),$AL$3:$AM$6,2))+0.5*(RAND()-0.5)</f>
        <v>0.52005591620233482</v>
      </c>
      <c r="AF31" s="12">
        <f>ROUND((MOD(ROWS(AF$3:AF31)-0.1,4)),0)</f>
        <v>1</v>
      </c>
      <c r="AG31" s="3"/>
      <c r="AH31" s="3"/>
      <c r="AI31" s="4"/>
      <c r="AJ31" s="3"/>
      <c r="AK31" s="3"/>
    </row>
    <row r="32" spans="1:37" ht="16.5" x14ac:dyDescent="0.3">
      <c r="A32" s="1">
        <v>30</v>
      </c>
      <c r="B32" s="27">
        <f t="shared" ca="1" si="9"/>
        <v>660</v>
      </c>
      <c r="C32" s="28">
        <f ca="1">VLOOKUP(SMALL($AA$3:$AA$77,ROWS(C$3:C32)),$AA$3:$AD$77,4,0)</f>
        <v>400</v>
      </c>
      <c r="D32" s="29">
        <f t="shared" ca="1" si="5"/>
        <v>660</v>
      </c>
      <c r="E32" s="55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12">
        <f ca="1">ROWS(AA$3:AA32)/10+RAND()</f>
        <v>3.1541440346844052</v>
      </c>
      <c r="AB32" s="3">
        <f t="shared" ca="1" si="8"/>
        <v>0.57689611438091615</v>
      </c>
      <c r="AC32" s="15">
        <f ca="1">MATCH(SMALL($AA$3:$AA$77,ROWS(AC$3:AC32)),$AA$3:$AA$77,0)</f>
        <v>24</v>
      </c>
      <c r="AD32" s="37">
        <f ca="1">INT(($AM$1+$AO$1*ROWS(AE$3:AE32))*(VLOOKUP(ROUND((MOD(ROWS(AF$3:AF32)-0.1,4)),0),$AL$3:$AN$6,2)+0.3*RAND()))</f>
        <v>660</v>
      </c>
      <c r="AE32" s="15">
        <f ca="1">(VLOOKUP(ROUND((MOD(ROWS(AF$3:AF32)-0.1,4)),0),$AL$3:$AM$6,2))+0.5*(RAND()-0.5)</f>
        <v>1.2054514558153628</v>
      </c>
      <c r="AF32" s="12">
        <f>ROUND((MOD(ROWS(AF$3:AF32)-0.1,4)),0)</f>
        <v>2</v>
      </c>
      <c r="AG32" s="3"/>
      <c r="AH32" s="3"/>
      <c r="AI32" s="4"/>
      <c r="AJ32" s="3"/>
      <c r="AK32" s="3"/>
    </row>
    <row r="33" spans="1:37" ht="16.5" x14ac:dyDescent="0.3">
      <c r="A33" s="1">
        <v>31</v>
      </c>
      <c r="B33" s="27">
        <f t="shared" ca="1" si="9"/>
        <v>801</v>
      </c>
      <c r="C33" s="28">
        <f ca="1">VLOOKUP(SMALL($AA$3:$AA$77,ROWS(C$3:C33)),$AA$3:$AD$77,4,0)</f>
        <v>722</v>
      </c>
      <c r="D33" s="29">
        <f t="shared" ca="1" si="5"/>
        <v>704</v>
      </c>
      <c r="E33" s="55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12">
        <f ca="1">ROWS(AA$3:AA33)/10+RAND()</f>
        <v>3.6124072714544466</v>
      </c>
      <c r="AB33" s="3">
        <f t="shared" ca="1" si="8"/>
        <v>0.30973531715754465</v>
      </c>
      <c r="AC33" s="15">
        <f ca="1">MATCH(SMALL($AA$3:$AA$77,ROWS(AC$3:AC33)),$AA$3:$AA$77,0)</f>
        <v>34</v>
      </c>
      <c r="AD33" s="37">
        <f ca="1">INT(($AM$1+$AO$1*ROWS(AE$3:AE33))*(VLOOKUP(ROUND((MOD(ROWS(AF$3:AF33)-0.1,4)),0),$AL$3:$AN$6,2)+0.3*RAND()))</f>
        <v>704</v>
      </c>
      <c r="AE33" s="15">
        <f ca="1">(VLOOKUP(ROUND((MOD(ROWS(AF$3:AF33)-0.1,4)),0),$AL$3:$AM$6,2))+0.5*(RAND()-0.5)</f>
        <v>1.1758860614991991</v>
      </c>
      <c r="AF33" s="12">
        <f>ROUND((MOD(ROWS(AF$3:AF33)-0.1,4)),0)</f>
        <v>3</v>
      </c>
      <c r="AG33" s="3"/>
      <c r="AH33" s="3"/>
      <c r="AI33" s="4"/>
      <c r="AJ33" s="3"/>
      <c r="AK33" s="3"/>
    </row>
    <row r="34" spans="1:37" ht="16.5" x14ac:dyDescent="0.3">
      <c r="A34" s="1">
        <v>32</v>
      </c>
      <c r="B34" s="27">
        <f t="shared" ca="1" si="9"/>
        <v>219</v>
      </c>
      <c r="C34" s="28">
        <f ca="1">VLOOKUP(SMALL($AA$3:$AA$77,ROWS(C$3:C34)),$AA$3:$AD$77,4,0)</f>
        <v>704</v>
      </c>
      <c r="D34" s="29">
        <f t="shared" ca="1" si="5"/>
        <v>419</v>
      </c>
      <c r="E34" s="55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12">
        <f ca="1">ROWS(AA$3:AA34)/10+RAND()</f>
        <v>4.0102527489413955</v>
      </c>
      <c r="AB34" s="3">
        <f t="shared" ca="1" si="8"/>
        <v>0.86900181612977623</v>
      </c>
      <c r="AC34" s="15">
        <f ca="1">MATCH(SMALL($AA$3:$AA$77,ROWS(AC$3:AC34)),$AA$3:$AA$77,0)</f>
        <v>31</v>
      </c>
      <c r="AD34" s="37">
        <f ca="1">INT(($AM$1+$AO$1*ROWS(AE$3:AE34))*(VLOOKUP(ROUND((MOD(ROWS(AF$3:AF34)-0.1,4)),0),$AL$3:$AN$6,2)+0.3*RAND()))</f>
        <v>419</v>
      </c>
      <c r="AE34" s="15">
        <f ca="1">(VLOOKUP(ROUND((MOD(ROWS(AF$3:AF34)-0.1,4)),0),$AL$3:$AM$6,2))+0.5*(RAND()-0.5)</f>
        <v>0.67484098344639842</v>
      </c>
      <c r="AF34" s="12">
        <f>ROUND((MOD(ROWS(AF$3:AF34)-0.1,4)),0)</f>
        <v>4</v>
      </c>
      <c r="AG34" s="3"/>
      <c r="AH34" s="3"/>
      <c r="AI34" s="4"/>
      <c r="AJ34" s="3"/>
      <c r="AK34" s="3"/>
    </row>
    <row r="35" spans="1:37" ht="16.5" x14ac:dyDescent="0.3">
      <c r="A35" s="1">
        <v>33</v>
      </c>
      <c r="B35" s="27">
        <f t="shared" ref="B35:B66" ca="1" si="10">INDEX($AD$3:$AD$77,RANK(AB35,$AB$3:$AB$77))</f>
        <v>649</v>
      </c>
      <c r="C35" s="28">
        <f ca="1">VLOOKUP(SMALL($AA$3:$AA$77,ROWS(C$3:C35)),$AA$3:$AD$77,4,0)</f>
        <v>754</v>
      </c>
      <c r="D35" s="29">
        <f t="shared" ref="D35:D66" ca="1" si="11">AD35</f>
        <v>422</v>
      </c>
      <c r="E35" s="55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12">
        <f ca="1">ROWS(AA$3:AA35)/10+RAND()</f>
        <v>3.7571329637854496</v>
      </c>
      <c r="AB35" s="3">
        <f t="shared" ref="AB35:AB66" ca="1" si="12">RAND()</f>
        <v>0.60232057167280895</v>
      </c>
      <c r="AC35" s="15">
        <f ca="1">MATCH(SMALL($AA$3:$AA$77,ROWS(AC$3:AC35)),$AA$3:$AA$77,0)</f>
        <v>35</v>
      </c>
      <c r="AD35" s="37">
        <f ca="1">INT(($AM$1+$AO$1*ROWS(AE$3:AE35))*(VLOOKUP(ROUND((MOD(ROWS(AF$3:AF35)-0.1,4)),0),$AL$3:$AN$6,2)+0.3*RAND()))</f>
        <v>422</v>
      </c>
      <c r="AE35" s="15">
        <f ca="1">(VLOOKUP(ROUND((MOD(ROWS(AF$3:AF35)-0.1,4)),0),$AL$3:$AM$6,2))+0.5*(RAND()-0.5)</f>
        <v>0.88503555117288668</v>
      </c>
      <c r="AF35" s="12">
        <f>ROUND((MOD(ROWS(AF$3:AF35)-0.1,4)),0)</f>
        <v>1</v>
      </c>
      <c r="AG35" s="3"/>
      <c r="AH35" s="3"/>
      <c r="AI35" s="4"/>
      <c r="AJ35" s="3"/>
      <c r="AK35" s="3"/>
    </row>
    <row r="36" spans="1:37" ht="16.5" x14ac:dyDescent="0.3">
      <c r="A36" s="1">
        <v>34</v>
      </c>
      <c r="B36" s="27">
        <f t="shared" ca="1" si="10"/>
        <v>595</v>
      </c>
      <c r="C36" s="28">
        <f ca="1">VLOOKUP(SMALL($AA$3:$AA$77,ROWS(C$3:C36)),$AA$3:$AD$77,4,0)</f>
        <v>422</v>
      </c>
      <c r="D36" s="29">
        <f t="shared" ca="1" si="11"/>
        <v>722</v>
      </c>
      <c r="E36" s="55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12">
        <f ca="1">ROWS(AA$3:AA36)/10+RAND()</f>
        <v>3.5405082186932129</v>
      </c>
      <c r="AB36" s="3">
        <f t="shared" ca="1" si="12"/>
        <v>0.47829652980945059</v>
      </c>
      <c r="AC36" s="15">
        <f ca="1">MATCH(SMALL($AA$3:$AA$77,ROWS(AC$3:AC36)),$AA$3:$AA$77,0)</f>
        <v>33</v>
      </c>
      <c r="AD36" s="37">
        <f ca="1">INT(($AM$1+$AO$1*ROWS(AE$3:AE36))*(VLOOKUP(ROUND((MOD(ROWS(AF$3:AF36)-0.1,4)),0),$AL$3:$AN$6,2)+0.3*RAND()))</f>
        <v>722</v>
      </c>
      <c r="AE36" s="15">
        <f ca="1">(VLOOKUP(ROUND((MOD(ROWS(AF$3:AF36)-0.1,4)),0),$AL$3:$AM$6,2))+0.5*(RAND()-0.5)</f>
        <v>0.81375193805640522</v>
      </c>
      <c r="AF36" s="12">
        <f>ROUND((MOD(ROWS(AF$3:AF36)-0.1,4)),0)</f>
        <v>2</v>
      </c>
      <c r="AG36" s="3"/>
      <c r="AH36" s="3"/>
      <c r="AI36" s="4"/>
      <c r="AJ36" s="3"/>
      <c r="AK36" s="3"/>
    </row>
    <row r="37" spans="1:37" ht="16.5" x14ac:dyDescent="0.3">
      <c r="A37" s="1">
        <v>35</v>
      </c>
      <c r="B37" s="27">
        <f t="shared" ca="1" si="10"/>
        <v>1118</v>
      </c>
      <c r="C37" s="28">
        <f ca="1">VLOOKUP(SMALL($AA$3:$AA$77,ROWS(C$3:C37)),$AA$3:$AD$77,4,0)</f>
        <v>419</v>
      </c>
      <c r="D37" s="29">
        <f t="shared" ca="1" si="11"/>
        <v>754</v>
      </c>
      <c r="E37" s="55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12">
        <f ca="1">ROWS(AA$3:AA37)/10+RAND()</f>
        <v>3.6545566314265079</v>
      </c>
      <c r="AB37" s="3">
        <f t="shared" ca="1" si="12"/>
        <v>0.24300256549052934</v>
      </c>
      <c r="AC37" s="15">
        <f ca="1">MATCH(SMALL($AA$3:$AA$77,ROWS(AC$3:AC37)),$AA$3:$AA$77,0)</f>
        <v>32</v>
      </c>
      <c r="AD37" s="37">
        <f ca="1">INT(($AM$1+$AO$1*ROWS(AE$3:AE37))*(VLOOKUP(ROUND((MOD(ROWS(AF$3:AF37)-0.1,4)),0),$AL$3:$AN$6,2)+0.3*RAND()))</f>
        <v>754</v>
      </c>
      <c r="AE37" s="15">
        <f ca="1">(VLOOKUP(ROUND((MOD(ROWS(AF$3:AF37)-0.1,4)),0),$AL$3:$AM$6,2))+0.5*(RAND()-0.5)</f>
        <v>0.9704934771887741</v>
      </c>
      <c r="AF37" s="12">
        <f>ROUND((MOD(ROWS(AF$3:AF37)-0.1,4)),0)</f>
        <v>3</v>
      </c>
      <c r="AG37" s="3"/>
      <c r="AH37" s="3"/>
      <c r="AI37" s="4"/>
      <c r="AJ37" s="3"/>
      <c r="AK37" s="3"/>
    </row>
    <row r="38" spans="1:37" ht="16.5" x14ac:dyDescent="0.3">
      <c r="A38" s="1">
        <v>36</v>
      </c>
      <c r="B38" s="27">
        <f t="shared" ca="1" si="10"/>
        <v>264</v>
      </c>
      <c r="C38" s="28">
        <f ca="1">VLOOKUP(SMALL($AA$3:$AA$77,ROWS(C$3:C38)),$AA$3:$AD$77,4,0)</f>
        <v>595</v>
      </c>
      <c r="D38" s="29">
        <f t="shared" ca="1" si="11"/>
        <v>507</v>
      </c>
      <c r="E38" s="55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12">
        <f ca="1">ROWS(AA$3:AA38)/10+RAND()</f>
        <v>4.2976403909966123</v>
      </c>
      <c r="AB38" s="3">
        <f t="shared" ca="1" si="12"/>
        <v>0.97782716578812046</v>
      </c>
      <c r="AC38" s="15">
        <f ca="1">MATCH(SMALL($AA$3:$AA$77,ROWS(AC$3:AC38)),$AA$3:$AA$77,0)</f>
        <v>41</v>
      </c>
      <c r="AD38" s="37">
        <f ca="1">INT(($AM$1+$AO$1*ROWS(AE$3:AE38))*(VLOOKUP(ROUND((MOD(ROWS(AF$3:AF38)-0.1,4)),0),$AL$3:$AN$6,2)+0.3*RAND()))</f>
        <v>507</v>
      </c>
      <c r="AE38" s="15">
        <f ca="1">(VLOOKUP(ROUND((MOD(ROWS(AF$3:AF38)-0.1,4)),0),$AL$3:$AM$6,2))+0.5*(RAND()-0.5)</f>
        <v>0.7760138459677326</v>
      </c>
      <c r="AF38" s="12">
        <f>ROUND((MOD(ROWS(AF$3:AF38)-0.1,4)),0)</f>
        <v>4</v>
      </c>
      <c r="AG38" s="3"/>
      <c r="AH38" s="3"/>
      <c r="AI38" s="4"/>
      <c r="AJ38" s="3"/>
      <c r="AK38" s="3"/>
    </row>
    <row r="39" spans="1:37" ht="16.5" x14ac:dyDescent="0.3">
      <c r="A39" s="1">
        <v>37</v>
      </c>
      <c r="B39" s="27">
        <f t="shared" ca="1" si="10"/>
        <v>1096</v>
      </c>
      <c r="C39" s="28">
        <f ca="1">VLOOKUP(SMALL($AA$3:$AA$77,ROWS(C$3:C39)),$AA$3:$AD$77,4,0)</f>
        <v>507</v>
      </c>
      <c r="D39" s="29">
        <f t="shared" ca="1" si="11"/>
        <v>501</v>
      </c>
      <c r="E39" s="55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12">
        <f ca="1">ROWS(AA$3:AA39)/10+RAND()</f>
        <v>4.4261511660810422</v>
      </c>
      <c r="AB39" s="3">
        <f t="shared" ca="1" si="12"/>
        <v>0.25817492227709993</v>
      </c>
      <c r="AC39" s="15">
        <f ca="1">MATCH(SMALL($AA$3:$AA$77,ROWS(AC$3:AC39)),$AA$3:$AA$77,0)</f>
        <v>36</v>
      </c>
      <c r="AD39" s="37">
        <f ca="1">INT(($AM$1+$AO$1*ROWS(AE$3:AE39))*(VLOOKUP(ROUND((MOD(ROWS(AF$3:AF39)-0.1,4)),0),$AL$3:$AN$6,2)+0.3*RAND()))</f>
        <v>501</v>
      </c>
      <c r="AE39" s="15">
        <f ca="1">(VLOOKUP(ROUND((MOD(ROWS(AF$3:AF39)-0.1,4)),0),$AL$3:$AM$6,2))+0.5*(RAND()-0.5)</f>
        <v>0.65287596626464484</v>
      </c>
      <c r="AF39" s="12">
        <f>ROUND((MOD(ROWS(AF$3:AF39)-0.1,4)),0)</f>
        <v>1</v>
      </c>
      <c r="AG39" s="3"/>
      <c r="AH39" s="3"/>
      <c r="AI39" s="4"/>
      <c r="AJ39" s="3"/>
      <c r="AK39" s="3"/>
    </row>
    <row r="40" spans="1:37" ht="16.5" x14ac:dyDescent="0.3">
      <c r="A40" s="1">
        <v>38</v>
      </c>
      <c r="B40" s="27">
        <f t="shared" ca="1" si="10"/>
        <v>184</v>
      </c>
      <c r="C40" s="28">
        <f ca="1">VLOOKUP(SMALL($AA$3:$AA$77,ROWS(C$3:C40)),$AA$3:$AD$77,4,0)</f>
        <v>825</v>
      </c>
      <c r="D40" s="29">
        <f t="shared" ca="1" si="11"/>
        <v>710</v>
      </c>
      <c r="E40" s="55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12">
        <f ca="1">ROWS(AA$3:AA40)/10+RAND()</f>
        <v>4.6324459102488733</v>
      </c>
      <c r="AB40" s="3">
        <f t="shared" ca="1" si="12"/>
        <v>0.98284905334269856</v>
      </c>
      <c r="AC40" s="15">
        <f ca="1">MATCH(SMALL($AA$3:$AA$77,ROWS(AC$3:AC40)),$AA$3:$AA$77,0)</f>
        <v>42</v>
      </c>
      <c r="AD40" s="37">
        <f ca="1">INT(($AM$1+$AO$1*ROWS(AE$3:AE40))*(VLOOKUP(ROUND((MOD(ROWS(AF$3:AF40)-0.1,4)),0),$AL$3:$AN$6,2)+0.3*RAND()))</f>
        <v>710</v>
      </c>
      <c r="AE40" s="15">
        <f ca="1">(VLOOKUP(ROUND((MOD(ROWS(AF$3:AF40)-0.1,4)),0),$AL$3:$AM$6,2))+0.5*(RAND()-0.5)</f>
        <v>1.2323359516305987</v>
      </c>
      <c r="AF40" s="12">
        <f>ROUND((MOD(ROWS(AF$3:AF40)-0.1,4)),0)</f>
        <v>2</v>
      </c>
      <c r="AG40" s="3"/>
      <c r="AH40" s="3"/>
      <c r="AI40" s="4"/>
      <c r="AJ40" s="3"/>
      <c r="AK40" s="3"/>
    </row>
    <row r="41" spans="1:37" ht="16.5" x14ac:dyDescent="0.3">
      <c r="A41" s="1">
        <v>39</v>
      </c>
      <c r="B41" s="27">
        <f t="shared" ca="1" si="10"/>
        <v>440</v>
      </c>
      <c r="C41" s="28">
        <f ca="1">VLOOKUP(SMALL($AA$3:$AA$77,ROWS(C$3:C41)),$AA$3:$AD$77,4,0)</f>
        <v>501</v>
      </c>
      <c r="D41" s="29">
        <f t="shared" ca="1" si="11"/>
        <v>867</v>
      </c>
      <c r="E41" s="55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12">
        <f ca="1">ROWS(AA$3:AA41)/10+RAND()</f>
        <v>4.469534856226332</v>
      </c>
      <c r="AB41" s="3">
        <f t="shared" ca="1" si="12"/>
        <v>0.61898267912272031</v>
      </c>
      <c r="AC41" s="15">
        <f ca="1">MATCH(SMALL($AA$3:$AA$77,ROWS(AC$3:AC41)),$AA$3:$AA$77,0)</f>
        <v>37</v>
      </c>
      <c r="AD41" s="37">
        <f ca="1">INT(($AM$1+$AO$1*ROWS(AE$3:AE41))*(VLOOKUP(ROUND((MOD(ROWS(AF$3:AF41)-0.1,4)),0),$AL$3:$AN$6,2)+0.3*RAND()))</f>
        <v>867</v>
      </c>
      <c r="AE41" s="15">
        <f ca="1">(VLOOKUP(ROUND((MOD(ROWS(AF$3:AF41)-0.1,4)),0),$AL$3:$AM$6,2))+0.5*(RAND()-0.5)</f>
        <v>0.75866719410663586</v>
      </c>
      <c r="AF41" s="12">
        <f>ROUND((MOD(ROWS(AF$3:AF41)-0.1,4)),0)</f>
        <v>3</v>
      </c>
      <c r="AG41" s="3"/>
      <c r="AH41" s="3"/>
      <c r="AI41" s="4"/>
      <c r="AJ41" s="3"/>
      <c r="AK41" s="3"/>
    </row>
    <row r="42" spans="1:37" ht="16.5" x14ac:dyDescent="0.3">
      <c r="A42" s="1">
        <v>40</v>
      </c>
      <c r="B42" s="27">
        <f t="shared" ca="1" si="10"/>
        <v>312</v>
      </c>
      <c r="C42" s="28">
        <f ca="1">VLOOKUP(SMALL($AA$3:$AA$77,ROWS(C$3:C42)),$AA$3:$AD$77,4,0)</f>
        <v>867</v>
      </c>
      <c r="D42" s="29">
        <f t="shared" ca="1" si="11"/>
        <v>545</v>
      </c>
      <c r="E42" s="55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12">
        <f ca="1">ROWS(AA$3:AA42)/10+RAND()</f>
        <v>4.4958486683131742</v>
      </c>
      <c r="AB42" s="3">
        <f t="shared" ca="1" si="12"/>
        <v>0.6857540416212774</v>
      </c>
      <c r="AC42" s="15">
        <f ca="1">MATCH(SMALL($AA$3:$AA$77,ROWS(AC$3:AC42)),$AA$3:$AA$77,0)</f>
        <v>39</v>
      </c>
      <c r="AD42" s="37">
        <f ca="1">INT(($AM$1+$AO$1*ROWS(AE$3:AE42))*(VLOOKUP(ROUND((MOD(ROWS(AF$3:AF42)-0.1,4)),0),$AL$3:$AN$6,2)+0.3*RAND()))</f>
        <v>545</v>
      </c>
      <c r="AE42" s="15">
        <f ca="1">(VLOOKUP(ROUND((MOD(ROWS(AF$3:AF42)-0.1,4)),0),$AL$3:$AM$6,2))+0.5*(RAND()-0.5)</f>
        <v>0.91719493360609294</v>
      </c>
      <c r="AF42" s="12">
        <f>ROUND((MOD(ROWS(AF$3:AF42)-0.1,4)),0)</f>
        <v>4</v>
      </c>
      <c r="AG42" s="3"/>
      <c r="AH42" s="3"/>
      <c r="AI42" s="4"/>
      <c r="AJ42" s="3"/>
      <c r="AK42" s="3"/>
    </row>
    <row r="43" spans="1:37" ht="16.5" x14ac:dyDescent="0.3">
      <c r="A43" s="1">
        <v>41</v>
      </c>
      <c r="B43" s="27">
        <f t="shared" ca="1" si="10"/>
        <v>1090</v>
      </c>
      <c r="C43" s="28">
        <f ca="1">VLOOKUP(SMALL($AA$3:$AA$77,ROWS(C$3:C43)),$AA$3:$AD$77,4,0)</f>
        <v>545</v>
      </c>
      <c r="D43" s="29">
        <f t="shared" ca="1" si="11"/>
        <v>595</v>
      </c>
      <c r="E43" s="55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12">
        <f ca="1">ROWS(AA$3:AA43)/10+RAND()</f>
        <v>4.1665370926614775</v>
      </c>
      <c r="AB43" s="3">
        <f t="shared" ca="1" si="12"/>
        <v>0.20395684613302845</v>
      </c>
      <c r="AC43" s="15">
        <f ca="1">MATCH(SMALL($AA$3:$AA$77,ROWS(AC$3:AC43)),$AA$3:$AA$77,0)</f>
        <v>40</v>
      </c>
      <c r="AD43" s="37">
        <f ca="1">INT(($AM$1+$AO$1*ROWS(AE$3:AE43))*(VLOOKUP(ROUND((MOD(ROWS(AF$3:AF43)-0.1,4)),0),$AL$3:$AN$6,2)+0.3*RAND()))</f>
        <v>595</v>
      </c>
      <c r="AE43" s="15">
        <f ca="1">(VLOOKUP(ROUND((MOD(ROWS(AF$3:AF43)-0.1,4)),0),$AL$3:$AM$6,2))+0.5*(RAND()-0.5)</f>
        <v>0.67888712247794047</v>
      </c>
      <c r="AF43" s="12">
        <f>ROUND((MOD(ROWS(AF$3:AF43)-0.1,4)),0)</f>
        <v>1</v>
      </c>
      <c r="AG43" s="3"/>
      <c r="AH43" s="3"/>
      <c r="AI43" s="4"/>
      <c r="AJ43" s="3"/>
      <c r="AK43" s="3"/>
    </row>
    <row r="44" spans="1:37" ht="16.5" x14ac:dyDescent="0.3">
      <c r="A44" s="1">
        <v>42</v>
      </c>
      <c r="B44" s="27">
        <f t="shared" ca="1" si="10"/>
        <v>263</v>
      </c>
      <c r="C44" s="28">
        <f ca="1">VLOOKUP(SMALL($AA$3:$AA$77,ROWS(C$3:C44)),$AA$3:$AD$77,4,0)</f>
        <v>710</v>
      </c>
      <c r="D44" s="29">
        <f t="shared" ca="1" si="11"/>
        <v>825</v>
      </c>
      <c r="E44" s="55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12">
        <f ca="1">ROWS(AA$3:AA44)/10+RAND()</f>
        <v>4.2992266482011914</v>
      </c>
      <c r="AB44" s="3">
        <f t="shared" ca="1" si="12"/>
        <v>0.83848333904848427</v>
      </c>
      <c r="AC44" s="15">
        <f ca="1">MATCH(SMALL($AA$3:$AA$77,ROWS(AC$3:AC44)),$AA$3:$AA$77,0)</f>
        <v>38</v>
      </c>
      <c r="AD44" s="37">
        <f ca="1">INT(($AM$1+$AO$1*ROWS(AE$3:AE44))*(VLOOKUP(ROUND((MOD(ROWS(AF$3:AF44)-0.1,4)),0),$AL$3:$AN$6,2)+0.3*RAND()))</f>
        <v>825</v>
      </c>
      <c r="AE44" s="15">
        <f ca="1">(VLOOKUP(ROUND((MOD(ROWS(AF$3:AF44)-0.1,4)),0),$AL$3:$AM$6,2))+0.5*(RAND()-0.5)</f>
        <v>0.89996836141431924</v>
      </c>
      <c r="AF44" s="12">
        <f>ROUND((MOD(ROWS(AF$3:AF44)-0.1,4)),0)</f>
        <v>2</v>
      </c>
      <c r="AG44" s="3"/>
      <c r="AH44" s="3"/>
      <c r="AI44" s="4"/>
      <c r="AJ44" s="3"/>
      <c r="AK44" s="3"/>
    </row>
    <row r="45" spans="1:37" ht="16.5" x14ac:dyDescent="0.3">
      <c r="A45" s="1">
        <v>43</v>
      </c>
      <c r="B45" s="27">
        <f t="shared" ca="1" si="10"/>
        <v>200</v>
      </c>
      <c r="C45" s="28">
        <f ca="1">VLOOKUP(SMALL($AA$3:$AA$77,ROWS(C$3:C45)),$AA$3:$AD$77,4,0)</f>
        <v>668</v>
      </c>
      <c r="D45" s="29">
        <f t="shared" ca="1" si="11"/>
        <v>758</v>
      </c>
      <c r="E45" s="55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12">
        <f ca="1">ROWS(AA$3:AA45)/10+RAND()</f>
        <v>4.9750018935107185</v>
      </c>
      <c r="AB45" s="3">
        <f t="shared" ca="1" si="12"/>
        <v>0.91166543482386542</v>
      </c>
      <c r="AC45" s="15">
        <f ca="1">MATCH(SMALL($AA$3:$AA$77,ROWS(AC$3:AC45)),$AA$3:$AA$77,0)</f>
        <v>44</v>
      </c>
      <c r="AD45" s="37">
        <f ca="1">INT(($AM$1+$AO$1*ROWS(AE$3:AE45))*(VLOOKUP(ROUND((MOD(ROWS(AF$3:AF45)-0.1,4)),0),$AL$3:$AN$6,2)+0.3*RAND()))</f>
        <v>758</v>
      </c>
      <c r="AE45" s="15">
        <f ca="1">(VLOOKUP(ROUND((MOD(ROWS(AF$3:AF45)-0.1,4)),0),$AL$3:$AM$6,2))+0.5*(RAND()-0.5)</f>
        <v>0.94446429354429418</v>
      </c>
      <c r="AF45" s="12">
        <f>ROUND((MOD(ROWS(AF$3:AF45)-0.1,4)),0)</f>
        <v>3</v>
      </c>
      <c r="AG45" s="3"/>
      <c r="AH45" s="3"/>
      <c r="AI45" s="4"/>
      <c r="AJ45" s="3"/>
      <c r="AK45" s="3"/>
    </row>
    <row r="46" spans="1:37" ht="16.5" x14ac:dyDescent="0.3">
      <c r="A46" s="1">
        <v>44</v>
      </c>
      <c r="B46" s="27">
        <f t="shared" ca="1" si="10"/>
        <v>751</v>
      </c>
      <c r="C46" s="28">
        <f ca="1">VLOOKUP(SMALL($AA$3:$AA$77,ROWS(C$3:C46)),$AA$3:$AD$77,4,0)</f>
        <v>758</v>
      </c>
      <c r="D46" s="29">
        <f t="shared" ca="1" si="11"/>
        <v>668</v>
      </c>
      <c r="E46" s="55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12">
        <f ca="1">ROWS(AA$3:AA46)/10+RAND()</f>
        <v>4.7417996205244437</v>
      </c>
      <c r="AB46" s="3">
        <f t="shared" ca="1" si="12"/>
        <v>0.24034699816695915</v>
      </c>
      <c r="AC46" s="15">
        <f ca="1">MATCH(SMALL($AA$3:$AA$77,ROWS(AC$3:AC46)),$AA$3:$AA$77,0)</f>
        <v>43</v>
      </c>
      <c r="AD46" s="37">
        <f ca="1">INT(($AM$1+$AO$1*ROWS(AE$3:AE46))*(VLOOKUP(ROUND((MOD(ROWS(AF$3:AF46)-0.1,4)),0),$AL$3:$AN$6,2)+0.3*RAND()))</f>
        <v>668</v>
      </c>
      <c r="AE46" s="15">
        <f ca="1">(VLOOKUP(ROUND((MOD(ROWS(AF$3:AF46)-0.1,4)),0),$AL$3:$AM$6,2))+0.5*(RAND()-0.5)</f>
        <v>0.78515329048144678</v>
      </c>
      <c r="AF46" s="12">
        <f>ROUND((MOD(ROWS(AF$3:AF46)-0.1,4)),0)</f>
        <v>4</v>
      </c>
      <c r="AG46" s="3"/>
      <c r="AH46" s="3"/>
      <c r="AI46" s="4"/>
      <c r="AJ46" s="3"/>
      <c r="AK46" s="3"/>
    </row>
    <row r="47" spans="1:37" ht="16.5" x14ac:dyDescent="0.3">
      <c r="A47" s="1">
        <v>45</v>
      </c>
      <c r="B47" s="27">
        <f t="shared" ca="1" si="10"/>
        <v>1301</v>
      </c>
      <c r="C47" s="28">
        <f ca="1">VLOOKUP(SMALL($AA$3:$AA$77,ROWS(C$3:C47)),$AA$3:$AD$77,4,0)</f>
        <v>797</v>
      </c>
      <c r="D47" s="29">
        <f t="shared" ca="1" si="11"/>
        <v>655</v>
      </c>
      <c r="E47" s="55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12">
        <f ca="1">ROWS(AA$3:AA47)/10+RAND()</f>
        <v>5.2003737482243979</v>
      </c>
      <c r="AB47" s="3">
        <f t="shared" ca="1" si="12"/>
        <v>0.16647618272801246</v>
      </c>
      <c r="AC47" s="15">
        <f ca="1">MATCH(SMALL($AA$3:$AA$77,ROWS(AC$3:AC47)),$AA$3:$AA$77,0)</f>
        <v>49</v>
      </c>
      <c r="AD47" s="37">
        <f ca="1">INT(($AM$1+$AO$1*ROWS(AE$3:AE47))*(VLOOKUP(ROUND((MOD(ROWS(AF$3:AF47)-0.1,4)),0),$AL$3:$AN$6,2)+0.3*RAND()))</f>
        <v>655</v>
      </c>
      <c r="AE47" s="15">
        <f ca="1">(VLOOKUP(ROUND((MOD(ROWS(AF$3:AF47)-0.1,4)),0),$AL$3:$AM$6,2))+0.5*(RAND()-0.5)</f>
        <v>0.78599519731120771</v>
      </c>
      <c r="AF47" s="12">
        <f>ROUND((MOD(ROWS(AF$3:AF47)-0.1,4)),0)</f>
        <v>1</v>
      </c>
      <c r="AG47" s="3"/>
      <c r="AH47" s="3"/>
      <c r="AI47" s="4"/>
      <c r="AJ47" s="3"/>
      <c r="AK47" s="3"/>
    </row>
    <row r="48" spans="1:37" ht="16.5" x14ac:dyDescent="0.3">
      <c r="A48" s="1">
        <v>46</v>
      </c>
      <c r="B48" s="27">
        <f t="shared" ca="1" si="10"/>
        <v>1345</v>
      </c>
      <c r="C48" s="28">
        <f ca="1">VLOOKUP(SMALL($AA$3:$AA$77,ROWS(C$3:C48)),$AA$3:$AD$77,4,0)</f>
        <v>845</v>
      </c>
      <c r="D48" s="29">
        <f t="shared" ca="1" si="11"/>
        <v>893</v>
      </c>
      <c r="E48" s="55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12">
        <f ca="1">ROWS(AA$3:AA48)/10+RAND()</f>
        <v>5.0745863692260729</v>
      </c>
      <c r="AB48" s="3">
        <f t="shared" ca="1" si="12"/>
        <v>2.3389191852524083E-2</v>
      </c>
      <c r="AC48" s="15">
        <f ca="1">MATCH(SMALL($AA$3:$AA$77,ROWS(AC$3:AC48)),$AA$3:$AA$77,0)</f>
        <v>50</v>
      </c>
      <c r="AD48" s="37">
        <f ca="1">INT(($AM$1+$AO$1*ROWS(AE$3:AE48))*(VLOOKUP(ROUND((MOD(ROWS(AF$3:AF48)-0.1,4)),0),$AL$3:$AN$6,2)+0.3*RAND()))</f>
        <v>893</v>
      </c>
      <c r="AE48" s="15">
        <f ca="1">(VLOOKUP(ROUND((MOD(ROWS(AF$3:AF48)-0.1,4)),0),$AL$3:$AM$6,2))+0.5*(RAND()-0.5)</f>
        <v>0.86442892999380572</v>
      </c>
      <c r="AF48" s="12">
        <f>ROUND((MOD(ROWS(AF$3:AF48)-0.1,4)),0)</f>
        <v>2</v>
      </c>
      <c r="AG48" s="3"/>
      <c r="AH48" s="3"/>
      <c r="AI48" s="4"/>
      <c r="AJ48" s="3"/>
      <c r="AK48" s="3"/>
    </row>
    <row r="49" spans="1:37" ht="16.5" x14ac:dyDescent="0.3">
      <c r="A49" s="1">
        <v>47</v>
      </c>
      <c r="B49" s="27">
        <f t="shared" ca="1" si="10"/>
        <v>318</v>
      </c>
      <c r="C49" s="28">
        <f ca="1">VLOOKUP(SMALL($AA$3:$AA$77,ROWS(C$3:C49)),$AA$3:$AD$77,4,0)</f>
        <v>893</v>
      </c>
      <c r="D49" s="29">
        <f t="shared" ca="1" si="11"/>
        <v>795</v>
      </c>
      <c r="E49" s="55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12">
        <f ca="1">ROWS(AA$3:AA49)/10+RAND()</f>
        <v>5.1506533140569744</v>
      </c>
      <c r="AB49" s="3">
        <f t="shared" ca="1" si="12"/>
        <v>0.8773529798210068</v>
      </c>
      <c r="AC49" s="15">
        <f ca="1">MATCH(SMALL($AA$3:$AA$77,ROWS(AC$3:AC49)),$AA$3:$AA$77,0)</f>
        <v>46</v>
      </c>
      <c r="AD49" s="37">
        <f ca="1">INT(($AM$1+$AO$1*ROWS(AE$3:AE49))*(VLOOKUP(ROUND((MOD(ROWS(AF$3:AF49)-0.1,4)),0),$AL$3:$AN$6,2)+0.3*RAND()))</f>
        <v>795</v>
      </c>
      <c r="AE49" s="15">
        <f ca="1">(VLOOKUP(ROUND((MOD(ROWS(AF$3:AF49)-0.1,4)),0),$AL$3:$AM$6,2))+0.5*(RAND()-0.5)</f>
        <v>1.0895376359979976</v>
      </c>
      <c r="AF49" s="12">
        <f>ROUND((MOD(ROWS(AF$3:AF49)-0.1,4)),0)</f>
        <v>3</v>
      </c>
      <c r="AG49" s="3"/>
      <c r="AH49" s="3"/>
      <c r="AI49" s="4"/>
      <c r="AJ49" s="3"/>
      <c r="AK49" s="3"/>
    </row>
    <row r="50" spans="1:37" ht="16.5" x14ac:dyDescent="0.3">
      <c r="A50" s="1">
        <v>48</v>
      </c>
      <c r="B50" s="27">
        <f t="shared" ca="1" si="10"/>
        <v>430</v>
      </c>
      <c r="C50" s="28">
        <f ca="1">VLOOKUP(SMALL($AA$3:$AA$77,ROWS(C$3:C50)),$AA$3:$AD$77,4,0)</f>
        <v>795</v>
      </c>
      <c r="D50" s="29">
        <f t="shared" ca="1" si="11"/>
        <v>621</v>
      </c>
      <c r="E50" s="55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12">
        <f ca="1">ROWS(AA$3:AA50)/10+RAND()</f>
        <v>5.7942078668647454</v>
      </c>
      <c r="AB50" s="3">
        <f t="shared" ca="1" si="12"/>
        <v>0.58846714726013583</v>
      </c>
      <c r="AC50" s="15">
        <f ca="1">MATCH(SMALL($AA$3:$AA$77,ROWS(AC$3:AC50)),$AA$3:$AA$77,0)</f>
        <v>47</v>
      </c>
      <c r="AD50" s="37">
        <f ca="1">INT(($AM$1+$AO$1*ROWS(AE$3:AE50))*(VLOOKUP(ROUND((MOD(ROWS(AF$3:AF50)-0.1,4)),0),$AL$3:$AN$6,2)+0.3*RAND()))</f>
        <v>621</v>
      </c>
      <c r="AE50" s="15">
        <f ca="1">(VLOOKUP(ROUND((MOD(ROWS(AF$3:AF50)-0.1,4)),0),$AL$3:$AM$6,2))+0.5*(RAND()-0.5)</f>
        <v>0.8297806317563412</v>
      </c>
      <c r="AF50" s="12">
        <f>ROUND((MOD(ROWS(AF$3:AF50)-0.1,4)),0)</f>
        <v>4</v>
      </c>
      <c r="AG50" s="3"/>
      <c r="AH50" s="3"/>
      <c r="AI50" s="4"/>
      <c r="AJ50" s="3"/>
      <c r="AK50" s="3"/>
    </row>
    <row r="51" spans="1:37" ht="16.5" x14ac:dyDescent="0.3">
      <c r="A51" s="1">
        <v>49</v>
      </c>
      <c r="B51" s="27">
        <f t="shared" ca="1" si="10"/>
        <v>507</v>
      </c>
      <c r="C51" s="28">
        <f ca="1">VLOOKUP(SMALL($AA$3:$AA$77,ROWS(C$3:C51)),$AA$3:$AD$77,4,0)</f>
        <v>655</v>
      </c>
      <c r="D51" s="29">
        <f t="shared" ca="1" si="11"/>
        <v>797</v>
      </c>
      <c r="E51" s="55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12">
        <f ca="1">ROWS(AA$3:AA51)/10+RAND()</f>
        <v>4.9769421530637938</v>
      </c>
      <c r="AB51" s="3">
        <f t="shared" ca="1" si="12"/>
        <v>0.51581574826523269</v>
      </c>
      <c r="AC51" s="15">
        <f ca="1">MATCH(SMALL($AA$3:$AA$77,ROWS(AC$3:AC51)),$AA$3:$AA$77,0)</f>
        <v>45</v>
      </c>
      <c r="AD51" s="37">
        <f ca="1">INT(($AM$1+$AO$1*ROWS(AE$3:AE51))*(VLOOKUP(ROUND((MOD(ROWS(AF$3:AF51)-0.1,4)),0),$AL$3:$AN$6,2)+0.3*RAND()))</f>
        <v>797</v>
      </c>
      <c r="AE51" s="15">
        <f ca="1">(VLOOKUP(ROUND((MOD(ROWS(AF$3:AF51)-0.1,4)),0),$AL$3:$AM$6,2))+0.5*(RAND()-0.5)</f>
        <v>0.80773691585324259</v>
      </c>
      <c r="AF51" s="12">
        <f>ROUND((MOD(ROWS(AF$3:AF51)-0.1,4)),0)</f>
        <v>1</v>
      </c>
      <c r="AG51" s="3"/>
      <c r="AH51" s="3"/>
      <c r="AI51" s="4"/>
      <c r="AJ51" s="3"/>
      <c r="AK51" s="3"/>
    </row>
    <row r="52" spans="1:37" ht="16.5" x14ac:dyDescent="0.3">
      <c r="A52" s="1">
        <v>50</v>
      </c>
      <c r="B52" s="27">
        <f t="shared" ca="1" si="10"/>
        <v>1040</v>
      </c>
      <c r="C52" s="28">
        <f ca="1">VLOOKUP(SMALL($AA$3:$AA$77,ROWS(C$3:C52)),$AA$3:$AD$77,4,0)</f>
        <v>801</v>
      </c>
      <c r="D52" s="29">
        <f t="shared" ca="1" si="11"/>
        <v>845</v>
      </c>
      <c r="E52" s="55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12">
        <f ca="1">ROWS(AA$3:AA52)/10+RAND()</f>
        <v>5.0176072178129019</v>
      </c>
      <c r="AB52" s="3">
        <f t="shared" ca="1" si="12"/>
        <v>0.27215625559640011</v>
      </c>
      <c r="AC52" s="15">
        <f ca="1">MATCH(SMALL($AA$3:$AA$77,ROWS(AC$3:AC52)),$AA$3:$AA$77,0)</f>
        <v>52</v>
      </c>
      <c r="AD52" s="37">
        <f ca="1">INT(($AM$1+$AO$1*ROWS(AE$3:AE52))*(VLOOKUP(ROUND((MOD(ROWS(AF$3:AF52)-0.1,4)),0),$AL$3:$AN$6,2)+0.3*RAND()))</f>
        <v>845</v>
      </c>
      <c r="AE52" s="15">
        <f ca="1">(VLOOKUP(ROUND((MOD(ROWS(AF$3:AF52)-0.1,4)),0),$AL$3:$AM$6,2))+0.5*(RAND()-0.5)</f>
        <v>0.96600674831572486</v>
      </c>
      <c r="AF52" s="12">
        <f>ROUND((MOD(ROWS(AF$3:AF52)-0.1,4)),0)</f>
        <v>2</v>
      </c>
      <c r="AG52" s="3"/>
      <c r="AH52" s="3"/>
      <c r="AI52" s="4"/>
      <c r="AJ52" s="3"/>
      <c r="AK52" s="3"/>
    </row>
    <row r="53" spans="1:37" ht="16.5" x14ac:dyDescent="0.3">
      <c r="A53" s="1">
        <v>51</v>
      </c>
      <c r="B53" s="27">
        <f t="shared" ca="1" si="10"/>
        <v>197</v>
      </c>
      <c r="C53" s="28">
        <f ca="1">VLOOKUP(SMALL($AA$3:$AA$77,ROWS(C$3:C53)),$AA$3:$AD$77,4,0)</f>
        <v>1044</v>
      </c>
      <c r="D53" s="29">
        <f t="shared" ca="1" si="11"/>
        <v>973</v>
      </c>
      <c r="E53" s="55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2">
        <f ca="1">ROWS(AA$3:AA53)/10+RAND()</f>
        <v>6.0904293449093316</v>
      </c>
      <c r="AB53" s="3">
        <f t="shared" ca="1" si="12"/>
        <v>0.98719145883976289</v>
      </c>
      <c r="AC53" s="15">
        <f ca="1">MATCH(SMALL($AA$3:$AA$77,ROWS(AC$3:AC53)),$AA$3:$AA$77,0)</f>
        <v>54</v>
      </c>
      <c r="AD53" s="37">
        <f ca="1">INT(($AM$1+$AO$1*ROWS(AE$3:AE53))*(VLOOKUP(ROUND((MOD(ROWS(AF$3:AF53)-0.1,4)),0),$AL$3:$AN$6,2)+0.3*RAND()))</f>
        <v>973</v>
      </c>
      <c r="AE53" s="15">
        <f ca="1">(VLOOKUP(ROUND((MOD(ROWS(AF$3:AF53)-0.1,4)),0),$AL$3:$AM$6,2))+0.5*(RAND()-0.5)</f>
        <v>0.84584365014649499</v>
      </c>
      <c r="AF53" s="12">
        <f>ROUND((MOD(ROWS(AF$3:AF53)-0.1,4)),0)</f>
        <v>3</v>
      </c>
      <c r="AG53" s="3"/>
      <c r="AH53" s="3"/>
      <c r="AI53" s="4"/>
      <c r="AJ53" s="3"/>
      <c r="AK53" s="3"/>
    </row>
    <row r="54" spans="1:37" ht="16.5" x14ac:dyDescent="0.3">
      <c r="A54" s="1">
        <v>52</v>
      </c>
      <c r="B54" s="27">
        <f t="shared" ca="1" si="10"/>
        <v>1212</v>
      </c>
      <c r="C54" s="28">
        <f ca="1">VLOOKUP(SMALL($AA$3:$AA$77,ROWS(C$3:C54)),$AA$3:$AD$77,4,0)</f>
        <v>777</v>
      </c>
      <c r="D54" s="29">
        <f t="shared" ca="1" si="11"/>
        <v>801</v>
      </c>
      <c r="E54" s="55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12">
        <f ca="1">ROWS(AA$3:AA54)/10+RAND()</f>
        <v>5.315240137435004</v>
      </c>
      <c r="AB54" s="3">
        <f t="shared" ca="1" si="12"/>
        <v>9.2266047148894526E-2</v>
      </c>
      <c r="AC54" s="15">
        <f ca="1">MATCH(SMALL($AA$3:$AA$77,ROWS(AC$3:AC54)),$AA$3:$AA$77,0)</f>
        <v>57</v>
      </c>
      <c r="AD54" s="37">
        <f ca="1">INT(($AM$1+$AO$1*ROWS(AE$3:AE54))*(VLOOKUP(ROUND((MOD(ROWS(AF$3:AF54)-0.1,4)),0),$AL$3:$AN$6,2)+0.3*RAND()))</f>
        <v>801</v>
      </c>
      <c r="AE54" s="15">
        <f ca="1">(VLOOKUP(ROUND((MOD(ROWS(AF$3:AF54)-0.1,4)),0),$AL$3:$AM$6,2))+0.5*(RAND()-0.5)</f>
        <v>0.57484664161438748</v>
      </c>
      <c r="AF54" s="12">
        <f>ROUND((MOD(ROWS(AF$3:AF54)-0.1,4)),0)</f>
        <v>4</v>
      </c>
      <c r="AG54" s="3"/>
      <c r="AH54" s="3"/>
      <c r="AI54" s="4"/>
      <c r="AJ54" s="3"/>
      <c r="AK54" s="3"/>
    </row>
    <row r="55" spans="1:37" ht="16.5" x14ac:dyDescent="0.3">
      <c r="A55" s="1">
        <v>53</v>
      </c>
      <c r="B55" s="27">
        <f t="shared" ca="1" si="10"/>
        <v>419</v>
      </c>
      <c r="C55" s="28">
        <f ca="1">VLOOKUP(SMALL($AA$3:$AA$77,ROWS(C$3:C55)),$AA$3:$AD$77,4,0)</f>
        <v>621</v>
      </c>
      <c r="D55" s="29">
        <f t="shared" ca="1" si="11"/>
        <v>648</v>
      </c>
      <c r="E55" s="55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12">
        <f ca="1">ROWS(AA$3:AA55)/10+RAND()</f>
        <v>6.2502262763236285</v>
      </c>
      <c r="AB55" s="3">
        <f t="shared" ca="1" si="12"/>
        <v>0.56917700104315727</v>
      </c>
      <c r="AC55" s="15">
        <f ca="1">MATCH(SMALL($AA$3:$AA$77,ROWS(AC$3:AC55)),$AA$3:$AA$77,0)</f>
        <v>48</v>
      </c>
      <c r="AD55" s="37">
        <f ca="1">INT(($AM$1+$AO$1*ROWS(AE$3:AE55))*(VLOOKUP(ROUND((MOD(ROWS(AF$3:AF55)-0.1,4)),0),$AL$3:$AN$6,2)+0.3*RAND()))</f>
        <v>648</v>
      </c>
      <c r="AE55" s="15">
        <f ca="1">(VLOOKUP(ROUND((MOD(ROWS(AF$3:AF55)-0.1,4)),0),$AL$3:$AM$6,2))+0.5*(RAND()-0.5)</f>
        <v>0.80714585083217383</v>
      </c>
      <c r="AF55" s="12">
        <f>ROUND((MOD(ROWS(AF$3:AF55)-0.1,4)),0)</f>
        <v>1</v>
      </c>
      <c r="AG55" s="3"/>
      <c r="AH55" s="3"/>
      <c r="AI55" s="4"/>
      <c r="AJ55" s="3"/>
      <c r="AK55" s="3"/>
    </row>
    <row r="56" spans="1:37" ht="16.5" x14ac:dyDescent="0.3">
      <c r="A56" s="1">
        <v>54</v>
      </c>
      <c r="B56" s="27">
        <f t="shared" ca="1" si="10"/>
        <v>1106</v>
      </c>
      <c r="C56" s="28">
        <f ca="1">VLOOKUP(SMALL($AA$3:$AA$77,ROWS(C$3:C56)),$AA$3:$AD$77,4,0)</f>
        <v>973</v>
      </c>
      <c r="D56" s="29">
        <f t="shared" ca="1" si="11"/>
        <v>1044</v>
      </c>
      <c r="E56" s="55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12">
        <f ca="1">ROWS(AA$3:AA56)/10+RAND()</f>
        <v>5.7130784814198297</v>
      </c>
      <c r="AB56" s="3">
        <f t="shared" ca="1" si="12"/>
        <v>5.5640220342484947E-2</v>
      </c>
      <c r="AC56" s="15">
        <f ca="1">MATCH(SMALL($AA$3:$AA$77,ROWS(AC$3:AC56)),$AA$3:$AA$77,0)</f>
        <v>51</v>
      </c>
      <c r="AD56" s="37">
        <f ca="1">INT(($AM$1+$AO$1*ROWS(AE$3:AE56))*(VLOOKUP(ROUND((MOD(ROWS(AF$3:AF56)-0.1,4)),0),$AL$3:$AN$6,2)+0.3*RAND()))</f>
        <v>1044</v>
      </c>
      <c r="AE56" s="15">
        <f ca="1">(VLOOKUP(ROUND((MOD(ROWS(AF$3:AF56)-0.1,4)),0),$AL$3:$AM$6,2))+0.5*(RAND()-0.5)</f>
        <v>1.0548540487618436</v>
      </c>
      <c r="AF56" s="12">
        <f>ROUND((MOD(ROWS(AF$3:AF56)-0.1,4)),0)</f>
        <v>2</v>
      </c>
      <c r="AG56" s="3"/>
      <c r="AH56" s="3"/>
      <c r="AI56" s="4"/>
      <c r="AJ56" s="3"/>
      <c r="AK56" s="3"/>
    </row>
    <row r="57" spans="1:37" ht="16.5" x14ac:dyDescent="0.3">
      <c r="A57" s="1">
        <v>55</v>
      </c>
      <c r="B57" s="27">
        <f t="shared" ca="1" si="10"/>
        <v>1072</v>
      </c>
      <c r="C57" s="28">
        <f ca="1">VLOOKUP(SMALL($AA$3:$AA$77,ROWS(C$3:C57)),$AA$3:$AD$77,4,0)</f>
        <v>1118</v>
      </c>
      <c r="D57" s="29">
        <f t="shared" ca="1" si="11"/>
        <v>1040</v>
      </c>
      <c r="E57" s="55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12">
        <f ca="1">ROWS(AA$3:AA57)/10+RAND()</f>
        <v>6.2436988024336104</v>
      </c>
      <c r="AB57" s="3">
        <f t="shared" ca="1" si="12"/>
        <v>0.14783798737743414</v>
      </c>
      <c r="AC57" s="15">
        <f ca="1">MATCH(SMALL($AA$3:$AA$77,ROWS(AC$3:AC57)),$AA$3:$AA$77,0)</f>
        <v>59</v>
      </c>
      <c r="AD57" s="37">
        <f ca="1">INT(($AM$1+$AO$1*ROWS(AE$3:AE57))*(VLOOKUP(ROUND((MOD(ROWS(AF$3:AF57)-0.1,4)),0),$AL$3:$AN$6,2)+0.3*RAND()))</f>
        <v>1040</v>
      </c>
      <c r="AE57" s="15">
        <f ca="1">(VLOOKUP(ROUND((MOD(ROWS(AF$3:AF57)-0.1,4)),0),$AL$3:$AM$6,2))+0.5*(RAND()-0.5)</f>
        <v>1.1307973510271208</v>
      </c>
      <c r="AF57" s="12">
        <f>ROUND((MOD(ROWS(AF$3:AF57)-0.1,4)),0)</f>
        <v>3</v>
      </c>
      <c r="AG57" s="3"/>
      <c r="AH57" s="3"/>
      <c r="AI57" s="4"/>
      <c r="AJ57" s="3"/>
      <c r="AK57" s="3"/>
    </row>
    <row r="58" spans="1:37" ht="16.5" x14ac:dyDescent="0.3">
      <c r="A58" s="1">
        <v>56</v>
      </c>
      <c r="B58" s="27">
        <f t="shared" ca="1" si="10"/>
        <v>437</v>
      </c>
      <c r="C58" s="28">
        <f ca="1">VLOOKUP(SMALL($AA$3:$AA$77,ROWS(C$3:C58)),$AA$3:$AD$77,4,0)</f>
        <v>1040</v>
      </c>
      <c r="D58" s="29">
        <f t="shared" ca="1" si="11"/>
        <v>790</v>
      </c>
      <c r="E58" s="30"/>
      <c r="AA58" s="12">
        <f ca="1">ROWS(AA$3:AA58)/10+RAND()</f>
        <v>6.3348115666271623</v>
      </c>
      <c r="AB58" s="3">
        <f t="shared" ca="1" si="12"/>
        <v>0.72310417655207027</v>
      </c>
      <c r="AC58" s="15">
        <f ca="1">MATCH(SMALL($AA$3:$AA$77,ROWS(AC$3:AC58)),$AA$3:$AA$77,0)</f>
        <v>55</v>
      </c>
      <c r="AD58" s="37">
        <f ca="1">INT(($AM$1+$AO$1*ROWS(AE$3:AE58))*(VLOOKUP(ROUND((MOD(ROWS(AF$3:AF58)-0.1,4)),0),$AL$3:$AN$6,2)+0.3*RAND()))</f>
        <v>790</v>
      </c>
      <c r="AE58" s="15">
        <f ca="1">(VLOOKUP(ROUND((MOD(ROWS(AF$3:AF58)-0.1,4)),0),$AL$3:$AM$6,2))+0.5*(RAND()-0.5)</f>
        <v>0.79077155621847073</v>
      </c>
      <c r="AF58" s="12">
        <f>ROUND((MOD(ROWS(AF$3:AF58)-0.1,4)),0)</f>
        <v>4</v>
      </c>
      <c r="AG58" s="3"/>
      <c r="AH58" s="3"/>
      <c r="AI58" s="4"/>
      <c r="AJ58" s="3"/>
      <c r="AK58" s="3"/>
    </row>
    <row r="59" spans="1:37" ht="16.5" x14ac:dyDescent="0.3">
      <c r="A59" s="1">
        <v>57</v>
      </c>
      <c r="B59" s="27">
        <f t="shared" ca="1" si="10"/>
        <v>400</v>
      </c>
      <c r="C59" s="28">
        <f ca="1">VLOOKUP(SMALL($AA$3:$AA$77,ROWS(C$3:C59)),$AA$3:$AD$77,4,0)</f>
        <v>648</v>
      </c>
      <c r="D59" s="29">
        <f t="shared" ca="1" si="11"/>
        <v>777</v>
      </c>
      <c r="E59" s="30"/>
      <c r="AA59" s="12">
        <f ca="1">ROWS(AA$3:AA59)/10+RAND()</f>
        <v>5.7336756875156727</v>
      </c>
      <c r="AB59" s="3">
        <f t="shared" ca="1" si="12"/>
        <v>0.62261322147625842</v>
      </c>
      <c r="AC59" s="15">
        <f ca="1">MATCH(SMALL($AA$3:$AA$77,ROWS(AC$3:AC59)),$AA$3:$AA$77,0)</f>
        <v>53</v>
      </c>
      <c r="AD59" s="37">
        <f ca="1">INT(($AM$1+$AO$1*ROWS(AE$3:AE59))*(VLOOKUP(ROUND((MOD(ROWS(AF$3:AF59)-0.1,4)),0),$AL$3:$AN$6,2)+0.3*RAND()))</f>
        <v>777</v>
      </c>
      <c r="AE59" s="15">
        <f ca="1">(VLOOKUP(ROUND((MOD(ROWS(AF$3:AF59)-0.1,4)),0),$AL$3:$AM$6,2))+0.5*(RAND()-0.5)</f>
        <v>0.62503820726344905</v>
      </c>
      <c r="AF59" s="12">
        <f>ROUND((MOD(ROWS(AF$3:AF59)-0.1,4)),0)</f>
        <v>1</v>
      </c>
      <c r="AG59" s="3"/>
      <c r="AH59" s="3"/>
      <c r="AI59" s="4"/>
      <c r="AJ59" s="3"/>
      <c r="AK59" s="3"/>
    </row>
    <row r="60" spans="1:37" ht="16.5" x14ac:dyDescent="0.3">
      <c r="A60" s="1">
        <v>58</v>
      </c>
      <c r="B60" s="27">
        <f t="shared" ca="1" si="10"/>
        <v>445</v>
      </c>
      <c r="C60" s="28">
        <f ca="1">VLOOKUP(SMALL($AA$3:$AA$77,ROWS(C$3:C60)),$AA$3:$AD$77,4,0)</f>
        <v>790</v>
      </c>
      <c r="D60" s="29">
        <f t="shared" ca="1" si="11"/>
        <v>1096</v>
      </c>
      <c r="E60" s="30"/>
      <c r="AA60" s="12">
        <f ca="1">ROWS(AA$3:AA60)/10+RAND()</f>
        <v>6.6438910276648411</v>
      </c>
      <c r="AB60" s="3">
        <f t="shared" ca="1" si="12"/>
        <v>0.73008081014596227</v>
      </c>
      <c r="AC60" s="15">
        <f ca="1">MATCH(SMALL($AA$3:$AA$77,ROWS(AC$3:AC60)),$AA$3:$AA$77,0)</f>
        <v>56</v>
      </c>
      <c r="AD60" s="37">
        <f ca="1">INT(($AM$1+$AO$1*ROWS(AE$3:AE60))*(VLOOKUP(ROUND((MOD(ROWS(AF$3:AF60)-0.1,4)),0),$AL$3:$AN$6,2)+0.3*RAND()))</f>
        <v>1096</v>
      </c>
      <c r="AE60" s="15">
        <f ca="1">(VLOOKUP(ROUND((MOD(ROWS(AF$3:AF60)-0.1,4)),0),$AL$3:$AM$6,2))+0.5*(RAND()-0.5)</f>
        <v>1.1995759565677675</v>
      </c>
      <c r="AF60" s="12">
        <f>ROUND((MOD(ROWS(AF$3:AF60)-0.1,4)),0)</f>
        <v>2</v>
      </c>
      <c r="AG60" s="3"/>
      <c r="AH60" s="3"/>
      <c r="AI60" s="4"/>
      <c r="AJ60" s="3"/>
      <c r="AK60" s="3"/>
    </row>
    <row r="61" spans="1:37" ht="16.5" x14ac:dyDescent="0.3">
      <c r="A61" s="1">
        <v>59</v>
      </c>
      <c r="B61" s="27">
        <f t="shared" ca="1" si="10"/>
        <v>668</v>
      </c>
      <c r="C61" s="28">
        <f ca="1">VLOOKUP(SMALL($AA$3:$AA$77,ROWS(C$3:C61)),$AA$3:$AD$77,4,0)</f>
        <v>909</v>
      </c>
      <c r="D61" s="29">
        <f t="shared" ca="1" si="11"/>
        <v>1118</v>
      </c>
      <c r="E61" s="30"/>
      <c r="AA61" s="12">
        <f ca="1">ROWS(AA$3:AA61)/10+RAND()</f>
        <v>6.1570987270250637</v>
      </c>
      <c r="AB61" s="3">
        <f t="shared" ca="1" si="12"/>
        <v>0.42829972981258424</v>
      </c>
      <c r="AC61" s="15">
        <f ca="1">MATCH(SMALL($AA$3:$AA$77,ROWS(AC$3:AC61)),$AA$3:$AA$77,0)</f>
        <v>61</v>
      </c>
      <c r="AD61" s="37">
        <f ca="1">INT(($AM$1+$AO$1*ROWS(AE$3:AE61))*(VLOOKUP(ROUND((MOD(ROWS(AF$3:AF61)-0.1,4)),0),$AL$3:$AN$6,2)+0.3*RAND()))</f>
        <v>1118</v>
      </c>
      <c r="AE61" s="15">
        <f ca="1">(VLOOKUP(ROUND((MOD(ROWS(AF$3:AF61)-0.1,4)),0),$AL$3:$AM$6,2))+0.5*(RAND()-0.5)</f>
        <v>1.0964222717512371</v>
      </c>
      <c r="AF61" s="12">
        <f>ROUND((MOD(ROWS(AF$3:AF61)-0.1,4)),0)</f>
        <v>3</v>
      </c>
      <c r="AG61" s="3"/>
      <c r="AH61" s="3"/>
      <c r="AI61" s="4"/>
      <c r="AJ61" s="3"/>
      <c r="AK61" s="3"/>
    </row>
    <row r="62" spans="1:37" ht="16.5" x14ac:dyDescent="0.3">
      <c r="A62" s="1">
        <v>60</v>
      </c>
      <c r="B62" s="27">
        <f t="shared" ca="1" si="10"/>
        <v>356</v>
      </c>
      <c r="C62" s="28">
        <f ca="1">VLOOKUP(SMALL($AA$3:$AA$77,ROWS(C$3:C62)),$AA$3:$AD$77,4,0)</f>
        <v>1096</v>
      </c>
      <c r="D62" s="29">
        <f t="shared" ca="1" si="11"/>
        <v>751</v>
      </c>
      <c r="E62" s="30"/>
      <c r="AA62" s="12">
        <f ca="1">ROWS(AA$3:AA62)/10+RAND()</f>
        <v>6.7327475359670359</v>
      </c>
      <c r="AB62" s="3">
        <f t="shared" ca="1" si="12"/>
        <v>0.87525736225248518</v>
      </c>
      <c r="AC62" s="15">
        <f ca="1">MATCH(SMALL($AA$3:$AA$77,ROWS(AC$3:AC62)),$AA$3:$AA$77,0)</f>
        <v>58</v>
      </c>
      <c r="AD62" s="37">
        <f ca="1">INT(($AM$1+$AO$1*ROWS(AE$3:AE62))*(VLOOKUP(ROUND((MOD(ROWS(AF$3:AF62)-0.1,4)),0),$AL$3:$AN$6,2)+0.3*RAND()))</f>
        <v>751</v>
      </c>
      <c r="AE62" s="15">
        <f ca="1">(VLOOKUP(ROUND((MOD(ROWS(AF$3:AF62)-0.1,4)),0),$AL$3:$AM$6,2))+0.5*(RAND()-0.5)</f>
        <v>0.50277760685295481</v>
      </c>
      <c r="AF62" s="12">
        <f>ROUND((MOD(ROWS(AF$3:AF62)-0.1,4)),0)</f>
        <v>4</v>
      </c>
      <c r="AG62" s="3"/>
      <c r="AH62" s="3"/>
      <c r="AI62" s="4"/>
      <c r="AJ62" s="3"/>
      <c r="AK62" s="3"/>
    </row>
    <row r="63" spans="1:37" ht="16.5" x14ac:dyDescent="0.3">
      <c r="A63" s="1">
        <v>61</v>
      </c>
      <c r="B63" s="27">
        <f t="shared" ca="1" si="10"/>
        <v>136</v>
      </c>
      <c r="C63" s="28">
        <f ca="1">VLOOKUP(SMALL($AA$3:$AA$77,ROWS(C$3:C63)),$AA$3:$AD$77,4,0)</f>
        <v>1090</v>
      </c>
      <c r="D63" s="29">
        <f t="shared" ca="1" si="11"/>
        <v>909</v>
      </c>
      <c r="E63" s="30"/>
      <c r="AA63" s="12">
        <f ca="1">ROWS(AA$3:AA63)/10+RAND()</f>
        <v>6.3883800125721484</v>
      </c>
      <c r="AB63" s="3">
        <f t="shared" ca="1" si="12"/>
        <v>0.9951079349897749</v>
      </c>
      <c r="AC63" s="15">
        <f ca="1">MATCH(SMALL($AA$3:$AA$77,ROWS(AC$3:AC63)),$AA$3:$AA$77,0)</f>
        <v>63</v>
      </c>
      <c r="AD63" s="37">
        <f ca="1">INT(($AM$1+$AO$1*ROWS(AE$3:AE63))*(VLOOKUP(ROUND((MOD(ROWS(AF$3:AF63)-0.1,4)),0),$AL$3:$AN$6,2)+0.3*RAND()))</f>
        <v>909</v>
      </c>
      <c r="AE63" s="15">
        <f ca="1">(VLOOKUP(ROUND((MOD(ROWS(AF$3:AF63)-0.1,4)),0),$AL$3:$AM$6,2))+0.5*(RAND()-0.5)</f>
        <v>0.55267581672911104</v>
      </c>
      <c r="AF63" s="12">
        <f>ROUND((MOD(ROWS(AF$3:AF63)-0.1,4)),0)</f>
        <v>1</v>
      </c>
      <c r="AG63" s="3"/>
      <c r="AH63" s="3"/>
      <c r="AI63" s="4"/>
      <c r="AJ63" s="3"/>
      <c r="AK63" s="3"/>
    </row>
    <row r="64" spans="1:37" ht="16.5" x14ac:dyDescent="0.3">
      <c r="A64" s="1">
        <v>62</v>
      </c>
      <c r="B64" s="27">
        <f t="shared" ca="1" si="10"/>
        <v>823</v>
      </c>
      <c r="C64" s="28">
        <f ca="1">VLOOKUP(SMALL($AA$3:$AA$77,ROWS(C$3:C64)),$AA$3:$AD$77,4,0)</f>
        <v>1301</v>
      </c>
      <c r="D64" s="29">
        <f t="shared" ca="1" si="11"/>
        <v>1164</v>
      </c>
      <c r="E64" s="30"/>
      <c r="AA64" s="12">
        <f ca="1">ROWS(AA$3:AA64)/10+RAND()</f>
        <v>7.0991820448009175</v>
      </c>
      <c r="AB64" s="3">
        <f t="shared" ca="1" si="12"/>
        <v>0.12824974493550689</v>
      </c>
      <c r="AC64" s="15">
        <f ca="1">MATCH(SMALL($AA$3:$AA$77,ROWS(AC$3:AC64)),$AA$3:$AA$77,0)</f>
        <v>66</v>
      </c>
      <c r="AD64" s="37">
        <f ca="1">INT(($AM$1+$AO$1*ROWS(AE$3:AE64))*(VLOOKUP(ROUND((MOD(ROWS(AF$3:AF64)-0.1,4)),0),$AL$3:$AN$6,2)+0.3*RAND()))</f>
        <v>1164</v>
      </c>
      <c r="AE64" s="15">
        <f ca="1">(VLOOKUP(ROUND((MOD(ROWS(AF$3:AF64)-0.1,4)),0),$AL$3:$AM$6,2))+0.5*(RAND()-0.5)</f>
        <v>0.86377615859376289</v>
      </c>
      <c r="AF64" s="12">
        <f>ROUND((MOD(ROWS(AF$3:AF64)-0.1,4)),0)</f>
        <v>2</v>
      </c>
      <c r="AG64" s="3"/>
      <c r="AH64" s="3"/>
      <c r="AI64" s="4"/>
      <c r="AJ64" s="3"/>
      <c r="AK64" s="3"/>
    </row>
    <row r="65" spans="1:38" ht="16.5" x14ac:dyDescent="0.3">
      <c r="A65" s="1">
        <v>63</v>
      </c>
      <c r="B65" s="27">
        <f t="shared" ca="1" si="10"/>
        <v>413</v>
      </c>
      <c r="C65" s="28">
        <f ca="1">VLOOKUP(SMALL($AA$3:$AA$77,ROWS(C$3:C65)),$AA$3:$AD$77,4,0)</f>
        <v>751</v>
      </c>
      <c r="D65" s="29">
        <f t="shared" ca="1" si="11"/>
        <v>1090</v>
      </c>
      <c r="E65" s="30"/>
      <c r="AA65" s="12">
        <f ca="1">ROWS(AA$3:AA65)/10+RAND()</f>
        <v>6.6946744826287929</v>
      </c>
      <c r="AB65" s="3">
        <f t="shared" ca="1" si="12"/>
        <v>0.75685247629280394</v>
      </c>
      <c r="AC65" s="15">
        <f ca="1">MATCH(SMALL($AA$3:$AA$77,ROWS(AC$3:AC65)),$AA$3:$AA$77,0)</f>
        <v>60</v>
      </c>
      <c r="AD65" s="37">
        <f ca="1">INT(($AM$1+$AO$1*ROWS(AE$3:AE65))*(VLOOKUP(ROUND((MOD(ROWS(AF$3:AF65)-0.1,4)),0),$AL$3:$AN$6,2)+0.3*RAND()))</f>
        <v>1090</v>
      </c>
      <c r="AE65" s="15">
        <f ca="1">(VLOOKUP(ROUND((MOD(ROWS(AF$3:AF65)-0.1,4)),0),$AL$3:$AM$6,2))+0.5*(RAND()-0.5)</f>
        <v>0.87067566404519026</v>
      </c>
      <c r="AF65" s="12">
        <f>ROUND((MOD(ROWS(AF$3:AF65)-0.1,4)),0)</f>
        <v>3</v>
      </c>
      <c r="AG65" s="3"/>
      <c r="AH65" s="3"/>
      <c r="AI65" s="4"/>
      <c r="AJ65" s="3"/>
      <c r="AK65" s="3"/>
    </row>
    <row r="66" spans="1:38" ht="16.5" x14ac:dyDescent="0.3">
      <c r="A66" s="1">
        <v>64</v>
      </c>
      <c r="B66" s="27">
        <f t="shared" ca="1" si="10"/>
        <v>655</v>
      </c>
      <c r="C66" s="28">
        <f ca="1">VLOOKUP(SMALL($AA$3:$AA$77,ROWS(C$3:C66)),$AA$3:$AD$77,4,0)</f>
        <v>977</v>
      </c>
      <c r="D66" s="29">
        <f t="shared" ca="1" si="11"/>
        <v>977</v>
      </c>
      <c r="E66" s="30"/>
      <c r="AA66" s="12">
        <f ca="1">ROWS(AA$3:AA66)/10+RAND()</f>
        <v>6.7405294872386099</v>
      </c>
      <c r="AB66" s="3">
        <f t="shared" ca="1" si="12"/>
        <v>0.42105669994201711</v>
      </c>
      <c r="AC66" s="15">
        <f ca="1">MATCH(SMALL($AA$3:$AA$77,ROWS(AC$3:AC66)),$AA$3:$AA$77,0)</f>
        <v>64</v>
      </c>
      <c r="AD66" s="37">
        <f ca="1">INT(($AM$1+$AO$1*ROWS(AE$3:AE66))*(VLOOKUP(ROUND((MOD(ROWS(AF$3:AF66)-0.1,4)),0),$AL$3:$AN$6,2)+0.3*RAND()))</f>
        <v>977</v>
      </c>
      <c r="AE66" s="15">
        <f ca="1">(VLOOKUP(ROUND((MOD(ROWS(AF$3:AF66)-0.1,4)),0),$AL$3:$AM$6,2))+0.5*(RAND()-0.5)</f>
        <v>0.87839486406301415</v>
      </c>
      <c r="AF66" s="12">
        <f>ROUND((MOD(ROWS(AF$3:AF66)-0.1,4)),0)</f>
        <v>4</v>
      </c>
      <c r="AG66" s="3"/>
      <c r="AH66" s="3"/>
      <c r="AI66" s="4"/>
      <c r="AJ66" s="3"/>
      <c r="AK66" s="3"/>
    </row>
    <row r="67" spans="1:38" ht="16.5" x14ac:dyDescent="0.3">
      <c r="A67" s="1">
        <v>65</v>
      </c>
      <c r="B67" s="27">
        <f t="shared" ref="B67:B77" ca="1" si="13">INDEX($AD$3:$AD$77,RANK(AB67,$AB$3:$AB$77))</f>
        <v>397</v>
      </c>
      <c r="C67" s="28">
        <f ca="1">VLOOKUP(SMALL($AA$3:$AA$77,ROWS(C$3:C67)),$AA$3:$AD$77,4,0)</f>
        <v>823</v>
      </c>
      <c r="D67" s="29">
        <f t="shared" ref="D67:D77" ca="1" si="14">AD67</f>
        <v>782</v>
      </c>
      <c r="E67" s="30"/>
      <c r="AA67" s="12">
        <f ca="1">ROWS(AA$3:AA67)/10+RAND()</f>
        <v>6.9746738623103388</v>
      </c>
      <c r="AB67" s="3">
        <f t="shared" ref="AB67:AB77" ca="1" si="15">RAND()</f>
        <v>0.82610968934944429</v>
      </c>
      <c r="AC67" s="15">
        <f ca="1">MATCH(SMALL($AA$3:$AA$77,ROWS(AC$3:AC67)),$AA$3:$AA$77,0)</f>
        <v>68</v>
      </c>
      <c r="AD67" s="37">
        <f ca="1">INT(($AM$1+$AO$1*ROWS(AE$3:AE67))*(VLOOKUP(ROUND((MOD(ROWS(AF$3:AF67)-0.1,4)),0),$AL$3:$AN$6,2)+0.3*RAND()))</f>
        <v>782</v>
      </c>
      <c r="AE67" s="15">
        <f ca="1">(VLOOKUP(ROUND((MOD(ROWS(AF$3:AF67)-0.1,4)),0),$AL$3:$AM$6,2))+0.5*(RAND()-0.5)</f>
        <v>0.8860188927073589</v>
      </c>
      <c r="AF67" s="12">
        <f>ROUND((MOD(ROWS(AF$3:AF67)-0.1,4)),0)</f>
        <v>1</v>
      </c>
      <c r="AG67" s="3"/>
      <c r="AH67" s="3"/>
      <c r="AI67" s="4"/>
      <c r="AJ67" s="3"/>
      <c r="AK67" s="3"/>
    </row>
    <row r="68" spans="1:38" ht="16.5" x14ac:dyDescent="0.3">
      <c r="A68" s="1">
        <v>66</v>
      </c>
      <c r="B68" s="27">
        <f t="shared" ca="1" si="13"/>
        <v>790</v>
      </c>
      <c r="C68" s="28">
        <f ca="1">VLOOKUP(SMALL($AA$3:$AA$77,ROWS(C$3:C68)),$AA$3:$AD$77,4,0)</f>
        <v>782</v>
      </c>
      <c r="D68" s="29">
        <f t="shared" ca="1" si="14"/>
        <v>1301</v>
      </c>
      <c r="E68" s="30"/>
      <c r="AA68" s="12">
        <f ca="1">ROWS(AA$3:AA68)/10+RAND()</f>
        <v>6.723000308767733</v>
      </c>
      <c r="AB68" s="3">
        <f t="shared" ca="1" si="15"/>
        <v>0.27052032592468234</v>
      </c>
      <c r="AC68" s="15">
        <f ca="1">MATCH(SMALL($AA$3:$AA$77,ROWS(AC$3:AC68)),$AA$3:$AA$77,0)</f>
        <v>65</v>
      </c>
      <c r="AD68" s="37">
        <f ca="1">INT(($AM$1+$AO$1*ROWS(AE$3:AE68))*(VLOOKUP(ROUND((MOD(ROWS(AF$3:AF68)-0.1,4)),0),$AL$3:$AN$6,2)+0.3*RAND()))</f>
        <v>1301</v>
      </c>
      <c r="AE68" s="15">
        <f ca="1">(VLOOKUP(ROUND((MOD(ROWS(AF$3:AF68)-0.1,4)),0),$AL$3:$AM$6,2))+0.5*(RAND()-0.5)</f>
        <v>0.91520826545876</v>
      </c>
      <c r="AF68" s="12">
        <f>ROUND((MOD(ROWS(AF$3:AF68)-0.1,4)),0)</f>
        <v>2</v>
      </c>
      <c r="AG68" s="3"/>
      <c r="AH68" s="3"/>
      <c r="AI68" s="4"/>
      <c r="AJ68" s="3"/>
      <c r="AK68" s="3"/>
    </row>
    <row r="69" spans="1:38" ht="16.5" x14ac:dyDescent="0.3">
      <c r="A69" s="1">
        <v>67</v>
      </c>
      <c r="B69" s="27">
        <f t="shared" ca="1" si="13"/>
        <v>1247</v>
      </c>
      <c r="C69" s="28">
        <f ca="1">VLOOKUP(SMALL($AA$3:$AA$77,ROWS(C$3:C69)),$AA$3:$AD$77,4,0)</f>
        <v>933</v>
      </c>
      <c r="D69" s="29">
        <f t="shared" ca="1" si="14"/>
        <v>1072</v>
      </c>
      <c r="E69" s="30"/>
      <c r="AA69" s="12">
        <f ca="1">ROWS(AA$3:AA69)/10+RAND()</f>
        <v>7.1057607964950611</v>
      </c>
      <c r="AB69" s="3">
        <f t="shared" ca="1" si="15"/>
        <v>6.8058681624455941E-2</v>
      </c>
      <c r="AC69" s="15">
        <f ca="1">MATCH(SMALL($AA$3:$AA$77,ROWS(AC$3:AC69)),$AA$3:$AA$77,0)</f>
        <v>69</v>
      </c>
      <c r="AD69" s="37">
        <f ca="1">INT(($AM$1+$AO$1*ROWS(AE$3:AE69))*(VLOOKUP(ROUND((MOD(ROWS(AF$3:AF69)-0.1,4)),0),$AL$3:$AN$6,2)+0.3*RAND()))</f>
        <v>1072</v>
      </c>
      <c r="AE69" s="15">
        <f ca="1">(VLOOKUP(ROUND((MOD(ROWS(AF$3:AF69)-0.1,4)),0),$AL$3:$AM$6,2))+0.5*(RAND()-0.5)</f>
        <v>1.0924863704563554</v>
      </c>
      <c r="AF69" s="12">
        <f>ROUND((MOD(ROWS(AF$3:AF69)-0.1,4)),0)</f>
        <v>3</v>
      </c>
      <c r="AG69" s="3"/>
      <c r="AH69" s="3"/>
      <c r="AI69" s="4"/>
      <c r="AJ69" s="3"/>
      <c r="AK69" s="3"/>
    </row>
    <row r="70" spans="1:38" ht="16.5" x14ac:dyDescent="0.3">
      <c r="A70" s="1">
        <v>68</v>
      </c>
      <c r="B70" s="27">
        <f t="shared" ca="1" si="13"/>
        <v>319</v>
      </c>
      <c r="C70" s="28">
        <f ca="1">VLOOKUP(SMALL($AA$3:$AA$77,ROWS(C$3:C70)),$AA$3:$AD$77,4,0)</f>
        <v>1164</v>
      </c>
      <c r="D70" s="29">
        <f t="shared" ca="1" si="14"/>
        <v>823</v>
      </c>
      <c r="E70" s="30"/>
      <c r="AA70" s="12">
        <f ca="1">ROWS(AA$3:AA70)/10+RAND()</f>
        <v>6.818533435938761</v>
      </c>
      <c r="AB70" s="3">
        <f t="shared" ca="1" si="15"/>
        <v>0.71864473808414486</v>
      </c>
      <c r="AC70" s="15">
        <f ca="1">MATCH(SMALL($AA$3:$AA$77,ROWS(AC$3:AC70)),$AA$3:$AA$77,0)</f>
        <v>62</v>
      </c>
      <c r="AD70" s="37">
        <f ca="1">INT(($AM$1+$AO$1*ROWS(AE$3:AE70))*(VLOOKUP(ROUND((MOD(ROWS(AF$3:AF70)-0.1,4)),0),$AL$3:$AN$6,2)+0.3*RAND()))</f>
        <v>823</v>
      </c>
      <c r="AE70" s="15">
        <f ca="1">(VLOOKUP(ROUND((MOD(ROWS(AF$3:AF70)-0.1,4)),0),$AL$3:$AM$6,2))+0.5*(RAND()-0.5)</f>
        <v>0.72370209106628058</v>
      </c>
      <c r="AF70" s="12">
        <f>ROUND((MOD(ROWS(AF$3:AF70)-0.1,4)),0)</f>
        <v>4</v>
      </c>
      <c r="AG70" s="3"/>
      <c r="AH70" s="3"/>
      <c r="AI70" s="4"/>
      <c r="AJ70" s="3"/>
      <c r="AK70" s="3"/>
    </row>
    <row r="71" spans="1:38" ht="16.5" x14ac:dyDescent="0.3">
      <c r="A71" s="1">
        <v>69</v>
      </c>
      <c r="B71" s="27">
        <f t="shared" ca="1" si="13"/>
        <v>484</v>
      </c>
      <c r="C71" s="28">
        <f ca="1">VLOOKUP(SMALL($AA$3:$AA$77,ROWS(C$3:C71)),$AA$3:$AD$77,4,0)</f>
        <v>1072</v>
      </c>
      <c r="D71" s="29">
        <f t="shared" ca="1" si="14"/>
        <v>933</v>
      </c>
      <c r="E71" s="30"/>
      <c r="AA71" s="12">
        <f ca="1">ROWS(AA$3:AA71)/10+RAND()</f>
        <v>7.028447180370347</v>
      </c>
      <c r="AB71" s="3">
        <f t="shared" ca="1" si="15"/>
        <v>0.68393921137514457</v>
      </c>
      <c r="AC71" s="15">
        <f ca="1">MATCH(SMALL($AA$3:$AA$77,ROWS(AC$3:AC71)),$AA$3:$AA$77,0)</f>
        <v>67</v>
      </c>
      <c r="AD71" s="37">
        <f ca="1">INT(($AM$1+$AO$1*ROWS(AE$3:AE71))*(VLOOKUP(ROUND((MOD(ROWS(AF$3:AF71)-0.1,4)),0),$AL$3:$AN$6,2)+0.3*RAND()))</f>
        <v>933</v>
      </c>
      <c r="AE71" s="15">
        <f ca="1">(VLOOKUP(ROUND((MOD(ROWS(AF$3:AF71)-0.1,4)),0),$AL$3:$AM$6,2))+0.5*(RAND()-0.5)</f>
        <v>0.81958958278147387</v>
      </c>
      <c r="AF71" s="12">
        <f>ROUND((MOD(ROWS(AF$3:AF71)-0.1,4)),0)</f>
        <v>1</v>
      </c>
      <c r="AG71" s="3"/>
      <c r="AH71" s="3"/>
      <c r="AI71" s="4"/>
      <c r="AJ71" s="3"/>
      <c r="AK71" s="3"/>
    </row>
    <row r="72" spans="1:38" ht="16.5" x14ac:dyDescent="0.3">
      <c r="A72" s="1">
        <v>70</v>
      </c>
      <c r="B72" s="27">
        <f t="shared" ca="1" si="13"/>
        <v>253</v>
      </c>
      <c r="C72" s="28">
        <f ca="1">VLOOKUP(SMALL($AA$3:$AA$77,ROWS(C$3:C72)),$AA$3:$AD$77,4,0)</f>
        <v>1247</v>
      </c>
      <c r="D72" s="29">
        <f t="shared" ca="1" si="14"/>
        <v>1212</v>
      </c>
      <c r="E72" s="30"/>
      <c r="AA72" s="12">
        <f ca="1">ROWS(AA$3:AA72)/10+RAND()</f>
        <v>7.6834159902417598</v>
      </c>
      <c r="AB72" s="3">
        <f t="shared" ca="1" si="15"/>
        <v>0.96621123261819564</v>
      </c>
      <c r="AC72" s="15">
        <f ca="1">MATCH(SMALL($AA$3:$AA$77,ROWS(AC$3:AC72)),$AA$3:$AA$77,0)</f>
        <v>71</v>
      </c>
      <c r="AD72" s="37">
        <f ca="1">INT(($AM$1+$AO$1*ROWS(AE$3:AE72))*(VLOOKUP(ROUND((MOD(ROWS(AF$3:AF72)-0.1,4)),0),$AL$3:$AN$6,2)+0.3*RAND()))</f>
        <v>1212</v>
      </c>
      <c r="AE72" s="15">
        <f ca="1">(VLOOKUP(ROUND((MOD(ROWS(AF$3:AF72)-0.1,4)),0),$AL$3:$AM$6,2))+0.5*(RAND()-0.5)</f>
        <v>0.98680305219999698</v>
      </c>
      <c r="AF72" s="12">
        <f>ROUND((MOD(ROWS(AF$3:AF72)-0.1,4)),0)</f>
        <v>2</v>
      </c>
      <c r="AG72" s="3"/>
      <c r="AH72" s="3"/>
      <c r="AI72" s="4"/>
      <c r="AJ72" s="3"/>
      <c r="AK72" s="3"/>
    </row>
    <row r="73" spans="1:38" ht="16.5" x14ac:dyDescent="0.3">
      <c r="A73" s="1">
        <v>71</v>
      </c>
      <c r="B73" s="27">
        <f t="shared" ca="1" si="13"/>
        <v>893</v>
      </c>
      <c r="C73" s="28">
        <f ca="1">VLOOKUP(SMALL($AA$3:$AA$77,ROWS(C$3:C73)),$AA$3:$AD$77,4,0)</f>
        <v>1123</v>
      </c>
      <c r="D73" s="29">
        <f t="shared" ca="1" si="14"/>
        <v>1247</v>
      </c>
      <c r="E73" s="30"/>
      <c r="AA73" s="12">
        <f ca="1">ROWS(AA$3:AA73)/10+RAND()</f>
        <v>7.3640975398502579</v>
      </c>
      <c r="AB73" s="3">
        <f t="shared" ca="1" si="15"/>
        <v>0.42030335099552141</v>
      </c>
      <c r="AC73" s="15">
        <f ca="1">MATCH(SMALL($AA$3:$AA$77,ROWS(AC$3:AC73)),$AA$3:$AA$77,0)</f>
        <v>73</v>
      </c>
      <c r="AD73" s="37">
        <f ca="1">INT(($AM$1+$AO$1*ROWS(AE$3:AE73))*(VLOOKUP(ROUND((MOD(ROWS(AF$3:AF73)-0.1,4)),0),$AL$3:$AN$6,2)+0.3*RAND()))</f>
        <v>1247</v>
      </c>
      <c r="AE73" s="15">
        <f ca="1">(VLOOKUP(ROUND((MOD(ROWS(AF$3:AF73)-0.1,4)),0),$AL$3:$AM$6,2))+0.5*(RAND()-0.5)</f>
        <v>1.1233754124601585</v>
      </c>
      <c r="AF73" s="12">
        <f>ROUND((MOD(ROWS(AF$3:AF73)-0.1,4)),0)</f>
        <v>3</v>
      </c>
      <c r="AG73" s="3"/>
      <c r="AH73" s="3"/>
      <c r="AI73" s="4"/>
      <c r="AJ73" s="3"/>
      <c r="AK73" s="3"/>
    </row>
    <row r="74" spans="1:38" ht="16.5" x14ac:dyDescent="0.3">
      <c r="A74" s="1">
        <v>72</v>
      </c>
      <c r="B74" s="27">
        <f t="shared" ca="1" si="13"/>
        <v>795</v>
      </c>
      <c r="C74" s="28">
        <f ca="1">VLOOKUP(SMALL($AA$3:$AA$77,ROWS(C$3:C74)),$AA$3:$AD$77,4,0)</f>
        <v>1212</v>
      </c>
      <c r="D74" s="29">
        <f t="shared" ca="1" si="14"/>
        <v>1106</v>
      </c>
      <c r="E74" s="30"/>
      <c r="AA74" s="12">
        <f ca="1">ROWS(AA$3:AA74)/10+RAND()</f>
        <v>7.9206568044067804</v>
      </c>
      <c r="AB74" s="3">
        <f t="shared" ca="1" si="15"/>
        <v>0.4089849349523631</v>
      </c>
      <c r="AC74" s="15">
        <f ca="1">MATCH(SMALL($AA$3:$AA$77,ROWS(AC$3:AC74)),$AA$3:$AA$77,0)</f>
        <v>70</v>
      </c>
      <c r="AD74" s="37">
        <f ca="1">INT(($AM$1+$AO$1*ROWS(AE$3:AE74))*(VLOOKUP(ROUND((MOD(ROWS(AF$3:AF74)-0.1,4)),0),$AL$3:$AN$6,2)+0.3*RAND()))</f>
        <v>1106</v>
      </c>
      <c r="AE74" s="15">
        <f ca="1">(VLOOKUP(ROUND((MOD(ROWS(AF$3:AF74)-0.1,4)),0),$AL$3:$AM$6,2))+0.5*(RAND()-0.5)</f>
        <v>0.63924034637689509</v>
      </c>
      <c r="AF74" s="12">
        <f>ROUND((MOD(ROWS(AF$3:AF74)-0.1,4)),0)</f>
        <v>4</v>
      </c>
      <c r="AG74" s="3"/>
      <c r="AH74" s="3"/>
      <c r="AI74" s="4"/>
      <c r="AJ74" s="3"/>
      <c r="AK74" s="3"/>
    </row>
    <row r="75" spans="1:38" ht="16.5" x14ac:dyDescent="0.3">
      <c r="A75" s="1">
        <v>73</v>
      </c>
      <c r="B75" s="27">
        <f t="shared" ca="1" si="13"/>
        <v>782</v>
      </c>
      <c r="C75" s="28">
        <f ca="1">VLOOKUP(SMALL($AA$3:$AA$77,ROWS(C$3:C75)),$AA$3:$AD$77,4,0)</f>
        <v>1106</v>
      </c>
      <c r="D75" s="29">
        <f t="shared" ca="1" si="14"/>
        <v>1123</v>
      </c>
      <c r="E75" s="30"/>
      <c r="AA75" s="12">
        <f ca="1">ROWS(AA$3:AA75)/10+RAND()</f>
        <v>7.5057226896212388</v>
      </c>
      <c r="AB75" s="3">
        <f t="shared" ca="1" si="15"/>
        <v>0.17898341592897571</v>
      </c>
      <c r="AC75" s="15">
        <f ca="1">MATCH(SMALL($AA$3:$AA$77,ROWS(AC$3:AC75)),$AA$3:$AA$77,0)</f>
        <v>72</v>
      </c>
      <c r="AD75" s="37">
        <f ca="1">INT(($AM$1+$AO$1*ROWS(AE$3:AE75))*(VLOOKUP(ROUND((MOD(ROWS(AF$3:AF75)-0.1,4)),0),$AL$3:$AN$6,2)+0.3*RAND()))</f>
        <v>1123</v>
      </c>
      <c r="AE75" s="15">
        <f ca="1">(VLOOKUP(ROUND((MOD(ROWS(AF$3:AF75)-0.1,4)),0),$AL$3:$AM$6,2))+0.5*(RAND()-0.5)</f>
        <v>0.51349105640704673</v>
      </c>
      <c r="AF75" s="12">
        <f>ROUND((MOD(ROWS(AF$3:AF75)-0.1,4)),0)</f>
        <v>1</v>
      </c>
      <c r="AG75" s="3"/>
      <c r="AH75" s="3"/>
      <c r="AI75" s="4"/>
      <c r="AJ75" s="3"/>
      <c r="AK75" s="3"/>
    </row>
    <row r="76" spans="1:38" ht="16.5" x14ac:dyDescent="0.3">
      <c r="A76" s="1">
        <v>74</v>
      </c>
      <c r="B76" s="27">
        <f t="shared" ca="1" si="13"/>
        <v>722</v>
      </c>
      <c r="C76" s="28">
        <f ca="1">VLOOKUP(SMALL($AA$3:$AA$77,ROWS(C$3:C76)),$AA$3:$AD$77,4,0)</f>
        <v>1345</v>
      </c>
      <c r="D76" s="29">
        <f t="shared" ca="1" si="14"/>
        <v>1345</v>
      </c>
      <c r="E76" s="30"/>
      <c r="AA76" s="12">
        <f ca="1">ROWS(AA$3:AA76)/10+RAND()</f>
        <v>8.068774199236735</v>
      </c>
      <c r="AB76" s="3">
        <f t="shared" ca="1" si="15"/>
        <v>0.55764880674077222</v>
      </c>
      <c r="AC76" s="15">
        <f ca="1">MATCH(SMALL($AA$3:$AA$77,ROWS(AC$3:AC76)),$AA$3:$AA$77,0)</f>
        <v>74</v>
      </c>
      <c r="AD76" s="37">
        <f ca="1">INT(($AM$1+$AO$1*ROWS(AE$3:AE76))*(VLOOKUP(ROUND((MOD(ROWS(AF$3:AF76)-0.1,4)),0),$AL$3:$AN$6,2)+0.3*RAND()))</f>
        <v>1345</v>
      </c>
      <c r="AE76" s="15">
        <f ca="1">(VLOOKUP(ROUND((MOD(ROWS(AF$3:AF76)-0.1,4)),0),$AL$3:$AM$6,2))+0.5*(RAND()-0.5)</f>
        <v>1.1561524874893416</v>
      </c>
      <c r="AF76" s="12">
        <f>ROUND((MOD(ROWS(AF$3:AF76)-0.1,4)),0)</f>
        <v>2</v>
      </c>
      <c r="AG76" s="3"/>
      <c r="AH76" s="3"/>
      <c r="AI76" s="4"/>
      <c r="AJ76" s="3"/>
      <c r="AK76" s="3"/>
    </row>
    <row r="77" spans="1:38" ht="16.5" x14ac:dyDescent="0.3">
      <c r="A77" s="1">
        <v>75</v>
      </c>
      <c r="B77" s="27">
        <f t="shared" ca="1" si="13"/>
        <v>337</v>
      </c>
      <c r="C77" s="28">
        <f ca="1">VLOOKUP(SMALL($AA$3:$AA$77,ROWS(C$3:C77)),$AA$3:$AD$77,4,0)</f>
        <v>1217</v>
      </c>
      <c r="D77" s="29">
        <f t="shared" ca="1" si="14"/>
        <v>1217</v>
      </c>
      <c r="E77" s="30"/>
      <c r="AA77" s="12">
        <f ca="1">ROWS(AA$3:AA77)/10+RAND()</f>
        <v>8.3755463705095199</v>
      </c>
      <c r="AB77" s="3">
        <f t="shared" ca="1" si="15"/>
        <v>0.74156480988573337</v>
      </c>
      <c r="AC77" s="15">
        <f ca="1">MATCH(SMALL($AA$3:$AA$77,ROWS(AC$3:AC77)),$AA$3:$AA$77,0)</f>
        <v>75</v>
      </c>
      <c r="AD77" s="37">
        <f ca="1">INT(($AM$1+$AO$1*ROWS(AE$3:AE77))*(VLOOKUP(ROUND((MOD(ROWS(AF$3:AF77)-0.1,4)),0),$AL$3:$AN$6,2)+0.3*RAND()))</f>
        <v>1217</v>
      </c>
      <c r="AE77" s="15">
        <f ca="1">(VLOOKUP(ROUND((MOD(ROWS(AF$3:AF77)-0.1,4)),0),$AL$3:$AM$6,2))+0.5*(RAND()-0.5)</f>
        <v>1.1404200117701542</v>
      </c>
      <c r="AF77" s="12">
        <f>ROUND((MOD(ROWS(AF$3:AF77)-0.1,4)),0)</f>
        <v>3</v>
      </c>
      <c r="AG77" s="3"/>
      <c r="AH77" s="3"/>
      <c r="AI77" s="4"/>
      <c r="AJ77" s="3"/>
      <c r="AK77" s="3"/>
    </row>
    <row r="78" spans="1:38" ht="16.5" x14ac:dyDescent="0.3">
      <c r="A78" s="2"/>
      <c r="B78" s="2"/>
      <c r="C78" s="2"/>
      <c r="D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6.5" x14ac:dyDescent="0.3">
      <c r="A79" s="2"/>
      <c r="B79" s="2"/>
      <c r="C79" s="2"/>
      <c r="D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6.5" x14ac:dyDescent="0.3">
      <c r="A80" s="2"/>
      <c r="B80" s="2"/>
      <c r="C80" s="2"/>
      <c r="D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6.5" x14ac:dyDescent="0.3">
      <c r="A81" s="2"/>
      <c r="B81" s="2"/>
      <c r="C81" s="2"/>
      <c r="D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ht="16.5" x14ac:dyDescent="0.3"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6.5" x14ac:dyDescent="0.3"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6.5" x14ac:dyDescent="0.3"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ht="16.5" x14ac:dyDescent="0.3"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ht="16.5" x14ac:dyDescent="0.3"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ht="16.5" x14ac:dyDescent="0.3"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6.5" x14ac:dyDescent="0.3"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ht="16.5" x14ac:dyDescent="0.3"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1.Trend&amp;Season</vt:lpstr>
      <vt:lpstr>0.ArdiData</vt:lpstr>
      <vt:lpstr>ArdiEven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2020-06-30T04:25:05Z</dcterms:modified>
</cp:coreProperties>
</file>