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0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1.xml" ContentType="application/vnd.openxmlformats-officedocument.drawing+xml"/>
  <Override PartName="/xl/charts/chart68.xml" ContentType="application/vnd.openxmlformats-officedocument.drawingml.chart+xml"/>
  <Override PartName="/xl/drawings/drawing12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3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14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5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16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17.xml" ContentType="application/vnd.openxmlformats-officedocument.drawing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18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"/>
    </mc:Choice>
  </mc:AlternateContent>
  <xr:revisionPtr revIDLastSave="0" documentId="13_ncr:1_{DD28FAD8-8858-4053-9B78-235F30DDFBCE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1.Game1.5.50" sheetId="52" r:id="rId1"/>
    <sheet name="2.DNCBA.Incoming20" sheetId="51" r:id="rId2"/>
    <sheet name="3.LALB23" sheetId="50" r:id="rId3"/>
    <sheet name="4.Chopra12" sheetId="18" r:id="rId4"/>
    <sheet name="5.ArdiData75" sheetId="47" r:id="rId5"/>
    <sheet name="6.ArdiData75&amp;FixedData75" sheetId="48" r:id="rId6"/>
    <sheet name="6a.ArdiOdd" sheetId="53" r:id="rId7"/>
    <sheet name="6.bArdiEven" sheetId="54" r:id="rId8"/>
    <sheet name="7.BookData75" sheetId="49" r:id="rId9"/>
    <sheet name="8.ArdiDataNew84" sheetId="46" r:id="rId10"/>
    <sheet name="9.ArdiDataNew28" sheetId="45" r:id="rId11"/>
    <sheet name="10.ArdiData28Fixed" sheetId="38" r:id="rId12"/>
    <sheet name="Stationary28" sheetId="31" r:id="rId13"/>
    <sheet name="8b.ArdiData28Fixed" sheetId="37" r:id="rId14"/>
    <sheet name="8c.ArdiData28Fixed" sheetId="39" r:id="rId15"/>
    <sheet name="8d.ArdiData28Fixed" sheetId="40" r:id="rId16"/>
    <sheet name="8e.ArdiData28Fixed" sheetId="41" r:id="rId17"/>
    <sheet name="8f.ArdiData28Fixed)" sheetId="42" r:id="rId18"/>
    <sheet name="8g.ArdiData28Fixed" sheetId="43" r:id="rId19"/>
    <sheet name="8h.ArdiData28Fixed" sheetId="44" r:id="rId20"/>
  </sheets>
  <definedNames>
    <definedName name="solver_adj" localSheetId="0" hidden="1">'1.Game1.5.50'!#REF!</definedName>
    <definedName name="solver_adj" localSheetId="1" hidden="1">'2.DNCBA.Incoming20'!$Q$1</definedName>
    <definedName name="solver_adj" localSheetId="12" hidden="1">Stationary28!$K$1</definedName>
    <definedName name="solver_cvg" localSheetId="0" hidden="1">0.0001</definedName>
    <definedName name="solver_cvg" localSheetId="1" hidden="1">0.0001</definedName>
    <definedName name="solver_cvg" localSheetId="12" hidden="1">0.0001</definedName>
    <definedName name="solver_drv" localSheetId="0" hidden="1">2</definedName>
    <definedName name="solver_drv" localSheetId="1" hidden="1">2</definedName>
    <definedName name="solver_drv" localSheetId="12" hidden="1">1</definedName>
    <definedName name="solver_eng" localSheetId="0" hidden="1">1</definedName>
    <definedName name="solver_eng" localSheetId="1" hidden="1">1</definedName>
    <definedName name="solver_eng" localSheetId="12" hidden="1">1</definedName>
    <definedName name="solver_est" localSheetId="0" hidden="1">1</definedName>
    <definedName name="solver_est" localSheetId="1" hidden="1">1</definedName>
    <definedName name="solver_est" localSheetId="12" hidden="1">1</definedName>
    <definedName name="solver_itr" localSheetId="0" hidden="1">2147483647</definedName>
    <definedName name="solver_itr" localSheetId="1" hidden="1">2147483647</definedName>
    <definedName name="solver_itr" localSheetId="12" hidden="1">2147483647</definedName>
    <definedName name="solver_mip" localSheetId="0" hidden="1">2147483647</definedName>
    <definedName name="solver_mip" localSheetId="1" hidden="1">2147483647</definedName>
    <definedName name="solver_mip" localSheetId="12" hidden="1">2147483647</definedName>
    <definedName name="solver_mni" localSheetId="0" hidden="1">30</definedName>
    <definedName name="solver_mni" localSheetId="1" hidden="1">30</definedName>
    <definedName name="solver_mni" localSheetId="12" hidden="1">30</definedName>
    <definedName name="solver_mrt" localSheetId="0" hidden="1">0.075</definedName>
    <definedName name="solver_mrt" localSheetId="1" hidden="1">0.075</definedName>
    <definedName name="solver_mrt" localSheetId="12" hidden="1">0.075</definedName>
    <definedName name="solver_msl" localSheetId="0" hidden="1">2</definedName>
    <definedName name="solver_msl" localSheetId="1" hidden="1">2</definedName>
    <definedName name="solver_msl" localSheetId="12" hidden="1">2</definedName>
    <definedName name="solver_neg" localSheetId="0" hidden="1">1</definedName>
    <definedName name="solver_neg" localSheetId="1" hidden="1">1</definedName>
    <definedName name="solver_neg" localSheetId="12" hidden="1">1</definedName>
    <definedName name="solver_nod" localSheetId="0" hidden="1">2147483647</definedName>
    <definedName name="solver_nod" localSheetId="1" hidden="1">2147483647</definedName>
    <definedName name="solver_nod" localSheetId="12" hidden="1">2147483647</definedName>
    <definedName name="solver_num" localSheetId="0" hidden="1">0</definedName>
    <definedName name="solver_num" localSheetId="1" hidden="1">1</definedName>
    <definedName name="solver_num" localSheetId="12" hidden="1">0</definedName>
    <definedName name="solver_nwt" localSheetId="0" hidden="1">1</definedName>
    <definedName name="solver_nwt" localSheetId="1" hidden="1">1</definedName>
    <definedName name="solver_nwt" localSheetId="12" hidden="1">1</definedName>
    <definedName name="solver_opt" localSheetId="0" hidden="1">'1.Game1.5.50'!#REF!</definedName>
    <definedName name="solver_opt" localSheetId="1" hidden="1">'2.DNCBA.Incoming20'!$H$21</definedName>
    <definedName name="solver_opt" localSheetId="12" hidden="1">Stationary28!$J$30</definedName>
    <definedName name="solver_pre" localSheetId="0" hidden="1">0.000001</definedName>
    <definedName name="solver_pre" localSheetId="1" hidden="1">0.000001</definedName>
    <definedName name="solver_pre" localSheetId="12" hidden="1">0.000001</definedName>
    <definedName name="solver_rbv" localSheetId="0" hidden="1">2</definedName>
    <definedName name="solver_rbv" localSheetId="1" hidden="1">2</definedName>
    <definedName name="solver_rbv" localSheetId="12" hidden="1">1</definedName>
    <definedName name="solver_rlx" localSheetId="0" hidden="1">2</definedName>
    <definedName name="solver_rlx" localSheetId="1" hidden="1">2</definedName>
    <definedName name="solver_rlx" localSheetId="12" hidden="1">2</definedName>
    <definedName name="solver_rsd" localSheetId="0" hidden="1">0</definedName>
    <definedName name="solver_rsd" localSheetId="1" hidden="1">0</definedName>
    <definedName name="solver_rsd" localSheetId="12" hidden="1">0</definedName>
    <definedName name="solver_scl" localSheetId="0" hidden="1">2</definedName>
    <definedName name="solver_scl" localSheetId="1" hidden="1">2</definedName>
    <definedName name="solver_scl" localSheetId="12" hidden="1">1</definedName>
    <definedName name="solver_sho" localSheetId="0" hidden="1">2</definedName>
    <definedName name="solver_sho" localSheetId="1" hidden="1">2</definedName>
    <definedName name="solver_sho" localSheetId="12" hidden="1">2</definedName>
    <definedName name="solver_ssz" localSheetId="0" hidden="1">100</definedName>
    <definedName name="solver_ssz" localSheetId="1" hidden="1">100</definedName>
    <definedName name="solver_ssz" localSheetId="12" hidden="1">100</definedName>
    <definedName name="solver_tim" localSheetId="0" hidden="1">2147483647</definedName>
    <definedName name="solver_tim" localSheetId="1" hidden="1">2147483647</definedName>
    <definedName name="solver_tim" localSheetId="12" hidden="1">2147483647</definedName>
    <definedName name="solver_tol" localSheetId="0" hidden="1">0.01</definedName>
    <definedName name="solver_tol" localSheetId="1" hidden="1">0.01</definedName>
    <definedName name="solver_tol" localSheetId="12" hidden="1">0.01</definedName>
    <definedName name="solver_typ" localSheetId="0" hidden="1">2</definedName>
    <definedName name="solver_typ" localSheetId="11" hidden="1">2</definedName>
    <definedName name="solver_typ" localSheetId="1" hidden="1">2</definedName>
    <definedName name="solver_typ" localSheetId="7" hidden="1">2</definedName>
    <definedName name="solver_typ" localSheetId="6" hidden="1">2</definedName>
    <definedName name="solver_typ" localSheetId="9" hidden="1">2</definedName>
    <definedName name="solver_typ" localSheetId="13" hidden="1">2</definedName>
    <definedName name="solver_typ" localSheetId="14" hidden="1">2</definedName>
    <definedName name="solver_typ" localSheetId="15" hidden="1">2</definedName>
    <definedName name="solver_typ" localSheetId="16" hidden="1">2</definedName>
    <definedName name="solver_typ" localSheetId="17" hidden="1">2</definedName>
    <definedName name="solver_typ" localSheetId="18" hidden="1">2</definedName>
    <definedName name="solver_typ" localSheetId="19" hidden="1">2</definedName>
    <definedName name="solver_typ" localSheetId="10" hidden="1">2</definedName>
    <definedName name="solver_typ" localSheetId="12" hidden="1">2</definedName>
    <definedName name="solver_val" localSheetId="0" hidden="1">0</definedName>
    <definedName name="solver_val" localSheetId="1" hidden="1">0</definedName>
    <definedName name="solver_val" localSheetId="12" hidden="1">0</definedName>
    <definedName name="solver_ver" localSheetId="0" hidden="1">3</definedName>
    <definedName name="solver_ver" localSheetId="11" hidden="1">17</definedName>
    <definedName name="solver_ver" localSheetId="1" hidden="1">3</definedName>
    <definedName name="solver_ver" localSheetId="7" hidden="1">17</definedName>
    <definedName name="solver_ver" localSheetId="6" hidden="1">17</definedName>
    <definedName name="solver_ver" localSheetId="9" hidden="1">17</definedName>
    <definedName name="solver_ver" localSheetId="13" hidden="1">17</definedName>
    <definedName name="solver_ver" localSheetId="14" hidden="1">17</definedName>
    <definedName name="solver_ver" localSheetId="15" hidden="1">17</definedName>
    <definedName name="solver_ver" localSheetId="16" hidden="1">17</definedName>
    <definedName name="solver_ver" localSheetId="17" hidden="1">17</definedName>
    <definedName name="solver_ver" localSheetId="18" hidden="1">17</definedName>
    <definedName name="solver_ver" localSheetId="19" hidden="1">17</definedName>
    <definedName name="solver_ver" localSheetId="10" hidden="1">17</definedName>
    <definedName name="solver_ver" localSheetId="12" hidden="1">3</definedName>
    <definedName name="Table2" localSheetId="1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" i="54" l="1"/>
  <c r="AO1" i="54"/>
  <c r="AD17" i="54" s="1"/>
  <c r="D17" i="54" s="1"/>
  <c r="AA3" i="54"/>
  <c r="AB3" i="54"/>
  <c r="AN3" i="54"/>
  <c r="AA4" i="54"/>
  <c r="AB4" i="54"/>
  <c r="AN4" i="54"/>
  <c r="AA5" i="54"/>
  <c r="AB5" i="54"/>
  <c r="AN5" i="54"/>
  <c r="AA6" i="54"/>
  <c r="AB6" i="54"/>
  <c r="AN6" i="54"/>
  <c r="AA7" i="54"/>
  <c r="AB7" i="54"/>
  <c r="AA8" i="54"/>
  <c r="AB8" i="54"/>
  <c r="AA9" i="54"/>
  <c r="AB9" i="54"/>
  <c r="AA10" i="54"/>
  <c r="AB10" i="54"/>
  <c r="AD10" i="54"/>
  <c r="D10" i="54" s="1"/>
  <c r="AA11" i="54"/>
  <c r="AB11" i="54"/>
  <c r="AD11" i="54"/>
  <c r="D11" i="54" s="1"/>
  <c r="AA12" i="54"/>
  <c r="AB12" i="54"/>
  <c r="AA13" i="54"/>
  <c r="AB13" i="54"/>
  <c r="AA14" i="54"/>
  <c r="AB14" i="54"/>
  <c r="AA15" i="54"/>
  <c r="AB15" i="54"/>
  <c r="AD15" i="54"/>
  <c r="D15" i="54" s="1"/>
  <c r="AA16" i="54"/>
  <c r="AB16" i="54"/>
  <c r="AA17" i="54"/>
  <c r="AB17" i="54"/>
  <c r="AA18" i="54"/>
  <c r="AB18" i="54"/>
  <c r="AA19" i="54"/>
  <c r="AB19" i="54"/>
  <c r="AA20" i="54"/>
  <c r="AB20" i="54"/>
  <c r="AA21" i="54"/>
  <c r="AB21" i="54"/>
  <c r="AA22" i="54"/>
  <c r="AB22" i="54"/>
  <c r="AA23" i="54"/>
  <c r="AB23" i="54"/>
  <c r="AA24" i="54"/>
  <c r="AB24" i="54"/>
  <c r="AD24" i="54"/>
  <c r="D24" i="54" s="1"/>
  <c r="AA25" i="54"/>
  <c r="AB25" i="54"/>
  <c r="AD25" i="54"/>
  <c r="D25" i="54" s="1"/>
  <c r="AA26" i="54"/>
  <c r="AB26" i="54"/>
  <c r="AD26" i="54"/>
  <c r="D26" i="54" s="1"/>
  <c r="AA27" i="54"/>
  <c r="AB27" i="54"/>
  <c r="AA28" i="54"/>
  <c r="AB28" i="54"/>
  <c r="AA29" i="54"/>
  <c r="AB29" i="54"/>
  <c r="AD29" i="54"/>
  <c r="D29" i="54" s="1"/>
  <c r="AA30" i="54"/>
  <c r="AB30" i="54"/>
  <c r="AD30" i="54"/>
  <c r="D30" i="54" s="1"/>
  <c r="AA31" i="54"/>
  <c r="AB31" i="54"/>
  <c r="AD31" i="54"/>
  <c r="D31" i="54" s="1"/>
  <c r="AA32" i="54"/>
  <c r="AB32" i="54"/>
  <c r="AD32" i="54"/>
  <c r="D32" i="54" s="1"/>
  <c r="AA33" i="54"/>
  <c r="AB33" i="54"/>
  <c r="AD33" i="54"/>
  <c r="D33" i="54" s="1"/>
  <c r="AA34" i="54"/>
  <c r="AB34" i="54"/>
  <c r="AD34" i="54"/>
  <c r="D34" i="54" s="1"/>
  <c r="AA35" i="54"/>
  <c r="AB35" i="54"/>
  <c r="AD35" i="54"/>
  <c r="D35" i="54" s="1"/>
  <c r="AA36" i="54"/>
  <c r="AB36" i="54"/>
  <c r="AD36" i="54"/>
  <c r="D36" i="54" s="1"/>
  <c r="AA37" i="54"/>
  <c r="AB37" i="54"/>
  <c r="AA38" i="54"/>
  <c r="AB38" i="54"/>
  <c r="AD38" i="54"/>
  <c r="D38" i="54" s="1"/>
  <c r="AA39" i="54"/>
  <c r="AB39" i="54"/>
  <c r="AA40" i="54"/>
  <c r="AB40" i="54"/>
  <c r="AD40" i="54"/>
  <c r="D40" i="54" s="1"/>
  <c r="AA41" i="54"/>
  <c r="AB41" i="54"/>
  <c r="AD41" i="54"/>
  <c r="D41" i="54" s="1"/>
  <c r="AA42" i="54"/>
  <c r="AB42" i="54"/>
  <c r="AD42" i="54"/>
  <c r="D42" i="54" s="1"/>
  <c r="AA43" i="54"/>
  <c r="AB43" i="54"/>
  <c r="AD43" i="54"/>
  <c r="D43" i="54" s="1"/>
  <c r="AA44" i="54"/>
  <c r="AB44" i="54"/>
  <c r="AD44" i="54"/>
  <c r="D44" i="54" s="1"/>
  <c r="AA45" i="54"/>
  <c r="AB45" i="54"/>
  <c r="AA46" i="54"/>
  <c r="AB46" i="54"/>
  <c r="AD46" i="54"/>
  <c r="D46" i="54" s="1"/>
  <c r="AA47" i="54"/>
  <c r="AB47" i="54"/>
  <c r="AD47" i="54"/>
  <c r="D47" i="54" s="1"/>
  <c r="AA48" i="54"/>
  <c r="AB48" i="54"/>
  <c r="AD48" i="54"/>
  <c r="D48" i="54" s="1"/>
  <c r="AA49" i="54"/>
  <c r="AB49" i="54"/>
  <c r="AD49" i="54"/>
  <c r="D49" i="54" s="1"/>
  <c r="AA50" i="54"/>
  <c r="AB50" i="54"/>
  <c r="AD50" i="54"/>
  <c r="D50" i="54" s="1"/>
  <c r="AA51" i="54"/>
  <c r="AB51" i="54"/>
  <c r="AD51" i="54"/>
  <c r="D51" i="54" s="1"/>
  <c r="AA52" i="54"/>
  <c r="AB52" i="54"/>
  <c r="AD52" i="54"/>
  <c r="D52" i="54" s="1"/>
  <c r="AA53" i="54"/>
  <c r="AB53" i="54"/>
  <c r="AD53" i="54"/>
  <c r="D53" i="54" s="1"/>
  <c r="AA54" i="54"/>
  <c r="AB54" i="54"/>
  <c r="AD54" i="54"/>
  <c r="D54" i="54" s="1"/>
  <c r="AA55" i="54"/>
  <c r="AB55" i="54"/>
  <c r="AD55" i="54"/>
  <c r="D55" i="54" s="1"/>
  <c r="AA56" i="54"/>
  <c r="AB56" i="54"/>
  <c r="AD56" i="54"/>
  <c r="D56" i="54" s="1"/>
  <c r="AA57" i="54"/>
  <c r="AB57" i="54"/>
  <c r="AD57" i="54"/>
  <c r="D57" i="54" s="1"/>
  <c r="AA58" i="54"/>
  <c r="AB58" i="54"/>
  <c r="AD58" i="54"/>
  <c r="D58" i="54" s="1"/>
  <c r="AA59" i="54"/>
  <c r="AB59" i="54"/>
  <c r="AD59" i="54"/>
  <c r="D59" i="54" s="1"/>
  <c r="AA60" i="54"/>
  <c r="AB60" i="54"/>
  <c r="AD60" i="54"/>
  <c r="D60" i="54" s="1"/>
  <c r="AA61" i="54"/>
  <c r="AB61" i="54"/>
  <c r="AD61" i="54"/>
  <c r="D61" i="54" s="1"/>
  <c r="AA62" i="54"/>
  <c r="AB62" i="54"/>
  <c r="AD62" i="54"/>
  <c r="D62" i="54" s="1"/>
  <c r="AA63" i="54"/>
  <c r="AB63" i="54"/>
  <c r="AD63" i="54"/>
  <c r="D63" i="54" s="1"/>
  <c r="AA64" i="54"/>
  <c r="AB64" i="54"/>
  <c r="AD64" i="54"/>
  <c r="D64" i="54" s="1"/>
  <c r="AA65" i="54"/>
  <c r="AB65" i="54"/>
  <c r="AD65" i="54"/>
  <c r="D65" i="54" s="1"/>
  <c r="AA66" i="54"/>
  <c r="AB66" i="54"/>
  <c r="AD66" i="54"/>
  <c r="D66" i="54" s="1"/>
  <c r="AA67" i="54"/>
  <c r="AB67" i="54"/>
  <c r="AD67" i="54"/>
  <c r="D67" i="54" s="1"/>
  <c r="AA68" i="54"/>
  <c r="AB68" i="54"/>
  <c r="AD68" i="54"/>
  <c r="D68" i="54" s="1"/>
  <c r="AA69" i="54"/>
  <c r="AB69" i="54"/>
  <c r="AD69" i="54"/>
  <c r="D69" i="54" s="1"/>
  <c r="AA70" i="54"/>
  <c r="AB70" i="54"/>
  <c r="AD70" i="54"/>
  <c r="D70" i="54" s="1"/>
  <c r="AA71" i="54"/>
  <c r="AB71" i="54"/>
  <c r="AD71" i="54"/>
  <c r="D71" i="54" s="1"/>
  <c r="AA72" i="54"/>
  <c r="AB72" i="54"/>
  <c r="AD72" i="54"/>
  <c r="D72" i="54" s="1"/>
  <c r="AA73" i="54"/>
  <c r="AB73" i="54"/>
  <c r="AD73" i="54"/>
  <c r="D73" i="54" s="1"/>
  <c r="AA74" i="54"/>
  <c r="AB74" i="54"/>
  <c r="AD74" i="54"/>
  <c r="D74" i="54" s="1"/>
  <c r="AA75" i="54"/>
  <c r="AB75" i="54"/>
  <c r="AD75" i="54"/>
  <c r="D75" i="54" s="1"/>
  <c r="AA76" i="54"/>
  <c r="AB76" i="54"/>
  <c r="AD76" i="54"/>
  <c r="D76" i="54" s="1"/>
  <c r="AA77" i="54"/>
  <c r="AB77" i="54"/>
  <c r="AD77" i="54"/>
  <c r="D77" i="54" s="1"/>
  <c r="AH1" i="53"/>
  <c r="AJ1" i="53"/>
  <c r="AA3" i="53"/>
  <c r="AB3" i="53"/>
  <c r="AN3" i="53"/>
  <c r="AA4" i="53"/>
  <c r="AB4" i="53"/>
  <c r="AN4" i="53"/>
  <c r="AA5" i="53"/>
  <c r="AB5" i="53"/>
  <c r="AN5" i="53"/>
  <c r="AA6" i="53"/>
  <c r="AB6" i="53"/>
  <c r="AN6" i="53"/>
  <c r="AA7" i="53"/>
  <c r="AB7" i="53"/>
  <c r="AN7" i="53"/>
  <c r="AA8" i="53"/>
  <c r="AB8" i="53"/>
  <c r="AN8" i="53"/>
  <c r="AA9" i="53"/>
  <c r="AB9" i="53"/>
  <c r="AA10" i="53"/>
  <c r="AB10" i="53"/>
  <c r="AA11" i="53"/>
  <c r="AB11" i="53"/>
  <c r="AA12" i="53"/>
  <c r="AB12" i="53"/>
  <c r="AA13" i="53"/>
  <c r="AB13" i="53"/>
  <c r="AA14" i="53"/>
  <c r="AB14" i="53"/>
  <c r="AA15" i="53"/>
  <c r="AB15" i="53"/>
  <c r="AA16" i="53"/>
  <c r="AB16" i="53"/>
  <c r="AA17" i="53"/>
  <c r="AB17" i="53"/>
  <c r="AA18" i="53"/>
  <c r="AB18" i="53"/>
  <c r="AA19" i="53"/>
  <c r="AB19" i="53"/>
  <c r="AA20" i="53"/>
  <c r="AB20" i="53"/>
  <c r="AA21" i="53"/>
  <c r="AB21" i="53"/>
  <c r="AA22" i="53"/>
  <c r="AB22" i="53"/>
  <c r="AA23" i="53"/>
  <c r="AB23" i="53"/>
  <c r="AA24" i="53"/>
  <c r="AB24" i="53"/>
  <c r="AA25" i="53"/>
  <c r="AB25" i="53"/>
  <c r="AA26" i="53"/>
  <c r="AB26" i="53"/>
  <c r="AA27" i="53"/>
  <c r="AB27" i="53"/>
  <c r="AA28" i="53"/>
  <c r="AB28" i="53"/>
  <c r="AA29" i="53"/>
  <c r="AB29" i="53"/>
  <c r="AA30" i="53"/>
  <c r="AB30" i="53"/>
  <c r="AA31" i="53"/>
  <c r="AB31" i="53"/>
  <c r="AA32" i="53"/>
  <c r="AB32" i="53"/>
  <c r="AA33" i="53"/>
  <c r="AB33" i="53"/>
  <c r="AA34" i="53"/>
  <c r="AB34" i="53"/>
  <c r="AA35" i="53"/>
  <c r="AB35" i="53"/>
  <c r="AA36" i="53"/>
  <c r="AB36" i="53"/>
  <c r="AA37" i="53"/>
  <c r="AB37" i="53"/>
  <c r="AA38" i="53"/>
  <c r="AB38" i="53"/>
  <c r="AA39" i="53"/>
  <c r="AB39" i="53"/>
  <c r="AA40" i="53"/>
  <c r="AB40" i="53"/>
  <c r="AA41" i="53"/>
  <c r="AB41" i="53"/>
  <c r="AA42" i="53"/>
  <c r="AB42" i="53"/>
  <c r="AA43" i="53"/>
  <c r="AB43" i="53"/>
  <c r="AA44" i="53"/>
  <c r="AB44" i="53"/>
  <c r="AA45" i="53"/>
  <c r="AB45" i="53"/>
  <c r="AA46" i="53"/>
  <c r="AB46" i="53"/>
  <c r="AA47" i="53"/>
  <c r="AB47" i="53"/>
  <c r="AA48" i="53"/>
  <c r="AB48" i="53"/>
  <c r="AA49" i="53"/>
  <c r="AB49" i="53"/>
  <c r="AA50" i="53"/>
  <c r="AB50" i="53"/>
  <c r="AA51" i="53"/>
  <c r="AB51" i="53"/>
  <c r="AA52" i="53"/>
  <c r="AB52" i="53"/>
  <c r="AA53" i="53"/>
  <c r="AB53" i="53"/>
  <c r="AA54" i="53"/>
  <c r="AB54" i="53"/>
  <c r="AA55" i="53"/>
  <c r="AB55" i="53"/>
  <c r="AA56" i="53"/>
  <c r="AB56" i="53"/>
  <c r="AA57" i="53"/>
  <c r="AB57" i="53"/>
  <c r="AA58" i="53"/>
  <c r="AB58" i="53"/>
  <c r="AA59" i="53"/>
  <c r="AB59" i="53"/>
  <c r="AA60" i="53"/>
  <c r="AB60" i="53"/>
  <c r="AA61" i="53"/>
  <c r="AB61" i="53"/>
  <c r="AA62" i="53"/>
  <c r="AB62" i="53"/>
  <c r="AA63" i="53"/>
  <c r="AB63" i="53"/>
  <c r="AA64" i="53"/>
  <c r="AB64" i="53"/>
  <c r="AA65" i="53"/>
  <c r="AB65" i="53"/>
  <c r="AA66" i="53"/>
  <c r="AB66" i="53"/>
  <c r="AA67" i="53"/>
  <c r="AB67" i="53"/>
  <c r="AA68" i="53"/>
  <c r="AB68" i="53"/>
  <c r="AA69" i="53"/>
  <c r="AB69" i="53"/>
  <c r="AA70" i="53"/>
  <c r="AB70" i="53"/>
  <c r="AA71" i="53"/>
  <c r="AB71" i="53"/>
  <c r="AA72" i="53"/>
  <c r="AB72" i="53"/>
  <c r="AA73" i="53"/>
  <c r="AB73" i="53"/>
  <c r="AA74" i="53"/>
  <c r="AB74" i="53"/>
  <c r="AA75" i="53"/>
  <c r="AB75" i="53"/>
  <c r="AA76" i="53"/>
  <c r="AB76" i="53"/>
  <c r="AA77" i="53"/>
  <c r="AB77" i="53"/>
  <c r="B74" i="54" l="1"/>
  <c r="AD16" i="54"/>
  <c r="D16" i="54" s="1"/>
  <c r="AD22" i="54"/>
  <c r="D22" i="54" s="1"/>
  <c r="AD18" i="54"/>
  <c r="D18" i="54" s="1"/>
  <c r="AD4" i="54"/>
  <c r="D4" i="54" s="1"/>
  <c r="AD45" i="53"/>
  <c r="D45" i="53" s="1"/>
  <c r="AC68" i="54"/>
  <c r="AC52" i="53"/>
  <c r="AC60" i="53"/>
  <c r="AD9" i="53"/>
  <c r="D9" i="53" s="1"/>
  <c r="B60" i="54"/>
  <c r="C72" i="54"/>
  <c r="AD37" i="54"/>
  <c r="D37" i="54" s="1"/>
  <c r="AD28" i="54"/>
  <c r="D28" i="54" s="1"/>
  <c r="AD19" i="54"/>
  <c r="D19" i="54" s="1"/>
  <c r="AD12" i="54"/>
  <c r="D12" i="54" s="1"/>
  <c r="AD77" i="53"/>
  <c r="D77" i="53" s="1"/>
  <c r="AD37" i="53"/>
  <c r="D37" i="53" s="1"/>
  <c r="AD39" i="54"/>
  <c r="D39" i="54" s="1"/>
  <c r="AD21" i="54"/>
  <c r="D21" i="54" s="1"/>
  <c r="AD7" i="54"/>
  <c r="D7" i="54" s="1"/>
  <c r="AD5" i="54"/>
  <c r="D5" i="54" s="1"/>
  <c r="AD3" i="54"/>
  <c r="D3" i="54" s="1"/>
  <c r="AC44" i="53"/>
  <c r="AD23" i="54"/>
  <c r="D23" i="54" s="1"/>
  <c r="AD14" i="54"/>
  <c r="D14" i="54" s="1"/>
  <c r="AD9" i="54"/>
  <c r="D9" i="54" s="1"/>
  <c r="AC76" i="53"/>
  <c r="B57" i="54"/>
  <c r="AD69" i="53"/>
  <c r="D69" i="53" s="1"/>
  <c r="AD45" i="54"/>
  <c r="D45" i="54" s="1"/>
  <c r="AD27" i="54"/>
  <c r="D27" i="54" s="1"/>
  <c r="AD20" i="54"/>
  <c r="D20" i="54" s="1"/>
  <c r="AD29" i="53"/>
  <c r="D29" i="53" s="1"/>
  <c r="AD61" i="53"/>
  <c r="D61" i="53" s="1"/>
  <c r="AD53" i="53"/>
  <c r="D53" i="53" s="1"/>
  <c r="B76" i="54"/>
  <c r="C40" i="54"/>
  <c r="AD13" i="54"/>
  <c r="D13" i="54" s="1"/>
  <c r="C24" i="54"/>
  <c r="AD8" i="54"/>
  <c r="D8" i="54" s="1"/>
  <c r="AD6" i="54"/>
  <c r="D6" i="54" s="1"/>
  <c r="AC35" i="53"/>
  <c r="AC68" i="53"/>
  <c r="AC36" i="53"/>
  <c r="AC12" i="53"/>
  <c r="AD11" i="53"/>
  <c r="D11" i="53" s="1"/>
  <c r="C48" i="54"/>
  <c r="B33" i="54"/>
  <c r="AC77" i="53"/>
  <c r="AD70" i="53"/>
  <c r="D70" i="53" s="1"/>
  <c r="AC69" i="53"/>
  <c r="AD62" i="53"/>
  <c r="D62" i="53" s="1"/>
  <c r="AC61" i="53"/>
  <c r="AD54" i="53"/>
  <c r="D54" i="53" s="1"/>
  <c r="AC53" i="53"/>
  <c r="AD46" i="53"/>
  <c r="D46" i="53" s="1"/>
  <c r="AC45" i="53"/>
  <c r="AD38" i="53"/>
  <c r="D38" i="53" s="1"/>
  <c r="AC37" i="53"/>
  <c r="AD30" i="53"/>
  <c r="D30" i="53" s="1"/>
  <c r="AC29" i="53"/>
  <c r="AD23" i="53"/>
  <c r="D23" i="53" s="1"/>
  <c r="AD20" i="53"/>
  <c r="D20" i="53" s="1"/>
  <c r="AD17" i="53"/>
  <c r="D17" i="53" s="1"/>
  <c r="B68" i="54"/>
  <c r="B62" i="54"/>
  <c r="C56" i="54"/>
  <c r="B41" i="54"/>
  <c r="B3" i="54"/>
  <c r="AD13" i="53"/>
  <c r="D13" i="53" s="1"/>
  <c r="AD22" i="53"/>
  <c r="D22" i="53" s="1"/>
  <c r="AD12" i="53"/>
  <c r="D12" i="53" s="1"/>
  <c r="AD8" i="53"/>
  <c r="D8" i="53" s="1"/>
  <c r="AD19" i="53"/>
  <c r="D19" i="53" s="1"/>
  <c r="AD3" i="53"/>
  <c r="D3" i="53" s="1"/>
  <c r="AD10" i="53"/>
  <c r="D10" i="53" s="1"/>
  <c r="AD14" i="53"/>
  <c r="D14" i="53" s="1"/>
  <c r="AD16" i="53"/>
  <c r="D16" i="53" s="1"/>
  <c r="AC70" i="53"/>
  <c r="AD63" i="53"/>
  <c r="AC62" i="53"/>
  <c r="AD55" i="53"/>
  <c r="D55" i="53" s="1"/>
  <c r="AC54" i="53"/>
  <c r="AD47" i="53"/>
  <c r="D47" i="53" s="1"/>
  <c r="AC46" i="53"/>
  <c r="AD39" i="53"/>
  <c r="D39" i="53" s="1"/>
  <c r="AC38" i="53"/>
  <c r="AD31" i="53"/>
  <c r="D31" i="53" s="1"/>
  <c r="AC30" i="53"/>
  <c r="AC23" i="53"/>
  <c r="AC20" i="53"/>
  <c r="AC17" i="53"/>
  <c r="AC9" i="53"/>
  <c r="AD6" i="53"/>
  <c r="D6" i="53" s="1"/>
  <c r="B70" i="54"/>
  <c r="C64" i="54"/>
  <c r="B49" i="54"/>
  <c r="B43" i="54"/>
  <c r="AC20" i="54"/>
  <c r="AC3" i="54"/>
  <c r="AC28" i="53"/>
  <c r="AD64" i="53"/>
  <c r="D64" i="53" s="1"/>
  <c r="AD56" i="53"/>
  <c r="D56" i="53" s="1"/>
  <c r="AC47" i="53"/>
  <c r="AC39" i="53"/>
  <c r="AC31" i="53"/>
  <c r="AC28" i="54"/>
  <c r="B20" i="54"/>
  <c r="AC12" i="54"/>
  <c r="B7" i="54"/>
  <c r="AD73" i="53"/>
  <c r="D73" i="53" s="1"/>
  <c r="AC72" i="53"/>
  <c r="AD65" i="53"/>
  <c r="D65" i="53" s="1"/>
  <c r="AC64" i="53"/>
  <c r="AD57" i="53"/>
  <c r="D57" i="53" s="1"/>
  <c r="AC56" i="53"/>
  <c r="AD49" i="53"/>
  <c r="D49" i="53" s="1"/>
  <c r="AC48" i="53"/>
  <c r="AD41" i="53"/>
  <c r="D41" i="53" s="1"/>
  <c r="AC40" i="53"/>
  <c r="AD33" i="53"/>
  <c r="D33" i="53" s="1"/>
  <c r="AC32" i="53"/>
  <c r="AD25" i="53"/>
  <c r="D25" i="53" s="1"/>
  <c r="AC24" i="53"/>
  <c r="AD21" i="53"/>
  <c r="D21" i="53" s="1"/>
  <c r="AD4" i="53"/>
  <c r="B75" i="54"/>
  <c r="B59" i="54"/>
  <c r="B39" i="54"/>
  <c r="AC36" i="54"/>
  <c r="B28" i="54"/>
  <c r="B22" i="54"/>
  <c r="B12" i="54"/>
  <c r="B4" i="54"/>
  <c r="B37" i="54"/>
  <c r="B45" i="54"/>
  <c r="B53" i="54"/>
  <c r="B61" i="54"/>
  <c r="B69" i="54"/>
  <c r="B26" i="54"/>
  <c r="B50" i="54"/>
  <c r="B58" i="54"/>
  <c r="B6" i="54"/>
  <c r="B16" i="54"/>
  <c r="B32" i="54"/>
  <c r="B40" i="54"/>
  <c r="B48" i="54"/>
  <c r="B56" i="54"/>
  <c r="B64" i="54"/>
  <c r="AC14" i="53"/>
  <c r="AD71" i="53"/>
  <c r="D71" i="53" s="1"/>
  <c r="AD72" i="53"/>
  <c r="D72" i="53" s="1"/>
  <c r="AC63" i="53"/>
  <c r="AD32" i="53"/>
  <c r="D32" i="53" s="1"/>
  <c r="AC73" i="53"/>
  <c r="AD66" i="53"/>
  <c r="D66" i="53" s="1"/>
  <c r="AC65" i="53"/>
  <c r="AD58" i="53"/>
  <c r="D58" i="53" s="1"/>
  <c r="AC57" i="53"/>
  <c r="AD50" i="53"/>
  <c r="D50" i="53" s="1"/>
  <c r="AC49" i="53"/>
  <c r="AD42" i="53"/>
  <c r="D42" i="53" s="1"/>
  <c r="AC41" i="53"/>
  <c r="AD34" i="53"/>
  <c r="D34" i="53" s="1"/>
  <c r="AC33" i="53"/>
  <c r="AD26" i="53"/>
  <c r="D26" i="53" s="1"/>
  <c r="AC25" i="53"/>
  <c r="AD18" i="53"/>
  <c r="D18" i="53" s="1"/>
  <c r="AC21" i="53"/>
  <c r="AC8" i="53"/>
  <c r="AC19" i="53"/>
  <c r="AC11" i="53"/>
  <c r="AC18" i="53"/>
  <c r="AC3" i="53"/>
  <c r="AC6" i="53"/>
  <c r="C12" i="53"/>
  <c r="AC15" i="53"/>
  <c r="B77" i="54"/>
  <c r="B73" i="54"/>
  <c r="B67" i="54"/>
  <c r="B47" i="54"/>
  <c r="AC44" i="54"/>
  <c r="B36" i="54"/>
  <c r="B14" i="54"/>
  <c r="AC4" i="54"/>
  <c r="AC71" i="53"/>
  <c r="AC55" i="53"/>
  <c r="AD40" i="53"/>
  <c r="D40" i="53" s="1"/>
  <c r="AD5" i="53"/>
  <c r="D5" i="53" s="1"/>
  <c r="AD74" i="53"/>
  <c r="AD75" i="53"/>
  <c r="D75" i="53" s="1"/>
  <c r="AC74" i="53"/>
  <c r="AD67" i="53"/>
  <c r="D67" i="53" s="1"/>
  <c r="AC66" i="53"/>
  <c r="AD59" i="53"/>
  <c r="D59" i="53" s="1"/>
  <c r="AC58" i="53"/>
  <c r="C54" i="53"/>
  <c r="AD51" i="53"/>
  <c r="D51" i="53" s="1"/>
  <c r="AC50" i="53"/>
  <c r="C46" i="53"/>
  <c r="AD43" i="53"/>
  <c r="D43" i="53" s="1"/>
  <c r="AC42" i="53"/>
  <c r="AD35" i="53"/>
  <c r="D35" i="53" s="1"/>
  <c r="AC34" i="53"/>
  <c r="AD27" i="53"/>
  <c r="D27" i="53" s="1"/>
  <c r="AC26" i="53"/>
  <c r="AC4" i="53"/>
  <c r="C75" i="54"/>
  <c r="B55" i="54"/>
  <c r="AC52" i="54"/>
  <c r="B44" i="54"/>
  <c r="C32" i="54"/>
  <c r="B17" i="54"/>
  <c r="B8" i="54"/>
  <c r="B5" i="54"/>
  <c r="AC13" i="53"/>
  <c r="AC10" i="53"/>
  <c r="B7" i="53"/>
  <c r="C75" i="53"/>
  <c r="AD48" i="53"/>
  <c r="D48" i="53" s="1"/>
  <c r="AD24" i="53"/>
  <c r="D24" i="53" s="1"/>
  <c r="AD15" i="53"/>
  <c r="D15" i="53" s="1"/>
  <c r="AD76" i="53"/>
  <c r="D76" i="53" s="1"/>
  <c r="AC75" i="53"/>
  <c r="AD68" i="53"/>
  <c r="D68" i="53" s="1"/>
  <c r="AC67" i="53"/>
  <c r="C63" i="53"/>
  <c r="AD60" i="53"/>
  <c r="D60" i="53" s="1"/>
  <c r="AC59" i="53"/>
  <c r="AD52" i="53"/>
  <c r="C53" i="53" s="1"/>
  <c r="AC51" i="53"/>
  <c r="AD44" i="53"/>
  <c r="D44" i="53" s="1"/>
  <c r="AC43" i="53"/>
  <c r="AD36" i="53"/>
  <c r="D36" i="53" s="1"/>
  <c r="AD28" i="53"/>
  <c r="D28" i="53" s="1"/>
  <c r="AC27" i="53"/>
  <c r="AC22" i="53"/>
  <c r="AC16" i="53"/>
  <c r="B15" i="53"/>
  <c r="AD7" i="53"/>
  <c r="D7" i="53" s="1"/>
  <c r="AC76" i="54"/>
  <c r="B63" i="54"/>
  <c r="AC60" i="54"/>
  <c r="B52" i="54"/>
  <c r="B46" i="54"/>
  <c r="B25" i="54"/>
  <c r="B19" i="54"/>
  <c r="B13" i="54"/>
  <c r="AC19" i="54"/>
  <c r="C23" i="54"/>
  <c r="AC27" i="54"/>
  <c r="C31" i="54"/>
  <c r="AC35" i="54"/>
  <c r="C39" i="54"/>
  <c r="AC43" i="54"/>
  <c r="C47" i="54"/>
  <c r="AC51" i="54"/>
  <c r="C55" i="54"/>
  <c r="AC59" i="54"/>
  <c r="C63" i="54"/>
  <c r="AC67" i="54"/>
  <c r="C71" i="54"/>
  <c r="AC75" i="54"/>
  <c r="AC8" i="54"/>
  <c r="AC11" i="54"/>
  <c r="AC18" i="54"/>
  <c r="AC26" i="54"/>
  <c r="C30" i="54"/>
  <c r="AC34" i="54"/>
  <c r="C38" i="54"/>
  <c r="AC42" i="54"/>
  <c r="C46" i="54"/>
  <c r="AC50" i="54"/>
  <c r="C54" i="54"/>
  <c r="AC58" i="54"/>
  <c r="C62" i="54"/>
  <c r="AC66" i="54"/>
  <c r="C70" i="54"/>
  <c r="AC74" i="54"/>
  <c r="AC17" i="54"/>
  <c r="C21" i="54"/>
  <c r="AC25" i="54"/>
  <c r="C29" i="54"/>
  <c r="AC33" i="54"/>
  <c r="C37" i="54"/>
  <c r="AC41" i="54"/>
  <c r="C45" i="54"/>
  <c r="AC49" i="54"/>
  <c r="C53" i="54"/>
  <c r="AC57" i="54"/>
  <c r="C61" i="54"/>
  <c r="AC65" i="54"/>
  <c r="C69" i="54"/>
  <c r="AC73" i="54"/>
  <c r="C77" i="54"/>
  <c r="AC14" i="54"/>
  <c r="AC16" i="54"/>
  <c r="AC24" i="54"/>
  <c r="AC32" i="54"/>
  <c r="AC40" i="54"/>
  <c r="C44" i="54"/>
  <c r="AC48" i="54"/>
  <c r="C52" i="54"/>
  <c r="AC56" i="54"/>
  <c r="C60" i="54"/>
  <c r="AC64" i="54"/>
  <c r="C68" i="54"/>
  <c r="AC72" i="54"/>
  <c r="C76" i="54"/>
  <c r="C12" i="54"/>
  <c r="AC15" i="54"/>
  <c r="C19" i="54"/>
  <c r="AC23" i="54"/>
  <c r="C27" i="54"/>
  <c r="AC31" i="54"/>
  <c r="C35" i="54"/>
  <c r="AC39" i="54"/>
  <c r="C43" i="54"/>
  <c r="AC47" i="54"/>
  <c r="C51" i="54"/>
  <c r="AC55" i="54"/>
  <c r="C59" i="54"/>
  <c r="AC63" i="54"/>
  <c r="C67" i="54"/>
  <c r="AC71" i="54"/>
  <c r="C18" i="54"/>
  <c r="AC22" i="54"/>
  <c r="C26" i="54"/>
  <c r="AC30" i="54"/>
  <c r="C34" i="54"/>
  <c r="AC38" i="54"/>
  <c r="C42" i="54"/>
  <c r="AC46" i="54"/>
  <c r="C50" i="54"/>
  <c r="AC54" i="54"/>
  <c r="C58" i="54"/>
  <c r="AC62" i="54"/>
  <c r="C66" i="54"/>
  <c r="AC70" i="54"/>
  <c r="C74" i="54"/>
  <c r="C11" i="54"/>
  <c r="C15" i="54"/>
  <c r="AC21" i="54"/>
  <c r="AC29" i="54"/>
  <c r="C33" i="54"/>
  <c r="AC37" i="54"/>
  <c r="C41" i="54"/>
  <c r="AC45" i="54"/>
  <c r="C49" i="54"/>
  <c r="AC53" i="54"/>
  <c r="C57" i="54"/>
  <c r="AC61" i="54"/>
  <c r="C65" i="54"/>
  <c r="AC69" i="54"/>
  <c r="C73" i="54"/>
  <c r="AC77" i="54"/>
  <c r="AC6" i="54"/>
  <c r="AC13" i="54"/>
  <c r="C5" i="54"/>
  <c r="AC5" i="53"/>
  <c r="AC10" i="54"/>
  <c r="C8" i="54"/>
  <c r="AC5" i="54"/>
  <c r="AC9" i="54"/>
  <c r="C7" i="54"/>
  <c r="AC7" i="53"/>
  <c r="AC7" i="54"/>
  <c r="C8" i="52"/>
  <c r="D8" i="52" s="1"/>
  <c r="B18" i="54" l="1"/>
  <c r="C10" i="53"/>
  <c r="C36" i="54"/>
  <c r="B42" i="54"/>
  <c r="B29" i="54"/>
  <c r="B65" i="54"/>
  <c r="B11" i="54"/>
  <c r="C28" i="54"/>
  <c r="C16" i="54"/>
  <c r="C4" i="54"/>
  <c r="B72" i="54"/>
  <c r="B4" i="53"/>
  <c r="C10" i="54"/>
  <c r="B15" i="54"/>
  <c r="C15" i="53"/>
  <c r="C77" i="53"/>
  <c r="B66" i="54"/>
  <c r="B35" i="54"/>
  <c r="B71" i="54"/>
  <c r="C25" i="54"/>
  <c r="C22" i="54"/>
  <c r="C11" i="53"/>
  <c r="C13" i="54"/>
  <c r="C3" i="54"/>
  <c r="C31" i="53"/>
  <c r="C58" i="53"/>
  <c r="B51" i="54"/>
  <c r="B50" i="53"/>
  <c r="C51" i="53"/>
  <c r="C14" i="54"/>
  <c r="B12" i="53"/>
  <c r="C71" i="53"/>
  <c r="B30" i="54"/>
  <c r="C14" i="53"/>
  <c r="C29" i="53"/>
  <c r="B9" i="54"/>
  <c r="C47" i="53"/>
  <c r="B24" i="54"/>
  <c r="C6" i="54"/>
  <c r="C22" i="53"/>
  <c r="B23" i="54"/>
  <c r="B38" i="54"/>
  <c r="C70" i="53"/>
  <c r="B26" i="53"/>
  <c r="C39" i="53"/>
  <c r="B16" i="53"/>
  <c r="B33" i="53"/>
  <c r="B42" i="53"/>
  <c r="C62" i="53"/>
  <c r="C17" i="54"/>
  <c r="B20" i="53"/>
  <c r="B34" i="54"/>
  <c r="C16" i="53"/>
  <c r="Q3" i="54"/>
  <c r="C20" i="54"/>
  <c r="B17" i="53"/>
  <c r="B21" i="54"/>
  <c r="B35" i="53"/>
  <c r="C9" i="54"/>
  <c r="C20" i="53"/>
  <c r="C8" i="53"/>
  <c r="B49" i="53"/>
  <c r="C24" i="53"/>
  <c r="B31" i="54"/>
  <c r="C55" i="53"/>
  <c r="B27" i="54"/>
  <c r="B14" i="53"/>
  <c r="B66" i="53"/>
  <c r="C45" i="53"/>
  <c r="C69" i="53"/>
  <c r="B10" i="54"/>
  <c r="C5" i="53"/>
  <c r="C3" i="53"/>
  <c r="B28" i="53"/>
  <c r="B5" i="53"/>
  <c r="C36" i="53"/>
  <c r="B37" i="53"/>
  <c r="C21" i="53"/>
  <c r="B18" i="53"/>
  <c r="B9" i="53"/>
  <c r="Q7" i="54"/>
  <c r="B30" i="53"/>
  <c r="B8" i="53"/>
  <c r="Q4" i="54"/>
  <c r="B65" i="53"/>
  <c r="B54" i="54"/>
  <c r="C59" i="53"/>
  <c r="B60" i="53"/>
  <c r="Q2" i="54"/>
  <c r="Q9" i="54" s="1"/>
  <c r="B70" i="53"/>
  <c r="Q5" i="54"/>
  <c r="C67" i="53"/>
  <c r="B21" i="53"/>
  <c r="C28" i="53"/>
  <c r="C7" i="53"/>
  <c r="C23" i="53"/>
  <c r="B74" i="53"/>
  <c r="C40" i="53"/>
  <c r="D4" i="53"/>
  <c r="B71" i="53"/>
  <c r="C38" i="53"/>
  <c r="B76" i="53"/>
  <c r="B36" i="53"/>
  <c r="B52" i="53"/>
  <c r="B68" i="53"/>
  <c r="C60" i="53"/>
  <c r="C34" i="53"/>
  <c r="C50" i="53"/>
  <c r="C66" i="53"/>
  <c r="C41" i="53"/>
  <c r="B39" i="53"/>
  <c r="B77" i="53"/>
  <c r="B53" i="53"/>
  <c r="B75" i="53"/>
  <c r="D74" i="53"/>
  <c r="C72" i="53"/>
  <c r="C17" i="53"/>
  <c r="B24" i="53"/>
  <c r="C37" i="53"/>
  <c r="C35" i="53"/>
  <c r="C65" i="53"/>
  <c r="B43" i="53"/>
  <c r="B56" i="53"/>
  <c r="B59" i="53"/>
  <c r="B45" i="53"/>
  <c r="C13" i="53"/>
  <c r="C27" i="53"/>
  <c r="B3" i="53"/>
  <c r="C43" i="53"/>
  <c r="C74" i="53"/>
  <c r="C25" i="53"/>
  <c r="B46" i="53"/>
  <c r="B63" i="53"/>
  <c r="B62" i="53"/>
  <c r="B51" i="53"/>
  <c r="C6" i="53"/>
  <c r="D52" i="53"/>
  <c r="B55" i="53"/>
  <c r="C56" i="53"/>
  <c r="B69" i="53"/>
  <c r="B34" i="53"/>
  <c r="B58" i="53"/>
  <c r="C44" i="53"/>
  <c r="C68" i="53"/>
  <c r="B73" i="53"/>
  <c r="B25" i="53"/>
  <c r="B41" i="53"/>
  <c r="B57" i="53"/>
  <c r="C49" i="53"/>
  <c r="C18" i="53"/>
  <c r="B64" i="53"/>
  <c r="B38" i="53"/>
  <c r="B11" i="53"/>
  <c r="B72" i="53"/>
  <c r="B44" i="53"/>
  <c r="C4" i="53"/>
  <c r="C19" i="53"/>
  <c r="C26" i="53"/>
  <c r="C42" i="53"/>
  <c r="C73" i="53"/>
  <c r="B31" i="53"/>
  <c r="B19" i="53"/>
  <c r="B29" i="53"/>
  <c r="B54" i="53"/>
  <c r="B22" i="53"/>
  <c r="B27" i="53"/>
  <c r="C30" i="53"/>
  <c r="C61" i="53"/>
  <c r="B6" i="53"/>
  <c r="B10" i="53"/>
  <c r="C33" i="53"/>
  <c r="B61" i="53"/>
  <c r="C52" i="53"/>
  <c r="B40" i="53"/>
  <c r="B23" i="53"/>
  <c r="C32" i="53"/>
  <c r="B48" i="53"/>
  <c r="C9" i="53"/>
  <c r="C76" i="53"/>
  <c r="D63" i="53"/>
  <c r="C64" i="53"/>
  <c r="B13" i="53"/>
  <c r="C57" i="53"/>
  <c r="B67" i="53"/>
  <c r="B32" i="53"/>
  <c r="C48" i="53"/>
  <c r="B47" i="53"/>
  <c r="E8" i="52"/>
  <c r="K8" i="52"/>
  <c r="F8" i="52"/>
  <c r="C9" i="52"/>
  <c r="O3" i="54" l="1"/>
  <c r="Q7" i="53"/>
  <c r="P3" i="54"/>
  <c r="P5" i="53"/>
  <c r="Q6" i="54"/>
  <c r="Q10" i="54" s="1"/>
  <c r="O2" i="54"/>
  <c r="O7" i="54"/>
  <c r="O4" i="54"/>
  <c r="P5" i="54"/>
  <c r="O5" i="54"/>
  <c r="P7" i="54"/>
  <c r="P4" i="54"/>
  <c r="Q5" i="53"/>
  <c r="P2" i="54"/>
  <c r="Q8" i="54"/>
  <c r="P2" i="53"/>
  <c r="Q2" i="53"/>
  <c r="Q8" i="53" s="1"/>
  <c r="P4" i="53"/>
  <c r="P3" i="53"/>
  <c r="P9" i="53" s="1"/>
  <c r="Q3" i="53"/>
  <c r="Q9" i="53" s="1"/>
  <c r="Q4" i="53"/>
  <c r="P7" i="53"/>
  <c r="O4" i="53"/>
  <c r="O7" i="53"/>
  <c r="O5" i="53"/>
  <c r="O3" i="53"/>
  <c r="O2" i="53"/>
  <c r="H8" i="52"/>
  <c r="G8" i="52"/>
  <c r="I8" i="52"/>
  <c r="C10" i="52"/>
  <c r="D9" i="52"/>
  <c r="P6" i="53" l="1"/>
  <c r="P9" i="54"/>
  <c r="O9" i="54"/>
  <c r="P8" i="53"/>
  <c r="O8" i="54"/>
  <c r="P10" i="53"/>
  <c r="O6" i="54"/>
  <c r="Y2" i="54" s="1"/>
  <c r="Y3" i="54" s="1"/>
  <c r="P6" i="54"/>
  <c r="P10" i="54" s="1"/>
  <c r="P8" i="54"/>
  <c r="Q6" i="53"/>
  <c r="Q10" i="53" s="1"/>
  <c r="O8" i="53"/>
  <c r="O6" i="53"/>
  <c r="O9" i="53"/>
  <c r="F9" i="52"/>
  <c r="E9" i="52"/>
  <c r="K9" i="52"/>
  <c r="C11" i="52"/>
  <c r="D10" i="52"/>
  <c r="J8" i="52"/>
  <c r="O10" i="54" l="1"/>
  <c r="Y4" i="54"/>
  <c r="G2" i="54" s="1"/>
  <c r="Y5" i="54"/>
  <c r="Y6" i="54" s="1"/>
  <c r="O10" i="53"/>
  <c r="Y2" i="53"/>
  <c r="Y3" i="53" s="1"/>
  <c r="I9" i="52"/>
  <c r="G9" i="52"/>
  <c r="H10" i="52"/>
  <c r="H9" i="52"/>
  <c r="K10" i="52"/>
  <c r="E10" i="52"/>
  <c r="G10" i="52" s="1"/>
  <c r="F10" i="52"/>
  <c r="C12" i="52"/>
  <c r="D11" i="52"/>
  <c r="Y4" i="53" l="1"/>
  <c r="G2" i="53" s="1"/>
  <c r="Y5" i="53"/>
  <c r="Y6" i="53" s="1"/>
  <c r="F2" i="54"/>
  <c r="H2" i="54"/>
  <c r="C13" i="52"/>
  <c r="D12" i="52"/>
  <c r="J10" i="52"/>
  <c r="J9" i="52"/>
  <c r="I11" i="52"/>
  <c r="I10" i="52"/>
  <c r="F11" i="52"/>
  <c r="E11" i="52"/>
  <c r="K11" i="52"/>
  <c r="G3" i="54" l="1"/>
  <c r="I2" i="54"/>
  <c r="H2" i="53"/>
  <c r="F2" i="53" s="1"/>
  <c r="F12" i="52"/>
  <c r="E12" i="52"/>
  <c r="K12" i="52"/>
  <c r="K13" i="52"/>
  <c r="I12" i="52"/>
  <c r="C14" i="52"/>
  <c r="D13" i="52"/>
  <c r="G11" i="52"/>
  <c r="H11" i="52"/>
  <c r="J2" i="54" l="1"/>
  <c r="I2" i="53"/>
  <c r="G3" i="53"/>
  <c r="H3" i="54"/>
  <c r="J11" i="52"/>
  <c r="G12" i="52"/>
  <c r="H12" i="52"/>
  <c r="F13" i="52"/>
  <c r="E13" i="52"/>
  <c r="C15" i="52"/>
  <c r="D14" i="52"/>
  <c r="I3" i="54" l="1"/>
  <c r="G4" i="54"/>
  <c r="J2" i="53"/>
  <c r="F3" i="54"/>
  <c r="H3" i="53"/>
  <c r="F3" i="53" s="1"/>
  <c r="I13" i="52"/>
  <c r="F14" i="52"/>
  <c r="E14" i="52"/>
  <c r="K14" i="52"/>
  <c r="C16" i="52"/>
  <c r="D15" i="52"/>
  <c r="G13" i="52"/>
  <c r="H13" i="52"/>
  <c r="H14" i="52"/>
  <c r="J12" i="52"/>
  <c r="I3" i="53" l="1"/>
  <c r="G4" i="53"/>
  <c r="H4" i="54"/>
  <c r="F4" i="54" s="1"/>
  <c r="J3" i="54"/>
  <c r="I14" i="52"/>
  <c r="F15" i="52"/>
  <c r="I15" i="52" s="1"/>
  <c r="E15" i="52"/>
  <c r="K15" i="52"/>
  <c r="C17" i="52"/>
  <c r="D16" i="52"/>
  <c r="J13" i="52"/>
  <c r="G14" i="52"/>
  <c r="I4" i="54" l="1"/>
  <c r="G5" i="54"/>
  <c r="H4" i="53"/>
  <c r="F4" i="53" s="1"/>
  <c r="J3" i="53"/>
  <c r="J14" i="52"/>
  <c r="E16" i="52"/>
  <c r="F16" i="52"/>
  <c r="I16" i="52" s="1"/>
  <c r="K16" i="52"/>
  <c r="G15" i="52"/>
  <c r="J15" i="52" s="1"/>
  <c r="H15" i="52"/>
  <c r="C18" i="52"/>
  <c r="D17" i="52"/>
  <c r="J4" i="54" l="1"/>
  <c r="H5" i="54"/>
  <c r="F5" i="54" s="1"/>
  <c r="I4" i="53"/>
  <c r="G5" i="53"/>
  <c r="F17" i="52"/>
  <c r="I17" i="52" s="1"/>
  <c r="E17" i="52"/>
  <c r="K17" i="52"/>
  <c r="C19" i="52"/>
  <c r="D18" i="52"/>
  <c r="G16" i="52"/>
  <c r="J16" i="52" s="1"/>
  <c r="H16" i="52"/>
  <c r="J4" i="53" l="1"/>
  <c r="H5" i="53"/>
  <c r="I5" i="54"/>
  <c r="G6" i="54"/>
  <c r="E18" i="52"/>
  <c r="F18" i="52"/>
  <c r="I18" i="52" s="1"/>
  <c r="K18" i="52"/>
  <c r="C20" i="52"/>
  <c r="D19" i="52"/>
  <c r="G17" i="52"/>
  <c r="J17" i="52" s="1"/>
  <c r="H17" i="52"/>
  <c r="J5" i="54" l="1"/>
  <c r="G6" i="53"/>
  <c r="I5" i="53"/>
  <c r="H6" i="54"/>
  <c r="F5" i="53"/>
  <c r="F19" i="52"/>
  <c r="I19" i="52" s="1"/>
  <c r="E19" i="52"/>
  <c r="K19" i="52"/>
  <c r="C21" i="52"/>
  <c r="D20" i="52"/>
  <c r="G18" i="52"/>
  <c r="J18" i="52" s="1"/>
  <c r="H18" i="52"/>
  <c r="I6" i="54" l="1"/>
  <c r="G7" i="54"/>
  <c r="F6" i="54"/>
  <c r="H6" i="53"/>
  <c r="F6" i="53"/>
  <c r="J5" i="53"/>
  <c r="C22" i="52"/>
  <c r="D21" i="52"/>
  <c r="G19" i="52"/>
  <c r="J19" i="52" s="1"/>
  <c r="H19" i="52"/>
  <c r="F20" i="52"/>
  <c r="I20" i="52" s="1"/>
  <c r="E20" i="52"/>
  <c r="K20" i="52"/>
  <c r="I6" i="53" l="1"/>
  <c r="G7" i="53"/>
  <c r="H7" i="54"/>
  <c r="J6" i="54"/>
  <c r="G20" i="52"/>
  <c r="J20" i="52" s="1"/>
  <c r="H20" i="52"/>
  <c r="F21" i="52"/>
  <c r="I21" i="52" s="1"/>
  <c r="E21" i="52"/>
  <c r="K21" i="52"/>
  <c r="C23" i="52"/>
  <c r="D22" i="52"/>
  <c r="H7" i="53" l="1"/>
  <c r="F7" i="53"/>
  <c r="J6" i="53"/>
  <c r="G8" i="54"/>
  <c r="I7" i="54"/>
  <c r="F7" i="54"/>
  <c r="C24" i="52"/>
  <c r="D23" i="52"/>
  <c r="F22" i="52"/>
  <c r="I22" i="52" s="1"/>
  <c r="E22" i="52"/>
  <c r="K22" i="52"/>
  <c r="G21" i="52"/>
  <c r="J21" i="52" s="1"/>
  <c r="H21" i="52"/>
  <c r="J7" i="54" l="1"/>
  <c r="H8" i="54"/>
  <c r="F8" i="54" s="1"/>
  <c r="I7" i="53"/>
  <c r="G8" i="53"/>
  <c r="C25" i="52"/>
  <c r="D24" i="52"/>
  <c r="G22" i="52"/>
  <c r="J22" i="52" s="1"/>
  <c r="H22" i="52"/>
  <c r="F23" i="52"/>
  <c r="I23" i="52" s="1"/>
  <c r="E23" i="52"/>
  <c r="K23" i="52"/>
  <c r="H8" i="53" l="1"/>
  <c r="F8" i="53" s="1"/>
  <c r="J7" i="53"/>
  <c r="I8" i="54"/>
  <c r="G9" i="54"/>
  <c r="G23" i="52"/>
  <c r="J23" i="52" s="1"/>
  <c r="H23" i="52"/>
  <c r="E24" i="52"/>
  <c r="F24" i="52"/>
  <c r="I24" i="52" s="1"/>
  <c r="K24" i="52"/>
  <c r="C26" i="52"/>
  <c r="D25" i="52"/>
  <c r="H9" i="54" l="1"/>
  <c r="F9" i="54" s="1"/>
  <c r="J8" i="54"/>
  <c r="I8" i="53"/>
  <c r="G9" i="53"/>
  <c r="C27" i="52"/>
  <c r="D26" i="52"/>
  <c r="F25" i="52"/>
  <c r="I25" i="52" s="1"/>
  <c r="E25" i="52"/>
  <c r="K25" i="52"/>
  <c r="G24" i="52"/>
  <c r="J24" i="52" s="1"/>
  <c r="H24" i="52"/>
  <c r="J8" i="53" l="1"/>
  <c r="H9" i="53"/>
  <c r="G10" i="54"/>
  <c r="I9" i="54"/>
  <c r="G25" i="52"/>
  <c r="J25" i="52" s="1"/>
  <c r="H25" i="52"/>
  <c r="F26" i="52"/>
  <c r="I26" i="52" s="1"/>
  <c r="E26" i="52"/>
  <c r="K26" i="52"/>
  <c r="D27" i="52"/>
  <c r="C28" i="52"/>
  <c r="G10" i="53" l="1"/>
  <c r="I9" i="53"/>
  <c r="F9" i="53"/>
  <c r="J9" i="54"/>
  <c r="H10" i="54"/>
  <c r="F10" i="54"/>
  <c r="C29" i="52"/>
  <c r="D28" i="52"/>
  <c r="F27" i="52"/>
  <c r="I27" i="52" s="1"/>
  <c r="E27" i="52"/>
  <c r="K27" i="52"/>
  <c r="G26" i="52"/>
  <c r="J26" i="52" s="1"/>
  <c r="H26" i="52"/>
  <c r="J9" i="53" l="1"/>
  <c r="G11" i="54"/>
  <c r="I10" i="54"/>
  <c r="H10" i="53"/>
  <c r="F10" i="53"/>
  <c r="G27" i="52"/>
  <c r="J27" i="52" s="1"/>
  <c r="H27" i="52"/>
  <c r="C30" i="52"/>
  <c r="D29" i="52"/>
  <c r="F28" i="52"/>
  <c r="I28" i="52" s="1"/>
  <c r="E28" i="52"/>
  <c r="K28" i="52"/>
  <c r="H11" i="54" l="1"/>
  <c r="G11" i="53"/>
  <c r="I10" i="53"/>
  <c r="J10" i="54"/>
  <c r="F29" i="52"/>
  <c r="I29" i="52" s="1"/>
  <c r="E29" i="52"/>
  <c r="K29" i="52"/>
  <c r="C31" i="52"/>
  <c r="D30" i="52"/>
  <c r="G28" i="52"/>
  <c r="J28" i="52" s="1"/>
  <c r="H28" i="52"/>
  <c r="H11" i="53" l="1"/>
  <c r="J10" i="53"/>
  <c r="I11" i="54"/>
  <c r="G12" i="54"/>
  <c r="F11" i="54"/>
  <c r="F30" i="52"/>
  <c r="I30" i="52" s="1"/>
  <c r="E30" i="52"/>
  <c r="K30" i="52"/>
  <c r="C32" i="52"/>
  <c r="D31" i="52"/>
  <c r="G29" i="52"/>
  <c r="J29" i="52" s="1"/>
  <c r="H29" i="52"/>
  <c r="H12" i="54" l="1"/>
  <c r="F12" i="54" s="1"/>
  <c r="J11" i="54"/>
  <c r="G12" i="53"/>
  <c r="I11" i="53"/>
  <c r="F11" i="53"/>
  <c r="G30" i="52"/>
  <c r="J30" i="52" s="1"/>
  <c r="H30" i="52"/>
  <c r="F31" i="52"/>
  <c r="I31" i="52" s="1"/>
  <c r="E31" i="52"/>
  <c r="K31" i="52"/>
  <c r="C33" i="52"/>
  <c r="D32" i="52"/>
  <c r="J11" i="53" l="1"/>
  <c r="H12" i="53"/>
  <c r="I12" i="54"/>
  <c r="G13" i="54"/>
  <c r="E32" i="52"/>
  <c r="F32" i="52"/>
  <c r="I32" i="52" s="1"/>
  <c r="K32" i="52"/>
  <c r="C34" i="52"/>
  <c r="D33" i="52"/>
  <c r="G31" i="52"/>
  <c r="J31" i="52" s="1"/>
  <c r="H31" i="52"/>
  <c r="I12" i="53" l="1"/>
  <c r="G13" i="53"/>
  <c r="F12" i="53"/>
  <c r="H13" i="54"/>
  <c r="F13" i="54" s="1"/>
  <c r="J12" i="54"/>
  <c r="G32" i="52"/>
  <c r="J32" i="52" s="1"/>
  <c r="H32" i="52"/>
  <c r="F33" i="52"/>
  <c r="I33" i="52" s="1"/>
  <c r="E33" i="52"/>
  <c r="K33" i="52"/>
  <c r="C35" i="52"/>
  <c r="D34" i="52"/>
  <c r="G14" i="54" l="1"/>
  <c r="I13" i="54"/>
  <c r="H13" i="53"/>
  <c r="F13" i="53" s="1"/>
  <c r="J12" i="53"/>
  <c r="E34" i="52"/>
  <c r="F34" i="52"/>
  <c r="I34" i="52" s="1"/>
  <c r="K34" i="52"/>
  <c r="C36" i="52"/>
  <c r="D35" i="52"/>
  <c r="G33" i="52"/>
  <c r="J33" i="52" s="1"/>
  <c r="H33" i="52"/>
  <c r="J13" i="54" l="1"/>
  <c r="G14" i="53"/>
  <c r="I13" i="53"/>
  <c r="H14" i="54"/>
  <c r="I14" i="54" s="1"/>
  <c r="G34" i="52"/>
  <c r="J34" i="52" s="1"/>
  <c r="H34" i="52"/>
  <c r="F35" i="52"/>
  <c r="I35" i="52" s="1"/>
  <c r="E35" i="52"/>
  <c r="K35" i="52"/>
  <c r="C37" i="52"/>
  <c r="D36" i="52"/>
  <c r="F14" i="54" l="1"/>
  <c r="J13" i="53"/>
  <c r="J14" i="54"/>
  <c r="H14" i="53"/>
  <c r="I14" i="53" s="1"/>
  <c r="F36" i="52"/>
  <c r="I36" i="52" s="1"/>
  <c r="E36" i="52"/>
  <c r="K36" i="52"/>
  <c r="C38" i="52"/>
  <c r="D37" i="52"/>
  <c r="G35" i="52"/>
  <c r="J35" i="52" s="1"/>
  <c r="H35" i="52"/>
  <c r="F14" i="53" l="1"/>
  <c r="J15" i="54"/>
  <c r="K14" i="54" s="1"/>
  <c r="J14" i="53"/>
  <c r="G36" i="52"/>
  <c r="J36" i="52" s="1"/>
  <c r="H36" i="52"/>
  <c r="F37" i="52"/>
  <c r="I37" i="52" s="1"/>
  <c r="E37" i="52"/>
  <c r="K37" i="52"/>
  <c r="C39" i="52"/>
  <c r="D38" i="52"/>
  <c r="J15" i="53" l="1"/>
  <c r="L2" i="54"/>
  <c r="K2" i="54"/>
  <c r="L3" i="54"/>
  <c r="K3" i="54"/>
  <c r="L4" i="54"/>
  <c r="K4" i="54"/>
  <c r="L5" i="54"/>
  <c r="K5" i="54"/>
  <c r="L6" i="54"/>
  <c r="K6" i="54"/>
  <c r="L7" i="54"/>
  <c r="K7" i="54"/>
  <c r="L8" i="54"/>
  <c r="K8" i="54"/>
  <c r="L9" i="54"/>
  <c r="K9" i="54"/>
  <c r="L10" i="54"/>
  <c r="K10" i="54"/>
  <c r="L11" i="54"/>
  <c r="K11" i="54"/>
  <c r="L12" i="54"/>
  <c r="K12" i="54"/>
  <c r="L13" i="54"/>
  <c r="K13" i="54"/>
  <c r="L14" i="54"/>
  <c r="F38" i="52"/>
  <c r="I38" i="52" s="1"/>
  <c r="E38" i="52"/>
  <c r="K38" i="52"/>
  <c r="G37" i="52"/>
  <c r="J37" i="52" s="1"/>
  <c r="H37" i="52"/>
  <c r="C40" i="52"/>
  <c r="D39" i="52"/>
  <c r="K15" i="54" l="1"/>
  <c r="L2" i="53"/>
  <c r="K2" i="53"/>
  <c r="L3" i="53"/>
  <c r="K3" i="53"/>
  <c r="L4" i="53"/>
  <c r="K4" i="53"/>
  <c r="L5" i="53"/>
  <c r="K5" i="53"/>
  <c r="L6" i="53"/>
  <c r="K6" i="53"/>
  <c r="L7" i="53"/>
  <c r="K7" i="53"/>
  <c r="L8" i="53"/>
  <c r="K8" i="53"/>
  <c r="L9" i="53"/>
  <c r="K9" i="53"/>
  <c r="L10" i="53"/>
  <c r="K10" i="53"/>
  <c r="L11" i="53"/>
  <c r="K11" i="53"/>
  <c r="L12" i="53"/>
  <c r="K12" i="53"/>
  <c r="L13" i="53"/>
  <c r="K13" i="53"/>
  <c r="L14" i="53"/>
  <c r="K14" i="53"/>
  <c r="C41" i="52"/>
  <c r="D40" i="52"/>
  <c r="G38" i="52"/>
  <c r="J38" i="52" s="1"/>
  <c r="H38" i="52"/>
  <c r="F39" i="52"/>
  <c r="I39" i="52" s="1"/>
  <c r="E39" i="52"/>
  <c r="K39" i="52"/>
  <c r="K15" i="53" l="1"/>
  <c r="G39" i="52"/>
  <c r="J39" i="52" s="1"/>
  <c r="H39" i="52"/>
  <c r="E40" i="52"/>
  <c r="F40" i="52"/>
  <c r="I40" i="52" s="1"/>
  <c r="K40" i="52"/>
  <c r="C42" i="52"/>
  <c r="D41" i="52"/>
  <c r="F41" i="52" l="1"/>
  <c r="I41" i="52" s="1"/>
  <c r="E41" i="52"/>
  <c r="K41" i="52"/>
  <c r="G40" i="52"/>
  <c r="J40" i="52" s="1"/>
  <c r="H40" i="52"/>
  <c r="C43" i="52"/>
  <c r="D42" i="52"/>
  <c r="E42" i="52" l="1"/>
  <c r="F42" i="52"/>
  <c r="I42" i="52" s="1"/>
  <c r="K42" i="52"/>
  <c r="C44" i="52"/>
  <c r="D43" i="52"/>
  <c r="G41" i="52"/>
  <c r="J41" i="52" s="1"/>
  <c r="H41" i="52"/>
  <c r="G42" i="52" l="1"/>
  <c r="J42" i="52" s="1"/>
  <c r="H42" i="52"/>
  <c r="F43" i="52"/>
  <c r="I43" i="52" s="1"/>
  <c r="E43" i="52"/>
  <c r="K43" i="52"/>
  <c r="C45" i="52"/>
  <c r="D44" i="52"/>
  <c r="C46" i="52" l="1"/>
  <c r="D45" i="52"/>
  <c r="G43" i="52"/>
  <c r="J43" i="52" s="1"/>
  <c r="H43" i="52"/>
  <c r="F44" i="52"/>
  <c r="I44" i="52" s="1"/>
  <c r="E44" i="52"/>
  <c r="K44" i="52"/>
  <c r="G44" i="52" l="1"/>
  <c r="J44" i="52" s="1"/>
  <c r="H44" i="52"/>
  <c r="F45" i="52"/>
  <c r="I45" i="52" s="1"/>
  <c r="E45" i="52"/>
  <c r="K45" i="52"/>
  <c r="C47" i="52"/>
  <c r="D46" i="52"/>
  <c r="F46" i="52" l="1"/>
  <c r="I46" i="52" s="1"/>
  <c r="E46" i="52"/>
  <c r="K46" i="52"/>
  <c r="C48" i="52"/>
  <c r="D47" i="52"/>
  <c r="G45" i="52"/>
  <c r="J45" i="52" s="1"/>
  <c r="H45" i="52"/>
  <c r="C49" i="52" l="1"/>
  <c r="D48" i="52"/>
  <c r="F47" i="52"/>
  <c r="I47" i="52" s="1"/>
  <c r="E47" i="52"/>
  <c r="K47" i="52"/>
  <c r="G46" i="52"/>
  <c r="J46" i="52" s="1"/>
  <c r="H46" i="52"/>
  <c r="C50" i="52" l="1"/>
  <c r="D49" i="52"/>
  <c r="G47" i="52"/>
  <c r="J47" i="52" s="1"/>
  <c r="H47" i="52"/>
  <c r="E48" i="52"/>
  <c r="F48" i="52"/>
  <c r="I48" i="52" s="1"/>
  <c r="K48" i="52"/>
  <c r="G48" i="52" l="1"/>
  <c r="J48" i="52" s="1"/>
  <c r="H48" i="52"/>
  <c r="F49" i="52"/>
  <c r="I49" i="52" s="1"/>
  <c r="E49" i="52"/>
  <c r="K49" i="52"/>
  <c r="C51" i="52"/>
  <c r="D50" i="52"/>
  <c r="D51" i="52" l="1"/>
  <c r="C52" i="52"/>
  <c r="G49" i="52"/>
  <c r="J49" i="52" s="1"/>
  <c r="H49" i="52"/>
  <c r="F50" i="52"/>
  <c r="I50" i="52" s="1"/>
  <c r="E50" i="52"/>
  <c r="K50" i="52"/>
  <c r="G50" i="52" l="1"/>
  <c r="J50" i="52" s="1"/>
  <c r="H50" i="52"/>
  <c r="C53" i="52"/>
  <c r="D52" i="52"/>
  <c r="F51" i="52"/>
  <c r="I51" i="52" s="1"/>
  <c r="E51" i="52"/>
  <c r="K51" i="52"/>
  <c r="G51" i="52" l="1"/>
  <c r="J51" i="52" s="1"/>
  <c r="H51" i="52"/>
  <c r="F52" i="52"/>
  <c r="I52" i="52" s="1"/>
  <c r="E52" i="52"/>
  <c r="K52" i="52"/>
  <c r="C54" i="52"/>
  <c r="D53" i="52"/>
  <c r="F53" i="52" l="1"/>
  <c r="I53" i="52" s="1"/>
  <c r="E53" i="52"/>
  <c r="K53" i="52"/>
  <c r="C55" i="52"/>
  <c r="D54" i="52"/>
  <c r="G52" i="52"/>
  <c r="J52" i="52" s="1"/>
  <c r="H52" i="52"/>
  <c r="C56" i="52" l="1"/>
  <c r="D55" i="52"/>
  <c r="F54" i="52"/>
  <c r="I54" i="52" s="1"/>
  <c r="E54" i="52"/>
  <c r="K54" i="52"/>
  <c r="G53" i="52"/>
  <c r="J53" i="52" s="1"/>
  <c r="H53" i="52"/>
  <c r="G54" i="52" l="1"/>
  <c r="J54" i="52" s="1"/>
  <c r="H54" i="52"/>
  <c r="F55" i="52"/>
  <c r="I55" i="52" s="1"/>
  <c r="E55" i="52"/>
  <c r="K55" i="52"/>
  <c r="C57" i="52"/>
  <c r="D56" i="52"/>
  <c r="C58" i="52" l="1"/>
  <c r="D57" i="52"/>
  <c r="E56" i="52"/>
  <c r="F56" i="52"/>
  <c r="I56" i="52" s="1"/>
  <c r="K56" i="52"/>
  <c r="G55" i="52"/>
  <c r="J55" i="52" s="1"/>
  <c r="H55" i="52"/>
  <c r="G56" i="52" l="1"/>
  <c r="J56" i="52" s="1"/>
  <c r="H56" i="52"/>
  <c r="F57" i="52"/>
  <c r="I57" i="52" s="1"/>
  <c r="E57" i="52"/>
  <c r="K57" i="52"/>
  <c r="G57" i="52" l="1"/>
  <c r="J57" i="52" s="1"/>
  <c r="H57" i="52"/>
  <c r="C22" i="51" l="1"/>
  <c r="V21" i="51"/>
  <c r="C21" i="51"/>
  <c r="D21" i="51" s="1"/>
  <c r="V20" i="51"/>
  <c r="D20" i="51"/>
  <c r="F20" i="51" s="1"/>
  <c r="C20" i="51"/>
  <c r="V19" i="51"/>
  <c r="C19" i="51"/>
  <c r="D19" i="51" s="1"/>
  <c r="V18" i="51"/>
  <c r="C18" i="51"/>
  <c r="D18" i="51" s="1"/>
  <c r="V17" i="51"/>
  <c r="C17" i="51"/>
  <c r="D17" i="51" s="1"/>
  <c r="V16" i="51"/>
  <c r="D16" i="51"/>
  <c r="F16" i="51" s="1"/>
  <c r="C16" i="51"/>
  <c r="V15" i="51"/>
  <c r="C15" i="51"/>
  <c r="D15" i="51" s="1"/>
  <c r="V14" i="51"/>
  <c r="C14" i="51"/>
  <c r="D14" i="51" s="1"/>
  <c r="V13" i="51"/>
  <c r="C13" i="51"/>
  <c r="D13" i="51" s="1"/>
  <c r="V12" i="51"/>
  <c r="D12" i="51"/>
  <c r="F12" i="51" s="1"/>
  <c r="C12" i="51"/>
  <c r="V11" i="51"/>
  <c r="C11" i="51"/>
  <c r="D11" i="51" s="1"/>
  <c r="V10" i="51"/>
  <c r="C10" i="51"/>
  <c r="D10" i="51" s="1"/>
  <c r="V9" i="51"/>
  <c r="C9" i="51"/>
  <c r="D9" i="51" s="1"/>
  <c r="V8" i="51"/>
  <c r="N8" i="51"/>
  <c r="F8" i="51"/>
  <c r="D8" i="51"/>
  <c r="E8" i="51" s="1"/>
  <c r="C8" i="51"/>
  <c r="V7" i="51"/>
  <c r="V6" i="51"/>
  <c r="V5" i="51"/>
  <c r="N5" i="51"/>
  <c r="V4" i="51"/>
  <c r="N4" i="51"/>
  <c r="N6" i="51" s="1"/>
  <c r="V3" i="51"/>
  <c r="N3" i="51"/>
  <c r="V2" i="51"/>
  <c r="O3" i="51"/>
  <c r="O5" i="51"/>
  <c r="O7" i="51"/>
  <c r="C28" i="51"/>
  <c r="J27" i="51"/>
  <c r="K26" i="51"/>
  <c r="E26" i="51"/>
  <c r="C26" i="51"/>
  <c r="G26" i="51"/>
  <c r="J26" i="51"/>
  <c r="G27" i="51"/>
  <c r="H27" i="51"/>
  <c r="H26" i="51"/>
  <c r="I26" i="51"/>
  <c r="F26" i="51"/>
  <c r="I27" i="51"/>
  <c r="O6" i="51"/>
  <c r="I29" i="51"/>
  <c r="D27" i="51"/>
  <c r="J29" i="51"/>
  <c r="O4" i="51"/>
  <c r="K27" i="51"/>
  <c r="E27" i="51"/>
  <c r="O8" i="51"/>
  <c r="F27" i="51"/>
  <c r="H29" i="51"/>
  <c r="C27" i="51"/>
  <c r="D26" i="51"/>
  <c r="F17" i="51" l="1"/>
  <c r="E17" i="51"/>
  <c r="G17" i="51" s="1"/>
  <c r="F13" i="51"/>
  <c r="E13" i="51"/>
  <c r="G13" i="51" s="1"/>
  <c r="F19" i="51"/>
  <c r="E19" i="51"/>
  <c r="G19" i="51" s="1"/>
  <c r="F9" i="51"/>
  <c r="I15" i="51" s="1"/>
  <c r="E9" i="51"/>
  <c r="G9" i="51" s="1"/>
  <c r="F10" i="51"/>
  <c r="E10" i="51"/>
  <c r="G10" i="51" s="1"/>
  <c r="G8" i="51"/>
  <c r="H8" i="51"/>
  <c r="K8" i="51" s="1"/>
  <c r="H11" i="51"/>
  <c r="K11" i="51" s="1"/>
  <c r="H10" i="51"/>
  <c r="K10" i="51" s="1"/>
  <c r="F11" i="51"/>
  <c r="E11" i="51"/>
  <c r="G11" i="51" s="1"/>
  <c r="F18" i="51"/>
  <c r="E18" i="51"/>
  <c r="G18" i="51" s="1"/>
  <c r="F14" i="51"/>
  <c r="E14" i="51"/>
  <c r="G14" i="51" s="1"/>
  <c r="F21" i="51"/>
  <c r="I21" i="51" s="1"/>
  <c r="E21" i="51"/>
  <c r="G21" i="51" s="1"/>
  <c r="F15" i="51"/>
  <c r="E15" i="51"/>
  <c r="G15" i="51" s="1"/>
  <c r="I10" i="51"/>
  <c r="E12" i="51"/>
  <c r="G12" i="51" s="1"/>
  <c r="E16" i="51"/>
  <c r="G16" i="51" s="1"/>
  <c r="E20" i="51"/>
  <c r="G20" i="51" s="1"/>
  <c r="I8" i="51"/>
  <c r="I19" i="51"/>
  <c r="I11" i="51"/>
  <c r="N7" i="51"/>
  <c r="H15" i="51" l="1"/>
  <c r="K15" i="51" s="1"/>
  <c r="H9" i="51"/>
  <c r="K9" i="51" s="1"/>
  <c r="H19" i="51"/>
  <c r="K19" i="51" s="1"/>
  <c r="H13" i="51"/>
  <c r="K13" i="51" s="1"/>
  <c r="I13" i="51"/>
  <c r="I20" i="51"/>
  <c r="I18" i="51"/>
  <c r="I23" i="51" s="1"/>
  <c r="H14" i="51"/>
  <c r="K14" i="51" s="1"/>
  <c r="H17" i="51"/>
  <c r="K17" i="51" s="1"/>
  <c r="J20" i="51"/>
  <c r="J16" i="51"/>
  <c r="J12" i="51"/>
  <c r="J8" i="51"/>
  <c r="J21" i="51"/>
  <c r="J19" i="51"/>
  <c r="J15" i="51"/>
  <c r="J11" i="51"/>
  <c r="J18" i="51"/>
  <c r="J23" i="51" s="1"/>
  <c r="J14" i="51"/>
  <c r="J10" i="51"/>
  <c r="J17" i="51"/>
  <c r="J13" i="51"/>
  <c r="J9" i="51"/>
  <c r="I16" i="51"/>
  <c r="H12" i="51"/>
  <c r="K12" i="51" s="1"/>
  <c r="H21" i="51"/>
  <c r="K21" i="51" s="1"/>
  <c r="I17" i="51"/>
  <c r="I14" i="51"/>
  <c r="H16" i="51"/>
  <c r="K16" i="51" s="1"/>
  <c r="I12" i="51"/>
  <c r="I9" i="51"/>
  <c r="H18" i="51"/>
  <c r="H20" i="51"/>
  <c r="K20" i="51" s="1"/>
  <c r="N9" i="51" l="1"/>
  <c r="I24" i="51"/>
  <c r="H23" i="51"/>
  <c r="H24" i="51" s="1"/>
  <c r="K18" i="51"/>
  <c r="F2" i="50" l="1"/>
  <c r="F2" i="49" l="1"/>
  <c r="H2" i="49"/>
  <c r="I2" i="49"/>
  <c r="J2" i="49"/>
  <c r="O2" i="49"/>
  <c r="P2" i="49"/>
  <c r="Q2" i="49"/>
  <c r="G3" i="49"/>
  <c r="H3" i="49"/>
  <c r="G4" i="49" s="1"/>
  <c r="H4" i="49" s="1"/>
  <c r="O3" i="49"/>
  <c r="P3" i="49"/>
  <c r="Q3" i="49"/>
  <c r="F4" i="49"/>
  <c r="O4" i="49"/>
  <c r="P4" i="49"/>
  <c r="Q4" i="49"/>
  <c r="O5" i="49"/>
  <c r="O8" i="49" s="1"/>
  <c r="O6" i="49"/>
  <c r="P6" i="49"/>
  <c r="P7" i="49" s="1"/>
  <c r="Q6" i="49"/>
  <c r="O7" i="49"/>
  <c r="Q7" i="49"/>
  <c r="O9" i="49"/>
  <c r="P9" i="49"/>
  <c r="Q9" i="49"/>
  <c r="R1" i="48"/>
  <c r="S1" i="48"/>
  <c r="L3" i="48"/>
  <c r="P3" i="48"/>
  <c r="L4" i="48"/>
  <c r="P4" i="48"/>
  <c r="L5" i="48"/>
  <c r="P5" i="48"/>
  <c r="L6" i="48"/>
  <c r="P6" i="48"/>
  <c r="L7" i="48"/>
  <c r="P7" i="48"/>
  <c r="L8" i="48"/>
  <c r="P8" i="48"/>
  <c r="L9" i="48"/>
  <c r="P9" i="48"/>
  <c r="L10" i="48"/>
  <c r="P10" i="48"/>
  <c r="L11" i="48"/>
  <c r="P11" i="48"/>
  <c r="L12" i="48"/>
  <c r="P12" i="48"/>
  <c r="L13" i="48"/>
  <c r="P13" i="48"/>
  <c r="L14" i="48"/>
  <c r="P14" i="48"/>
  <c r="L15" i="48"/>
  <c r="P15" i="48"/>
  <c r="L16" i="48"/>
  <c r="P16" i="48"/>
  <c r="L17" i="48"/>
  <c r="P17" i="48"/>
  <c r="L18" i="48"/>
  <c r="P18" i="48"/>
  <c r="L19" i="48"/>
  <c r="P19" i="48"/>
  <c r="L20" i="48"/>
  <c r="P20" i="48"/>
  <c r="L21" i="48"/>
  <c r="P21" i="48"/>
  <c r="L22" i="48"/>
  <c r="P22" i="48"/>
  <c r="L23" i="48"/>
  <c r="P23" i="48"/>
  <c r="L24" i="48"/>
  <c r="P24" i="48"/>
  <c r="L25" i="48"/>
  <c r="P25" i="48"/>
  <c r="L26" i="48"/>
  <c r="P26" i="48"/>
  <c r="L27" i="48"/>
  <c r="P27" i="48"/>
  <c r="L28" i="48"/>
  <c r="P28" i="48"/>
  <c r="L29" i="48"/>
  <c r="P29" i="48"/>
  <c r="L30" i="48"/>
  <c r="P30" i="48"/>
  <c r="L31" i="48"/>
  <c r="P31" i="48"/>
  <c r="L32" i="48"/>
  <c r="P32" i="48"/>
  <c r="L33" i="48"/>
  <c r="P33" i="48"/>
  <c r="L34" i="48"/>
  <c r="P34" i="48"/>
  <c r="L35" i="48"/>
  <c r="P35" i="48"/>
  <c r="L36" i="48"/>
  <c r="P36" i="48"/>
  <c r="L37" i="48"/>
  <c r="P37" i="48"/>
  <c r="L38" i="48"/>
  <c r="P38" i="48"/>
  <c r="L39" i="48"/>
  <c r="P39" i="48"/>
  <c r="L40" i="48"/>
  <c r="P40" i="48"/>
  <c r="L41" i="48"/>
  <c r="P41" i="48"/>
  <c r="L42" i="48"/>
  <c r="P42" i="48"/>
  <c r="L43" i="48"/>
  <c r="P43" i="48"/>
  <c r="L44" i="48"/>
  <c r="P44" i="48"/>
  <c r="L45" i="48"/>
  <c r="P45" i="48"/>
  <c r="L46" i="48"/>
  <c r="P46" i="48"/>
  <c r="L47" i="48"/>
  <c r="P47" i="48"/>
  <c r="L48" i="48"/>
  <c r="P48" i="48"/>
  <c r="L49" i="48"/>
  <c r="P49" i="48"/>
  <c r="L50" i="48"/>
  <c r="P50" i="48"/>
  <c r="L51" i="48"/>
  <c r="P51" i="48"/>
  <c r="L52" i="48"/>
  <c r="P52" i="48"/>
  <c r="L53" i="48"/>
  <c r="P53" i="48"/>
  <c r="L54" i="48"/>
  <c r="P54" i="48"/>
  <c r="L55" i="48"/>
  <c r="P55" i="48"/>
  <c r="L56" i="48"/>
  <c r="P56" i="48"/>
  <c r="L57" i="48"/>
  <c r="P57" i="48"/>
  <c r="L58" i="48"/>
  <c r="P58" i="48"/>
  <c r="L59" i="48"/>
  <c r="P59" i="48"/>
  <c r="L60" i="48"/>
  <c r="P60" i="48"/>
  <c r="L61" i="48"/>
  <c r="P61" i="48"/>
  <c r="L62" i="48"/>
  <c r="P62" i="48"/>
  <c r="L63" i="48"/>
  <c r="P63" i="48"/>
  <c r="L64" i="48"/>
  <c r="P64" i="48"/>
  <c r="L65" i="48"/>
  <c r="P65" i="48"/>
  <c r="L66" i="48"/>
  <c r="P66" i="48"/>
  <c r="L67" i="48"/>
  <c r="P67" i="48"/>
  <c r="L68" i="48"/>
  <c r="P68" i="48"/>
  <c r="L69" i="48"/>
  <c r="P69" i="48"/>
  <c r="L70" i="48"/>
  <c r="P70" i="48"/>
  <c r="L71" i="48"/>
  <c r="P71" i="48"/>
  <c r="L72" i="48"/>
  <c r="P72" i="48"/>
  <c r="L73" i="48"/>
  <c r="P73" i="48"/>
  <c r="L74" i="48"/>
  <c r="P74" i="48"/>
  <c r="L75" i="48"/>
  <c r="P75" i="48"/>
  <c r="L76" i="48"/>
  <c r="P76" i="48"/>
  <c r="L77" i="48"/>
  <c r="P77" i="48"/>
  <c r="AH1" i="47"/>
  <c r="AI1" i="47"/>
  <c r="AB3" i="47"/>
  <c r="AF3" i="47"/>
  <c r="AB4" i="47"/>
  <c r="AF4" i="47"/>
  <c r="AB5" i="47"/>
  <c r="AF5" i="47"/>
  <c r="AB6" i="47"/>
  <c r="AF6" i="47"/>
  <c r="AB7" i="47"/>
  <c r="AF7" i="47"/>
  <c r="AB8" i="47"/>
  <c r="AF8" i="47"/>
  <c r="AB9" i="47"/>
  <c r="AF9" i="47"/>
  <c r="AB10" i="47"/>
  <c r="AF10" i="47"/>
  <c r="AB11" i="47"/>
  <c r="AF11" i="47"/>
  <c r="AB12" i="47"/>
  <c r="AF12" i="47"/>
  <c r="AB13" i="47"/>
  <c r="AF13" i="47"/>
  <c r="AB14" i="47"/>
  <c r="AF14" i="47"/>
  <c r="AB15" i="47"/>
  <c r="AF15" i="47"/>
  <c r="AB16" i="47"/>
  <c r="AF16" i="47"/>
  <c r="AB17" i="47"/>
  <c r="AF17" i="47"/>
  <c r="AB18" i="47"/>
  <c r="AF18" i="47"/>
  <c r="AB19" i="47"/>
  <c r="AF19" i="47"/>
  <c r="AB20" i="47"/>
  <c r="AF20" i="47"/>
  <c r="AB21" i="47"/>
  <c r="AF21" i="47"/>
  <c r="AB22" i="47"/>
  <c r="AF22" i="47"/>
  <c r="AB23" i="47"/>
  <c r="AF23" i="47"/>
  <c r="AB24" i="47"/>
  <c r="AF24" i="47"/>
  <c r="AB25" i="47"/>
  <c r="AF25" i="47"/>
  <c r="AB26" i="47"/>
  <c r="AF26" i="47"/>
  <c r="AB27" i="47"/>
  <c r="AF27" i="47"/>
  <c r="AB28" i="47"/>
  <c r="AF28" i="47"/>
  <c r="AB29" i="47"/>
  <c r="AF29" i="47"/>
  <c r="AB30" i="47"/>
  <c r="AF30" i="47"/>
  <c r="AB31" i="47"/>
  <c r="AF31" i="47"/>
  <c r="AB32" i="47"/>
  <c r="AF32" i="47"/>
  <c r="AB33" i="47"/>
  <c r="AF33" i="47"/>
  <c r="AB34" i="47"/>
  <c r="AF34" i="47"/>
  <c r="AB35" i="47"/>
  <c r="AF35" i="47"/>
  <c r="AB36" i="47"/>
  <c r="AF36" i="47"/>
  <c r="AB37" i="47"/>
  <c r="AF37" i="47"/>
  <c r="AB38" i="47"/>
  <c r="AF38" i="47"/>
  <c r="AB39" i="47"/>
  <c r="AF39" i="47"/>
  <c r="AB40" i="47"/>
  <c r="AF40" i="47"/>
  <c r="AB41" i="47"/>
  <c r="AF41" i="47"/>
  <c r="AB42" i="47"/>
  <c r="AF42" i="47"/>
  <c r="AB43" i="47"/>
  <c r="AF43" i="47"/>
  <c r="AB44" i="47"/>
  <c r="AF44" i="47"/>
  <c r="AB45" i="47"/>
  <c r="AF45" i="47"/>
  <c r="AB46" i="47"/>
  <c r="AF46" i="47"/>
  <c r="AB47" i="47"/>
  <c r="AF47" i="47"/>
  <c r="AB48" i="47"/>
  <c r="AF48" i="47"/>
  <c r="AB49" i="47"/>
  <c r="AF49" i="47"/>
  <c r="AB50" i="47"/>
  <c r="AF50" i="47"/>
  <c r="AB51" i="47"/>
  <c r="AF51" i="47"/>
  <c r="AB52" i="47"/>
  <c r="AF52" i="47"/>
  <c r="AB53" i="47"/>
  <c r="AF53" i="47"/>
  <c r="AB54" i="47"/>
  <c r="AF54" i="47"/>
  <c r="AB55" i="47"/>
  <c r="AF55" i="47"/>
  <c r="AB56" i="47"/>
  <c r="AF56" i="47"/>
  <c r="AB57" i="47"/>
  <c r="AF57" i="47"/>
  <c r="AB58" i="47"/>
  <c r="AF58" i="47"/>
  <c r="AB59" i="47"/>
  <c r="AF59" i="47"/>
  <c r="AB60" i="47"/>
  <c r="AF60" i="47"/>
  <c r="AB61" i="47"/>
  <c r="AF61" i="47"/>
  <c r="AB62" i="47"/>
  <c r="AF62" i="47"/>
  <c r="AB63" i="47"/>
  <c r="AF63" i="47"/>
  <c r="AB64" i="47"/>
  <c r="AF64" i="47"/>
  <c r="AB65" i="47"/>
  <c r="AF65" i="47"/>
  <c r="AB66" i="47"/>
  <c r="AF66" i="47"/>
  <c r="AB67" i="47"/>
  <c r="AF67" i="47"/>
  <c r="AB68" i="47"/>
  <c r="AF68" i="47"/>
  <c r="AB69" i="47"/>
  <c r="AF69" i="47"/>
  <c r="AB70" i="47"/>
  <c r="AF70" i="47"/>
  <c r="AB71" i="47"/>
  <c r="AF71" i="47"/>
  <c r="AB72" i="47"/>
  <c r="AF72" i="47"/>
  <c r="AB73" i="47"/>
  <c r="AF73" i="47"/>
  <c r="AB74" i="47"/>
  <c r="AF74" i="47"/>
  <c r="AB75" i="47"/>
  <c r="AF75" i="47"/>
  <c r="AB76" i="47"/>
  <c r="AF76" i="47"/>
  <c r="AB77" i="47"/>
  <c r="AF77" i="47"/>
  <c r="O65" i="48" l="1"/>
  <c r="Q65" i="48" s="1"/>
  <c r="D65" i="48" s="1"/>
  <c r="AE35" i="47"/>
  <c r="AG35" i="47" s="1"/>
  <c r="D35" i="47" s="1"/>
  <c r="O10" i="48"/>
  <c r="Q10" i="48" s="1"/>
  <c r="D10" i="48" s="1"/>
  <c r="AE48" i="47"/>
  <c r="AG48" i="47" s="1"/>
  <c r="D48" i="47" s="1"/>
  <c r="AE23" i="47"/>
  <c r="AG23" i="47" s="1"/>
  <c r="D23" i="47" s="1"/>
  <c r="O62" i="48"/>
  <c r="Q62" i="48" s="1"/>
  <c r="D62" i="48" s="1"/>
  <c r="AE75" i="47"/>
  <c r="AG75" i="47" s="1"/>
  <c r="D75" i="47" s="1"/>
  <c r="AE71" i="47"/>
  <c r="AG71" i="47" s="1"/>
  <c r="D71" i="47" s="1"/>
  <c r="AE68" i="47"/>
  <c r="AG68" i="47" s="1"/>
  <c r="D68" i="47" s="1"/>
  <c r="AE55" i="47"/>
  <c r="AG55" i="47" s="1"/>
  <c r="D55" i="47" s="1"/>
  <c r="AE45" i="47"/>
  <c r="AG45" i="47" s="1"/>
  <c r="D45" i="47" s="1"/>
  <c r="AE25" i="47"/>
  <c r="AG25" i="47" s="1"/>
  <c r="O49" i="48"/>
  <c r="Q49" i="48" s="1"/>
  <c r="D49" i="48" s="1"/>
  <c r="O42" i="48"/>
  <c r="Q42" i="48" s="1"/>
  <c r="D42" i="48" s="1"/>
  <c r="O6" i="48"/>
  <c r="Q6" i="48" s="1"/>
  <c r="D6" i="48" s="1"/>
  <c r="O9" i="48"/>
  <c r="Q9" i="48" s="1"/>
  <c r="D9" i="48" s="1"/>
  <c r="AE64" i="47"/>
  <c r="AG64" i="47" s="1"/>
  <c r="D64" i="47" s="1"/>
  <c r="AE41" i="47"/>
  <c r="AG41" i="47" s="1"/>
  <c r="AE38" i="47"/>
  <c r="AG38" i="47" s="1"/>
  <c r="D38" i="47" s="1"/>
  <c r="O74" i="48"/>
  <c r="Q74" i="48" s="1"/>
  <c r="D74" i="48" s="1"/>
  <c r="O71" i="48"/>
  <c r="Q71" i="48" s="1"/>
  <c r="D71" i="48" s="1"/>
  <c r="O58" i="48"/>
  <c r="Q58" i="48" s="1"/>
  <c r="O38" i="48"/>
  <c r="Q38" i="48" s="1"/>
  <c r="D38" i="48" s="1"/>
  <c r="AE73" i="47"/>
  <c r="AG73" i="47" s="1"/>
  <c r="D73" i="47" s="1"/>
  <c r="AE70" i="47"/>
  <c r="AG70" i="47" s="1"/>
  <c r="D70" i="47" s="1"/>
  <c r="AE57" i="47"/>
  <c r="AG57" i="47" s="1"/>
  <c r="D57" i="47" s="1"/>
  <c r="AE27" i="47"/>
  <c r="AG27" i="47" s="1"/>
  <c r="D27" i="47" s="1"/>
  <c r="AE24" i="47"/>
  <c r="AG24" i="47" s="1"/>
  <c r="D24" i="47" s="1"/>
  <c r="O41" i="48"/>
  <c r="Q41" i="48" s="1"/>
  <c r="D41" i="48" s="1"/>
  <c r="O34" i="48"/>
  <c r="Q34" i="48" s="1"/>
  <c r="D34" i="48" s="1"/>
  <c r="AE50" i="47"/>
  <c r="AG50" i="47" s="1"/>
  <c r="D50" i="47" s="1"/>
  <c r="O54" i="48"/>
  <c r="Q54" i="48" s="1"/>
  <c r="D54" i="48" s="1"/>
  <c r="AE53" i="47"/>
  <c r="AG53" i="47" s="1"/>
  <c r="D53" i="47" s="1"/>
  <c r="AE12" i="47"/>
  <c r="AG12" i="47" s="1"/>
  <c r="D12" i="47" s="1"/>
  <c r="O73" i="48"/>
  <c r="Q73" i="48" s="1"/>
  <c r="D73" i="48" s="1"/>
  <c r="O70" i="48"/>
  <c r="Q70" i="48" s="1"/>
  <c r="D70" i="48" s="1"/>
  <c r="O57" i="48"/>
  <c r="Q57" i="48" s="1"/>
  <c r="D57" i="48" s="1"/>
  <c r="O50" i="48"/>
  <c r="Q50" i="48" s="1"/>
  <c r="D50" i="48" s="1"/>
  <c r="AE66" i="47"/>
  <c r="AG66" i="47" s="1"/>
  <c r="D66" i="47" s="1"/>
  <c r="AE43" i="47"/>
  <c r="AG43" i="47" s="1"/>
  <c r="D43" i="47" s="1"/>
  <c r="AE40" i="47"/>
  <c r="AG40" i="47" s="1"/>
  <c r="D40" i="47" s="1"/>
  <c r="AE59" i="47"/>
  <c r="AG59" i="47" s="1"/>
  <c r="D59" i="47" s="1"/>
  <c r="AE33" i="47"/>
  <c r="AG33" i="47" s="1"/>
  <c r="D33" i="47" s="1"/>
  <c r="AE19" i="47"/>
  <c r="AG19" i="47" s="1"/>
  <c r="D19" i="47" s="1"/>
  <c r="O66" i="48"/>
  <c r="Q66" i="48" s="1"/>
  <c r="D66" i="48" s="1"/>
  <c r="O63" i="48"/>
  <c r="Q63" i="48" s="1"/>
  <c r="D63" i="48" s="1"/>
  <c r="O33" i="48"/>
  <c r="Q33" i="48" s="1"/>
  <c r="D33" i="48" s="1"/>
  <c r="O14" i="48"/>
  <c r="Q14" i="48" s="1"/>
  <c r="D14" i="48" s="1"/>
  <c r="AE62" i="47"/>
  <c r="AG62" i="47" s="1"/>
  <c r="D62" i="47" s="1"/>
  <c r="O46" i="48"/>
  <c r="Q46" i="48" s="1"/>
  <c r="D46" i="48" s="1"/>
  <c r="O25" i="48"/>
  <c r="Q25" i="48" s="1"/>
  <c r="D25" i="48" s="1"/>
  <c r="AE3" i="47"/>
  <c r="AG3" i="47" s="1"/>
  <c r="AE10" i="47"/>
  <c r="AG10" i="47" s="1"/>
  <c r="D10" i="47" s="1"/>
  <c r="AE7" i="47"/>
  <c r="AG7" i="47" s="1"/>
  <c r="O17" i="48"/>
  <c r="Q17" i="48" s="1"/>
  <c r="AE15" i="47"/>
  <c r="AG15" i="47" s="1"/>
  <c r="D15" i="47" s="1"/>
  <c r="AE77" i="47"/>
  <c r="AG77" i="47" s="1"/>
  <c r="D77" i="47" s="1"/>
  <c r="AE63" i="47"/>
  <c r="AG63" i="47" s="1"/>
  <c r="D63" i="47" s="1"/>
  <c r="AE61" i="47"/>
  <c r="AG61" i="47" s="1"/>
  <c r="D61" i="47" s="1"/>
  <c r="AE52" i="47"/>
  <c r="AG52" i="47" s="1"/>
  <c r="AE37" i="47"/>
  <c r="AG37" i="47" s="1"/>
  <c r="D37" i="47" s="1"/>
  <c r="AE32" i="47"/>
  <c r="AG32" i="47" s="1"/>
  <c r="D32" i="47" s="1"/>
  <c r="AE29" i="47"/>
  <c r="AG29" i="47" s="1"/>
  <c r="D29" i="47" s="1"/>
  <c r="AE21" i="47"/>
  <c r="AG21" i="47" s="1"/>
  <c r="D21" i="47" s="1"/>
  <c r="AE5" i="47"/>
  <c r="AG5" i="47" s="1"/>
  <c r="D5" i="47" s="1"/>
  <c r="AE72" i="47"/>
  <c r="AG72" i="47" s="1"/>
  <c r="D72" i="47" s="1"/>
  <c r="AE65" i="47"/>
  <c r="AG65" i="47" s="1"/>
  <c r="D65" i="47" s="1"/>
  <c r="AE56" i="47"/>
  <c r="AG56" i="47" s="1"/>
  <c r="D56" i="47" s="1"/>
  <c r="AE54" i="47"/>
  <c r="AG54" i="47" s="1"/>
  <c r="D54" i="47" s="1"/>
  <c r="AE42" i="47"/>
  <c r="AG42" i="47" s="1"/>
  <c r="D42" i="47" s="1"/>
  <c r="AE26" i="47"/>
  <c r="AG26" i="47" s="1"/>
  <c r="AE67" i="47"/>
  <c r="AG67" i="47" s="1"/>
  <c r="D67" i="47" s="1"/>
  <c r="AE58" i="47"/>
  <c r="AG58" i="47" s="1"/>
  <c r="D58" i="47" s="1"/>
  <c r="AE49" i="47"/>
  <c r="AG49" i="47" s="1"/>
  <c r="D49" i="47" s="1"/>
  <c r="AE44" i="47"/>
  <c r="AG44" i="47" s="1"/>
  <c r="D44" i="47" s="1"/>
  <c r="AE34" i="47"/>
  <c r="AG34" i="47" s="1"/>
  <c r="AE17" i="47"/>
  <c r="AG17" i="47" s="1"/>
  <c r="D17" i="47" s="1"/>
  <c r="AE74" i="47"/>
  <c r="AG74" i="47" s="1"/>
  <c r="D74" i="47" s="1"/>
  <c r="AE76" i="47"/>
  <c r="AG76" i="47" s="1"/>
  <c r="AE69" i="47"/>
  <c r="AG69" i="47" s="1"/>
  <c r="D69" i="47" s="1"/>
  <c r="AE60" i="47"/>
  <c r="AG60" i="47" s="1"/>
  <c r="D60" i="47" s="1"/>
  <c r="AE51" i="47"/>
  <c r="AG51" i="47" s="1"/>
  <c r="D51" i="47" s="1"/>
  <c r="AE46" i="47"/>
  <c r="AG46" i="47" s="1"/>
  <c r="D46" i="47" s="1"/>
  <c r="AE36" i="47"/>
  <c r="AG36" i="47" s="1"/>
  <c r="D36" i="47" s="1"/>
  <c r="AE28" i="47"/>
  <c r="AG28" i="47" s="1"/>
  <c r="I4" i="49"/>
  <c r="G5" i="49"/>
  <c r="Q5" i="49"/>
  <c r="Q8" i="49" s="1"/>
  <c r="AE18" i="47"/>
  <c r="AG18" i="47" s="1"/>
  <c r="D18" i="47" s="1"/>
  <c r="AE8" i="47"/>
  <c r="AG8" i="47" s="1"/>
  <c r="D8" i="47" s="1"/>
  <c r="AE9" i="47"/>
  <c r="AG9" i="47" s="1"/>
  <c r="D9" i="47" s="1"/>
  <c r="AE13" i="47"/>
  <c r="AG13" i="47" s="1"/>
  <c r="D13" i="47" s="1"/>
  <c r="P5" i="49"/>
  <c r="P8" i="49" s="1"/>
  <c r="AE20" i="47"/>
  <c r="AG20" i="47" s="1"/>
  <c r="D20" i="47" s="1"/>
  <c r="AE14" i="47"/>
  <c r="AG14" i="47" s="1"/>
  <c r="D14" i="47" s="1"/>
  <c r="O5" i="48"/>
  <c r="Q5" i="48" s="1"/>
  <c r="D5" i="48" s="1"/>
  <c r="O13" i="48"/>
  <c r="Q13" i="48" s="1"/>
  <c r="D13" i="48" s="1"/>
  <c r="O21" i="48"/>
  <c r="Q21" i="48" s="1"/>
  <c r="D21" i="48" s="1"/>
  <c r="O29" i="48"/>
  <c r="Q29" i="48" s="1"/>
  <c r="D29" i="48" s="1"/>
  <c r="O37" i="48"/>
  <c r="Q37" i="48" s="1"/>
  <c r="D37" i="48" s="1"/>
  <c r="O45" i="48"/>
  <c r="Q45" i="48" s="1"/>
  <c r="D45" i="48" s="1"/>
  <c r="O53" i="48"/>
  <c r="Q53" i="48" s="1"/>
  <c r="D53" i="48" s="1"/>
  <c r="O61" i="48"/>
  <c r="Q61" i="48" s="1"/>
  <c r="D61" i="48" s="1"/>
  <c r="O69" i="48"/>
  <c r="Q69" i="48" s="1"/>
  <c r="D69" i="48" s="1"/>
  <c r="O77" i="48"/>
  <c r="Q77" i="48" s="1"/>
  <c r="D77" i="48" s="1"/>
  <c r="O4" i="48"/>
  <c r="Q4" i="48" s="1"/>
  <c r="D4" i="48" s="1"/>
  <c r="O12" i="48"/>
  <c r="Q12" i="48" s="1"/>
  <c r="D12" i="48" s="1"/>
  <c r="O20" i="48"/>
  <c r="Q20" i="48" s="1"/>
  <c r="D20" i="48" s="1"/>
  <c r="O28" i="48"/>
  <c r="Q28" i="48" s="1"/>
  <c r="D28" i="48" s="1"/>
  <c r="O36" i="48"/>
  <c r="Q36" i="48" s="1"/>
  <c r="D36" i="48" s="1"/>
  <c r="O44" i="48"/>
  <c r="Q44" i="48" s="1"/>
  <c r="D44" i="48" s="1"/>
  <c r="O52" i="48"/>
  <c r="Q52" i="48" s="1"/>
  <c r="O60" i="48"/>
  <c r="Q60" i="48" s="1"/>
  <c r="D60" i="48" s="1"/>
  <c r="O68" i="48"/>
  <c r="Q68" i="48" s="1"/>
  <c r="D68" i="48" s="1"/>
  <c r="O76" i="48"/>
  <c r="Q76" i="48" s="1"/>
  <c r="D76" i="48" s="1"/>
  <c r="O3" i="48"/>
  <c r="Q3" i="48" s="1"/>
  <c r="O11" i="48"/>
  <c r="Q11" i="48" s="1"/>
  <c r="D11" i="48" s="1"/>
  <c r="O19" i="48"/>
  <c r="Q19" i="48" s="1"/>
  <c r="D19" i="48" s="1"/>
  <c r="O27" i="48"/>
  <c r="Q27" i="48" s="1"/>
  <c r="D27" i="48" s="1"/>
  <c r="O35" i="48"/>
  <c r="Q35" i="48" s="1"/>
  <c r="D35" i="48" s="1"/>
  <c r="O43" i="48"/>
  <c r="Q43" i="48" s="1"/>
  <c r="D43" i="48" s="1"/>
  <c r="O51" i="48"/>
  <c r="Q51" i="48" s="1"/>
  <c r="D51" i="48" s="1"/>
  <c r="O59" i="48"/>
  <c r="Q59" i="48" s="1"/>
  <c r="D59" i="48" s="1"/>
  <c r="O67" i="48"/>
  <c r="Q67" i="48" s="1"/>
  <c r="D67" i="48" s="1"/>
  <c r="O75" i="48"/>
  <c r="Q75" i="48" s="1"/>
  <c r="D75" i="48" s="1"/>
  <c r="O8" i="48"/>
  <c r="Q8" i="48" s="1"/>
  <c r="D8" i="48" s="1"/>
  <c r="O16" i="48"/>
  <c r="Q16" i="48" s="1"/>
  <c r="D16" i="48" s="1"/>
  <c r="O24" i="48"/>
  <c r="Q24" i="48" s="1"/>
  <c r="D24" i="48" s="1"/>
  <c r="O32" i="48"/>
  <c r="Q32" i="48" s="1"/>
  <c r="D32" i="48" s="1"/>
  <c r="O40" i="48"/>
  <c r="Q40" i="48" s="1"/>
  <c r="D40" i="48" s="1"/>
  <c r="O48" i="48"/>
  <c r="Q48" i="48" s="1"/>
  <c r="D48" i="48" s="1"/>
  <c r="O56" i="48"/>
  <c r="Q56" i="48" s="1"/>
  <c r="D56" i="48" s="1"/>
  <c r="O64" i="48"/>
  <c r="Q64" i="48" s="1"/>
  <c r="D64" i="48" s="1"/>
  <c r="O72" i="48"/>
  <c r="Q72" i="48" s="1"/>
  <c r="D72" i="48" s="1"/>
  <c r="O7" i="48"/>
  <c r="Q7" i="48" s="1"/>
  <c r="D7" i="48" s="1"/>
  <c r="O15" i="48"/>
  <c r="Q15" i="48" s="1"/>
  <c r="D15" i="48" s="1"/>
  <c r="O23" i="48"/>
  <c r="Q23" i="48" s="1"/>
  <c r="D23" i="48" s="1"/>
  <c r="O31" i="48"/>
  <c r="Q31" i="48" s="1"/>
  <c r="D31" i="48" s="1"/>
  <c r="O39" i="48"/>
  <c r="Q39" i="48" s="1"/>
  <c r="D39" i="48" s="1"/>
  <c r="O47" i="48"/>
  <c r="Q47" i="48" s="1"/>
  <c r="D47" i="48" s="1"/>
  <c r="O55" i="48"/>
  <c r="Q55" i="48" s="1"/>
  <c r="D55" i="48" s="1"/>
  <c r="I3" i="49"/>
  <c r="AE30" i="47"/>
  <c r="AG30" i="47" s="1"/>
  <c r="D30" i="47" s="1"/>
  <c r="AE22" i="47"/>
  <c r="AG22" i="47" s="1"/>
  <c r="AE11" i="47"/>
  <c r="AG11" i="47" s="1"/>
  <c r="AE4" i="47"/>
  <c r="AG4" i="47" s="1"/>
  <c r="D4" i="47" s="1"/>
  <c r="O22" i="48"/>
  <c r="Q22" i="48" s="1"/>
  <c r="D22" i="48" s="1"/>
  <c r="O18" i="48"/>
  <c r="Q18" i="48" s="1"/>
  <c r="D18" i="48" s="1"/>
  <c r="AE47" i="47"/>
  <c r="AG47" i="47" s="1"/>
  <c r="D47" i="47" s="1"/>
  <c r="AE39" i="47"/>
  <c r="AG39" i="47" s="1"/>
  <c r="D39" i="47" s="1"/>
  <c r="AE31" i="47"/>
  <c r="AG31" i="47" s="1"/>
  <c r="D31" i="47" s="1"/>
  <c r="AE16" i="47"/>
  <c r="AG16" i="47" s="1"/>
  <c r="D16" i="47" s="1"/>
  <c r="AE6" i="47"/>
  <c r="AG6" i="47" s="1"/>
  <c r="D6" i="47" s="1"/>
  <c r="O30" i="48"/>
  <c r="Q30" i="48" s="1"/>
  <c r="D30" i="48" s="1"/>
  <c r="O26" i="48"/>
  <c r="Q26" i="48" s="1"/>
  <c r="D26" i="48" s="1"/>
  <c r="F3" i="49"/>
  <c r="B47" i="48" l="1"/>
  <c r="B20" i="48"/>
  <c r="B6" i="47"/>
  <c r="B64" i="48"/>
  <c r="B4" i="47"/>
  <c r="B55" i="48"/>
  <c r="B43" i="47"/>
  <c r="D41" i="47"/>
  <c r="B9" i="47"/>
  <c r="D58" i="48"/>
  <c r="B44" i="48"/>
  <c r="B26" i="47"/>
  <c r="B76" i="48"/>
  <c r="B51" i="47"/>
  <c r="B68" i="47"/>
  <c r="B25" i="47"/>
  <c r="B6" i="48"/>
  <c r="B27" i="47"/>
  <c r="B14" i="47"/>
  <c r="D25" i="47"/>
  <c r="B60" i="47"/>
  <c r="B65" i="48"/>
  <c r="B40" i="47"/>
  <c r="B21" i="47"/>
  <c r="B39" i="48"/>
  <c r="B58" i="47"/>
  <c r="B5" i="47"/>
  <c r="D7" i="47"/>
  <c r="B59" i="47"/>
  <c r="B8" i="48"/>
  <c r="B74" i="48"/>
  <c r="B67" i="47"/>
  <c r="B56" i="47"/>
  <c r="B49" i="47"/>
  <c r="B24" i="48"/>
  <c r="B35" i="47"/>
  <c r="B30" i="47"/>
  <c r="B76" i="47"/>
  <c r="B12" i="48"/>
  <c r="B23" i="47"/>
  <c r="B33" i="47"/>
  <c r="B36" i="47"/>
  <c r="D17" i="48"/>
  <c r="B35" i="48"/>
  <c r="B41" i="47"/>
  <c r="B30" i="48"/>
  <c r="B39" i="47"/>
  <c r="B12" i="47"/>
  <c r="B15" i="48"/>
  <c r="B20" i="47"/>
  <c r="B57" i="48"/>
  <c r="B7" i="48"/>
  <c r="B24" i="47"/>
  <c r="B63" i="47"/>
  <c r="B4" i="48"/>
  <c r="B51" i="48"/>
  <c r="B37" i="47"/>
  <c r="B22" i="47"/>
  <c r="D28" i="47"/>
  <c r="B18" i="47"/>
  <c r="D76" i="47"/>
  <c r="B7" i="47"/>
  <c r="D52" i="47"/>
  <c r="B47" i="47"/>
  <c r="D26" i="47"/>
  <c r="B57" i="47"/>
  <c r="D34" i="47"/>
  <c r="B44" i="47"/>
  <c r="B10" i="48"/>
  <c r="B16" i="48"/>
  <c r="B43" i="48"/>
  <c r="B70" i="47"/>
  <c r="B22" i="48"/>
  <c r="B46" i="47"/>
  <c r="B52" i="47"/>
  <c r="B45" i="47"/>
  <c r="B29" i="47"/>
  <c r="B65" i="47"/>
  <c r="B69" i="47"/>
  <c r="B11" i="47"/>
  <c r="B27" i="48"/>
  <c r="B37" i="48"/>
  <c r="B72" i="47"/>
  <c r="B61" i="47"/>
  <c r="B74" i="47"/>
  <c r="B64" i="47"/>
  <c r="B67" i="48"/>
  <c r="B59" i="48"/>
  <c r="B38" i="47"/>
  <c r="B34" i="47"/>
  <c r="B55" i="47"/>
  <c r="B60" i="48"/>
  <c r="B75" i="47"/>
  <c r="B69" i="48"/>
  <c r="B10" i="47"/>
  <c r="B49" i="48"/>
  <c r="B25" i="48"/>
  <c r="B5" i="48"/>
  <c r="B50" i="47"/>
  <c r="B9" i="48"/>
  <c r="B3" i="47"/>
  <c r="B36" i="48"/>
  <c r="B40" i="48"/>
  <c r="B56" i="48"/>
  <c r="B29" i="48"/>
  <c r="B32" i="47"/>
  <c r="B41" i="48"/>
  <c r="B48" i="48"/>
  <c r="B19" i="48"/>
  <c r="B28" i="48"/>
  <c r="B73" i="48"/>
  <c r="B18" i="48"/>
  <c r="B38" i="48"/>
  <c r="B19" i="47"/>
  <c r="B42" i="47"/>
  <c r="B71" i="47"/>
  <c r="D22" i="47"/>
  <c r="B3" i="48"/>
  <c r="J3" i="49"/>
  <c r="D3" i="48"/>
  <c r="C10" i="48"/>
  <c r="C18" i="48"/>
  <c r="C26" i="48"/>
  <c r="C34" i="48"/>
  <c r="C42" i="48"/>
  <c r="C50" i="48"/>
  <c r="C58" i="48"/>
  <c r="C66" i="48"/>
  <c r="C74" i="48"/>
  <c r="C9" i="48"/>
  <c r="C17" i="48"/>
  <c r="C25" i="48"/>
  <c r="C33" i="48"/>
  <c r="C41" i="48"/>
  <c r="C49" i="48"/>
  <c r="C57" i="48"/>
  <c r="C65" i="48"/>
  <c r="C73" i="48"/>
  <c r="C8" i="48"/>
  <c r="C16" i="48"/>
  <c r="C24" i="48"/>
  <c r="C32" i="48"/>
  <c r="C40" i="48"/>
  <c r="C48" i="48"/>
  <c r="C56" i="48"/>
  <c r="C64" i="48"/>
  <c r="C72" i="48"/>
  <c r="C5" i="48"/>
  <c r="C13" i="48"/>
  <c r="C21" i="48"/>
  <c r="C29" i="48"/>
  <c r="C37" i="48"/>
  <c r="C45" i="48"/>
  <c r="C53" i="48"/>
  <c r="C61" i="48"/>
  <c r="C69" i="48"/>
  <c r="C77" i="48"/>
  <c r="C4" i="48"/>
  <c r="C12" i="48"/>
  <c r="C20" i="48"/>
  <c r="C28" i="48"/>
  <c r="C36" i="48"/>
  <c r="C44" i="48"/>
  <c r="C52" i="48"/>
  <c r="C14" i="48"/>
  <c r="C43" i="48"/>
  <c r="C47" i="48"/>
  <c r="C59" i="48"/>
  <c r="C68" i="48"/>
  <c r="C75" i="48"/>
  <c r="C6" i="48"/>
  <c r="C35" i="48"/>
  <c r="C39" i="48"/>
  <c r="C27" i="48"/>
  <c r="C31" i="48"/>
  <c r="C63" i="48"/>
  <c r="C70" i="48"/>
  <c r="C19" i="48"/>
  <c r="C23" i="48"/>
  <c r="C54" i="48"/>
  <c r="C3" i="48"/>
  <c r="C7" i="48"/>
  <c r="C38" i="48"/>
  <c r="C30" i="48"/>
  <c r="C62" i="48"/>
  <c r="C71" i="48"/>
  <c r="C67" i="48"/>
  <c r="C46" i="48"/>
  <c r="C51" i="48"/>
  <c r="C15" i="48"/>
  <c r="C22" i="48"/>
  <c r="C60" i="48"/>
  <c r="C11" i="48"/>
  <c r="C55" i="48"/>
  <c r="C76" i="48"/>
  <c r="B17" i="47"/>
  <c r="B11" i="48"/>
  <c r="B71" i="48"/>
  <c r="C6" i="47"/>
  <c r="C12" i="47"/>
  <c r="C9" i="47"/>
  <c r="C3" i="47"/>
  <c r="C13" i="47"/>
  <c r="C20" i="47"/>
  <c r="C28" i="47"/>
  <c r="C36" i="47"/>
  <c r="C44" i="47"/>
  <c r="C52" i="47"/>
  <c r="C60" i="47"/>
  <c r="C68" i="47"/>
  <c r="C76" i="47"/>
  <c r="C4" i="47"/>
  <c r="C11" i="47"/>
  <c r="C19" i="47"/>
  <c r="C27" i="47"/>
  <c r="C35" i="47"/>
  <c r="C43" i="47"/>
  <c r="C51" i="47"/>
  <c r="C7" i="47"/>
  <c r="C8" i="47"/>
  <c r="C18" i="47"/>
  <c r="C26" i="47"/>
  <c r="C5" i="47"/>
  <c r="C14" i="47"/>
  <c r="C17" i="47"/>
  <c r="C25" i="47"/>
  <c r="C33" i="47"/>
  <c r="C41" i="47"/>
  <c r="C49" i="47"/>
  <c r="C57" i="47"/>
  <c r="D3" i="47"/>
  <c r="C15" i="47"/>
  <c r="C16" i="47"/>
  <c r="C23" i="47"/>
  <c r="C31" i="47"/>
  <c r="C39" i="47"/>
  <c r="C10" i="47"/>
  <c r="C47" i="47"/>
  <c r="C66" i="47"/>
  <c r="C71" i="47"/>
  <c r="C56" i="47"/>
  <c r="C70" i="47"/>
  <c r="C75" i="47"/>
  <c r="C55" i="47"/>
  <c r="C64" i="47"/>
  <c r="C69" i="47"/>
  <c r="C63" i="47"/>
  <c r="C61" i="47"/>
  <c r="C74" i="47"/>
  <c r="C50" i="47"/>
  <c r="C22" i="47"/>
  <c r="C24" i="47"/>
  <c r="C38" i="47"/>
  <c r="C46" i="47"/>
  <c r="C59" i="47"/>
  <c r="C65" i="47"/>
  <c r="C30" i="47"/>
  <c r="C40" i="47"/>
  <c r="C45" i="47"/>
  <c r="C21" i="47"/>
  <c r="C32" i="47"/>
  <c r="C37" i="47"/>
  <c r="C42" i="47"/>
  <c r="C48" i="47"/>
  <c r="C54" i="47"/>
  <c r="C58" i="47"/>
  <c r="C62" i="47"/>
  <c r="C67" i="47"/>
  <c r="C72" i="47"/>
  <c r="C34" i="47"/>
  <c r="C73" i="47"/>
  <c r="C29" i="47"/>
  <c r="C53" i="47"/>
  <c r="C77" i="47"/>
  <c r="F5" i="49"/>
  <c r="H5" i="49"/>
  <c r="B58" i="48"/>
  <c r="B77" i="48"/>
  <c r="B62" i="47"/>
  <c r="B28" i="47"/>
  <c r="B21" i="48"/>
  <c r="B53" i="47"/>
  <c r="B13" i="48"/>
  <c r="B63" i="48"/>
  <c r="B14" i="48"/>
  <c r="J4" i="49"/>
  <c r="B50" i="48"/>
  <c r="B8" i="47"/>
  <c r="B54" i="47"/>
  <c r="B66" i="48"/>
  <c r="B68" i="48"/>
  <c r="B31" i="48"/>
  <c r="B53" i="48"/>
  <c r="B26" i="48"/>
  <c r="B46" i="48"/>
  <c r="B70" i="48"/>
  <c r="B77" i="47"/>
  <c r="B13" i="47"/>
  <c r="D11" i="47"/>
  <c r="B66" i="47"/>
  <c r="B23" i="48"/>
  <c r="B61" i="48"/>
  <c r="B54" i="48"/>
  <c r="B62" i="48"/>
  <c r="B48" i="47"/>
  <c r="B75" i="48"/>
  <c r="B45" i="48"/>
  <c r="B15" i="47"/>
  <c r="B33" i="48"/>
  <c r="D52" i="48"/>
  <c r="B42" i="48"/>
  <c r="B52" i="48"/>
  <c r="B34" i="48"/>
  <c r="B17" i="48"/>
  <c r="B72" i="48"/>
  <c r="B32" i="48"/>
  <c r="B73" i="47"/>
  <c r="B31" i="47"/>
  <c r="B16" i="47"/>
  <c r="Q4" i="47" l="1"/>
  <c r="Q3" i="47"/>
  <c r="Q9" i="47"/>
  <c r="Q2" i="47"/>
  <c r="Q6" i="47"/>
  <c r="I5" i="49"/>
  <c r="G6" i="49"/>
  <c r="O4" i="47"/>
  <c r="O6" i="47"/>
  <c r="O3" i="47"/>
  <c r="O2" i="47"/>
  <c r="O9" i="47"/>
  <c r="P4" i="47"/>
  <c r="P6" i="47"/>
  <c r="P2" i="47"/>
  <c r="P3" i="47"/>
  <c r="P9" i="47"/>
  <c r="Q5" i="47" l="1"/>
  <c r="Q8" i="47" s="1"/>
  <c r="U4" i="47"/>
  <c r="U9" i="47"/>
  <c r="U2" i="47"/>
  <c r="Q7" i="47"/>
  <c r="T9" i="47"/>
  <c r="T2" i="47"/>
  <c r="O7" i="47"/>
  <c r="T6" i="47"/>
  <c r="T3" i="47"/>
  <c r="O5" i="47"/>
  <c r="U3" i="47"/>
  <c r="P5" i="47"/>
  <c r="T4" i="47"/>
  <c r="H6" i="49"/>
  <c r="F6" i="49"/>
  <c r="P7" i="47"/>
  <c r="U6" i="47"/>
  <c r="J5" i="49"/>
  <c r="U7" i="47" l="1"/>
  <c r="P8" i="47"/>
  <c r="U8" i="47" s="1"/>
  <c r="U5" i="47"/>
  <c r="T5" i="47"/>
  <c r="O8" i="47"/>
  <c r="R5" i="47"/>
  <c r="S5" i="47" s="1"/>
  <c r="I6" i="49"/>
  <c r="G7" i="49"/>
  <c r="T7" i="47"/>
  <c r="T8" i="47" l="1"/>
  <c r="R4" i="47"/>
  <c r="G2" i="47" s="1"/>
  <c r="R3" i="47"/>
  <c r="S3" i="47" s="1"/>
  <c r="J6" i="49"/>
  <c r="H7" i="49"/>
  <c r="G8" i="49" l="1"/>
  <c r="I7" i="49"/>
  <c r="F7" i="49"/>
  <c r="H2" i="47"/>
  <c r="F2" i="47" s="1"/>
  <c r="J7" i="49" l="1"/>
  <c r="I2" i="47"/>
  <c r="G3" i="47"/>
  <c r="H8" i="49"/>
  <c r="F8" i="49" s="1"/>
  <c r="J2" i="47" l="1"/>
  <c r="H3" i="47"/>
  <c r="I8" i="49"/>
  <c r="G9" i="49"/>
  <c r="J8" i="49" l="1"/>
  <c r="H9" i="49"/>
  <c r="F9" i="49" s="1"/>
  <c r="G4" i="47"/>
  <c r="I3" i="47"/>
  <c r="F3" i="47"/>
  <c r="J3" i="47" l="1"/>
  <c r="H4" i="47"/>
  <c r="F4" i="47" s="1"/>
  <c r="I9" i="49"/>
  <c r="G10" i="49"/>
  <c r="H10" i="49" l="1"/>
  <c r="F10" i="49" s="1"/>
  <c r="I4" i="47"/>
  <c r="G5" i="47"/>
  <c r="J9" i="49"/>
  <c r="J4" i="47" l="1"/>
  <c r="H5" i="47"/>
  <c r="I10" i="49"/>
  <c r="G11" i="49"/>
  <c r="J10" i="49" l="1"/>
  <c r="H11" i="49"/>
  <c r="F11" i="49" s="1"/>
  <c r="I5" i="47"/>
  <c r="G6" i="47"/>
  <c r="F5" i="47"/>
  <c r="A181" i="46"/>
  <c r="A180" i="46"/>
  <c r="A179" i="46"/>
  <c r="A178" i="46"/>
  <c r="A177" i="46"/>
  <c r="A176" i="46"/>
  <c r="A175" i="46"/>
  <c r="A174" i="46"/>
  <c r="A173" i="46"/>
  <c r="A172" i="46"/>
  <c r="A171" i="46"/>
  <c r="A170" i="46"/>
  <c r="A169" i="46"/>
  <c r="A168" i="46"/>
  <c r="A167" i="46"/>
  <c r="A166" i="46"/>
  <c r="A165" i="46"/>
  <c r="A164" i="46"/>
  <c r="A163" i="46"/>
  <c r="A162" i="46"/>
  <c r="A161" i="46"/>
  <c r="A160" i="46"/>
  <c r="A159" i="46"/>
  <c r="A158" i="46"/>
  <c r="A157" i="46"/>
  <c r="A156" i="46"/>
  <c r="A155" i="46"/>
  <c r="A154" i="46"/>
  <c r="A153" i="46"/>
  <c r="A152" i="46"/>
  <c r="A151" i="46"/>
  <c r="A150" i="46"/>
  <c r="A149" i="46"/>
  <c r="A148" i="46"/>
  <c r="A147" i="46"/>
  <c r="A146" i="46"/>
  <c r="A145" i="46"/>
  <c r="A144" i="46"/>
  <c r="A143" i="46"/>
  <c r="A142" i="46"/>
  <c r="A141" i="46"/>
  <c r="A140" i="46"/>
  <c r="A139" i="46"/>
  <c r="A138" i="46"/>
  <c r="A137" i="46"/>
  <c r="A136" i="46"/>
  <c r="A135" i="46"/>
  <c r="A134" i="46"/>
  <c r="A133" i="46"/>
  <c r="A132" i="46"/>
  <c r="A131" i="46"/>
  <c r="A130" i="46"/>
  <c r="A129" i="46"/>
  <c r="A128" i="46"/>
  <c r="A127" i="46"/>
  <c r="A126" i="46"/>
  <c r="A125" i="46"/>
  <c r="A124" i="46"/>
  <c r="A123" i="46"/>
  <c r="A122" i="46"/>
  <c r="A121" i="46"/>
  <c r="A120" i="46"/>
  <c r="A119" i="46"/>
  <c r="A118" i="46"/>
  <c r="A117" i="46"/>
  <c r="A116" i="46"/>
  <c r="A115" i="46"/>
  <c r="A114" i="46"/>
  <c r="A113" i="46"/>
  <c r="A112" i="46"/>
  <c r="A111" i="46"/>
  <c r="A110" i="46"/>
  <c r="A109" i="46"/>
  <c r="A108" i="46"/>
  <c r="A107" i="46"/>
  <c r="A106" i="46"/>
  <c r="A105" i="46"/>
  <c r="A104" i="46"/>
  <c r="A103" i="46"/>
  <c r="A102" i="46"/>
  <c r="A101" i="46"/>
  <c r="A100" i="46"/>
  <c r="A99" i="46"/>
  <c r="A98" i="46"/>
  <c r="BB86" i="46"/>
  <c r="AT86" i="46"/>
  <c r="AO86" i="46"/>
  <c r="BB85" i="46"/>
  <c r="AT85" i="46"/>
  <c r="AO85" i="46"/>
  <c r="BB84" i="46"/>
  <c r="AT84" i="46"/>
  <c r="AO84" i="46"/>
  <c r="BB83" i="46"/>
  <c r="AT83" i="46"/>
  <c r="AO83" i="46"/>
  <c r="BB82" i="46"/>
  <c r="AT82" i="46"/>
  <c r="AO82" i="46"/>
  <c r="BB81" i="46"/>
  <c r="AT81" i="46"/>
  <c r="AO81" i="46"/>
  <c r="BB80" i="46"/>
  <c r="AT80" i="46"/>
  <c r="AO80" i="46"/>
  <c r="BB79" i="46"/>
  <c r="AT79" i="46"/>
  <c r="AO79" i="46"/>
  <c r="BB78" i="46"/>
  <c r="AT78" i="46"/>
  <c r="AO78" i="46"/>
  <c r="BB77" i="46"/>
  <c r="AT77" i="46"/>
  <c r="AO77" i="46"/>
  <c r="BB76" i="46"/>
  <c r="AT76" i="46"/>
  <c r="AO76" i="46"/>
  <c r="BB75" i="46"/>
  <c r="AT75" i="46"/>
  <c r="AO75" i="46"/>
  <c r="BB74" i="46"/>
  <c r="AT74" i="46"/>
  <c r="AO74" i="46"/>
  <c r="BB73" i="46"/>
  <c r="AT73" i="46"/>
  <c r="AO73" i="46"/>
  <c r="BB72" i="46"/>
  <c r="AT72" i="46"/>
  <c r="AO72" i="46"/>
  <c r="BB71" i="46"/>
  <c r="AT71" i="46"/>
  <c r="AO71" i="46"/>
  <c r="BB70" i="46"/>
  <c r="AT70" i="46"/>
  <c r="AO70" i="46"/>
  <c r="BB69" i="46"/>
  <c r="AT69" i="46"/>
  <c r="AO69" i="46"/>
  <c r="BB68" i="46"/>
  <c r="AT68" i="46"/>
  <c r="AO68" i="46"/>
  <c r="BB67" i="46"/>
  <c r="AT67" i="46"/>
  <c r="AO67" i="46"/>
  <c r="BB66" i="46"/>
  <c r="AT66" i="46"/>
  <c r="AO66" i="46"/>
  <c r="BB65" i="46"/>
  <c r="AT65" i="46"/>
  <c r="AO65" i="46"/>
  <c r="BB64" i="46"/>
  <c r="AT64" i="46"/>
  <c r="AO64" i="46"/>
  <c r="BB63" i="46"/>
  <c r="AT63" i="46"/>
  <c r="AO63" i="46"/>
  <c r="BB62" i="46"/>
  <c r="AT62" i="46"/>
  <c r="AO62" i="46"/>
  <c r="BB61" i="46"/>
  <c r="AT61" i="46"/>
  <c r="AO61" i="46"/>
  <c r="BB60" i="46"/>
  <c r="AT60" i="46"/>
  <c r="AO60" i="46"/>
  <c r="BB59" i="46"/>
  <c r="AT59" i="46"/>
  <c r="AO59" i="46"/>
  <c r="BB58" i="46"/>
  <c r="AT58" i="46"/>
  <c r="AO58" i="46"/>
  <c r="BB57" i="46"/>
  <c r="AT57" i="46"/>
  <c r="AO57" i="46"/>
  <c r="BB56" i="46"/>
  <c r="AT56" i="46"/>
  <c r="AO56" i="46"/>
  <c r="BB55" i="46"/>
  <c r="AT55" i="46"/>
  <c r="AO55" i="46"/>
  <c r="BB54" i="46"/>
  <c r="AT54" i="46"/>
  <c r="AO54" i="46"/>
  <c r="BB53" i="46"/>
  <c r="AT53" i="46"/>
  <c r="AO53" i="46"/>
  <c r="BB52" i="46"/>
  <c r="AT52" i="46"/>
  <c r="AO52" i="46"/>
  <c r="BB51" i="46"/>
  <c r="AT51" i="46"/>
  <c r="AO51" i="46"/>
  <c r="BB50" i="46"/>
  <c r="AT50" i="46"/>
  <c r="AO50" i="46"/>
  <c r="BB49" i="46"/>
  <c r="AT49" i="46"/>
  <c r="AO49" i="46"/>
  <c r="BB48" i="46"/>
  <c r="AT48" i="46"/>
  <c r="AO48" i="46"/>
  <c r="BB47" i="46"/>
  <c r="AT47" i="46"/>
  <c r="AO47" i="46"/>
  <c r="BB46" i="46"/>
  <c r="AT46" i="46"/>
  <c r="AO46" i="46"/>
  <c r="BB45" i="46"/>
  <c r="AT45" i="46"/>
  <c r="AO45" i="46"/>
  <c r="BB44" i="46"/>
  <c r="AT44" i="46"/>
  <c r="AO44" i="46"/>
  <c r="BB43" i="46"/>
  <c r="AT43" i="46"/>
  <c r="AO43" i="46"/>
  <c r="BB42" i="46"/>
  <c r="AT42" i="46"/>
  <c r="AO42" i="46"/>
  <c r="BB41" i="46"/>
  <c r="AT41" i="46"/>
  <c r="AO41" i="46"/>
  <c r="BB40" i="46"/>
  <c r="AT40" i="46"/>
  <c r="AO40" i="46"/>
  <c r="BB39" i="46"/>
  <c r="AT39" i="46"/>
  <c r="AO39" i="46"/>
  <c r="BB38" i="46"/>
  <c r="AT38" i="46"/>
  <c r="AO38" i="46"/>
  <c r="BB37" i="46"/>
  <c r="AT37" i="46"/>
  <c r="AO37" i="46"/>
  <c r="BB36" i="46"/>
  <c r="AT36" i="46"/>
  <c r="AO36" i="46"/>
  <c r="BB35" i="46"/>
  <c r="AT35" i="46"/>
  <c r="AO35" i="46"/>
  <c r="BB34" i="46"/>
  <c r="AT34" i="46"/>
  <c r="AO34" i="46"/>
  <c r="BB33" i="46"/>
  <c r="AT33" i="46"/>
  <c r="AO33" i="46"/>
  <c r="BB32" i="46"/>
  <c r="AT32" i="46"/>
  <c r="AO32" i="46"/>
  <c r="BB31" i="46"/>
  <c r="AT31" i="46"/>
  <c r="AO31" i="46"/>
  <c r="BB30" i="46"/>
  <c r="AT30" i="46"/>
  <c r="AO30" i="46"/>
  <c r="BB29" i="46"/>
  <c r="AT29" i="46"/>
  <c r="AO29" i="46"/>
  <c r="BB28" i="46"/>
  <c r="AT28" i="46"/>
  <c r="AO28" i="46"/>
  <c r="BB27" i="46"/>
  <c r="AT27" i="46"/>
  <c r="AO27" i="46"/>
  <c r="BB26" i="46"/>
  <c r="AT26" i="46"/>
  <c r="AO26" i="46"/>
  <c r="BB25" i="46"/>
  <c r="AT25" i="46"/>
  <c r="AO25" i="46"/>
  <c r="BB24" i="46"/>
  <c r="AT24" i="46"/>
  <c r="AO24" i="46"/>
  <c r="BB23" i="46"/>
  <c r="AT23" i="46"/>
  <c r="AO23" i="46"/>
  <c r="BB22" i="46"/>
  <c r="AT22" i="46"/>
  <c r="AO22" i="46"/>
  <c r="BB21" i="46"/>
  <c r="AT21" i="46"/>
  <c r="AO21" i="46"/>
  <c r="BB20" i="46"/>
  <c r="AT20" i="46"/>
  <c r="AO20" i="46"/>
  <c r="BB19" i="46"/>
  <c r="AT19" i="46"/>
  <c r="AO19" i="46"/>
  <c r="BB18" i="46"/>
  <c r="AT18" i="46"/>
  <c r="AR18" i="46"/>
  <c r="AR22" i="46" s="1"/>
  <c r="AO18" i="46"/>
  <c r="BB17" i="46"/>
  <c r="AT17" i="46"/>
  <c r="AO17" i="46"/>
  <c r="BB16" i="46"/>
  <c r="AT16" i="46"/>
  <c r="AO16" i="46"/>
  <c r="BB15" i="46"/>
  <c r="AT15" i="46"/>
  <c r="AO15" i="46"/>
  <c r="BB14" i="46"/>
  <c r="AX14" i="46"/>
  <c r="AX18" i="46" s="1"/>
  <c r="AT14" i="46"/>
  <c r="AR14" i="46"/>
  <c r="AQ14" i="46" s="1"/>
  <c r="AO14" i="46"/>
  <c r="BB13" i="46"/>
  <c r="AT13" i="46"/>
  <c r="AR13" i="46"/>
  <c r="AR17" i="46" s="1"/>
  <c r="AO13" i="46"/>
  <c r="BB12" i="46"/>
  <c r="AX12" i="46"/>
  <c r="AT12" i="46"/>
  <c r="AO12" i="46"/>
  <c r="BB11" i="46"/>
  <c r="AT11" i="46"/>
  <c r="AO11" i="46"/>
  <c r="BB10" i="46"/>
  <c r="AX10" i="46"/>
  <c r="AT10" i="46"/>
  <c r="AR10" i="46"/>
  <c r="AQ10" i="46" s="1"/>
  <c r="AO10" i="46"/>
  <c r="BB9" i="46"/>
  <c r="AX9" i="46"/>
  <c r="AX13" i="46" s="1"/>
  <c r="AT9" i="46"/>
  <c r="AR9" i="46"/>
  <c r="AQ9" i="46"/>
  <c r="AO9" i="46"/>
  <c r="BB8" i="46"/>
  <c r="AX8" i="46"/>
  <c r="AT8" i="46"/>
  <c r="AR8" i="46"/>
  <c r="AQ8" i="46" s="1"/>
  <c r="AO8" i="46"/>
  <c r="BB7" i="46"/>
  <c r="AX7" i="46"/>
  <c r="AX11" i="46" s="1"/>
  <c r="AT7" i="46"/>
  <c r="AR7" i="46"/>
  <c r="AR11" i="46" s="1"/>
  <c r="AR15" i="46" s="1"/>
  <c r="AQ7" i="46"/>
  <c r="AO7" i="46"/>
  <c r="BB6" i="46"/>
  <c r="AT6" i="46"/>
  <c r="AQ6" i="46"/>
  <c r="AO6" i="46"/>
  <c r="BB5" i="46"/>
  <c r="AT5" i="46"/>
  <c r="AQ5" i="46"/>
  <c r="AO5" i="46"/>
  <c r="BB4" i="46"/>
  <c r="AT4" i="46"/>
  <c r="AQ4" i="46"/>
  <c r="AO4" i="46"/>
  <c r="BB3" i="46"/>
  <c r="AT3" i="46"/>
  <c r="AQ3" i="46"/>
  <c r="AO3" i="46"/>
  <c r="H6" i="47" l="1"/>
  <c r="I11" i="49"/>
  <c r="G12" i="49"/>
  <c r="J5" i="47"/>
  <c r="AP9" i="46"/>
  <c r="AS9" i="46" s="1"/>
  <c r="D9" i="46" s="1"/>
  <c r="AP21" i="46"/>
  <c r="AX22" i="46"/>
  <c r="AX15" i="46"/>
  <c r="AQ17" i="46"/>
  <c r="AR21" i="46"/>
  <c r="AX17" i="46"/>
  <c r="AR26" i="46"/>
  <c r="AQ22" i="46"/>
  <c r="AR19" i="46"/>
  <c r="AQ15" i="46"/>
  <c r="AP11" i="46"/>
  <c r="AQ11" i="46"/>
  <c r="AR12" i="46"/>
  <c r="AX16" i="46"/>
  <c r="AQ18" i="46"/>
  <c r="AP30" i="46"/>
  <c r="AP41" i="46"/>
  <c r="AP15" i="46"/>
  <c r="AS15" i="46" s="1"/>
  <c r="D15" i="46" s="1"/>
  <c r="AP37" i="46"/>
  <c r="AP16" i="46"/>
  <c r="AP20" i="46"/>
  <c r="AP6" i="46"/>
  <c r="AS6" i="46" s="1"/>
  <c r="D6" i="46" s="1"/>
  <c r="AP74" i="46"/>
  <c r="AT88" i="46"/>
  <c r="AP19" i="46"/>
  <c r="AP36" i="46"/>
  <c r="AP13" i="46"/>
  <c r="AP14" i="46"/>
  <c r="AS14" i="46" s="1"/>
  <c r="D14" i="46" s="1"/>
  <c r="AP17" i="46"/>
  <c r="AP86" i="46"/>
  <c r="AP85" i="46"/>
  <c r="AP84" i="46"/>
  <c r="AP83" i="46"/>
  <c r="AP82" i="46"/>
  <c r="AP78" i="46"/>
  <c r="AP73" i="46"/>
  <c r="AP67" i="46"/>
  <c r="AP70" i="46"/>
  <c r="AP79" i="46"/>
  <c r="AP63" i="46"/>
  <c r="AP62" i="46"/>
  <c r="AP61" i="46"/>
  <c r="AP60" i="46"/>
  <c r="AP59" i="46"/>
  <c r="AP58" i="46"/>
  <c r="AP57" i="46"/>
  <c r="AP56" i="46"/>
  <c r="AP55" i="46"/>
  <c r="AP54" i="46"/>
  <c r="AP53" i="46"/>
  <c r="AP52" i="46"/>
  <c r="AP51" i="46"/>
  <c r="AP50" i="46"/>
  <c r="AP49" i="46"/>
  <c r="AP48" i="46"/>
  <c r="AP47" i="46"/>
  <c r="AP46" i="46"/>
  <c r="AP72" i="46"/>
  <c r="AP68" i="46"/>
  <c r="AP64" i="46"/>
  <c r="AP80" i="46"/>
  <c r="AP65" i="46"/>
  <c r="AP66" i="46"/>
  <c r="AP44" i="46"/>
  <c r="AP39" i="46"/>
  <c r="AP28" i="46"/>
  <c r="AP27" i="46"/>
  <c r="AP26" i="46"/>
  <c r="AP25" i="46"/>
  <c r="AP24" i="46"/>
  <c r="AP23" i="46"/>
  <c r="AP81" i="46"/>
  <c r="AP77" i="46"/>
  <c r="AP75" i="46"/>
  <c r="AP42" i="46"/>
  <c r="AP34" i="46"/>
  <c r="AP29" i="46"/>
  <c r="AP45" i="46"/>
  <c r="AP40" i="46"/>
  <c r="AP31" i="46"/>
  <c r="AP71" i="46"/>
  <c r="AP43" i="46"/>
  <c r="AP35" i="46"/>
  <c r="AP32" i="46"/>
  <c r="AP8" i="46"/>
  <c r="AS8" i="46" s="1"/>
  <c r="D8" i="46" s="1"/>
  <c r="AP76" i="46"/>
  <c r="AP69" i="46"/>
  <c r="AP38" i="46"/>
  <c r="AP3" i="46"/>
  <c r="AS3" i="46" s="1"/>
  <c r="AP4" i="46"/>
  <c r="AS4" i="46" s="1"/>
  <c r="D4" i="46" s="1"/>
  <c r="AP5" i="46"/>
  <c r="AS5" i="46" s="1"/>
  <c r="D5" i="46" s="1"/>
  <c r="AP7" i="46"/>
  <c r="AS7" i="46" s="1"/>
  <c r="D7" i="46" s="1"/>
  <c r="AP12" i="46"/>
  <c r="AQ13" i="46"/>
  <c r="AP10" i="46"/>
  <c r="AS10" i="46" s="1"/>
  <c r="D10" i="46" s="1"/>
  <c r="AP18" i="46"/>
  <c r="AP22" i="46"/>
  <c r="AP33" i="46"/>
  <c r="H12" i="49" l="1"/>
  <c r="J11" i="49"/>
  <c r="I6" i="47"/>
  <c r="G7" i="47"/>
  <c r="F6" i="47"/>
  <c r="AS22" i="46"/>
  <c r="D22" i="46" s="1"/>
  <c r="AS18" i="46"/>
  <c r="D18" i="46" s="1"/>
  <c r="AR16" i="46"/>
  <c r="AQ12" i="46"/>
  <c r="AS12" i="46" s="1"/>
  <c r="AR23" i="46"/>
  <c r="AQ19" i="46"/>
  <c r="AS19" i="46" s="1"/>
  <c r="AQ21" i="46"/>
  <c r="AS21" i="46" s="1"/>
  <c r="AR25" i="46"/>
  <c r="AS11" i="46"/>
  <c r="AR30" i="46"/>
  <c r="AQ26" i="46"/>
  <c r="AS26" i="46" s="1"/>
  <c r="AX19" i="46"/>
  <c r="D3" i="46"/>
  <c r="AS17" i="46"/>
  <c r="AX26" i="46"/>
  <c r="AX21" i="46"/>
  <c r="AS13" i="46"/>
  <c r="AX20" i="46"/>
  <c r="I12" i="49" l="1"/>
  <c r="G13" i="49"/>
  <c r="F12" i="49"/>
  <c r="H7" i="47"/>
  <c r="F7" i="47" s="1"/>
  <c r="J6" i="47"/>
  <c r="D12" i="46"/>
  <c r="AX30" i="46"/>
  <c r="D19" i="46"/>
  <c r="AR29" i="46"/>
  <c r="AQ25" i="46"/>
  <c r="AS25" i="46" s="1"/>
  <c r="AX24" i="46"/>
  <c r="AX25" i="46"/>
  <c r="D21" i="46"/>
  <c r="D17" i="46"/>
  <c r="AX23" i="46"/>
  <c r="AQ23" i="46"/>
  <c r="AS23" i="46" s="1"/>
  <c r="AR27" i="46"/>
  <c r="D98" i="46"/>
  <c r="D101" i="46"/>
  <c r="D104" i="46"/>
  <c r="D99" i="46"/>
  <c r="D102" i="46"/>
  <c r="D105" i="46"/>
  <c r="D103" i="46"/>
  <c r="D100" i="46"/>
  <c r="D26" i="46"/>
  <c r="AR20" i="46"/>
  <c r="AQ16" i="46"/>
  <c r="AS16" i="46" s="1"/>
  <c r="D13" i="46"/>
  <c r="AR34" i="46"/>
  <c r="AQ30" i="46"/>
  <c r="AS30" i="46" s="1"/>
  <c r="D11" i="46"/>
  <c r="I7" i="47" l="1"/>
  <c r="G8" i="47"/>
  <c r="H13" i="49"/>
  <c r="F13" i="49" s="1"/>
  <c r="J12" i="49"/>
  <c r="D107" i="46"/>
  <c r="AR33" i="46"/>
  <c r="AQ29" i="46"/>
  <c r="AS29" i="46" s="1"/>
  <c r="D108" i="46"/>
  <c r="D110" i="46"/>
  <c r="D30" i="46"/>
  <c r="D106" i="46"/>
  <c r="AQ20" i="46"/>
  <c r="AS20" i="46" s="1"/>
  <c r="AR24" i="46"/>
  <c r="AX27" i="46"/>
  <c r="AX34" i="46"/>
  <c r="D109" i="46"/>
  <c r="AX28" i="46"/>
  <c r="D25" i="46"/>
  <c r="AR38" i="46"/>
  <c r="AQ34" i="46"/>
  <c r="AS34" i="46" s="1"/>
  <c r="AR31" i="46"/>
  <c r="AQ27" i="46"/>
  <c r="AS27" i="46" s="1"/>
  <c r="D23" i="46"/>
  <c r="AX29" i="46"/>
  <c r="D16" i="46"/>
  <c r="D113" i="46" s="1"/>
  <c r="H8" i="47" l="1"/>
  <c r="J7" i="47"/>
  <c r="G14" i="49"/>
  <c r="I13" i="49"/>
  <c r="D112" i="46"/>
  <c r="D29" i="46"/>
  <c r="D27" i="46"/>
  <c r="AX38" i="46"/>
  <c r="AQ24" i="46"/>
  <c r="AS24" i="46" s="1"/>
  <c r="AR28" i="46"/>
  <c r="AR37" i="46"/>
  <c r="AQ33" i="46"/>
  <c r="AS33" i="46" s="1"/>
  <c r="AR35" i="46"/>
  <c r="AQ31" i="46"/>
  <c r="AS31" i="46" s="1"/>
  <c r="D20" i="46"/>
  <c r="D114" i="46"/>
  <c r="D111" i="46"/>
  <c r="D34" i="46"/>
  <c r="AR42" i="46"/>
  <c r="AQ38" i="46"/>
  <c r="AS38" i="46" s="1"/>
  <c r="AX32" i="46"/>
  <c r="AX31" i="46"/>
  <c r="AX33" i="46"/>
  <c r="J13" i="49" l="1"/>
  <c r="H14" i="49"/>
  <c r="I14" i="49" s="1"/>
  <c r="F14" i="49"/>
  <c r="G9" i="47"/>
  <c r="I8" i="47"/>
  <c r="F8" i="47"/>
  <c r="AX35" i="46"/>
  <c r="AR39" i="46"/>
  <c r="AQ35" i="46"/>
  <c r="AS35" i="46" s="1"/>
  <c r="AQ28" i="46"/>
  <c r="AS28" i="46" s="1"/>
  <c r="AR32" i="46"/>
  <c r="D24" i="46"/>
  <c r="D122" i="46" s="1"/>
  <c r="D116" i="46"/>
  <c r="AX42" i="46"/>
  <c r="AX36" i="46"/>
  <c r="D38" i="46"/>
  <c r="D118" i="46"/>
  <c r="D115" i="46"/>
  <c r="AR46" i="46"/>
  <c r="AQ42" i="46"/>
  <c r="AS42" i="46" s="1"/>
  <c r="D33" i="46"/>
  <c r="AR41" i="46"/>
  <c r="AQ37" i="46"/>
  <c r="AS37" i="46" s="1"/>
  <c r="D31" i="46"/>
  <c r="AX37" i="46"/>
  <c r="D117" i="46"/>
  <c r="H9" i="47" l="1"/>
  <c r="J14" i="49"/>
  <c r="J8" i="47"/>
  <c r="D121" i="46"/>
  <c r="D120" i="46"/>
  <c r="D119" i="46"/>
  <c r="D28" i="46"/>
  <c r="D124" i="46" s="1"/>
  <c r="D42" i="46"/>
  <c r="AR50" i="46"/>
  <c r="AQ46" i="46"/>
  <c r="AS46" i="46" s="1"/>
  <c r="AX40" i="46"/>
  <c r="D35" i="46"/>
  <c r="AX41" i="46"/>
  <c r="AR43" i="46"/>
  <c r="AQ39" i="46"/>
  <c r="AS39" i="46" s="1"/>
  <c r="D37" i="46"/>
  <c r="AX39" i="46"/>
  <c r="AR45" i="46"/>
  <c r="AQ41" i="46"/>
  <c r="AS41" i="46" s="1"/>
  <c r="AX46" i="46"/>
  <c r="AR36" i="46"/>
  <c r="AQ32" i="46"/>
  <c r="AS32" i="46" s="1"/>
  <c r="J15" i="49" l="1"/>
  <c r="G10" i="47"/>
  <c r="I9" i="47"/>
  <c r="F9" i="47"/>
  <c r="AX50" i="46"/>
  <c r="AR47" i="46"/>
  <c r="AQ43" i="46"/>
  <c r="AS43" i="46" s="1"/>
  <c r="D46" i="46"/>
  <c r="D41" i="46"/>
  <c r="AR54" i="46"/>
  <c r="AQ50" i="46"/>
  <c r="AS50" i="46" s="1"/>
  <c r="D32" i="46"/>
  <c r="D129" i="46" s="1"/>
  <c r="AR49" i="46"/>
  <c r="AQ45" i="46"/>
  <c r="AS45" i="46" s="1"/>
  <c r="AR40" i="46"/>
  <c r="AQ36" i="46"/>
  <c r="AS36" i="46" s="1"/>
  <c r="AX45" i="46"/>
  <c r="D126" i="46"/>
  <c r="D123" i="46"/>
  <c r="D125" i="46"/>
  <c r="AX43" i="46"/>
  <c r="D39" i="46"/>
  <c r="AX44" i="46"/>
  <c r="H10" i="47" l="1"/>
  <c r="F10" i="47" s="1"/>
  <c r="J9" i="47"/>
  <c r="K2" i="49"/>
  <c r="L2" i="49"/>
  <c r="L3" i="49"/>
  <c r="L4" i="49"/>
  <c r="K4" i="49"/>
  <c r="K3" i="49"/>
  <c r="L5" i="49"/>
  <c r="K5" i="49"/>
  <c r="L6" i="49"/>
  <c r="K6" i="49"/>
  <c r="L7" i="49"/>
  <c r="K7" i="49"/>
  <c r="L8" i="49"/>
  <c r="K8" i="49"/>
  <c r="L9" i="49"/>
  <c r="K9" i="49"/>
  <c r="L10" i="49"/>
  <c r="K10" i="49"/>
  <c r="L11" i="49"/>
  <c r="K11" i="49"/>
  <c r="L12" i="49"/>
  <c r="K12" i="49"/>
  <c r="L13" i="49"/>
  <c r="L14" i="49"/>
  <c r="K13" i="49"/>
  <c r="K14" i="49"/>
  <c r="D127" i="46"/>
  <c r="AX49" i="46"/>
  <c r="AX47" i="46"/>
  <c r="D36" i="46"/>
  <c r="D134" i="46" s="1"/>
  <c r="D130" i="46"/>
  <c r="D128" i="46"/>
  <c r="D43" i="46"/>
  <c r="AR44" i="46"/>
  <c r="AQ40" i="46"/>
  <c r="AS40" i="46" s="1"/>
  <c r="D50" i="46"/>
  <c r="AR51" i="46"/>
  <c r="AQ47" i="46"/>
  <c r="AS47" i="46" s="1"/>
  <c r="D45" i="46"/>
  <c r="AR58" i="46"/>
  <c r="AQ54" i="46"/>
  <c r="AS54" i="46" s="1"/>
  <c r="AR53" i="46"/>
  <c r="AQ49" i="46"/>
  <c r="AS49" i="46" s="1"/>
  <c r="AX54" i="46"/>
  <c r="AX48" i="46"/>
  <c r="K15" i="49" l="1"/>
  <c r="I10" i="47"/>
  <c r="G11" i="47"/>
  <c r="D133" i="46"/>
  <c r="D132" i="46"/>
  <c r="AX58" i="46"/>
  <c r="D131" i="46"/>
  <c r="AR55" i="46"/>
  <c r="AQ51" i="46"/>
  <c r="AS51" i="46" s="1"/>
  <c r="D49" i="46"/>
  <c r="AR57" i="46"/>
  <c r="AQ53" i="46"/>
  <c r="AS53" i="46" s="1"/>
  <c r="D54" i="46"/>
  <c r="D40" i="46"/>
  <c r="D136" i="46" s="1"/>
  <c r="AX51" i="46"/>
  <c r="D47" i="46"/>
  <c r="AX52" i="46"/>
  <c r="AR62" i="46"/>
  <c r="AQ58" i="46"/>
  <c r="AS58" i="46" s="1"/>
  <c r="AR48" i="46"/>
  <c r="AQ44" i="46"/>
  <c r="AS44" i="46" s="1"/>
  <c r="AX53" i="46"/>
  <c r="J10" i="47" l="1"/>
  <c r="H11" i="47"/>
  <c r="AR66" i="46"/>
  <c r="AQ62" i="46"/>
  <c r="AS62" i="46" s="1"/>
  <c r="D51" i="46"/>
  <c r="D137" i="46"/>
  <c r="AX57" i="46"/>
  <c r="D53" i="46"/>
  <c r="D138" i="46"/>
  <c r="AR59" i="46"/>
  <c r="AQ55" i="46"/>
  <c r="AS55" i="46" s="1"/>
  <c r="AX56" i="46"/>
  <c r="AR61" i="46"/>
  <c r="AQ57" i="46"/>
  <c r="AS57" i="46" s="1"/>
  <c r="D135" i="46"/>
  <c r="AX62" i="46"/>
  <c r="D44" i="46"/>
  <c r="D139" i="46" s="1"/>
  <c r="AR52" i="46"/>
  <c r="AQ48" i="46"/>
  <c r="AS48" i="46" s="1"/>
  <c r="AX55" i="46"/>
  <c r="D58" i="46"/>
  <c r="I11" i="47" l="1"/>
  <c r="G12" i="47"/>
  <c r="F11" i="47"/>
  <c r="D141" i="46"/>
  <c r="AX60" i="46"/>
  <c r="AR56" i="46"/>
  <c r="AQ52" i="46"/>
  <c r="AS52" i="46" s="1"/>
  <c r="AX61" i="46"/>
  <c r="D55" i="46"/>
  <c r="AR63" i="46"/>
  <c r="AQ59" i="46"/>
  <c r="AS59" i="46" s="1"/>
  <c r="AX66" i="46"/>
  <c r="D62" i="46"/>
  <c r="AX59" i="46"/>
  <c r="D57" i="46"/>
  <c r="AR70" i="46"/>
  <c r="AQ66" i="46"/>
  <c r="AS66" i="46" s="1"/>
  <c r="D140" i="46"/>
  <c r="D48" i="46"/>
  <c r="D146" i="46" s="1"/>
  <c r="AQ61" i="46"/>
  <c r="AS61" i="46" s="1"/>
  <c r="AR65" i="46"/>
  <c r="D142" i="46"/>
  <c r="H12" i="47" l="1"/>
  <c r="J11" i="47"/>
  <c r="D143" i="46"/>
  <c r="D144" i="46"/>
  <c r="AX63" i="46"/>
  <c r="AR67" i="46"/>
  <c r="AQ63" i="46"/>
  <c r="AS63" i="46" s="1"/>
  <c r="D66" i="46"/>
  <c r="AR74" i="46"/>
  <c r="AQ70" i="46"/>
  <c r="AS70" i="46" s="1"/>
  <c r="AX70" i="46"/>
  <c r="AX65" i="46"/>
  <c r="D52" i="46"/>
  <c r="D147" i="46" s="1"/>
  <c r="D61" i="46"/>
  <c r="AR60" i="46"/>
  <c r="AQ56" i="46"/>
  <c r="AS56" i="46" s="1"/>
  <c r="D59" i="46"/>
  <c r="D145" i="46"/>
  <c r="AR69" i="46"/>
  <c r="AQ65" i="46"/>
  <c r="AS65" i="46" s="1"/>
  <c r="AX64" i="46"/>
  <c r="G13" i="47" l="1"/>
  <c r="I12" i="47"/>
  <c r="F12" i="47"/>
  <c r="D148" i="46"/>
  <c r="D65" i="46"/>
  <c r="AX74" i="46"/>
  <c r="D63" i="46"/>
  <c r="AX68" i="46"/>
  <c r="AR73" i="46"/>
  <c r="AQ69" i="46"/>
  <c r="AS69" i="46" s="1"/>
  <c r="AR71" i="46"/>
  <c r="AQ67" i="46"/>
  <c r="AS67" i="46" s="1"/>
  <c r="AR64" i="46"/>
  <c r="AQ60" i="46"/>
  <c r="AS60" i="46" s="1"/>
  <c r="AR78" i="46"/>
  <c r="AQ74" i="46"/>
  <c r="AS74" i="46" s="1"/>
  <c r="AX67" i="46"/>
  <c r="D150" i="46"/>
  <c r="D70" i="46"/>
  <c r="D56" i="46"/>
  <c r="D154" i="46" s="1"/>
  <c r="AX69" i="46"/>
  <c r="D149" i="46"/>
  <c r="J12" i="47" l="1"/>
  <c r="H13" i="47"/>
  <c r="F13" i="47" s="1"/>
  <c r="D60" i="46"/>
  <c r="D158" i="46" s="1"/>
  <c r="AX72" i="46"/>
  <c r="D67" i="46"/>
  <c r="AX73" i="46"/>
  <c r="AR75" i="46"/>
  <c r="AQ71" i="46"/>
  <c r="AS71" i="46" s="1"/>
  <c r="AX78" i="46"/>
  <c r="AX71" i="46"/>
  <c r="D69" i="46"/>
  <c r="D74" i="46"/>
  <c r="AR77" i="46"/>
  <c r="AQ73" i="46"/>
  <c r="AS73" i="46" s="1"/>
  <c r="AR68" i="46"/>
  <c r="AQ64" i="46"/>
  <c r="AS64" i="46" s="1"/>
  <c r="D151" i="46"/>
  <c r="D152" i="46"/>
  <c r="D153" i="46"/>
  <c r="AR82" i="46"/>
  <c r="AQ78" i="46"/>
  <c r="AS78" i="46" s="1"/>
  <c r="I13" i="47" l="1"/>
  <c r="G14" i="47"/>
  <c r="D156" i="46"/>
  <c r="D78" i="46"/>
  <c r="AX75" i="46"/>
  <c r="AR86" i="46"/>
  <c r="AQ86" i="46" s="1"/>
  <c r="AS86" i="46" s="1"/>
  <c r="AQ82" i="46"/>
  <c r="AS82" i="46" s="1"/>
  <c r="AR81" i="46"/>
  <c r="AQ77" i="46"/>
  <c r="AS77" i="46" s="1"/>
  <c r="AX82" i="46"/>
  <c r="D71" i="46"/>
  <c r="AX76" i="46"/>
  <c r="AR79" i="46"/>
  <c r="AQ75" i="46"/>
  <c r="AS75" i="46" s="1"/>
  <c r="D64" i="46"/>
  <c r="AX77" i="46"/>
  <c r="D155" i="46"/>
  <c r="D157" i="46"/>
  <c r="D73" i="46"/>
  <c r="AR72" i="46"/>
  <c r="AQ68" i="46"/>
  <c r="AS68" i="46" s="1"/>
  <c r="H14" i="47" l="1"/>
  <c r="I14" i="47" s="1"/>
  <c r="J13" i="47"/>
  <c r="AR85" i="46"/>
  <c r="AQ85" i="46" s="1"/>
  <c r="AS85" i="46" s="1"/>
  <c r="AQ81" i="46"/>
  <c r="AS81" i="46" s="1"/>
  <c r="AX81" i="46"/>
  <c r="AX80" i="46"/>
  <c r="D82" i="46"/>
  <c r="D68" i="46"/>
  <c r="D163" i="46" s="1"/>
  <c r="D86" i="46"/>
  <c r="AR76" i="46"/>
  <c r="AQ72" i="46"/>
  <c r="AS72" i="46" s="1"/>
  <c r="D159" i="46"/>
  <c r="D160" i="46"/>
  <c r="D161" i="46"/>
  <c r="D162" i="46"/>
  <c r="D75" i="46"/>
  <c r="AR83" i="46"/>
  <c r="AQ83" i="46" s="1"/>
  <c r="AS83" i="46" s="1"/>
  <c r="AQ79" i="46"/>
  <c r="AS79" i="46" s="1"/>
  <c r="AX86" i="46"/>
  <c r="AX79" i="46"/>
  <c r="D77" i="46"/>
  <c r="F14" i="47" l="1"/>
  <c r="J14" i="47"/>
  <c r="D165" i="46"/>
  <c r="D166" i="46"/>
  <c r="D83" i="46"/>
  <c r="D79" i="46"/>
  <c r="AX84" i="46"/>
  <c r="AX83" i="46"/>
  <c r="D72" i="46"/>
  <c r="D170" i="46" s="1"/>
  <c r="AX85" i="46"/>
  <c r="D81" i="46"/>
  <c r="AR80" i="46"/>
  <c r="AQ76" i="46"/>
  <c r="AS76" i="46" s="1"/>
  <c r="D85" i="46"/>
  <c r="D164" i="46"/>
  <c r="J15" i="47" l="1"/>
  <c r="AU48" i="46"/>
  <c r="B48" i="46" s="1"/>
  <c r="AU29" i="46"/>
  <c r="B29" i="46" s="1"/>
  <c r="AU22" i="46"/>
  <c r="B22" i="46" s="1"/>
  <c r="D76" i="46"/>
  <c r="D173" i="46" s="1"/>
  <c r="D167" i="46"/>
  <c r="D169" i="46"/>
  <c r="D168" i="46"/>
  <c r="AR84" i="46"/>
  <c r="AQ84" i="46" s="1"/>
  <c r="AS84" i="46" s="1"/>
  <c r="AQ80" i="46"/>
  <c r="AS80" i="46" s="1"/>
  <c r="AU36" i="46" s="1"/>
  <c r="B36" i="46" s="1"/>
  <c r="L2" i="47" l="1"/>
  <c r="K2" i="47"/>
  <c r="L3" i="47"/>
  <c r="K3" i="47"/>
  <c r="L4" i="47"/>
  <c r="K4" i="47"/>
  <c r="L5" i="47"/>
  <c r="K5" i="47"/>
  <c r="L6" i="47"/>
  <c r="K6" i="47"/>
  <c r="L7" i="47"/>
  <c r="K7" i="47"/>
  <c r="L8" i="47"/>
  <c r="K8" i="47"/>
  <c r="L9" i="47"/>
  <c r="K9" i="47"/>
  <c r="L10" i="47"/>
  <c r="K10" i="47"/>
  <c r="L11" i="47"/>
  <c r="K11" i="47"/>
  <c r="L12" i="47"/>
  <c r="K12" i="47"/>
  <c r="L13" i="47"/>
  <c r="K13" i="47"/>
  <c r="L14" i="47"/>
  <c r="K14" i="47"/>
  <c r="AU71" i="46"/>
  <c r="B71" i="46" s="1"/>
  <c r="AU28" i="46"/>
  <c r="B28" i="46" s="1"/>
  <c r="AU8" i="46"/>
  <c r="B8" i="46" s="1"/>
  <c r="AU21" i="46"/>
  <c r="B21" i="46" s="1"/>
  <c r="AU50" i="46"/>
  <c r="B50" i="46" s="1"/>
  <c r="AU44" i="46"/>
  <c r="B44" i="46" s="1"/>
  <c r="AU35" i="46"/>
  <c r="B35" i="46" s="1"/>
  <c r="AU30" i="46"/>
  <c r="B30" i="46" s="1"/>
  <c r="AU9" i="46"/>
  <c r="B9" i="46" s="1"/>
  <c r="AU12" i="46"/>
  <c r="B12" i="46" s="1"/>
  <c r="AU52" i="46"/>
  <c r="B52" i="46" s="1"/>
  <c r="AU32" i="46"/>
  <c r="B32" i="46" s="1"/>
  <c r="AU38" i="46"/>
  <c r="B38" i="46" s="1"/>
  <c r="AU7" i="46"/>
  <c r="B7" i="46" s="1"/>
  <c r="AU59" i="46"/>
  <c r="B59" i="46" s="1"/>
  <c r="AU86" i="46"/>
  <c r="B86" i="46" s="1"/>
  <c r="AU82" i="46"/>
  <c r="B82" i="46" s="1"/>
  <c r="AU55" i="46"/>
  <c r="B55" i="46" s="1"/>
  <c r="AU77" i="46"/>
  <c r="B77" i="46" s="1"/>
  <c r="AU23" i="46"/>
  <c r="B23" i="46" s="1"/>
  <c r="AU79" i="46"/>
  <c r="B79" i="46" s="1"/>
  <c r="AU4" i="46"/>
  <c r="B4" i="46" s="1"/>
  <c r="AU47" i="46"/>
  <c r="B47" i="46" s="1"/>
  <c r="AU67" i="46"/>
  <c r="B67" i="46" s="1"/>
  <c r="AU24" i="46"/>
  <c r="B24" i="46" s="1"/>
  <c r="AU64" i="46"/>
  <c r="B64" i="46" s="1"/>
  <c r="AU69" i="46"/>
  <c r="B69" i="46" s="1"/>
  <c r="AU45" i="46"/>
  <c r="B45" i="46" s="1"/>
  <c r="AU46" i="46"/>
  <c r="B46" i="46" s="1"/>
  <c r="AU76" i="46"/>
  <c r="B76" i="46" s="1"/>
  <c r="AU43" i="46"/>
  <c r="B43" i="46" s="1"/>
  <c r="AU14" i="46"/>
  <c r="B14" i="46" s="1"/>
  <c r="AU49" i="46"/>
  <c r="B49" i="46" s="1"/>
  <c r="AU33" i="46"/>
  <c r="B33" i="46" s="1"/>
  <c r="AU72" i="46"/>
  <c r="B72" i="46" s="1"/>
  <c r="AU42" i="46"/>
  <c r="B42" i="46" s="1"/>
  <c r="AU15" i="46"/>
  <c r="B15" i="46" s="1"/>
  <c r="AU53" i="46"/>
  <c r="B53" i="46" s="1"/>
  <c r="AU54" i="46"/>
  <c r="B54" i="46" s="1"/>
  <c r="AU75" i="46"/>
  <c r="B75" i="46" s="1"/>
  <c r="AU65" i="46"/>
  <c r="B65" i="46" s="1"/>
  <c r="AU27" i="46"/>
  <c r="B27" i="46" s="1"/>
  <c r="AU13" i="46"/>
  <c r="B13" i="46" s="1"/>
  <c r="AU83" i="46"/>
  <c r="B83" i="46" s="1"/>
  <c r="AU62" i="46"/>
  <c r="B62" i="46" s="1"/>
  <c r="AU11" i="46"/>
  <c r="B11" i="46" s="1"/>
  <c r="AU56" i="46"/>
  <c r="B56" i="46" s="1"/>
  <c r="AU85" i="46"/>
  <c r="B85" i="46" s="1"/>
  <c r="AU34" i="46"/>
  <c r="B34" i="46" s="1"/>
  <c r="AU57" i="46"/>
  <c r="B57" i="46" s="1"/>
  <c r="AU60" i="46"/>
  <c r="B60" i="46" s="1"/>
  <c r="AU26" i="46"/>
  <c r="B26" i="46" s="1"/>
  <c r="AU78" i="46"/>
  <c r="B78" i="46" s="1"/>
  <c r="AU3" i="46"/>
  <c r="B3" i="46" s="1"/>
  <c r="AV40" i="46"/>
  <c r="BC40" i="46" s="1"/>
  <c r="AU20" i="46"/>
  <c r="B20" i="46" s="1"/>
  <c r="AU73" i="46"/>
  <c r="B73" i="46" s="1"/>
  <c r="AU18" i="46"/>
  <c r="B18" i="46" s="1"/>
  <c r="AU5" i="46"/>
  <c r="B5" i="46" s="1"/>
  <c r="AU51" i="46"/>
  <c r="B51" i="46" s="1"/>
  <c r="AU68" i="46"/>
  <c r="B68" i="46" s="1"/>
  <c r="AU61" i="46"/>
  <c r="B61" i="46" s="1"/>
  <c r="AU63" i="46"/>
  <c r="B63" i="46" s="1"/>
  <c r="AU39" i="46"/>
  <c r="B39" i="46" s="1"/>
  <c r="AU6" i="46"/>
  <c r="B6" i="46" s="1"/>
  <c r="AU31" i="46"/>
  <c r="B31" i="46" s="1"/>
  <c r="AU40" i="46"/>
  <c r="B40" i="46" s="1"/>
  <c r="AU66" i="46"/>
  <c r="B66" i="46" s="1"/>
  <c r="AU25" i="46"/>
  <c r="B25" i="46" s="1"/>
  <c r="AU16" i="46"/>
  <c r="B16" i="46" s="1"/>
  <c r="AU70" i="46"/>
  <c r="B70" i="46" s="1"/>
  <c r="AU58" i="46"/>
  <c r="B58" i="46" s="1"/>
  <c r="AU10" i="46"/>
  <c r="B10" i="46" s="1"/>
  <c r="AU37" i="46"/>
  <c r="B37" i="46" s="1"/>
  <c r="AU84" i="46"/>
  <c r="B84" i="46" s="1"/>
  <c r="AU19" i="46"/>
  <c r="B19" i="46" s="1"/>
  <c r="AU81" i="46"/>
  <c r="B81" i="46" s="1"/>
  <c r="AU74" i="46"/>
  <c r="B74" i="46" s="1"/>
  <c r="AU41" i="46"/>
  <c r="B41" i="46" s="1"/>
  <c r="D174" i="46"/>
  <c r="AV5" i="46"/>
  <c r="C5" i="46" s="1"/>
  <c r="D80" i="46"/>
  <c r="D177" i="46" s="1"/>
  <c r="AU17" i="46"/>
  <c r="AV52" i="46"/>
  <c r="AV31" i="46"/>
  <c r="AV70" i="46"/>
  <c r="AV17" i="46"/>
  <c r="AV20" i="46"/>
  <c r="AV62" i="46"/>
  <c r="AV38" i="46"/>
  <c r="AV18" i="46"/>
  <c r="AV14" i="46"/>
  <c r="AV68" i="46"/>
  <c r="AV58" i="46"/>
  <c r="AV67" i="46"/>
  <c r="AV43" i="46"/>
  <c r="AV64" i="46"/>
  <c r="AV34" i="46"/>
  <c r="AV86" i="46"/>
  <c r="AV23" i="46"/>
  <c r="AV44" i="46"/>
  <c r="AV12" i="46"/>
  <c r="AV56" i="46"/>
  <c r="AV79" i="46"/>
  <c r="AV54" i="46"/>
  <c r="AV49" i="46"/>
  <c r="AV24" i="46"/>
  <c r="AV82" i="46"/>
  <c r="AV41" i="46"/>
  <c r="AV39" i="46"/>
  <c r="AV45" i="46"/>
  <c r="AV83" i="46"/>
  <c r="AV47" i="46"/>
  <c r="AV61" i="46"/>
  <c r="AV25" i="46"/>
  <c r="AV3" i="46"/>
  <c r="AV30" i="46"/>
  <c r="AV50" i="46"/>
  <c r="AV46" i="46"/>
  <c r="AV65" i="46"/>
  <c r="AV69" i="46"/>
  <c r="AV55" i="46"/>
  <c r="AV9" i="46"/>
  <c r="AV74" i="46"/>
  <c r="AV78" i="46"/>
  <c r="AV77" i="46"/>
  <c r="AV85" i="46"/>
  <c r="AV63" i="46"/>
  <c r="AV32" i="46"/>
  <c r="AV84" i="46"/>
  <c r="AV51" i="46"/>
  <c r="AV26" i="46"/>
  <c r="AV60" i="46"/>
  <c r="AV48" i="46"/>
  <c r="AV19" i="46"/>
  <c r="AV66" i="46"/>
  <c r="AV81" i="46"/>
  <c r="AV27" i="46"/>
  <c r="AV57" i="46"/>
  <c r="D171" i="46"/>
  <c r="D172" i="46"/>
  <c r="AV53" i="46"/>
  <c r="AV15" i="46"/>
  <c r="D84" i="46"/>
  <c r="AU80" i="46"/>
  <c r="B80" i="46" s="1"/>
  <c r="AV8" i="46"/>
  <c r="AV13" i="46"/>
  <c r="AV75" i="46"/>
  <c r="AV59" i="46"/>
  <c r="AV4" i="46"/>
  <c r="AV28" i="46"/>
  <c r="AV72" i="46"/>
  <c r="AV73" i="46"/>
  <c r="AV33" i="46"/>
  <c r="AS88" i="46"/>
  <c r="AV22" i="46"/>
  <c r="AV11" i="46"/>
  <c r="AV6" i="46"/>
  <c r="AV71" i="46"/>
  <c r="AV29" i="46"/>
  <c r="AV21" i="46"/>
  <c r="AV80" i="46"/>
  <c r="AV37" i="46"/>
  <c r="AV42" i="46"/>
  <c r="AV36" i="46"/>
  <c r="AV35" i="46"/>
  <c r="AV16" i="46"/>
  <c r="AV10" i="46"/>
  <c r="AV7" i="46"/>
  <c r="AV76" i="46"/>
  <c r="K15" i="47" l="1"/>
  <c r="C40" i="46"/>
  <c r="B100" i="46"/>
  <c r="BC5" i="46"/>
  <c r="B98" i="46"/>
  <c r="B99" i="46"/>
  <c r="B110" i="46"/>
  <c r="B101" i="46"/>
  <c r="B102" i="46"/>
  <c r="B103" i="46"/>
  <c r="B107" i="46"/>
  <c r="B104" i="46"/>
  <c r="B108" i="46"/>
  <c r="B111" i="46"/>
  <c r="B105" i="46"/>
  <c r="Q3" i="46"/>
  <c r="B106" i="46"/>
  <c r="B109" i="46"/>
  <c r="BC10" i="46"/>
  <c r="C10" i="46"/>
  <c r="BC29" i="46"/>
  <c r="C29" i="46"/>
  <c r="C73" i="46"/>
  <c r="BC73" i="46"/>
  <c r="BC60" i="46"/>
  <c r="C60" i="46"/>
  <c r="BC46" i="46"/>
  <c r="C46" i="46"/>
  <c r="BC45" i="46"/>
  <c r="C45" i="46"/>
  <c r="BC56" i="46"/>
  <c r="C56" i="46"/>
  <c r="C64" i="46"/>
  <c r="BC64" i="46"/>
  <c r="BC62" i="46"/>
  <c r="C62" i="46"/>
  <c r="C71" i="46"/>
  <c r="BC71" i="46"/>
  <c r="C12" i="46"/>
  <c r="BC12" i="46"/>
  <c r="C28" i="46"/>
  <c r="BC28" i="46"/>
  <c r="C15" i="46"/>
  <c r="BC15" i="46"/>
  <c r="BC57" i="46"/>
  <c r="C57" i="46"/>
  <c r="BC51" i="46"/>
  <c r="C51" i="46"/>
  <c r="C78" i="46"/>
  <c r="BC78" i="46"/>
  <c r="BC30" i="46"/>
  <c r="C30" i="46"/>
  <c r="BC41" i="46"/>
  <c r="C41" i="46"/>
  <c r="BC44" i="46"/>
  <c r="C44" i="46"/>
  <c r="C67" i="46"/>
  <c r="BC67" i="46"/>
  <c r="C17" i="46"/>
  <c r="BC17" i="46"/>
  <c r="C72" i="46"/>
  <c r="BC72" i="46"/>
  <c r="Q5" i="46"/>
  <c r="D179" i="46"/>
  <c r="BC50" i="46"/>
  <c r="C50" i="46"/>
  <c r="BC43" i="46"/>
  <c r="C43" i="46"/>
  <c r="C6" i="46"/>
  <c r="BC6" i="46"/>
  <c r="BC36" i="46"/>
  <c r="C36" i="46"/>
  <c r="BC11" i="46"/>
  <c r="C11" i="46"/>
  <c r="BC4" i="46"/>
  <c r="C4" i="46"/>
  <c r="BC53" i="46"/>
  <c r="C53" i="46"/>
  <c r="C27" i="46"/>
  <c r="BC27" i="46"/>
  <c r="C84" i="46"/>
  <c r="BC84" i="46"/>
  <c r="C74" i="46"/>
  <c r="BC74" i="46"/>
  <c r="AV88" i="46"/>
  <c r="BC3" i="46"/>
  <c r="C3" i="46"/>
  <c r="C82" i="46"/>
  <c r="BC82" i="46"/>
  <c r="C23" i="46"/>
  <c r="BC23" i="46"/>
  <c r="BC58" i="46"/>
  <c r="C58" i="46"/>
  <c r="C70" i="46"/>
  <c r="BC70" i="46"/>
  <c r="C16" i="46"/>
  <c r="BC16" i="46"/>
  <c r="C26" i="46"/>
  <c r="BC26" i="46"/>
  <c r="BC39" i="46"/>
  <c r="C39" i="46"/>
  <c r="C20" i="46"/>
  <c r="BC20" i="46"/>
  <c r="BC35" i="46"/>
  <c r="C35" i="46"/>
  <c r="BC42" i="46"/>
  <c r="C42" i="46"/>
  <c r="BC59" i="46"/>
  <c r="C59" i="46"/>
  <c r="Q4" i="46"/>
  <c r="C81" i="46"/>
  <c r="BC81" i="46"/>
  <c r="BC32" i="46"/>
  <c r="C32" i="46"/>
  <c r="C9" i="46"/>
  <c r="BC9" i="46"/>
  <c r="C25" i="46"/>
  <c r="BC25" i="46"/>
  <c r="C24" i="46"/>
  <c r="BC24" i="46"/>
  <c r="C68" i="46"/>
  <c r="BC68" i="46"/>
  <c r="BC31" i="46"/>
  <c r="C31" i="46"/>
  <c r="BC63" i="46"/>
  <c r="C63" i="46"/>
  <c r="BC55" i="46"/>
  <c r="C55" i="46"/>
  <c r="BC61" i="46"/>
  <c r="C61" i="46"/>
  <c r="BC49" i="46"/>
  <c r="C49" i="46"/>
  <c r="C14" i="46"/>
  <c r="BC14" i="46"/>
  <c r="BC52" i="46"/>
  <c r="C52" i="46"/>
  <c r="BC37" i="46"/>
  <c r="C37" i="46"/>
  <c r="C75" i="46"/>
  <c r="BC75" i="46"/>
  <c r="C76" i="46"/>
  <c r="BC76" i="46"/>
  <c r="C80" i="46"/>
  <c r="BC80" i="46"/>
  <c r="C13" i="46"/>
  <c r="BC13" i="46"/>
  <c r="R2" i="46"/>
  <c r="C19" i="46"/>
  <c r="BC19" i="46"/>
  <c r="C85" i="46"/>
  <c r="BC85" i="46"/>
  <c r="C69" i="46"/>
  <c r="BC69" i="46"/>
  <c r="BC47" i="46"/>
  <c r="C47" i="46"/>
  <c r="BC54" i="46"/>
  <c r="C54" i="46"/>
  <c r="C86" i="46"/>
  <c r="BC86" i="46"/>
  <c r="C18" i="46"/>
  <c r="BC18" i="46"/>
  <c r="B17" i="46"/>
  <c r="AU88" i="46"/>
  <c r="C22" i="46"/>
  <c r="BC22" i="46"/>
  <c r="C66" i="46"/>
  <c r="BC66" i="46"/>
  <c r="BC7" i="46"/>
  <c r="C7" i="46"/>
  <c r="C21" i="46"/>
  <c r="BC21" i="46"/>
  <c r="BC33" i="46"/>
  <c r="C33" i="46"/>
  <c r="BC8" i="46"/>
  <c r="C8" i="46"/>
  <c r="D88" i="46"/>
  <c r="BC48" i="46"/>
  <c r="C48" i="46"/>
  <c r="C77" i="46"/>
  <c r="BC77" i="46"/>
  <c r="C65" i="46"/>
  <c r="BC65" i="46"/>
  <c r="C83" i="46"/>
  <c r="BC83" i="46"/>
  <c r="C79" i="46"/>
  <c r="BC79" i="46"/>
  <c r="BC34" i="46"/>
  <c r="C34" i="46"/>
  <c r="BC38" i="46"/>
  <c r="C38" i="46"/>
  <c r="D175" i="46"/>
  <c r="D176" i="46"/>
  <c r="D178" i="46"/>
  <c r="D181" i="46"/>
  <c r="D180" i="46"/>
  <c r="Q7" i="46"/>
  <c r="AW8" i="46" l="1"/>
  <c r="E8" i="46" s="1"/>
  <c r="AW35" i="46"/>
  <c r="E35" i="46" s="1"/>
  <c r="AW79" i="46"/>
  <c r="E79" i="46" s="1"/>
  <c r="AW36" i="46"/>
  <c r="E36" i="46" s="1"/>
  <c r="AW63" i="46"/>
  <c r="E63" i="46" s="1"/>
  <c r="AW34" i="46"/>
  <c r="E34" i="46" s="1"/>
  <c r="AW45" i="46"/>
  <c r="E45" i="46" s="1"/>
  <c r="AW17" i="46"/>
  <c r="E17" i="46" s="1"/>
  <c r="AW54" i="46"/>
  <c r="E54" i="46" s="1"/>
  <c r="AW70" i="46"/>
  <c r="E70" i="46" s="1"/>
  <c r="AW30" i="46"/>
  <c r="E30" i="46" s="1"/>
  <c r="AW14" i="46"/>
  <c r="E14" i="46" s="1"/>
  <c r="AW66" i="46"/>
  <c r="E66" i="46" s="1"/>
  <c r="AW84" i="46"/>
  <c r="E84" i="46" s="1"/>
  <c r="AW53" i="46"/>
  <c r="E53" i="46" s="1"/>
  <c r="AW26" i="46"/>
  <c r="E26" i="46" s="1"/>
  <c r="AW59" i="46"/>
  <c r="E59" i="46" s="1"/>
  <c r="AW80" i="46"/>
  <c r="E80" i="46" s="1"/>
  <c r="AW52" i="46"/>
  <c r="E52" i="46" s="1"/>
  <c r="AW60" i="46"/>
  <c r="E60" i="46" s="1"/>
  <c r="AW58" i="46"/>
  <c r="E58" i="46" s="1"/>
  <c r="AW78" i="46"/>
  <c r="E78" i="46" s="1"/>
  <c r="AW24" i="46"/>
  <c r="E24" i="46" s="1"/>
  <c r="AW64" i="46"/>
  <c r="E64" i="46" s="1"/>
  <c r="AW75" i="46"/>
  <c r="E75" i="46" s="1"/>
  <c r="AW12" i="46"/>
  <c r="E12" i="46" s="1"/>
  <c r="AW83" i="46"/>
  <c r="E83" i="46" s="1"/>
  <c r="AW85" i="46"/>
  <c r="E85" i="46" s="1"/>
  <c r="AW44" i="46"/>
  <c r="E44" i="46" s="1"/>
  <c r="AW11" i="46"/>
  <c r="E11" i="46" s="1"/>
  <c r="AW37" i="46"/>
  <c r="E37" i="46" s="1"/>
  <c r="AW33" i="46"/>
  <c r="E33" i="46" s="1"/>
  <c r="AW51" i="46"/>
  <c r="E51" i="46" s="1"/>
  <c r="AW27" i="46"/>
  <c r="E27" i="46" s="1"/>
  <c r="AW49" i="46"/>
  <c r="E49" i="46" s="1"/>
  <c r="AW13" i="46"/>
  <c r="E13" i="46" s="1"/>
  <c r="Q6" i="46"/>
  <c r="AW6" i="46"/>
  <c r="E6" i="46" s="1"/>
  <c r="AW42" i="46"/>
  <c r="E42" i="46" s="1"/>
  <c r="AW7" i="46"/>
  <c r="E7" i="46" s="1"/>
  <c r="AW76" i="46"/>
  <c r="E76" i="46" s="1"/>
  <c r="AW4" i="46"/>
  <c r="E4" i="46" s="1"/>
  <c r="AW73" i="46"/>
  <c r="E73" i="46" s="1"/>
  <c r="AW69" i="46"/>
  <c r="E69" i="46" s="1"/>
  <c r="AW62" i="46"/>
  <c r="E62" i="46" s="1"/>
  <c r="AW68" i="46"/>
  <c r="E68" i="46" s="1"/>
  <c r="AW21" i="46"/>
  <c r="E21" i="46" s="1"/>
  <c r="AW10" i="46"/>
  <c r="E10" i="46" s="1"/>
  <c r="AW15" i="46"/>
  <c r="E15" i="46" s="1"/>
  <c r="AW72" i="46"/>
  <c r="E72" i="46" s="1"/>
  <c r="AW22" i="46"/>
  <c r="E22" i="46" s="1"/>
  <c r="AW9" i="46"/>
  <c r="E9" i="46" s="1"/>
  <c r="AW65" i="46"/>
  <c r="E65" i="46" s="1"/>
  <c r="AW57" i="46"/>
  <c r="E57" i="46" s="1"/>
  <c r="AW20" i="46"/>
  <c r="E20" i="46" s="1"/>
  <c r="AW3" i="46"/>
  <c r="E3" i="46" s="1"/>
  <c r="AW55" i="46"/>
  <c r="E55" i="46" s="1"/>
  <c r="AW48" i="46"/>
  <c r="E48" i="46" s="1"/>
  <c r="AW5" i="46"/>
  <c r="E5" i="46" s="1"/>
  <c r="AW82" i="46"/>
  <c r="E82" i="46" s="1"/>
  <c r="AW41" i="46"/>
  <c r="E41" i="46" s="1"/>
  <c r="AW16" i="46"/>
  <c r="E16" i="46" s="1"/>
  <c r="AW23" i="46"/>
  <c r="E23" i="46" s="1"/>
  <c r="AW38" i="46"/>
  <c r="E38" i="46" s="1"/>
  <c r="AW86" i="46"/>
  <c r="E86" i="46" s="1"/>
  <c r="AW61" i="46"/>
  <c r="E61" i="46" s="1"/>
  <c r="AW32" i="46"/>
  <c r="E32" i="46" s="1"/>
  <c r="AW71" i="46"/>
  <c r="E71" i="46" s="1"/>
  <c r="AW19" i="46"/>
  <c r="E19" i="46" s="1"/>
  <c r="AW40" i="46"/>
  <c r="E40" i="46" s="1"/>
  <c r="AW77" i="46"/>
  <c r="E77" i="46" s="1"/>
  <c r="AW31" i="46"/>
  <c r="E31" i="46" s="1"/>
  <c r="AW47" i="46"/>
  <c r="E47" i="46" s="1"/>
  <c r="AW39" i="46"/>
  <c r="E39" i="46" s="1"/>
  <c r="AW50" i="46"/>
  <c r="E50" i="46" s="1"/>
  <c r="AW46" i="46"/>
  <c r="E46" i="46" s="1"/>
  <c r="AW25" i="46"/>
  <c r="E25" i="46" s="1"/>
  <c r="AW74" i="46"/>
  <c r="E74" i="46" s="1"/>
  <c r="AW29" i="46"/>
  <c r="E29" i="46" s="1"/>
  <c r="AW43" i="46"/>
  <c r="E43" i="46" s="1"/>
  <c r="AW81" i="46"/>
  <c r="E81" i="46" s="1"/>
  <c r="AW67" i="46"/>
  <c r="E67" i="46" s="1"/>
  <c r="AW56" i="46"/>
  <c r="E56" i="46" s="1"/>
  <c r="AW18" i="46"/>
  <c r="E18" i="46" s="1"/>
  <c r="AW28" i="46"/>
  <c r="E28" i="46" s="1"/>
  <c r="O5" i="46"/>
  <c r="B174" i="46"/>
  <c r="B124" i="46"/>
  <c r="B180" i="46"/>
  <c r="B142" i="46"/>
  <c r="B136" i="46"/>
  <c r="B115" i="46"/>
  <c r="B121" i="46"/>
  <c r="B133" i="46"/>
  <c r="O4" i="46"/>
  <c r="B138" i="46"/>
  <c r="B88" i="46"/>
  <c r="B175" i="46"/>
  <c r="B113" i="46"/>
  <c r="B171" i="46"/>
  <c r="B176" i="46"/>
  <c r="B169" i="46"/>
  <c r="B126" i="46"/>
  <c r="B168" i="46"/>
  <c r="B128" i="46"/>
  <c r="B165" i="46"/>
  <c r="B147" i="46"/>
  <c r="B125" i="46"/>
  <c r="B112" i="46"/>
  <c r="B172" i="46"/>
  <c r="B123" i="46"/>
  <c r="B120" i="46"/>
  <c r="B129" i="46"/>
  <c r="B163" i="46"/>
  <c r="B181" i="46"/>
  <c r="B158" i="46"/>
  <c r="B146" i="46"/>
  <c r="B154" i="46"/>
  <c r="B145" i="46"/>
  <c r="B159" i="46"/>
  <c r="B161" i="46"/>
  <c r="B155" i="46"/>
  <c r="B150" i="46"/>
  <c r="B149" i="46"/>
  <c r="B179" i="46"/>
  <c r="B152" i="46"/>
  <c r="O2" i="46"/>
  <c r="O3" i="46"/>
  <c r="B139" i="46"/>
  <c r="B178" i="46"/>
  <c r="B141" i="46"/>
  <c r="B162" i="46"/>
  <c r="O7" i="46"/>
  <c r="B116" i="46"/>
  <c r="B160" i="46"/>
  <c r="P2" i="46"/>
  <c r="Q2" i="46"/>
  <c r="Q9" i="46" s="1"/>
  <c r="B132" i="46"/>
  <c r="B156" i="46"/>
  <c r="B144" i="46"/>
  <c r="B119" i="46"/>
  <c r="B114" i="46"/>
  <c r="B157" i="46"/>
  <c r="B127" i="46"/>
  <c r="B130" i="46"/>
  <c r="B166" i="46"/>
  <c r="B164" i="46"/>
  <c r="B135" i="46"/>
  <c r="B118" i="46"/>
  <c r="B131" i="46"/>
  <c r="B177" i="46"/>
  <c r="B137" i="46"/>
  <c r="B151" i="46"/>
  <c r="B148" i="46"/>
  <c r="B122" i="46"/>
  <c r="B153" i="46"/>
  <c r="B134" i="46"/>
  <c r="B170" i="46"/>
  <c r="B167" i="46"/>
  <c r="B140" i="46"/>
  <c r="B117" i="46"/>
  <c r="B143" i="46"/>
  <c r="B173" i="46"/>
  <c r="C175" i="46"/>
  <c r="C167" i="46"/>
  <c r="C159" i="46"/>
  <c r="C151" i="46"/>
  <c r="C143" i="46"/>
  <c r="C135" i="46"/>
  <c r="C127" i="46"/>
  <c r="C119" i="46"/>
  <c r="C111" i="46"/>
  <c r="C103" i="46"/>
  <c r="C178" i="46"/>
  <c r="C170" i="46"/>
  <c r="C162" i="46"/>
  <c r="C154" i="46"/>
  <c r="C146" i="46"/>
  <c r="C138" i="46"/>
  <c r="C130" i="46"/>
  <c r="C122" i="46"/>
  <c r="C114" i="46"/>
  <c r="C106" i="46"/>
  <c r="C98" i="46"/>
  <c r="C181" i="46"/>
  <c r="C173" i="46"/>
  <c r="C165" i="46"/>
  <c r="C157" i="46"/>
  <c r="C149" i="46"/>
  <c r="C141" i="46"/>
  <c r="C133" i="46"/>
  <c r="C125" i="46"/>
  <c r="C117" i="46"/>
  <c r="C109" i="46"/>
  <c r="C101" i="46"/>
  <c r="C176" i="46"/>
  <c r="C168" i="46"/>
  <c r="C160" i="46"/>
  <c r="C152" i="46"/>
  <c r="C144" i="46"/>
  <c r="C136" i="46"/>
  <c r="C128" i="46"/>
  <c r="C120" i="46"/>
  <c r="C112" i="46"/>
  <c r="C104" i="46"/>
  <c r="C88" i="46"/>
  <c r="C179" i="46"/>
  <c r="C171" i="46"/>
  <c r="C163" i="46"/>
  <c r="C155" i="46"/>
  <c r="C147" i="46"/>
  <c r="C139" i="46"/>
  <c r="C131" i="46"/>
  <c r="C123" i="46"/>
  <c r="C115" i="46"/>
  <c r="C107" i="46"/>
  <c r="C99" i="46"/>
  <c r="C174" i="46"/>
  <c r="C166" i="46"/>
  <c r="C158" i="46"/>
  <c r="C150" i="46"/>
  <c r="C142" i="46"/>
  <c r="C134" i="46"/>
  <c r="C126" i="46"/>
  <c r="C118" i="46"/>
  <c r="C110" i="46"/>
  <c r="C102" i="46"/>
  <c r="C180" i="46"/>
  <c r="C172" i="46"/>
  <c r="C164" i="46"/>
  <c r="C156" i="46"/>
  <c r="C148" i="46"/>
  <c r="C140" i="46"/>
  <c r="C132" i="46"/>
  <c r="C124" i="46"/>
  <c r="C116" i="46"/>
  <c r="C108" i="46"/>
  <c r="C100" i="46"/>
  <c r="C169" i="46"/>
  <c r="C153" i="46"/>
  <c r="C137" i="46"/>
  <c r="C121" i="46"/>
  <c r="C105" i="46"/>
  <c r="C177" i="46"/>
  <c r="C161" i="46"/>
  <c r="C145" i="46"/>
  <c r="C129" i="46"/>
  <c r="C113" i="46"/>
  <c r="P4" i="46"/>
  <c r="P5" i="46"/>
  <c r="P7" i="46"/>
  <c r="P3" i="46"/>
  <c r="Q8" i="46" l="1"/>
  <c r="Q10" i="46"/>
  <c r="O8" i="46"/>
  <c r="P8" i="46"/>
  <c r="AW88" i="46"/>
  <c r="P6" i="46"/>
  <c r="P10" i="46" s="1"/>
  <c r="P9" i="46"/>
  <c r="E181" i="46"/>
  <c r="E173" i="46"/>
  <c r="E165" i="46"/>
  <c r="E157" i="46"/>
  <c r="E149" i="46"/>
  <c r="E141" i="46"/>
  <c r="E133" i="46"/>
  <c r="E125" i="46"/>
  <c r="E117" i="46"/>
  <c r="E109" i="46"/>
  <c r="E101" i="46"/>
  <c r="E176" i="46"/>
  <c r="E168" i="46"/>
  <c r="E160" i="46"/>
  <c r="E152" i="46"/>
  <c r="E144" i="46"/>
  <c r="E136" i="46"/>
  <c r="E128" i="46"/>
  <c r="E120" i="46"/>
  <c r="E112" i="46"/>
  <c r="E104" i="46"/>
  <c r="E88" i="46"/>
  <c r="E179" i="46"/>
  <c r="E171" i="46"/>
  <c r="E163" i="46"/>
  <c r="E155" i="46"/>
  <c r="E147" i="46"/>
  <c r="E139" i="46"/>
  <c r="E131" i="46"/>
  <c r="E123" i="46"/>
  <c r="E115" i="46"/>
  <c r="E107" i="46"/>
  <c r="E99" i="46"/>
  <c r="E174" i="46"/>
  <c r="E166" i="46"/>
  <c r="E158" i="46"/>
  <c r="E150" i="46"/>
  <c r="E142" i="46"/>
  <c r="E134" i="46"/>
  <c r="E126" i="46"/>
  <c r="E118" i="46"/>
  <c r="E110" i="46"/>
  <c r="E102" i="46"/>
  <c r="E177" i="46"/>
  <c r="E169" i="46"/>
  <c r="E161" i="46"/>
  <c r="E153" i="46"/>
  <c r="E145" i="46"/>
  <c r="E137" i="46"/>
  <c r="E129" i="46"/>
  <c r="E121" i="46"/>
  <c r="E113" i="46"/>
  <c r="E105" i="46"/>
  <c r="E180" i="46"/>
  <c r="E172" i="46"/>
  <c r="E164" i="46"/>
  <c r="E156" i="46"/>
  <c r="E148" i="46"/>
  <c r="E140" i="46"/>
  <c r="E132" i="46"/>
  <c r="E124" i="46"/>
  <c r="E116" i="46"/>
  <c r="E108" i="46"/>
  <c r="E100" i="46"/>
  <c r="E178" i="46"/>
  <c r="E170" i="46"/>
  <c r="E162" i="46"/>
  <c r="E154" i="46"/>
  <c r="E146" i="46"/>
  <c r="E138" i="46"/>
  <c r="E130" i="46"/>
  <c r="E122" i="46"/>
  <c r="E114" i="46"/>
  <c r="E106" i="46"/>
  <c r="E98" i="46"/>
  <c r="E175" i="46"/>
  <c r="E159" i="46"/>
  <c r="E143" i="46"/>
  <c r="E127" i="46"/>
  <c r="E111" i="46"/>
  <c r="E167" i="46"/>
  <c r="E151" i="46"/>
  <c r="E135" i="46"/>
  <c r="E119" i="46"/>
  <c r="E103" i="46"/>
  <c r="R5" i="46"/>
  <c r="R7" i="46"/>
  <c r="R8" i="46" s="1"/>
  <c r="R4" i="46"/>
  <c r="R3" i="46"/>
  <c r="R9" i="46" s="1"/>
  <c r="O9" i="46"/>
  <c r="O6" i="46"/>
  <c r="R6" i="46" l="1"/>
  <c r="R10" i="46" s="1"/>
  <c r="Y2" i="46"/>
  <c r="Y3" i="46" s="1"/>
  <c r="O10" i="46"/>
  <c r="Y4" i="46" l="1"/>
  <c r="G2" i="46" s="1"/>
  <c r="Y5" i="46"/>
  <c r="Y6" i="46" s="1"/>
  <c r="H2" i="46" l="1"/>
  <c r="G3" i="46" l="1"/>
  <c r="I2" i="46"/>
  <c r="F2" i="46"/>
  <c r="J2" i="46" l="1"/>
  <c r="H3" i="46"/>
  <c r="I3" i="46" l="1"/>
  <c r="G4" i="46"/>
  <c r="F3" i="46"/>
  <c r="H4" i="46" l="1"/>
  <c r="J3" i="46"/>
  <c r="I4" i="46" l="1"/>
  <c r="G5" i="46"/>
  <c r="F4" i="46"/>
  <c r="J4" i="46" l="1"/>
  <c r="H5" i="46"/>
  <c r="F5" i="46" s="1"/>
  <c r="G6" i="46" l="1"/>
  <c r="I5" i="46"/>
  <c r="J5" i="46" l="1"/>
  <c r="H6" i="46"/>
  <c r="I6" i="46" l="1"/>
  <c r="G7" i="46"/>
  <c r="F6" i="46"/>
  <c r="H7" i="46" l="1"/>
  <c r="F7" i="46" s="1"/>
  <c r="J6" i="46"/>
  <c r="G8" i="46" l="1"/>
  <c r="I7" i="46"/>
  <c r="J7" i="46" l="1"/>
  <c r="H8" i="46"/>
  <c r="G9" i="46" l="1"/>
  <c r="I8" i="46"/>
  <c r="F8" i="46"/>
  <c r="J8" i="46" l="1"/>
  <c r="H9" i="46"/>
  <c r="G10" i="46" l="1"/>
  <c r="I9" i="46"/>
  <c r="F9" i="46"/>
  <c r="J9" i="46" l="1"/>
  <c r="H10" i="46"/>
  <c r="F10" i="46" s="1"/>
  <c r="G11" i="46" l="1"/>
  <c r="I10" i="46"/>
  <c r="J10" i="46" l="1"/>
  <c r="H11" i="46"/>
  <c r="F11" i="46" s="1"/>
  <c r="I11" i="46" l="1"/>
  <c r="G12" i="46"/>
  <c r="H12" i="46" l="1"/>
  <c r="F12" i="46" s="1"/>
  <c r="J11" i="46"/>
  <c r="I12" i="46" l="1"/>
  <c r="G13" i="46"/>
  <c r="H13" i="46" l="1"/>
  <c r="F13" i="46" s="1"/>
  <c r="J12" i="46"/>
  <c r="I13" i="46" l="1"/>
  <c r="G14" i="46"/>
  <c r="H14" i="46" l="1"/>
  <c r="I14" i="46" s="1"/>
  <c r="J13" i="46"/>
  <c r="J14" i="46" l="1"/>
  <c r="F14" i="46"/>
  <c r="J15" i="46" l="1"/>
  <c r="K14" i="46" s="1"/>
  <c r="L2" i="46" l="1"/>
  <c r="K2" i="46"/>
  <c r="L3" i="46"/>
  <c r="K3" i="46"/>
  <c r="L4" i="46"/>
  <c r="K4" i="46"/>
  <c r="L5" i="46"/>
  <c r="K5" i="46"/>
  <c r="L6" i="46"/>
  <c r="K6" i="46"/>
  <c r="L7" i="46"/>
  <c r="K7" i="46"/>
  <c r="L8" i="46"/>
  <c r="K8" i="46"/>
  <c r="L9" i="46"/>
  <c r="K9" i="46"/>
  <c r="L10" i="46"/>
  <c r="K10" i="46"/>
  <c r="L11" i="46"/>
  <c r="K11" i="46"/>
  <c r="L12" i="46"/>
  <c r="K12" i="46"/>
  <c r="L13" i="46"/>
  <c r="K13" i="46"/>
  <c r="L14" i="46"/>
  <c r="K15" i="46" l="1"/>
  <c r="A125" i="45" l="1"/>
  <c r="A124" i="45"/>
  <c r="A123" i="45"/>
  <c r="A122" i="45"/>
  <c r="A121" i="45"/>
  <c r="A120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BB30" i="45"/>
  <c r="AT30" i="45"/>
  <c r="AO30" i="45"/>
  <c r="BB29" i="45"/>
  <c r="AT29" i="45"/>
  <c r="AO29" i="45"/>
  <c r="BB28" i="45"/>
  <c r="AT28" i="45"/>
  <c r="AO28" i="45"/>
  <c r="BB27" i="45"/>
  <c r="AT27" i="45"/>
  <c r="AO27" i="45"/>
  <c r="BB26" i="45"/>
  <c r="AT26" i="45"/>
  <c r="AO26" i="45"/>
  <c r="BB25" i="45"/>
  <c r="AT25" i="45"/>
  <c r="AO25" i="45"/>
  <c r="BB24" i="45"/>
  <c r="AT24" i="45"/>
  <c r="AO24" i="45"/>
  <c r="BB23" i="45"/>
  <c r="AT23" i="45"/>
  <c r="AO23" i="45"/>
  <c r="BB22" i="45"/>
  <c r="AT22" i="45"/>
  <c r="AO22" i="45"/>
  <c r="BB21" i="45"/>
  <c r="AT21" i="45"/>
  <c r="AO21" i="45"/>
  <c r="BB20" i="45"/>
  <c r="AT20" i="45"/>
  <c r="AO20" i="45"/>
  <c r="BB19" i="45"/>
  <c r="AT19" i="45"/>
  <c r="AO19" i="45"/>
  <c r="BB18" i="45"/>
  <c r="AT18" i="45"/>
  <c r="AO18" i="45"/>
  <c r="BB17" i="45"/>
  <c r="AT17" i="45"/>
  <c r="AO17" i="45"/>
  <c r="BB16" i="45"/>
  <c r="AT16" i="45"/>
  <c r="AO16" i="45"/>
  <c r="BB15" i="45"/>
  <c r="AT15" i="45"/>
  <c r="AO15" i="45"/>
  <c r="BB14" i="45"/>
  <c r="AX14" i="45"/>
  <c r="AX18" i="45" s="1"/>
  <c r="AT14" i="45"/>
  <c r="AO14" i="45"/>
  <c r="BB13" i="45"/>
  <c r="AT13" i="45"/>
  <c r="AO13" i="45"/>
  <c r="BB12" i="45"/>
  <c r="AT12" i="45"/>
  <c r="AO12" i="45"/>
  <c r="BB11" i="45"/>
  <c r="AT11" i="45"/>
  <c r="AO11" i="45"/>
  <c r="BB10" i="45"/>
  <c r="AX10" i="45"/>
  <c r="AT10" i="45"/>
  <c r="AR10" i="45"/>
  <c r="AO10" i="45"/>
  <c r="BB9" i="45"/>
  <c r="AX9" i="45"/>
  <c r="AX13" i="45" s="1"/>
  <c r="AT9" i="45"/>
  <c r="AR9" i="45"/>
  <c r="AR13" i="45" s="1"/>
  <c r="AQ9" i="45"/>
  <c r="AO9" i="45"/>
  <c r="BB8" i="45"/>
  <c r="AX8" i="45"/>
  <c r="AT8" i="45"/>
  <c r="AR8" i="45"/>
  <c r="AR12" i="45" s="1"/>
  <c r="AO8" i="45"/>
  <c r="BB7" i="45"/>
  <c r="AX7" i="45"/>
  <c r="AX11" i="45" s="1"/>
  <c r="AT7" i="45"/>
  <c r="AR7" i="45"/>
  <c r="AR11" i="45" s="1"/>
  <c r="AQ7" i="45"/>
  <c r="AO7" i="45"/>
  <c r="BB6" i="45"/>
  <c r="AT6" i="45"/>
  <c r="AQ6" i="45"/>
  <c r="AO6" i="45"/>
  <c r="BB5" i="45"/>
  <c r="AT5" i="45"/>
  <c r="AQ5" i="45"/>
  <c r="AO5" i="45"/>
  <c r="BB4" i="45"/>
  <c r="AT4" i="45"/>
  <c r="AQ4" i="45"/>
  <c r="AO4" i="45"/>
  <c r="BB3" i="45"/>
  <c r="AT3" i="45"/>
  <c r="AQ3" i="45"/>
  <c r="AO3" i="45"/>
  <c r="O2" i="38"/>
  <c r="P2" i="38"/>
  <c r="Q2" i="38"/>
  <c r="O3" i="38"/>
  <c r="O9" i="38" s="1"/>
  <c r="P3" i="38"/>
  <c r="P9" i="38" s="1"/>
  <c r="Q3" i="38"/>
  <c r="Q9" i="38" s="1"/>
  <c r="O4" i="38"/>
  <c r="P4" i="38"/>
  <c r="Q4" i="38"/>
  <c r="O5" i="38"/>
  <c r="P5" i="38"/>
  <c r="Q5" i="38"/>
  <c r="Q6" i="38"/>
  <c r="Q10" i="38" s="1"/>
  <c r="O7" i="38"/>
  <c r="O8" i="38" s="1"/>
  <c r="P7" i="38"/>
  <c r="Q7" i="38"/>
  <c r="Q8" i="38" s="1"/>
  <c r="N7" i="38"/>
  <c r="N5" i="38"/>
  <c r="N4" i="38"/>
  <c r="N3" i="38"/>
  <c r="N2" i="38"/>
  <c r="O2" i="44"/>
  <c r="P2" i="44"/>
  <c r="Q2" i="44"/>
  <c r="R2" i="44"/>
  <c r="O3" i="44"/>
  <c r="P3" i="44"/>
  <c r="Q3" i="44"/>
  <c r="R3" i="44"/>
  <c r="R9" i="44" s="1"/>
  <c r="AO3" i="44"/>
  <c r="AQ3" i="44"/>
  <c r="AT3" i="44"/>
  <c r="BB3" i="44"/>
  <c r="O4" i="44"/>
  <c r="P4" i="44"/>
  <c r="Q4" i="44"/>
  <c r="Q6" i="44" s="1"/>
  <c r="Q10" i="44" s="1"/>
  <c r="R4" i="44"/>
  <c r="R6" i="44" s="1"/>
  <c r="R10" i="44" s="1"/>
  <c r="AO4" i="44"/>
  <c r="AQ4" i="44"/>
  <c r="AT4" i="44"/>
  <c r="BB4" i="44"/>
  <c r="O5" i="44"/>
  <c r="P5" i="44"/>
  <c r="Q5" i="44"/>
  <c r="R5" i="44"/>
  <c r="AO5" i="44"/>
  <c r="AQ5" i="44"/>
  <c r="AT5" i="44"/>
  <c r="BB5" i="44"/>
  <c r="O6" i="44"/>
  <c r="Y2" i="44" s="1"/>
  <c r="Y3" i="44" s="1"/>
  <c r="P6" i="44"/>
  <c r="P10" i="44" s="1"/>
  <c r="AO6" i="44"/>
  <c r="AQ6" i="44"/>
  <c r="AT6" i="44"/>
  <c r="BB6" i="44"/>
  <c r="O7" i="44"/>
  <c r="O8" i="44" s="1"/>
  <c r="P7" i="44"/>
  <c r="P8" i="44" s="1"/>
  <c r="Q7" i="44"/>
  <c r="R7" i="44"/>
  <c r="R8" i="44" s="1"/>
  <c r="AO7" i="44"/>
  <c r="AR7" i="44"/>
  <c r="AQ7" i="44" s="1"/>
  <c r="AT7" i="44"/>
  <c r="AX7" i="44"/>
  <c r="BB7" i="44"/>
  <c r="Q8" i="44"/>
  <c r="AO8" i="44"/>
  <c r="AR8" i="44"/>
  <c r="AQ8" i="44" s="1"/>
  <c r="AT8" i="44"/>
  <c r="AX8" i="44"/>
  <c r="BB8" i="44"/>
  <c r="O9" i="44"/>
  <c r="P9" i="44"/>
  <c r="Q9" i="44"/>
  <c r="AO9" i="44"/>
  <c r="AQ9" i="44"/>
  <c r="AR9" i="44"/>
  <c r="AT9" i="44"/>
  <c r="AX9" i="44"/>
  <c r="BB9" i="44"/>
  <c r="O10" i="44"/>
  <c r="AO10" i="44"/>
  <c r="AQ10" i="44"/>
  <c r="AR10" i="44"/>
  <c r="AT10" i="44"/>
  <c r="AX10" i="44"/>
  <c r="AX14" i="44" s="1"/>
  <c r="BB10" i="44"/>
  <c r="AO11" i="44"/>
  <c r="AR11" i="44"/>
  <c r="AQ11" i="44" s="1"/>
  <c r="AT11" i="44"/>
  <c r="AX11" i="44"/>
  <c r="BB11" i="44"/>
  <c r="AO12" i="44"/>
  <c r="AR12" i="44"/>
  <c r="AQ12" i="44" s="1"/>
  <c r="AT12" i="44"/>
  <c r="AX12" i="44"/>
  <c r="BB12" i="44"/>
  <c r="AO13" i="44"/>
  <c r="AQ13" i="44"/>
  <c r="AR13" i="44"/>
  <c r="AT13" i="44"/>
  <c r="AX13" i="44"/>
  <c r="BB13" i="44"/>
  <c r="AO14" i="44"/>
  <c r="AR14" i="44"/>
  <c r="AQ14" i="44" s="1"/>
  <c r="AT14" i="44"/>
  <c r="BB14" i="44"/>
  <c r="AO15" i="44"/>
  <c r="AQ15" i="44"/>
  <c r="AR15" i="44"/>
  <c r="AT15" i="44"/>
  <c r="AX15" i="44"/>
  <c r="BB15" i="44"/>
  <c r="AO16" i="44"/>
  <c r="AR16" i="44"/>
  <c r="AQ16" i="44" s="1"/>
  <c r="AT16" i="44"/>
  <c r="AX16" i="44"/>
  <c r="BB16" i="44"/>
  <c r="AO17" i="44"/>
  <c r="AQ17" i="44"/>
  <c r="AR17" i="44"/>
  <c r="AT17" i="44"/>
  <c r="BB17" i="44"/>
  <c r="AO18" i="44"/>
  <c r="AR18" i="44"/>
  <c r="AQ18" i="44" s="1"/>
  <c r="AT18" i="44"/>
  <c r="BB18" i="44"/>
  <c r="AO19" i="44"/>
  <c r="AQ19" i="44"/>
  <c r="AR19" i="44"/>
  <c r="AT19" i="44"/>
  <c r="AX19" i="44"/>
  <c r="BB19" i="44"/>
  <c r="AO20" i="44"/>
  <c r="AR20" i="44"/>
  <c r="AQ20" i="44" s="1"/>
  <c r="AT20" i="44"/>
  <c r="AX20" i="44"/>
  <c r="BB20" i="44"/>
  <c r="AO21" i="44"/>
  <c r="AQ21" i="44"/>
  <c r="AR21" i="44"/>
  <c r="AT21" i="44"/>
  <c r="BB21" i="44"/>
  <c r="AO22" i="44"/>
  <c r="AR22" i="44"/>
  <c r="AQ22" i="44" s="1"/>
  <c r="AT22" i="44"/>
  <c r="BB22" i="44"/>
  <c r="AO23" i="44"/>
  <c r="AQ23" i="44"/>
  <c r="AR23" i="44"/>
  <c r="AT23" i="44"/>
  <c r="AX23" i="44"/>
  <c r="BB23" i="44"/>
  <c r="AO24" i="44"/>
  <c r="AR24" i="44"/>
  <c r="AQ24" i="44" s="1"/>
  <c r="AT24" i="44"/>
  <c r="AX24" i="44"/>
  <c r="BB24" i="44"/>
  <c r="AO25" i="44"/>
  <c r="AQ25" i="44"/>
  <c r="AR25" i="44"/>
  <c r="AT25" i="44"/>
  <c r="BB25" i="44"/>
  <c r="AO26" i="44"/>
  <c r="AR26" i="44"/>
  <c r="AQ26" i="44" s="1"/>
  <c r="AT26" i="44"/>
  <c r="BB26" i="44"/>
  <c r="AO27" i="44"/>
  <c r="AQ27" i="44"/>
  <c r="AR27" i="44"/>
  <c r="AT27" i="44"/>
  <c r="AX27" i="44"/>
  <c r="BB27" i="44"/>
  <c r="AO28" i="44"/>
  <c r="AR28" i="44"/>
  <c r="AQ28" i="44" s="1"/>
  <c r="AT28" i="44"/>
  <c r="AX28" i="44"/>
  <c r="BB28" i="44"/>
  <c r="AO29" i="44"/>
  <c r="AQ29" i="44"/>
  <c r="AR29" i="44"/>
  <c r="AT29" i="44"/>
  <c r="BB29" i="44"/>
  <c r="AO30" i="44"/>
  <c r="AR30" i="44"/>
  <c r="AQ30" i="44" s="1"/>
  <c r="AT30" i="44"/>
  <c r="BB30" i="44"/>
  <c r="B88" i="44"/>
  <c r="C88" i="44"/>
  <c r="D88" i="44"/>
  <c r="E88" i="44"/>
  <c r="A98" i="44"/>
  <c r="B98" i="44"/>
  <c r="C98" i="44"/>
  <c r="D98" i="44"/>
  <c r="E98" i="44"/>
  <c r="A99" i="44"/>
  <c r="B99" i="44"/>
  <c r="C99" i="44"/>
  <c r="D99" i="44"/>
  <c r="E99" i="44"/>
  <c r="A100" i="44"/>
  <c r="B100" i="44"/>
  <c r="C100" i="44"/>
  <c r="D100" i="44"/>
  <c r="E100" i="44"/>
  <c r="A101" i="44"/>
  <c r="B101" i="44"/>
  <c r="C101" i="44"/>
  <c r="D101" i="44"/>
  <c r="E101" i="44"/>
  <c r="A102" i="44"/>
  <c r="B102" i="44"/>
  <c r="C102" i="44"/>
  <c r="D102" i="44"/>
  <c r="E102" i="44"/>
  <c r="A103" i="44"/>
  <c r="B103" i="44"/>
  <c r="C103" i="44"/>
  <c r="D103" i="44"/>
  <c r="E103" i="44"/>
  <c r="A104" i="44"/>
  <c r="B104" i="44"/>
  <c r="C104" i="44"/>
  <c r="D104" i="44"/>
  <c r="E104" i="44"/>
  <c r="A105" i="44"/>
  <c r="B105" i="44"/>
  <c r="C105" i="44"/>
  <c r="D105" i="44"/>
  <c r="E105" i="44"/>
  <c r="A106" i="44"/>
  <c r="B106" i="44"/>
  <c r="C106" i="44"/>
  <c r="D106" i="44"/>
  <c r="E106" i="44"/>
  <c r="A107" i="44"/>
  <c r="B107" i="44"/>
  <c r="C107" i="44"/>
  <c r="D107" i="44"/>
  <c r="E107" i="44"/>
  <c r="A108" i="44"/>
  <c r="B108" i="44"/>
  <c r="C108" i="44"/>
  <c r="D108" i="44"/>
  <c r="E108" i="44"/>
  <c r="A109" i="44"/>
  <c r="B109" i="44"/>
  <c r="C109" i="44"/>
  <c r="D109" i="44"/>
  <c r="E109" i="44"/>
  <c r="A110" i="44"/>
  <c r="B110" i="44"/>
  <c r="C110" i="44"/>
  <c r="D110" i="44"/>
  <c r="E110" i="44"/>
  <c r="A111" i="44"/>
  <c r="B111" i="44"/>
  <c r="C111" i="44"/>
  <c r="D111" i="44"/>
  <c r="E111" i="44"/>
  <c r="A112" i="44"/>
  <c r="B112" i="44"/>
  <c r="C112" i="44"/>
  <c r="D112" i="44"/>
  <c r="E112" i="44"/>
  <c r="A113" i="44"/>
  <c r="B113" i="44"/>
  <c r="C113" i="44"/>
  <c r="D113" i="44"/>
  <c r="E113" i="44"/>
  <c r="A114" i="44"/>
  <c r="B114" i="44"/>
  <c r="C114" i="44"/>
  <c r="D114" i="44"/>
  <c r="E114" i="44"/>
  <c r="A115" i="44"/>
  <c r="B115" i="44"/>
  <c r="C115" i="44"/>
  <c r="D115" i="44"/>
  <c r="E115" i="44"/>
  <c r="A116" i="44"/>
  <c r="B116" i="44"/>
  <c r="C116" i="44"/>
  <c r="D116" i="44"/>
  <c r="E116" i="44"/>
  <c r="A117" i="44"/>
  <c r="B117" i="44"/>
  <c r="C117" i="44"/>
  <c r="D117" i="44"/>
  <c r="E117" i="44"/>
  <c r="A118" i="44"/>
  <c r="B118" i="44"/>
  <c r="C118" i="44"/>
  <c r="D118" i="44"/>
  <c r="E118" i="44"/>
  <c r="A119" i="44"/>
  <c r="B119" i="44"/>
  <c r="C119" i="44"/>
  <c r="D119" i="44"/>
  <c r="E119" i="44"/>
  <c r="A120" i="44"/>
  <c r="B120" i="44"/>
  <c r="C120" i="44"/>
  <c r="D120" i="44"/>
  <c r="E120" i="44"/>
  <c r="A121" i="44"/>
  <c r="B121" i="44"/>
  <c r="C121" i="44"/>
  <c r="D121" i="44"/>
  <c r="E121" i="44"/>
  <c r="A122" i="44"/>
  <c r="B122" i="44"/>
  <c r="C122" i="44"/>
  <c r="D122" i="44"/>
  <c r="E122" i="44"/>
  <c r="A123" i="44"/>
  <c r="B123" i="44"/>
  <c r="C123" i="44"/>
  <c r="D123" i="44"/>
  <c r="E123" i="44"/>
  <c r="A124" i="44"/>
  <c r="B124" i="44"/>
  <c r="C124" i="44"/>
  <c r="D124" i="44"/>
  <c r="E124" i="44"/>
  <c r="A125" i="44"/>
  <c r="B125" i="44"/>
  <c r="C125" i="44"/>
  <c r="D125" i="44"/>
  <c r="E125" i="44"/>
  <c r="O2" i="43"/>
  <c r="O9" i="43" s="1"/>
  <c r="P2" i="43"/>
  <c r="Q2" i="43"/>
  <c r="R2" i="43"/>
  <c r="O3" i="43"/>
  <c r="P3" i="43"/>
  <c r="Q3" i="43"/>
  <c r="R3" i="43"/>
  <c r="AO3" i="43"/>
  <c r="AQ3" i="43"/>
  <c r="AT3" i="43"/>
  <c r="BB3" i="43"/>
  <c r="O4" i="43"/>
  <c r="P4" i="43"/>
  <c r="Q4" i="43"/>
  <c r="R4" i="43"/>
  <c r="R6" i="43" s="1"/>
  <c r="AO4" i="43"/>
  <c r="AQ4" i="43"/>
  <c r="AT4" i="43"/>
  <c r="BB4" i="43"/>
  <c r="O5" i="43"/>
  <c r="O6" i="43" s="1"/>
  <c r="P5" i="43"/>
  <c r="Q5" i="43"/>
  <c r="R5" i="43"/>
  <c r="AO5" i="43"/>
  <c r="AQ5" i="43"/>
  <c r="AT5" i="43"/>
  <c r="BB5" i="43"/>
  <c r="P6" i="43"/>
  <c r="P10" i="43" s="1"/>
  <c r="Q6" i="43"/>
  <c r="Q10" i="43" s="1"/>
  <c r="AO6" i="43"/>
  <c r="AQ6" i="43"/>
  <c r="AT6" i="43"/>
  <c r="BB6" i="43"/>
  <c r="O7" i="43"/>
  <c r="O8" i="43" s="1"/>
  <c r="P7" i="43"/>
  <c r="Q7" i="43"/>
  <c r="R7" i="43"/>
  <c r="R8" i="43" s="1"/>
  <c r="AO7" i="43"/>
  <c r="AR7" i="43"/>
  <c r="AQ7" i="43" s="1"/>
  <c r="AT7" i="43"/>
  <c r="AX7" i="43"/>
  <c r="BB7" i="43"/>
  <c r="P8" i="43"/>
  <c r="Q8" i="43"/>
  <c r="AO8" i="43"/>
  <c r="AR8" i="43"/>
  <c r="AQ8" i="43" s="1"/>
  <c r="AT8" i="43"/>
  <c r="AX8" i="43"/>
  <c r="BB8" i="43"/>
  <c r="P9" i="43"/>
  <c r="Q9" i="43"/>
  <c r="R9" i="43"/>
  <c r="AO9" i="43"/>
  <c r="AQ9" i="43"/>
  <c r="AR9" i="43"/>
  <c r="AT9" i="43"/>
  <c r="AX9" i="43"/>
  <c r="BB9" i="43"/>
  <c r="R10" i="43"/>
  <c r="AO10" i="43"/>
  <c r="AR10" i="43"/>
  <c r="AQ10" i="43" s="1"/>
  <c r="AT10" i="43"/>
  <c r="AX10" i="43"/>
  <c r="AX14" i="43" s="1"/>
  <c r="BB10" i="43"/>
  <c r="AO11" i="43"/>
  <c r="AR11" i="43"/>
  <c r="AQ11" i="43" s="1"/>
  <c r="AT11" i="43"/>
  <c r="AX11" i="43"/>
  <c r="BB11" i="43"/>
  <c r="AO12" i="43"/>
  <c r="AR12" i="43"/>
  <c r="AQ12" i="43" s="1"/>
  <c r="AT12" i="43"/>
  <c r="AX12" i="43"/>
  <c r="BB12" i="43"/>
  <c r="AO13" i="43"/>
  <c r="AQ13" i="43"/>
  <c r="AR13" i="43"/>
  <c r="AT13" i="43"/>
  <c r="AX13" i="43"/>
  <c r="BB13" i="43"/>
  <c r="AO14" i="43"/>
  <c r="AR14" i="43"/>
  <c r="AT14" i="43"/>
  <c r="BB14" i="43"/>
  <c r="AO15" i="43"/>
  <c r="AT15" i="43"/>
  <c r="AX15" i="43"/>
  <c r="BB15" i="43"/>
  <c r="AO16" i="43"/>
  <c r="AR16" i="43"/>
  <c r="AQ16" i="43" s="1"/>
  <c r="AT16" i="43"/>
  <c r="BB16" i="43"/>
  <c r="AO17" i="43"/>
  <c r="AQ17" i="43"/>
  <c r="AR17" i="43"/>
  <c r="AT17" i="43"/>
  <c r="AX17" i="43"/>
  <c r="BB17" i="43"/>
  <c r="AO18" i="43"/>
  <c r="AT18" i="43"/>
  <c r="BB18" i="43"/>
  <c r="AO19" i="43"/>
  <c r="AT19" i="43"/>
  <c r="BB19" i="43"/>
  <c r="AO20" i="43"/>
  <c r="AQ20" i="43"/>
  <c r="AR20" i="43"/>
  <c r="AT20" i="43"/>
  <c r="BB20" i="43"/>
  <c r="AO21" i="43"/>
  <c r="AQ21" i="43"/>
  <c r="AR21" i="43"/>
  <c r="AT21" i="43"/>
  <c r="AX21" i="43"/>
  <c r="AX25" i="43" s="1"/>
  <c r="BB21" i="43"/>
  <c r="AO22" i="43"/>
  <c r="AT22" i="43"/>
  <c r="BB22" i="43"/>
  <c r="AO23" i="43"/>
  <c r="AT23" i="43"/>
  <c r="BB23" i="43"/>
  <c r="AO24" i="43"/>
  <c r="AQ24" i="43"/>
  <c r="AR24" i="43"/>
  <c r="AT24" i="43"/>
  <c r="BB24" i="43"/>
  <c r="AO25" i="43"/>
  <c r="AQ25" i="43"/>
  <c r="AR25" i="43"/>
  <c r="AT25" i="43"/>
  <c r="BB25" i="43"/>
  <c r="AO26" i="43"/>
  <c r="AT26" i="43"/>
  <c r="BB26" i="43"/>
  <c r="AO27" i="43"/>
  <c r="AT27" i="43"/>
  <c r="BB27" i="43"/>
  <c r="AO28" i="43"/>
  <c r="AQ28" i="43"/>
  <c r="AR28" i="43"/>
  <c r="AT28" i="43"/>
  <c r="BB28" i="43"/>
  <c r="AO29" i="43"/>
  <c r="AQ29" i="43"/>
  <c r="AR29" i="43"/>
  <c r="AT29" i="43"/>
  <c r="BB29" i="43"/>
  <c r="AO30" i="43"/>
  <c r="AT30" i="43"/>
  <c r="BB30" i="43"/>
  <c r="B88" i="43"/>
  <c r="C88" i="43"/>
  <c r="D88" i="43"/>
  <c r="E88" i="43"/>
  <c r="A98" i="43"/>
  <c r="B98" i="43"/>
  <c r="C98" i="43"/>
  <c r="D98" i="43"/>
  <c r="E98" i="43"/>
  <c r="A99" i="43"/>
  <c r="B99" i="43"/>
  <c r="C99" i="43"/>
  <c r="D99" i="43"/>
  <c r="E99" i="43"/>
  <c r="A100" i="43"/>
  <c r="B100" i="43"/>
  <c r="C100" i="43"/>
  <c r="D100" i="43"/>
  <c r="E100" i="43"/>
  <c r="A101" i="43"/>
  <c r="B101" i="43"/>
  <c r="C101" i="43"/>
  <c r="D101" i="43"/>
  <c r="E101" i="43"/>
  <c r="A102" i="43"/>
  <c r="B102" i="43"/>
  <c r="C102" i="43"/>
  <c r="D102" i="43"/>
  <c r="E102" i="43"/>
  <c r="A103" i="43"/>
  <c r="B103" i="43"/>
  <c r="C103" i="43"/>
  <c r="D103" i="43"/>
  <c r="E103" i="43"/>
  <c r="A104" i="43"/>
  <c r="B104" i="43"/>
  <c r="C104" i="43"/>
  <c r="D104" i="43"/>
  <c r="E104" i="43"/>
  <c r="A105" i="43"/>
  <c r="B105" i="43"/>
  <c r="C105" i="43"/>
  <c r="D105" i="43"/>
  <c r="E105" i="43"/>
  <c r="A106" i="43"/>
  <c r="B106" i="43"/>
  <c r="C106" i="43"/>
  <c r="D106" i="43"/>
  <c r="E106" i="43"/>
  <c r="A107" i="43"/>
  <c r="B107" i="43"/>
  <c r="C107" i="43"/>
  <c r="D107" i="43"/>
  <c r="E107" i="43"/>
  <c r="A108" i="43"/>
  <c r="B108" i="43"/>
  <c r="C108" i="43"/>
  <c r="D108" i="43"/>
  <c r="E108" i="43"/>
  <c r="A109" i="43"/>
  <c r="B109" i="43"/>
  <c r="C109" i="43"/>
  <c r="D109" i="43"/>
  <c r="E109" i="43"/>
  <c r="A110" i="43"/>
  <c r="B110" i="43"/>
  <c r="C110" i="43"/>
  <c r="D110" i="43"/>
  <c r="E110" i="43"/>
  <c r="A111" i="43"/>
  <c r="B111" i="43"/>
  <c r="C111" i="43"/>
  <c r="D111" i="43"/>
  <c r="E111" i="43"/>
  <c r="A112" i="43"/>
  <c r="B112" i="43"/>
  <c r="C112" i="43"/>
  <c r="D112" i="43"/>
  <c r="E112" i="43"/>
  <c r="A113" i="43"/>
  <c r="B113" i="43"/>
  <c r="C113" i="43"/>
  <c r="D113" i="43"/>
  <c r="E113" i="43"/>
  <c r="A114" i="43"/>
  <c r="B114" i="43"/>
  <c r="C114" i="43"/>
  <c r="D114" i="43"/>
  <c r="E114" i="43"/>
  <c r="A115" i="43"/>
  <c r="B115" i="43"/>
  <c r="C115" i="43"/>
  <c r="D115" i="43"/>
  <c r="E115" i="43"/>
  <c r="A116" i="43"/>
  <c r="B116" i="43"/>
  <c r="C116" i="43"/>
  <c r="D116" i="43"/>
  <c r="E116" i="43"/>
  <c r="A117" i="43"/>
  <c r="B117" i="43"/>
  <c r="C117" i="43"/>
  <c r="D117" i="43"/>
  <c r="E117" i="43"/>
  <c r="A118" i="43"/>
  <c r="B118" i="43"/>
  <c r="C118" i="43"/>
  <c r="D118" i="43"/>
  <c r="E118" i="43"/>
  <c r="A119" i="43"/>
  <c r="B119" i="43"/>
  <c r="C119" i="43"/>
  <c r="D119" i="43"/>
  <c r="E119" i="43"/>
  <c r="A120" i="43"/>
  <c r="B120" i="43"/>
  <c r="C120" i="43"/>
  <c r="D120" i="43"/>
  <c r="E120" i="43"/>
  <c r="A121" i="43"/>
  <c r="B121" i="43"/>
  <c r="C121" i="43"/>
  <c r="D121" i="43"/>
  <c r="E121" i="43"/>
  <c r="A122" i="43"/>
  <c r="B122" i="43"/>
  <c r="C122" i="43"/>
  <c r="D122" i="43"/>
  <c r="E122" i="43"/>
  <c r="A123" i="43"/>
  <c r="B123" i="43"/>
  <c r="C123" i="43"/>
  <c r="D123" i="43"/>
  <c r="E123" i="43"/>
  <c r="A124" i="43"/>
  <c r="B124" i="43"/>
  <c r="C124" i="43"/>
  <c r="D124" i="43"/>
  <c r="E124" i="43"/>
  <c r="A125" i="43"/>
  <c r="B125" i="43"/>
  <c r="C125" i="43"/>
  <c r="D125" i="43"/>
  <c r="E125" i="43"/>
  <c r="O2" i="42"/>
  <c r="P2" i="42"/>
  <c r="P9" i="42" s="1"/>
  <c r="Q2" i="42"/>
  <c r="R2" i="42"/>
  <c r="O3" i="42"/>
  <c r="P3" i="42"/>
  <c r="Q3" i="42"/>
  <c r="R3" i="42"/>
  <c r="Y3" i="42"/>
  <c r="AO3" i="42"/>
  <c r="AQ3" i="42"/>
  <c r="AT3" i="42"/>
  <c r="BB3" i="42"/>
  <c r="O4" i="42"/>
  <c r="P4" i="42"/>
  <c r="Q4" i="42"/>
  <c r="R4" i="42"/>
  <c r="AO4" i="42"/>
  <c r="AQ4" i="42"/>
  <c r="AT4" i="42"/>
  <c r="BB4" i="42"/>
  <c r="O5" i="42"/>
  <c r="O6" i="42" s="1"/>
  <c r="Y2" i="42" s="1"/>
  <c r="P5" i="42"/>
  <c r="P6" i="42" s="1"/>
  <c r="Q5" i="42"/>
  <c r="R5" i="42"/>
  <c r="AO5" i="42"/>
  <c r="AQ5" i="42"/>
  <c r="AT5" i="42"/>
  <c r="BB5" i="42"/>
  <c r="Q6" i="42"/>
  <c r="Q10" i="42" s="1"/>
  <c r="R6" i="42"/>
  <c r="R10" i="42" s="1"/>
  <c r="AO6" i="42"/>
  <c r="AQ6" i="42"/>
  <c r="AT6" i="42"/>
  <c r="BB6" i="42"/>
  <c r="O7" i="42"/>
  <c r="P7" i="42"/>
  <c r="Q7" i="42"/>
  <c r="R7" i="42"/>
  <c r="R8" i="42" s="1"/>
  <c r="AO7" i="42"/>
  <c r="AQ7" i="42"/>
  <c r="AR7" i="42"/>
  <c r="AT7" i="42"/>
  <c r="AX7" i="42"/>
  <c r="BB7" i="42"/>
  <c r="Q8" i="42"/>
  <c r="AO8" i="42"/>
  <c r="AQ8" i="42"/>
  <c r="AR8" i="42"/>
  <c r="AT8" i="42"/>
  <c r="AX8" i="42"/>
  <c r="BB8" i="42"/>
  <c r="Q9" i="42"/>
  <c r="R9" i="42"/>
  <c r="AO9" i="42"/>
  <c r="AR9" i="42"/>
  <c r="AQ9" i="42" s="1"/>
  <c r="AT9" i="42"/>
  <c r="AX9" i="42"/>
  <c r="BB9" i="42"/>
  <c r="AO10" i="42"/>
  <c r="AR10" i="42"/>
  <c r="AT10" i="42"/>
  <c r="AX10" i="42"/>
  <c r="BB10" i="42"/>
  <c r="AO11" i="42"/>
  <c r="AQ11" i="42"/>
  <c r="AR11" i="42"/>
  <c r="AT11" i="42"/>
  <c r="BB11" i="42"/>
  <c r="AO12" i="42"/>
  <c r="AQ12" i="42"/>
  <c r="AR12" i="42"/>
  <c r="AT12" i="42"/>
  <c r="BB12" i="42"/>
  <c r="AO13" i="42"/>
  <c r="AQ13" i="42"/>
  <c r="AR13" i="42"/>
  <c r="AR17" i="42" s="1"/>
  <c r="AT13" i="42"/>
  <c r="AX13" i="42"/>
  <c r="BB13" i="42"/>
  <c r="AO14" i="42"/>
  <c r="AT14" i="42"/>
  <c r="AX14" i="42"/>
  <c r="BB14" i="42"/>
  <c r="AO15" i="42"/>
  <c r="AQ15" i="42"/>
  <c r="AR15" i="42"/>
  <c r="AT15" i="42"/>
  <c r="BB15" i="42"/>
  <c r="AO16" i="42"/>
  <c r="AQ16" i="42"/>
  <c r="AR16" i="42"/>
  <c r="AT16" i="42"/>
  <c r="BB16" i="42"/>
  <c r="AO17" i="42"/>
  <c r="AT17" i="42"/>
  <c r="AX17" i="42"/>
  <c r="BB17" i="42"/>
  <c r="AO18" i="42"/>
  <c r="AT18" i="42"/>
  <c r="AX18" i="42"/>
  <c r="BB18" i="42"/>
  <c r="AO19" i="42"/>
  <c r="AQ19" i="42"/>
  <c r="AR19" i="42"/>
  <c r="AT19" i="42"/>
  <c r="BB19" i="42"/>
  <c r="AO20" i="42"/>
  <c r="AQ20" i="42"/>
  <c r="AR20" i="42"/>
  <c r="AT20" i="42"/>
  <c r="BB20" i="42"/>
  <c r="AO21" i="42"/>
  <c r="AT21" i="42"/>
  <c r="AX21" i="42"/>
  <c r="BB21" i="42"/>
  <c r="AO22" i="42"/>
  <c r="AT22" i="42"/>
  <c r="AX22" i="42"/>
  <c r="BB22" i="42"/>
  <c r="AO23" i="42"/>
  <c r="AQ23" i="42"/>
  <c r="AR23" i="42"/>
  <c r="AT23" i="42"/>
  <c r="BB23" i="42"/>
  <c r="AO24" i="42"/>
  <c r="AQ24" i="42"/>
  <c r="AR24" i="42"/>
  <c r="AT24" i="42"/>
  <c r="BB24" i="42"/>
  <c r="AO25" i="42"/>
  <c r="AT25" i="42"/>
  <c r="AX25" i="42"/>
  <c r="AX29" i="42" s="1"/>
  <c r="BB25" i="42"/>
  <c r="AO26" i="42"/>
  <c r="AT26" i="42"/>
  <c r="AX26" i="42"/>
  <c r="BB26" i="42"/>
  <c r="AO27" i="42"/>
  <c r="AQ27" i="42"/>
  <c r="AR27" i="42"/>
  <c r="AT27" i="42"/>
  <c r="BB27" i="42"/>
  <c r="AO28" i="42"/>
  <c r="AQ28" i="42"/>
  <c r="AR28" i="42"/>
  <c r="AT28" i="42"/>
  <c r="BB28" i="42"/>
  <c r="AO29" i="42"/>
  <c r="AT29" i="42"/>
  <c r="BB29" i="42"/>
  <c r="AO30" i="42"/>
  <c r="AT30" i="42"/>
  <c r="AX30" i="42"/>
  <c r="BB30" i="42"/>
  <c r="B88" i="42"/>
  <c r="C88" i="42"/>
  <c r="D88" i="42"/>
  <c r="E88" i="42"/>
  <c r="A98" i="42"/>
  <c r="B98" i="42"/>
  <c r="C98" i="42"/>
  <c r="D98" i="42"/>
  <c r="E98" i="42"/>
  <c r="A99" i="42"/>
  <c r="B99" i="42"/>
  <c r="C99" i="42"/>
  <c r="D99" i="42"/>
  <c r="E99" i="42"/>
  <c r="A100" i="42"/>
  <c r="B100" i="42"/>
  <c r="C100" i="42"/>
  <c r="D100" i="42"/>
  <c r="E100" i="42"/>
  <c r="A101" i="42"/>
  <c r="B101" i="42"/>
  <c r="C101" i="42"/>
  <c r="D101" i="42"/>
  <c r="E101" i="42"/>
  <c r="A102" i="42"/>
  <c r="B102" i="42"/>
  <c r="C102" i="42"/>
  <c r="D102" i="42"/>
  <c r="E102" i="42"/>
  <c r="A103" i="42"/>
  <c r="B103" i="42"/>
  <c r="C103" i="42"/>
  <c r="D103" i="42"/>
  <c r="E103" i="42"/>
  <c r="A104" i="42"/>
  <c r="B104" i="42"/>
  <c r="C104" i="42"/>
  <c r="D104" i="42"/>
  <c r="E104" i="42"/>
  <c r="A105" i="42"/>
  <c r="B105" i="42"/>
  <c r="C105" i="42"/>
  <c r="D105" i="42"/>
  <c r="E105" i="42"/>
  <c r="A106" i="42"/>
  <c r="B106" i="42"/>
  <c r="C106" i="42"/>
  <c r="D106" i="42"/>
  <c r="E106" i="42"/>
  <c r="A107" i="42"/>
  <c r="B107" i="42"/>
  <c r="C107" i="42"/>
  <c r="D107" i="42"/>
  <c r="E107" i="42"/>
  <c r="A108" i="42"/>
  <c r="B108" i="42"/>
  <c r="C108" i="42"/>
  <c r="D108" i="42"/>
  <c r="E108" i="42"/>
  <c r="A109" i="42"/>
  <c r="B109" i="42"/>
  <c r="C109" i="42"/>
  <c r="D109" i="42"/>
  <c r="E109" i="42"/>
  <c r="A110" i="42"/>
  <c r="B110" i="42"/>
  <c r="C110" i="42"/>
  <c r="D110" i="42"/>
  <c r="E110" i="42"/>
  <c r="A111" i="42"/>
  <c r="B111" i="42"/>
  <c r="C111" i="42"/>
  <c r="D111" i="42"/>
  <c r="E111" i="42"/>
  <c r="A112" i="42"/>
  <c r="B112" i="42"/>
  <c r="C112" i="42"/>
  <c r="D112" i="42"/>
  <c r="E112" i="42"/>
  <c r="A113" i="42"/>
  <c r="B113" i="42"/>
  <c r="C113" i="42"/>
  <c r="D113" i="42"/>
  <c r="E113" i="42"/>
  <c r="A114" i="42"/>
  <c r="B114" i="42"/>
  <c r="C114" i="42"/>
  <c r="D114" i="42"/>
  <c r="E114" i="42"/>
  <c r="A115" i="42"/>
  <c r="B115" i="42"/>
  <c r="C115" i="42"/>
  <c r="D115" i="42"/>
  <c r="E115" i="42"/>
  <c r="A116" i="42"/>
  <c r="B116" i="42"/>
  <c r="C116" i="42"/>
  <c r="D116" i="42"/>
  <c r="E116" i="42"/>
  <c r="A117" i="42"/>
  <c r="B117" i="42"/>
  <c r="C117" i="42"/>
  <c r="D117" i="42"/>
  <c r="E117" i="42"/>
  <c r="A118" i="42"/>
  <c r="B118" i="42"/>
  <c r="C118" i="42"/>
  <c r="D118" i="42"/>
  <c r="E118" i="42"/>
  <c r="A119" i="42"/>
  <c r="B119" i="42"/>
  <c r="C119" i="42"/>
  <c r="D119" i="42"/>
  <c r="E119" i="42"/>
  <c r="A120" i="42"/>
  <c r="B120" i="42"/>
  <c r="C120" i="42"/>
  <c r="D120" i="42"/>
  <c r="E120" i="42"/>
  <c r="A121" i="42"/>
  <c r="B121" i="42"/>
  <c r="C121" i="42"/>
  <c r="D121" i="42"/>
  <c r="E121" i="42"/>
  <c r="A122" i="42"/>
  <c r="B122" i="42"/>
  <c r="C122" i="42"/>
  <c r="D122" i="42"/>
  <c r="E122" i="42"/>
  <c r="A123" i="42"/>
  <c r="B123" i="42"/>
  <c r="C123" i="42"/>
  <c r="D123" i="42"/>
  <c r="E123" i="42"/>
  <c r="A124" i="42"/>
  <c r="B124" i="42"/>
  <c r="C124" i="42"/>
  <c r="D124" i="42"/>
  <c r="E124" i="42"/>
  <c r="A125" i="42"/>
  <c r="B125" i="42"/>
  <c r="C125" i="42"/>
  <c r="D125" i="42"/>
  <c r="E125" i="42"/>
  <c r="O2" i="41"/>
  <c r="P2" i="41"/>
  <c r="Q2" i="41"/>
  <c r="Q9" i="41" s="1"/>
  <c r="R2" i="41"/>
  <c r="O3" i="41"/>
  <c r="P3" i="41"/>
  <c r="Q3" i="41"/>
  <c r="R3" i="41"/>
  <c r="AO3" i="41"/>
  <c r="AQ3" i="41"/>
  <c r="AT3" i="41"/>
  <c r="BB3" i="41"/>
  <c r="O4" i="41"/>
  <c r="P4" i="41"/>
  <c r="Q4" i="41"/>
  <c r="R4" i="41"/>
  <c r="AO4" i="41"/>
  <c r="AQ4" i="41"/>
  <c r="AT4" i="41"/>
  <c r="BB4" i="41"/>
  <c r="O5" i="41"/>
  <c r="P5" i="41"/>
  <c r="P6" i="41" s="1"/>
  <c r="Q5" i="41"/>
  <c r="R5" i="41"/>
  <c r="AO5" i="41"/>
  <c r="AQ5" i="41"/>
  <c r="AT5" i="41"/>
  <c r="BB5" i="41"/>
  <c r="O6" i="41"/>
  <c r="R6" i="41"/>
  <c r="R10" i="41" s="1"/>
  <c r="AO6" i="41"/>
  <c r="AQ6" i="41"/>
  <c r="AT6" i="41"/>
  <c r="BB6" i="41"/>
  <c r="O7" i="41"/>
  <c r="O8" i="41" s="1"/>
  <c r="P7" i="41"/>
  <c r="Q7" i="41"/>
  <c r="Q8" i="41" s="1"/>
  <c r="R7" i="41"/>
  <c r="AO7" i="41"/>
  <c r="AQ7" i="41"/>
  <c r="AR7" i="41"/>
  <c r="AT7" i="41"/>
  <c r="AX7" i="41"/>
  <c r="BB7" i="41"/>
  <c r="R8" i="41"/>
  <c r="AO8" i="41"/>
  <c r="AR8" i="41"/>
  <c r="AT8" i="41"/>
  <c r="AX8" i="41"/>
  <c r="BB8" i="41"/>
  <c r="O9" i="41"/>
  <c r="R9" i="41"/>
  <c r="AO9" i="41"/>
  <c r="AR9" i="41"/>
  <c r="AQ9" i="41" s="1"/>
  <c r="AT9" i="41"/>
  <c r="AX9" i="41"/>
  <c r="BB9" i="41"/>
  <c r="P10" i="41"/>
  <c r="AO10" i="41"/>
  <c r="AQ10" i="41"/>
  <c r="AR10" i="41"/>
  <c r="AT10" i="41"/>
  <c r="AX10" i="41"/>
  <c r="BB10" i="41"/>
  <c r="AO11" i="41"/>
  <c r="AQ11" i="41"/>
  <c r="AR11" i="41"/>
  <c r="AT11" i="41"/>
  <c r="BB11" i="41"/>
  <c r="AO12" i="41"/>
  <c r="AT12" i="41"/>
  <c r="AX12" i="41"/>
  <c r="BB12" i="41"/>
  <c r="AO13" i="41"/>
  <c r="AR13" i="41"/>
  <c r="AT13" i="41"/>
  <c r="AX13" i="41"/>
  <c r="BB13" i="41"/>
  <c r="AO14" i="41"/>
  <c r="AQ14" i="41"/>
  <c r="AR14" i="41"/>
  <c r="AR18" i="41" s="1"/>
  <c r="AR22" i="41" s="1"/>
  <c r="AR26" i="41" s="1"/>
  <c r="AR30" i="41" s="1"/>
  <c r="AT14" i="41"/>
  <c r="BB14" i="41"/>
  <c r="AO15" i="41"/>
  <c r="AQ15" i="41"/>
  <c r="AR15" i="41"/>
  <c r="AT15" i="41"/>
  <c r="BB15" i="41"/>
  <c r="AO16" i="41"/>
  <c r="AT16" i="41"/>
  <c r="AX16" i="41"/>
  <c r="BB16" i="41"/>
  <c r="AO17" i="41"/>
  <c r="AT17" i="41"/>
  <c r="BB17" i="41"/>
  <c r="AO18" i="41"/>
  <c r="AQ18" i="41"/>
  <c r="AT18" i="41"/>
  <c r="BB18" i="41"/>
  <c r="AO19" i="41"/>
  <c r="AQ19" i="41"/>
  <c r="AR19" i="41"/>
  <c r="AT19" i="41"/>
  <c r="BB19" i="41"/>
  <c r="AO20" i="41"/>
  <c r="AT20" i="41"/>
  <c r="AX20" i="41"/>
  <c r="AX24" i="41" s="1"/>
  <c r="BB20" i="41"/>
  <c r="AO21" i="41"/>
  <c r="AT21" i="41"/>
  <c r="BB21" i="41"/>
  <c r="AO22" i="41"/>
  <c r="AQ22" i="41"/>
  <c r="AT22" i="41"/>
  <c r="BB22" i="41"/>
  <c r="AO23" i="41"/>
  <c r="AQ23" i="41"/>
  <c r="AR23" i="41"/>
  <c r="AT23" i="41"/>
  <c r="BB23" i="41"/>
  <c r="AO24" i="41"/>
  <c r="AT24" i="41"/>
  <c r="BB24" i="41"/>
  <c r="AO25" i="41"/>
  <c r="AT25" i="41"/>
  <c r="BB25" i="41"/>
  <c r="AO26" i="41"/>
  <c r="AQ26" i="41"/>
  <c r="AT26" i="41"/>
  <c r="BB26" i="41"/>
  <c r="AO27" i="41"/>
  <c r="AQ27" i="41"/>
  <c r="AR27" i="41"/>
  <c r="AT27" i="41"/>
  <c r="BB27" i="41"/>
  <c r="AO28" i="41"/>
  <c r="AT28" i="41"/>
  <c r="BB28" i="41"/>
  <c r="AO29" i="41"/>
  <c r="AT29" i="41"/>
  <c r="BB29" i="41"/>
  <c r="AO30" i="41"/>
  <c r="AQ30" i="41"/>
  <c r="AT30" i="41"/>
  <c r="BB30" i="41"/>
  <c r="B88" i="41"/>
  <c r="C88" i="41"/>
  <c r="D88" i="41"/>
  <c r="E88" i="41"/>
  <c r="A98" i="41"/>
  <c r="B98" i="41"/>
  <c r="C98" i="41"/>
  <c r="D98" i="41"/>
  <c r="E98" i="41"/>
  <c r="A99" i="41"/>
  <c r="B99" i="41"/>
  <c r="C99" i="41"/>
  <c r="D99" i="41"/>
  <c r="E99" i="41"/>
  <c r="A100" i="41"/>
  <c r="B100" i="41"/>
  <c r="C100" i="41"/>
  <c r="D100" i="41"/>
  <c r="E100" i="41"/>
  <c r="A101" i="41"/>
  <c r="B101" i="41"/>
  <c r="C101" i="41"/>
  <c r="D101" i="41"/>
  <c r="E101" i="41"/>
  <c r="A102" i="41"/>
  <c r="B102" i="41"/>
  <c r="C102" i="41"/>
  <c r="D102" i="41"/>
  <c r="E102" i="41"/>
  <c r="A103" i="41"/>
  <c r="B103" i="41"/>
  <c r="C103" i="41"/>
  <c r="D103" i="41"/>
  <c r="E103" i="41"/>
  <c r="A104" i="41"/>
  <c r="B104" i="41"/>
  <c r="C104" i="41"/>
  <c r="D104" i="41"/>
  <c r="E104" i="41"/>
  <c r="A105" i="41"/>
  <c r="B105" i="41"/>
  <c r="C105" i="41"/>
  <c r="D105" i="41"/>
  <c r="E105" i="41"/>
  <c r="A106" i="41"/>
  <c r="B106" i="41"/>
  <c r="C106" i="41"/>
  <c r="D106" i="41"/>
  <c r="E106" i="41"/>
  <c r="A107" i="41"/>
  <c r="B107" i="41"/>
  <c r="C107" i="41"/>
  <c r="D107" i="41"/>
  <c r="E107" i="41"/>
  <c r="A108" i="41"/>
  <c r="B108" i="41"/>
  <c r="C108" i="41"/>
  <c r="D108" i="41"/>
  <c r="E108" i="41"/>
  <c r="A109" i="41"/>
  <c r="B109" i="41"/>
  <c r="C109" i="41"/>
  <c r="D109" i="41"/>
  <c r="E109" i="41"/>
  <c r="A110" i="41"/>
  <c r="B110" i="41"/>
  <c r="C110" i="41"/>
  <c r="D110" i="41"/>
  <c r="E110" i="41"/>
  <c r="A111" i="41"/>
  <c r="B111" i="41"/>
  <c r="C111" i="41"/>
  <c r="D111" i="41"/>
  <c r="E111" i="41"/>
  <c r="A112" i="41"/>
  <c r="B112" i="41"/>
  <c r="C112" i="41"/>
  <c r="D112" i="41"/>
  <c r="E112" i="41"/>
  <c r="A113" i="41"/>
  <c r="B113" i="41"/>
  <c r="C113" i="41"/>
  <c r="D113" i="41"/>
  <c r="E113" i="41"/>
  <c r="A114" i="41"/>
  <c r="B114" i="41"/>
  <c r="C114" i="41"/>
  <c r="D114" i="41"/>
  <c r="E114" i="41"/>
  <c r="A115" i="41"/>
  <c r="B115" i="41"/>
  <c r="C115" i="41"/>
  <c r="D115" i="41"/>
  <c r="E115" i="41"/>
  <c r="A116" i="41"/>
  <c r="B116" i="41"/>
  <c r="C116" i="41"/>
  <c r="D116" i="41"/>
  <c r="E116" i="41"/>
  <c r="A117" i="41"/>
  <c r="B117" i="41"/>
  <c r="C117" i="41"/>
  <c r="D117" i="41"/>
  <c r="E117" i="41"/>
  <c r="A118" i="41"/>
  <c r="B118" i="41"/>
  <c r="C118" i="41"/>
  <c r="D118" i="41"/>
  <c r="E118" i="41"/>
  <c r="A119" i="41"/>
  <c r="B119" i="41"/>
  <c r="C119" i="41"/>
  <c r="D119" i="41"/>
  <c r="E119" i="41"/>
  <c r="A120" i="41"/>
  <c r="B120" i="41"/>
  <c r="C120" i="41"/>
  <c r="D120" i="41"/>
  <c r="E120" i="41"/>
  <c r="A121" i="41"/>
  <c r="B121" i="41"/>
  <c r="C121" i="41"/>
  <c r="D121" i="41"/>
  <c r="E121" i="41"/>
  <c r="A122" i="41"/>
  <c r="B122" i="41"/>
  <c r="C122" i="41"/>
  <c r="D122" i="41"/>
  <c r="E122" i="41"/>
  <c r="A123" i="41"/>
  <c r="B123" i="41"/>
  <c r="C123" i="41"/>
  <c r="D123" i="41"/>
  <c r="E123" i="41"/>
  <c r="A124" i="41"/>
  <c r="B124" i="41"/>
  <c r="C124" i="41"/>
  <c r="D124" i="41"/>
  <c r="E124" i="41"/>
  <c r="A125" i="41"/>
  <c r="B125" i="41"/>
  <c r="C125" i="41"/>
  <c r="D125" i="41"/>
  <c r="E125" i="41"/>
  <c r="O2" i="40"/>
  <c r="P2" i="40"/>
  <c r="Q2" i="40"/>
  <c r="R2" i="40"/>
  <c r="O3" i="40"/>
  <c r="O9" i="40" s="1"/>
  <c r="P3" i="40"/>
  <c r="Q3" i="40"/>
  <c r="R3" i="40"/>
  <c r="AO3" i="40"/>
  <c r="AQ3" i="40"/>
  <c r="AT3" i="40"/>
  <c r="BB3" i="40"/>
  <c r="O4" i="40"/>
  <c r="O6" i="40" s="1"/>
  <c r="P4" i="40"/>
  <c r="P6" i="40" s="1"/>
  <c r="Q4" i="40"/>
  <c r="Q6" i="40" s="1"/>
  <c r="R4" i="40"/>
  <c r="R6" i="40" s="1"/>
  <c r="AO4" i="40"/>
  <c r="AQ4" i="40"/>
  <c r="AT4" i="40"/>
  <c r="BB4" i="40"/>
  <c r="O5" i="40"/>
  <c r="P5" i="40"/>
  <c r="Q5" i="40"/>
  <c r="R5" i="40"/>
  <c r="AO5" i="40"/>
  <c r="AQ5" i="40"/>
  <c r="AT5" i="40"/>
  <c r="BB5" i="40"/>
  <c r="AO6" i="40"/>
  <c r="AQ6" i="40"/>
  <c r="AT6" i="40"/>
  <c r="BB6" i="40"/>
  <c r="O7" i="40"/>
  <c r="P7" i="40"/>
  <c r="P8" i="40" s="1"/>
  <c r="Q7" i="40"/>
  <c r="R7" i="40"/>
  <c r="AO7" i="40"/>
  <c r="AQ7" i="40"/>
  <c r="AR7" i="40"/>
  <c r="AR11" i="40" s="1"/>
  <c r="AT7" i="40"/>
  <c r="AX7" i="40"/>
  <c r="BB7" i="40"/>
  <c r="O8" i="40"/>
  <c r="Q8" i="40"/>
  <c r="R8" i="40"/>
  <c r="AO8" i="40"/>
  <c r="AR8" i="40"/>
  <c r="AQ8" i="40" s="1"/>
  <c r="AT8" i="40"/>
  <c r="AX8" i="40"/>
  <c r="BB8" i="40"/>
  <c r="P9" i="40"/>
  <c r="Q9" i="40"/>
  <c r="R9" i="40"/>
  <c r="AO9" i="40"/>
  <c r="AQ9" i="40"/>
  <c r="AR9" i="40"/>
  <c r="AT9" i="40"/>
  <c r="AX9" i="40"/>
  <c r="BB9" i="40"/>
  <c r="P10" i="40"/>
  <c r="Q10" i="40"/>
  <c r="R10" i="40"/>
  <c r="AO10" i="40"/>
  <c r="AR10" i="40"/>
  <c r="AQ10" i="40" s="1"/>
  <c r="AT10" i="40"/>
  <c r="AX10" i="40"/>
  <c r="AX14" i="40" s="1"/>
  <c r="BB10" i="40"/>
  <c r="AO11" i="40"/>
  <c r="AT11" i="40"/>
  <c r="AX11" i="40"/>
  <c r="BB11" i="40"/>
  <c r="AO12" i="40"/>
  <c r="AT12" i="40"/>
  <c r="AX12" i="40"/>
  <c r="AX16" i="40" s="1"/>
  <c r="BB12" i="40"/>
  <c r="AO13" i="40"/>
  <c r="AQ13" i="40"/>
  <c r="AR13" i="40"/>
  <c r="AT13" i="40"/>
  <c r="AX13" i="40"/>
  <c r="BB13" i="40"/>
  <c r="AO14" i="40"/>
  <c r="AQ14" i="40"/>
  <c r="AR14" i="40"/>
  <c r="AR18" i="40" s="1"/>
  <c r="AQ18" i="40" s="1"/>
  <c r="AT14" i="40"/>
  <c r="BB14" i="40"/>
  <c r="AO15" i="40"/>
  <c r="AT15" i="40"/>
  <c r="AX15" i="40"/>
  <c r="AX19" i="40" s="1"/>
  <c r="BB15" i="40"/>
  <c r="AO16" i="40"/>
  <c r="AT16" i="40"/>
  <c r="BB16" i="40"/>
  <c r="AO17" i="40"/>
  <c r="AR17" i="40"/>
  <c r="AT17" i="40"/>
  <c r="AX17" i="40"/>
  <c r="BB17" i="40"/>
  <c r="AO18" i="40"/>
  <c r="AT18" i="40"/>
  <c r="AX18" i="40"/>
  <c r="BB18" i="40"/>
  <c r="AO19" i="40"/>
  <c r="AT19" i="40"/>
  <c r="BB19" i="40"/>
  <c r="AO20" i="40"/>
  <c r="AT20" i="40"/>
  <c r="BB20" i="40"/>
  <c r="AO21" i="40"/>
  <c r="AT21" i="40"/>
  <c r="AX21" i="40"/>
  <c r="AX25" i="40" s="1"/>
  <c r="BB21" i="40"/>
  <c r="AO22" i="40"/>
  <c r="AT22" i="40"/>
  <c r="BB22" i="40"/>
  <c r="AO23" i="40"/>
  <c r="AT23" i="40"/>
  <c r="BB23" i="40"/>
  <c r="AO24" i="40"/>
  <c r="AT24" i="40"/>
  <c r="BB24" i="40"/>
  <c r="AO25" i="40"/>
  <c r="AT25" i="40"/>
  <c r="BB25" i="40"/>
  <c r="AO26" i="40"/>
  <c r="AT26" i="40"/>
  <c r="BB26" i="40"/>
  <c r="AO27" i="40"/>
  <c r="AT27" i="40"/>
  <c r="BB27" i="40"/>
  <c r="AO28" i="40"/>
  <c r="AT28" i="40"/>
  <c r="BB28" i="40"/>
  <c r="AO29" i="40"/>
  <c r="AT29" i="40"/>
  <c r="BB29" i="40"/>
  <c r="AO30" i="40"/>
  <c r="AT30" i="40"/>
  <c r="BB30" i="40"/>
  <c r="B88" i="40"/>
  <c r="C88" i="40"/>
  <c r="D88" i="40"/>
  <c r="E88" i="40"/>
  <c r="A98" i="40"/>
  <c r="B98" i="40"/>
  <c r="C98" i="40"/>
  <c r="D98" i="40"/>
  <c r="E98" i="40"/>
  <c r="A99" i="40"/>
  <c r="B99" i="40"/>
  <c r="C99" i="40"/>
  <c r="D99" i="40"/>
  <c r="E99" i="40"/>
  <c r="A100" i="40"/>
  <c r="B100" i="40"/>
  <c r="C100" i="40"/>
  <c r="D100" i="40"/>
  <c r="E100" i="40"/>
  <c r="A101" i="40"/>
  <c r="B101" i="40"/>
  <c r="C101" i="40"/>
  <c r="D101" i="40"/>
  <c r="E101" i="40"/>
  <c r="A102" i="40"/>
  <c r="B102" i="40"/>
  <c r="C102" i="40"/>
  <c r="D102" i="40"/>
  <c r="E102" i="40"/>
  <c r="A103" i="40"/>
  <c r="B103" i="40"/>
  <c r="C103" i="40"/>
  <c r="D103" i="40"/>
  <c r="E103" i="40"/>
  <c r="A104" i="40"/>
  <c r="B104" i="40"/>
  <c r="C104" i="40"/>
  <c r="D104" i="40"/>
  <c r="E104" i="40"/>
  <c r="A105" i="40"/>
  <c r="B105" i="40"/>
  <c r="C105" i="40"/>
  <c r="D105" i="40"/>
  <c r="E105" i="40"/>
  <c r="A106" i="40"/>
  <c r="B106" i="40"/>
  <c r="C106" i="40"/>
  <c r="D106" i="40"/>
  <c r="E106" i="40"/>
  <c r="A107" i="40"/>
  <c r="B107" i="40"/>
  <c r="C107" i="40"/>
  <c r="D107" i="40"/>
  <c r="E107" i="40"/>
  <c r="A108" i="40"/>
  <c r="B108" i="40"/>
  <c r="C108" i="40"/>
  <c r="D108" i="40"/>
  <c r="E108" i="40"/>
  <c r="A109" i="40"/>
  <c r="B109" i="40"/>
  <c r="C109" i="40"/>
  <c r="D109" i="40"/>
  <c r="E109" i="40"/>
  <c r="A110" i="40"/>
  <c r="B110" i="40"/>
  <c r="C110" i="40"/>
  <c r="D110" i="40"/>
  <c r="E110" i="40"/>
  <c r="A111" i="40"/>
  <c r="B111" i="40"/>
  <c r="C111" i="40"/>
  <c r="D111" i="40"/>
  <c r="E111" i="40"/>
  <c r="A112" i="40"/>
  <c r="B112" i="40"/>
  <c r="C112" i="40"/>
  <c r="D112" i="40"/>
  <c r="E112" i="40"/>
  <c r="A113" i="40"/>
  <c r="B113" i="40"/>
  <c r="C113" i="40"/>
  <c r="D113" i="40"/>
  <c r="E113" i="40"/>
  <c r="A114" i="40"/>
  <c r="B114" i="40"/>
  <c r="C114" i="40"/>
  <c r="D114" i="40"/>
  <c r="E114" i="40"/>
  <c r="A115" i="40"/>
  <c r="B115" i="40"/>
  <c r="C115" i="40"/>
  <c r="D115" i="40"/>
  <c r="E115" i="40"/>
  <c r="A116" i="40"/>
  <c r="B116" i="40"/>
  <c r="C116" i="40"/>
  <c r="D116" i="40"/>
  <c r="E116" i="40"/>
  <c r="A117" i="40"/>
  <c r="B117" i="40"/>
  <c r="C117" i="40"/>
  <c r="D117" i="40"/>
  <c r="E117" i="40"/>
  <c r="A118" i="40"/>
  <c r="B118" i="40"/>
  <c r="C118" i="40"/>
  <c r="D118" i="40"/>
  <c r="E118" i="40"/>
  <c r="A119" i="40"/>
  <c r="B119" i="40"/>
  <c r="C119" i="40"/>
  <c r="D119" i="40"/>
  <c r="E119" i="40"/>
  <c r="A120" i="40"/>
  <c r="B120" i="40"/>
  <c r="C120" i="40"/>
  <c r="D120" i="40"/>
  <c r="E120" i="40"/>
  <c r="A121" i="40"/>
  <c r="B121" i="40"/>
  <c r="C121" i="40"/>
  <c r="D121" i="40"/>
  <c r="E121" i="40"/>
  <c r="A122" i="40"/>
  <c r="B122" i="40"/>
  <c r="C122" i="40"/>
  <c r="D122" i="40"/>
  <c r="E122" i="40"/>
  <c r="A123" i="40"/>
  <c r="B123" i="40"/>
  <c r="C123" i="40"/>
  <c r="D123" i="40"/>
  <c r="E123" i="40"/>
  <c r="A124" i="40"/>
  <c r="B124" i="40"/>
  <c r="C124" i="40"/>
  <c r="D124" i="40"/>
  <c r="E124" i="40"/>
  <c r="A125" i="40"/>
  <c r="B125" i="40"/>
  <c r="C125" i="40"/>
  <c r="D125" i="40"/>
  <c r="E125" i="40"/>
  <c r="O2" i="39"/>
  <c r="P2" i="39"/>
  <c r="Q2" i="39"/>
  <c r="Q8" i="39" s="1"/>
  <c r="R2" i="39"/>
  <c r="R9" i="39" s="1"/>
  <c r="O3" i="39"/>
  <c r="O9" i="39" s="1"/>
  <c r="P3" i="39"/>
  <c r="Q3" i="39"/>
  <c r="R3" i="39"/>
  <c r="AO3" i="39"/>
  <c r="AQ3" i="39"/>
  <c r="AT3" i="39"/>
  <c r="BB3" i="39"/>
  <c r="O4" i="39"/>
  <c r="P4" i="39"/>
  <c r="P6" i="39" s="1"/>
  <c r="Q4" i="39"/>
  <c r="Q6" i="39" s="1"/>
  <c r="R4" i="39"/>
  <c r="AO4" i="39"/>
  <c r="AQ4" i="39"/>
  <c r="AT4" i="39"/>
  <c r="BB4" i="39"/>
  <c r="O5" i="39"/>
  <c r="P5" i="39"/>
  <c r="Q5" i="39"/>
  <c r="R5" i="39"/>
  <c r="AO5" i="39"/>
  <c r="AQ5" i="39"/>
  <c r="AT5" i="39"/>
  <c r="BB5" i="39"/>
  <c r="AO6" i="39"/>
  <c r="AQ6" i="39"/>
  <c r="AT6" i="39"/>
  <c r="BB6" i="39"/>
  <c r="O7" i="39"/>
  <c r="O8" i="39" s="1"/>
  <c r="P7" i="39"/>
  <c r="Q7" i="39"/>
  <c r="R7" i="39"/>
  <c r="AO7" i="39"/>
  <c r="AQ7" i="39"/>
  <c r="AR7" i="39"/>
  <c r="AR11" i="39" s="1"/>
  <c r="AQ11" i="39" s="1"/>
  <c r="AT7" i="39"/>
  <c r="AX7" i="39"/>
  <c r="BB7" i="39"/>
  <c r="P8" i="39"/>
  <c r="AO8" i="39"/>
  <c r="AR8" i="39"/>
  <c r="AT8" i="39"/>
  <c r="AX8" i="39"/>
  <c r="BB8" i="39"/>
  <c r="P9" i="39"/>
  <c r="AO9" i="39"/>
  <c r="AQ9" i="39"/>
  <c r="AR9" i="39"/>
  <c r="AT9" i="39"/>
  <c r="AX9" i="39"/>
  <c r="BB9" i="39"/>
  <c r="P10" i="39"/>
  <c r="Q10" i="39"/>
  <c r="AO10" i="39"/>
  <c r="AQ10" i="39"/>
  <c r="AR10" i="39"/>
  <c r="AT10" i="39"/>
  <c r="AX10" i="39"/>
  <c r="BB10" i="39"/>
  <c r="AO11" i="39"/>
  <c r="AT11" i="39"/>
  <c r="AX11" i="39"/>
  <c r="BB11" i="39"/>
  <c r="AO12" i="39"/>
  <c r="AT12" i="39"/>
  <c r="AX12" i="39"/>
  <c r="BB12" i="39"/>
  <c r="AO13" i="39"/>
  <c r="AQ13" i="39"/>
  <c r="AR13" i="39"/>
  <c r="AT13" i="39"/>
  <c r="AX13" i="39"/>
  <c r="BB13" i="39"/>
  <c r="AO14" i="39"/>
  <c r="AQ14" i="39"/>
  <c r="AR14" i="39"/>
  <c r="AR18" i="39" s="1"/>
  <c r="AQ18" i="39" s="1"/>
  <c r="AT14" i="39"/>
  <c r="AX14" i="39"/>
  <c r="BB14" i="39"/>
  <c r="AO15" i="39"/>
  <c r="AT15" i="39"/>
  <c r="AX15" i="39"/>
  <c r="BB15" i="39"/>
  <c r="AO16" i="39"/>
  <c r="AT16" i="39"/>
  <c r="AX16" i="39"/>
  <c r="BB16" i="39"/>
  <c r="AO17" i="39"/>
  <c r="AR17" i="39"/>
  <c r="AQ17" i="39" s="1"/>
  <c r="AT17" i="39"/>
  <c r="AX17" i="39"/>
  <c r="BB17" i="39"/>
  <c r="AO18" i="39"/>
  <c r="AT18" i="39"/>
  <c r="AX18" i="39"/>
  <c r="AX22" i="39" s="1"/>
  <c r="AX26" i="39" s="1"/>
  <c r="BB18" i="39"/>
  <c r="AO19" i="39"/>
  <c r="AT19" i="39"/>
  <c r="AX19" i="39"/>
  <c r="BB19" i="39"/>
  <c r="AO20" i="39"/>
  <c r="AT20" i="39"/>
  <c r="AX20" i="39"/>
  <c r="BB20" i="39"/>
  <c r="AO21" i="39"/>
  <c r="AT21" i="39"/>
  <c r="AX21" i="39"/>
  <c r="AX25" i="39" s="1"/>
  <c r="AX29" i="39" s="1"/>
  <c r="BB21" i="39"/>
  <c r="AO22" i="39"/>
  <c r="AR22" i="39"/>
  <c r="AQ22" i="39" s="1"/>
  <c r="AT22" i="39"/>
  <c r="BB22" i="39"/>
  <c r="AO23" i="39"/>
  <c r="AT23" i="39"/>
  <c r="AX23" i="39"/>
  <c r="BB23" i="39"/>
  <c r="AO24" i="39"/>
  <c r="AT24" i="39"/>
  <c r="BB24" i="39"/>
  <c r="AO25" i="39"/>
  <c r="AT25" i="39"/>
  <c r="BB25" i="39"/>
  <c r="AO26" i="39"/>
  <c r="AR26" i="39"/>
  <c r="AQ26" i="39" s="1"/>
  <c r="AT26" i="39"/>
  <c r="BB26" i="39"/>
  <c r="AO27" i="39"/>
  <c r="AT27" i="39"/>
  <c r="BB27" i="39"/>
  <c r="AO28" i="39"/>
  <c r="AT28" i="39"/>
  <c r="BB28" i="39"/>
  <c r="AO29" i="39"/>
  <c r="AT29" i="39"/>
  <c r="BB29" i="39"/>
  <c r="AO30" i="39"/>
  <c r="AR30" i="39"/>
  <c r="AQ30" i="39" s="1"/>
  <c r="AT30" i="39"/>
  <c r="BB30" i="39"/>
  <c r="B88" i="39"/>
  <c r="C88" i="39"/>
  <c r="D88" i="39"/>
  <c r="E88" i="39"/>
  <c r="A98" i="39"/>
  <c r="B98" i="39"/>
  <c r="C98" i="39"/>
  <c r="D98" i="39"/>
  <c r="E98" i="39"/>
  <c r="A99" i="39"/>
  <c r="B99" i="39"/>
  <c r="C99" i="39"/>
  <c r="D99" i="39"/>
  <c r="E99" i="39"/>
  <c r="A100" i="39"/>
  <c r="B100" i="39"/>
  <c r="C100" i="39"/>
  <c r="D100" i="39"/>
  <c r="E100" i="39"/>
  <c r="A101" i="39"/>
  <c r="B101" i="39"/>
  <c r="C101" i="39"/>
  <c r="D101" i="39"/>
  <c r="E101" i="39"/>
  <c r="A102" i="39"/>
  <c r="B102" i="39"/>
  <c r="C102" i="39"/>
  <c r="D102" i="39"/>
  <c r="E102" i="39"/>
  <c r="A103" i="39"/>
  <c r="B103" i="39"/>
  <c r="C103" i="39"/>
  <c r="D103" i="39"/>
  <c r="E103" i="39"/>
  <c r="A104" i="39"/>
  <c r="B104" i="39"/>
  <c r="C104" i="39"/>
  <c r="D104" i="39"/>
  <c r="E104" i="39"/>
  <c r="A105" i="39"/>
  <c r="B105" i="39"/>
  <c r="C105" i="39"/>
  <c r="D105" i="39"/>
  <c r="E105" i="39"/>
  <c r="A106" i="39"/>
  <c r="B106" i="39"/>
  <c r="C106" i="39"/>
  <c r="D106" i="39"/>
  <c r="E106" i="39"/>
  <c r="A107" i="39"/>
  <c r="B107" i="39"/>
  <c r="C107" i="39"/>
  <c r="D107" i="39"/>
  <c r="E107" i="39"/>
  <c r="A108" i="39"/>
  <c r="B108" i="39"/>
  <c r="C108" i="39"/>
  <c r="D108" i="39"/>
  <c r="E108" i="39"/>
  <c r="A109" i="39"/>
  <c r="B109" i="39"/>
  <c r="C109" i="39"/>
  <c r="D109" i="39"/>
  <c r="E109" i="39"/>
  <c r="A110" i="39"/>
  <c r="B110" i="39"/>
  <c r="C110" i="39"/>
  <c r="D110" i="39"/>
  <c r="E110" i="39"/>
  <c r="A111" i="39"/>
  <c r="B111" i="39"/>
  <c r="C111" i="39"/>
  <c r="D111" i="39"/>
  <c r="E111" i="39"/>
  <c r="A112" i="39"/>
  <c r="B112" i="39"/>
  <c r="C112" i="39"/>
  <c r="D112" i="39"/>
  <c r="E112" i="39"/>
  <c r="A113" i="39"/>
  <c r="B113" i="39"/>
  <c r="C113" i="39"/>
  <c r="D113" i="39"/>
  <c r="E113" i="39"/>
  <c r="A114" i="39"/>
  <c r="B114" i="39"/>
  <c r="C114" i="39"/>
  <c r="D114" i="39"/>
  <c r="E114" i="39"/>
  <c r="A115" i="39"/>
  <c r="B115" i="39"/>
  <c r="C115" i="39"/>
  <c r="D115" i="39"/>
  <c r="E115" i="39"/>
  <c r="A116" i="39"/>
  <c r="B116" i="39"/>
  <c r="C116" i="39"/>
  <c r="D116" i="39"/>
  <c r="E116" i="39"/>
  <c r="A117" i="39"/>
  <c r="B117" i="39"/>
  <c r="C117" i="39"/>
  <c r="D117" i="39"/>
  <c r="E117" i="39"/>
  <c r="A118" i="39"/>
  <c r="B118" i="39"/>
  <c r="C118" i="39"/>
  <c r="D118" i="39"/>
  <c r="E118" i="39"/>
  <c r="A119" i="39"/>
  <c r="B119" i="39"/>
  <c r="C119" i="39"/>
  <c r="D119" i="39"/>
  <c r="E119" i="39"/>
  <c r="A120" i="39"/>
  <c r="B120" i="39"/>
  <c r="C120" i="39"/>
  <c r="D120" i="39"/>
  <c r="E120" i="39"/>
  <c r="A121" i="39"/>
  <c r="B121" i="39"/>
  <c r="C121" i="39"/>
  <c r="D121" i="39"/>
  <c r="E121" i="39"/>
  <c r="A122" i="39"/>
  <c r="B122" i="39"/>
  <c r="C122" i="39"/>
  <c r="D122" i="39"/>
  <c r="E122" i="39"/>
  <c r="A123" i="39"/>
  <c r="B123" i="39"/>
  <c r="C123" i="39"/>
  <c r="D123" i="39"/>
  <c r="E123" i="39"/>
  <c r="A124" i="39"/>
  <c r="B124" i="39"/>
  <c r="C124" i="39"/>
  <c r="D124" i="39"/>
  <c r="E124" i="39"/>
  <c r="A125" i="39"/>
  <c r="B125" i="39"/>
  <c r="C125" i="39"/>
  <c r="D125" i="39"/>
  <c r="E125" i="39"/>
  <c r="A33" i="38"/>
  <c r="B33" i="38"/>
  <c r="C33" i="38"/>
  <c r="D33" i="38"/>
  <c r="E33" i="38"/>
  <c r="A34" i="38"/>
  <c r="B34" i="38"/>
  <c r="C34" i="38"/>
  <c r="D34" i="38"/>
  <c r="E34" i="38"/>
  <c r="A35" i="38"/>
  <c r="B35" i="38"/>
  <c r="C35" i="38"/>
  <c r="D35" i="38"/>
  <c r="E35" i="38"/>
  <c r="A36" i="38"/>
  <c r="B36" i="38"/>
  <c r="C36" i="38"/>
  <c r="D36" i="38"/>
  <c r="E36" i="38"/>
  <c r="A37" i="38"/>
  <c r="B37" i="38"/>
  <c r="C37" i="38"/>
  <c r="D37" i="38"/>
  <c r="E37" i="38"/>
  <c r="A38" i="38"/>
  <c r="B38" i="38"/>
  <c r="C38" i="38"/>
  <c r="D38" i="38"/>
  <c r="E38" i="38"/>
  <c r="A39" i="38"/>
  <c r="B39" i="38"/>
  <c r="C39" i="38"/>
  <c r="D39" i="38"/>
  <c r="E39" i="38"/>
  <c r="A40" i="38"/>
  <c r="B40" i="38"/>
  <c r="C40" i="38"/>
  <c r="D40" i="38"/>
  <c r="E40" i="38"/>
  <c r="A41" i="38"/>
  <c r="B41" i="38"/>
  <c r="C41" i="38"/>
  <c r="D41" i="38"/>
  <c r="E41" i="38"/>
  <c r="A42" i="38"/>
  <c r="B42" i="38"/>
  <c r="C42" i="38"/>
  <c r="D42" i="38"/>
  <c r="E42" i="38"/>
  <c r="A43" i="38"/>
  <c r="B43" i="38"/>
  <c r="C43" i="38"/>
  <c r="D43" i="38"/>
  <c r="E43" i="38"/>
  <c r="A44" i="38"/>
  <c r="B44" i="38"/>
  <c r="C44" i="38"/>
  <c r="D44" i="38"/>
  <c r="E44" i="38"/>
  <c r="A45" i="38"/>
  <c r="B45" i="38"/>
  <c r="C45" i="38"/>
  <c r="D45" i="38"/>
  <c r="E45" i="38"/>
  <c r="A46" i="38"/>
  <c r="B46" i="38"/>
  <c r="C46" i="38"/>
  <c r="D46" i="38"/>
  <c r="E46" i="38"/>
  <c r="A47" i="38"/>
  <c r="B47" i="38"/>
  <c r="C47" i="38"/>
  <c r="D47" i="38"/>
  <c r="E47" i="38"/>
  <c r="A48" i="38"/>
  <c r="B48" i="38"/>
  <c r="C48" i="38"/>
  <c r="D48" i="38"/>
  <c r="E48" i="38"/>
  <c r="A49" i="38"/>
  <c r="B49" i="38"/>
  <c r="C49" i="38"/>
  <c r="D49" i="38"/>
  <c r="E49" i="38"/>
  <c r="A50" i="38"/>
  <c r="B50" i="38"/>
  <c r="C50" i="38"/>
  <c r="D50" i="38"/>
  <c r="E50" i="38"/>
  <c r="A51" i="38"/>
  <c r="B51" i="38"/>
  <c r="C51" i="38"/>
  <c r="D51" i="38"/>
  <c r="E51" i="38"/>
  <c r="A52" i="38"/>
  <c r="B52" i="38"/>
  <c r="C52" i="38"/>
  <c r="D52" i="38"/>
  <c r="E52" i="38"/>
  <c r="A53" i="38"/>
  <c r="B53" i="38"/>
  <c r="C53" i="38"/>
  <c r="D53" i="38"/>
  <c r="E53" i="38"/>
  <c r="A54" i="38"/>
  <c r="B54" i="38"/>
  <c r="C54" i="38"/>
  <c r="D54" i="38"/>
  <c r="E54" i="38"/>
  <c r="A55" i="38"/>
  <c r="B55" i="38"/>
  <c r="C55" i="38"/>
  <c r="D55" i="38"/>
  <c r="E55" i="38"/>
  <c r="A56" i="38"/>
  <c r="B56" i="38"/>
  <c r="C56" i="38"/>
  <c r="D56" i="38"/>
  <c r="E56" i="38"/>
  <c r="A57" i="38"/>
  <c r="B57" i="38"/>
  <c r="C57" i="38"/>
  <c r="D57" i="38"/>
  <c r="E57" i="38"/>
  <c r="A58" i="38"/>
  <c r="B58" i="38"/>
  <c r="C58" i="38"/>
  <c r="D58" i="38"/>
  <c r="E58" i="38"/>
  <c r="A59" i="38"/>
  <c r="B59" i="38"/>
  <c r="C59" i="38"/>
  <c r="D59" i="38"/>
  <c r="E59" i="38"/>
  <c r="A60" i="38"/>
  <c r="B60" i="38"/>
  <c r="C60" i="38"/>
  <c r="D60" i="38"/>
  <c r="E60" i="38"/>
  <c r="O2" i="37"/>
  <c r="P2" i="37"/>
  <c r="P9" i="37" s="1"/>
  <c r="Q2" i="37"/>
  <c r="R2" i="37"/>
  <c r="O3" i="37"/>
  <c r="O9" i="37" s="1"/>
  <c r="P3" i="37"/>
  <c r="Q3" i="37"/>
  <c r="R3" i="37"/>
  <c r="O4" i="37"/>
  <c r="P4" i="37"/>
  <c r="P6" i="37" s="1"/>
  <c r="P10" i="37" s="1"/>
  <c r="Q4" i="37"/>
  <c r="R4" i="37"/>
  <c r="R6" i="37" s="1"/>
  <c r="R10" i="37" s="1"/>
  <c r="O5" i="37"/>
  <c r="O6" i="37" s="1"/>
  <c r="P5" i="37"/>
  <c r="Q5" i="37"/>
  <c r="Q6" i="37" s="1"/>
  <c r="Q10" i="37" s="1"/>
  <c r="R5" i="37"/>
  <c r="O7" i="37"/>
  <c r="O8" i="37" s="1"/>
  <c r="P7" i="37"/>
  <c r="P8" i="37" s="1"/>
  <c r="Q7" i="37"/>
  <c r="R7" i="37"/>
  <c r="R8" i="37" s="1"/>
  <c r="Q8" i="37"/>
  <c r="Q9" i="37"/>
  <c r="R9" i="37"/>
  <c r="B88" i="37"/>
  <c r="C88" i="37"/>
  <c r="D88" i="37"/>
  <c r="E88" i="37"/>
  <c r="A98" i="37"/>
  <c r="B98" i="37"/>
  <c r="C98" i="37"/>
  <c r="D98" i="37"/>
  <c r="E98" i="37"/>
  <c r="A99" i="37"/>
  <c r="B99" i="37"/>
  <c r="C99" i="37"/>
  <c r="D99" i="37"/>
  <c r="E99" i="37"/>
  <c r="A100" i="37"/>
  <c r="B100" i="37"/>
  <c r="C100" i="37"/>
  <c r="D100" i="37"/>
  <c r="E100" i="37"/>
  <c r="A101" i="37"/>
  <c r="B101" i="37"/>
  <c r="C101" i="37"/>
  <c r="D101" i="37"/>
  <c r="E101" i="37"/>
  <c r="A102" i="37"/>
  <c r="B102" i="37"/>
  <c r="C102" i="37"/>
  <c r="D102" i="37"/>
  <c r="E102" i="37"/>
  <c r="A103" i="37"/>
  <c r="B103" i="37"/>
  <c r="C103" i="37"/>
  <c r="D103" i="37"/>
  <c r="E103" i="37"/>
  <c r="A104" i="37"/>
  <c r="B104" i="37"/>
  <c r="C104" i="37"/>
  <c r="D104" i="37"/>
  <c r="E104" i="37"/>
  <c r="A105" i="37"/>
  <c r="B105" i="37"/>
  <c r="C105" i="37"/>
  <c r="D105" i="37"/>
  <c r="E105" i="37"/>
  <c r="A106" i="37"/>
  <c r="B106" i="37"/>
  <c r="C106" i="37"/>
  <c r="D106" i="37"/>
  <c r="E106" i="37"/>
  <c r="A107" i="37"/>
  <c r="B107" i="37"/>
  <c r="C107" i="37"/>
  <c r="D107" i="37"/>
  <c r="E107" i="37"/>
  <c r="A108" i="37"/>
  <c r="B108" i="37"/>
  <c r="C108" i="37"/>
  <c r="D108" i="37"/>
  <c r="E108" i="37"/>
  <c r="A109" i="37"/>
  <c r="B109" i="37"/>
  <c r="C109" i="37"/>
  <c r="D109" i="37"/>
  <c r="E109" i="37"/>
  <c r="A110" i="37"/>
  <c r="B110" i="37"/>
  <c r="C110" i="37"/>
  <c r="D110" i="37"/>
  <c r="E110" i="37"/>
  <c r="A111" i="37"/>
  <c r="B111" i="37"/>
  <c r="C111" i="37"/>
  <c r="D111" i="37"/>
  <c r="E111" i="37"/>
  <c r="A112" i="37"/>
  <c r="B112" i="37"/>
  <c r="C112" i="37"/>
  <c r="D112" i="37"/>
  <c r="E112" i="37"/>
  <c r="A113" i="37"/>
  <c r="B113" i="37"/>
  <c r="C113" i="37"/>
  <c r="D113" i="37"/>
  <c r="E113" i="37"/>
  <c r="A114" i="37"/>
  <c r="B114" i="37"/>
  <c r="C114" i="37"/>
  <c r="D114" i="37"/>
  <c r="E114" i="37"/>
  <c r="A115" i="37"/>
  <c r="B115" i="37"/>
  <c r="C115" i="37"/>
  <c r="D115" i="37"/>
  <c r="E115" i="37"/>
  <c r="A116" i="37"/>
  <c r="B116" i="37"/>
  <c r="C116" i="37"/>
  <c r="D116" i="37"/>
  <c r="E116" i="37"/>
  <c r="A117" i="37"/>
  <c r="B117" i="37"/>
  <c r="C117" i="37"/>
  <c r="D117" i="37"/>
  <c r="E117" i="37"/>
  <c r="A118" i="37"/>
  <c r="B118" i="37"/>
  <c r="C118" i="37"/>
  <c r="D118" i="37"/>
  <c r="E118" i="37"/>
  <c r="A119" i="37"/>
  <c r="B119" i="37"/>
  <c r="C119" i="37"/>
  <c r="D119" i="37"/>
  <c r="E119" i="37"/>
  <c r="A120" i="37"/>
  <c r="B120" i="37"/>
  <c r="C120" i="37"/>
  <c r="D120" i="37"/>
  <c r="E120" i="37"/>
  <c r="A121" i="37"/>
  <c r="B121" i="37"/>
  <c r="C121" i="37"/>
  <c r="D121" i="37"/>
  <c r="E121" i="37"/>
  <c r="A122" i="37"/>
  <c r="B122" i="37"/>
  <c r="C122" i="37"/>
  <c r="D122" i="37"/>
  <c r="E122" i="37"/>
  <c r="A123" i="37"/>
  <c r="B123" i="37"/>
  <c r="C123" i="37"/>
  <c r="D123" i="37"/>
  <c r="E123" i="37"/>
  <c r="A124" i="37"/>
  <c r="B124" i="37"/>
  <c r="C124" i="37"/>
  <c r="D124" i="37"/>
  <c r="E124" i="37"/>
  <c r="A125" i="37"/>
  <c r="B125" i="37"/>
  <c r="C125" i="37"/>
  <c r="D125" i="37"/>
  <c r="E125" i="37"/>
  <c r="AP4" i="45" l="1"/>
  <c r="AS4" i="45" s="1"/>
  <c r="D4" i="45" s="1"/>
  <c r="AP3" i="45"/>
  <c r="AS3" i="45" s="1"/>
  <c r="D3" i="45" s="1"/>
  <c r="AP10" i="45"/>
  <c r="AP8" i="45"/>
  <c r="AX15" i="45"/>
  <c r="AX12" i="45"/>
  <c r="AX22" i="45"/>
  <c r="AX17" i="45"/>
  <c r="AT88" i="45"/>
  <c r="AR15" i="45"/>
  <c r="AQ11" i="45"/>
  <c r="AR16" i="45"/>
  <c r="AQ12" i="45"/>
  <c r="AR17" i="45"/>
  <c r="AQ13" i="45"/>
  <c r="AQ10" i="45"/>
  <c r="AR14" i="45"/>
  <c r="AQ8" i="45"/>
  <c r="AP5" i="45"/>
  <c r="AS5" i="45" s="1"/>
  <c r="D5" i="45" s="1"/>
  <c r="AP14" i="45"/>
  <c r="AP9" i="45"/>
  <c r="AS9" i="45" s="1"/>
  <c r="D9" i="45" s="1"/>
  <c r="AP13" i="45"/>
  <c r="AP6" i="45"/>
  <c r="AS6" i="45" s="1"/>
  <c r="D6" i="45" s="1"/>
  <c r="AP12" i="45"/>
  <c r="AP15" i="45"/>
  <c r="AP16" i="45"/>
  <c r="AP17" i="45"/>
  <c r="AP18" i="45"/>
  <c r="AP19" i="45"/>
  <c r="AP20" i="45"/>
  <c r="AP21" i="45"/>
  <c r="AP22" i="45"/>
  <c r="AP23" i="45"/>
  <c r="AP24" i="45"/>
  <c r="AP25" i="45"/>
  <c r="AP26" i="45"/>
  <c r="AP27" i="45"/>
  <c r="AP28" i="45"/>
  <c r="AP29" i="45"/>
  <c r="AP30" i="45"/>
  <c r="AP7" i="45"/>
  <c r="AS7" i="45" s="1"/>
  <c r="D7" i="45" s="1"/>
  <c r="AP11" i="45"/>
  <c r="P6" i="38"/>
  <c r="P10" i="38" s="1"/>
  <c r="P8" i="38"/>
  <c r="O6" i="38"/>
  <c r="O10" i="38" s="1"/>
  <c r="AP16" i="41"/>
  <c r="AP20" i="40"/>
  <c r="AP23" i="42"/>
  <c r="AS23" i="42" s="1"/>
  <c r="AP5" i="41"/>
  <c r="AS5" i="41" s="1"/>
  <c r="AP12" i="41"/>
  <c r="AP15" i="42"/>
  <c r="AS15" i="42" s="1"/>
  <c r="AP8" i="42"/>
  <c r="AS8" i="42" s="1"/>
  <c r="AP3" i="40"/>
  <c r="AS3" i="40" s="1"/>
  <c r="AP17" i="40"/>
  <c r="AP24" i="41"/>
  <c r="AP14" i="40"/>
  <c r="AS14" i="40" s="1"/>
  <c r="AP26" i="41"/>
  <c r="AS26" i="41" s="1"/>
  <c r="AP19" i="42"/>
  <c r="AS19" i="42" s="1"/>
  <c r="AP11" i="42"/>
  <c r="AS11" i="42" s="1"/>
  <c r="AP27" i="42"/>
  <c r="AS27" i="42" s="1"/>
  <c r="AP17" i="42"/>
  <c r="AP3" i="39"/>
  <c r="AS3" i="39" s="1"/>
  <c r="AT88" i="39"/>
  <c r="O10" i="37"/>
  <c r="Y2" i="37"/>
  <c r="Y3" i="37" s="1"/>
  <c r="AT88" i="38"/>
  <c r="AP27" i="39"/>
  <c r="O6" i="39"/>
  <c r="AR15" i="39"/>
  <c r="AP21" i="39"/>
  <c r="AP30" i="39"/>
  <c r="AS30" i="39" s="1"/>
  <c r="AP25" i="39"/>
  <c r="AP6" i="39"/>
  <c r="AS6" i="39" s="1"/>
  <c r="AP12" i="39"/>
  <c r="AP22" i="39"/>
  <c r="AS22" i="39" s="1"/>
  <c r="AP28" i="39"/>
  <c r="AP29" i="39"/>
  <c r="AP16" i="39"/>
  <c r="AP18" i="39"/>
  <c r="AS18" i="39" s="1"/>
  <c r="AP20" i="39"/>
  <c r="AP24" i="39"/>
  <c r="AX22" i="40"/>
  <c r="AX24" i="39"/>
  <c r="R6" i="39"/>
  <c r="R10" i="39" s="1"/>
  <c r="AQ11" i="40"/>
  <c r="AR15" i="40"/>
  <c r="AP14" i="39"/>
  <c r="AS14" i="39" s="1"/>
  <c r="AX30" i="39"/>
  <c r="AP26" i="39"/>
  <c r="AS26" i="39" s="1"/>
  <c r="AP23" i="39"/>
  <c r="AX27" i="39"/>
  <c r="AP23" i="40"/>
  <c r="AX29" i="40"/>
  <c r="Y2" i="41"/>
  <c r="Y3" i="41" s="1"/>
  <c r="Y4" i="41" s="1"/>
  <c r="G2" i="41" s="1"/>
  <c r="O10" i="41"/>
  <c r="O9" i="42"/>
  <c r="O10" i="42"/>
  <c r="Q9" i="39"/>
  <c r="R8" i="39"/>
  <c r="AX20" i="40"/>
  <c r="AP9" i="40"/>
  <c r="AS9" i="40" s="1"/>
  <c r="AP13" i="40"/>
  <c r="AS13" i="40" s="1"/>
  <c r="AP4" i="40"/>
  <c r="AS4" i="40" s="1"/>
  <c r="AP8" i="40"/>
  <c r="AS8" i="40" s="1"/>
  <c r="AP11" i="40"/>
  <c r="AP5" i="40"/>
  <c r="AS5" i="40" s="1"/>
  <c r="AP21" i="40"/>
  <c r="AP26" i="40"/>
  <c r="AP28" i="40"/>
  <c r="AP30" i="40"/>
  <c r="AP15" i="40"/>
  <c r="AP24" i="40"/>
  <c r="AP10" i="40"/>
  <c r="AS10" i="40" s="1"/>
  <c r="AP19" i="40"/>
  <c r="AP16" i="40"/>
  <c r="AP22" i="40"/>
  <c r="AP25" i="40"/>
  <c r="AP27" i="40"/>
  <c r="AP29" i="40"/>
  <c r="O10" i="40"/>
  <c r="Y2" i="40"/>
  <c r="Y3" i="40" s="1"/>
  <c r="AR12" i="39"/>
  <c r="AQ8" i="39"/>
  <c r="AQ17" i="40"/>
  <c r="AR21" i="40"/>
  <c r="AP12" i="40"/>
  <c r="AP6" i="40"/>
  <c r="AS6" i="40" s="1"/>
  <c r="AX28" i="41"/>
  <c r="AP20" i="43"/>
  <c r="AS20" i="43" s="1"/>
  <c r="AP21" i="43"/>
  <c r="AS21" i="43" s="1"/>
  <c r="AP22" i="43"/>
  <c r="AP28" i="43"/>
  <c r="AS28" i="43" s="1"/>
  <c r="AP29" i="43"/>
  <c r="AS29" i="43" s="1"/>
  <c r="AP12" i="43"/>
  <c r="AS12" i="43" s="1"/>
  <c r="AP19" i="43"/>
  <c r="AP27" i="43"/>
  <c r="AP24" i="43"/>
  <c r="AS24" i="43" s="1"/>
  <c r="AP8" i="43"/>
  <c r="AS8" i="43" s="1"/>
  <c r="AP25" i="43"/>
  <c r="AS25" i="43" s="1"/>
  <c r="AP17" i="43"/>
  <c r="AS17" i="43" s="1"/>
  <c r="AP26" i="43"/>
  <c r="AR21" i="39"/>
  <c r="AP10" i="39"/>
  <c r="AS10" i="39" s="1"/>
  <c r="AP9" i="39"/>
  <c r="AS9" i="39" s="1"/>
  <c r="AP13" i="39"/>
  <c r="AS13" i="39" s="1"/>
  <c r="AP8" i="39"/>
  <c r="AP15" i="39"/>
  <c r="AP17" i="39"/>
  <c r="AS17" i="39" s="1"/>
  <c r="AP19" i="39"/>
  <c r="AP11" i="39"/>
  <c r="AS11" i="39" s="1"/>
  <c r="AX23" i="40"/>
  <c r="AR22" i="40"/>
  <c r="AP18" i="40"/>
  <c r="AS18" i="40" s="1"/>
  <c r="AP3" i="41"/>
  <c r="AS3" i="41" s="1"/>
  <c r="AP18" i="43"/>
  <c r="AP5" i="39"/>
  <c r="AS5" i="39" s="1"/>
  <c r="AP7" i="39"/>
  <c r="AS7" i="39" s="1"/>
  <c r="AT88" i="40"/>
  <c r="AP7" i="40"/>
  <c r="AS7" i="40" s="1"/>
  <c r="AP28" i="41"/>
  <c r="AP11" i="41"/>
  <c r="AS11" i="41" s="1"/>
  <c r="Q6" i="41"/>
  <c r="Q10" i="41" s="1"/>
  <c r="AT88" i="42"/>
  <c r="AP4" i="39"/>
  <c r="AS4" i="39" s="1"/>
  <c r="AP18" i="41"/>
  <c r="AS18" i="41" s="1"/>
  <c r="AP10" i="41"/>
  <c r="AS10" i="41" s="1"/>
  <c r="AR12" i="41"/>
  <c r="AQ8" i="41"/>
  <c r="AP9" i="44"/>
  <c r="AS9" i="44" s="1"/>
  <c r="AP13" i="44"/>
  <c r="AS13" i="44" s="1"/>
  <c r="AP30" i="41"/>
  <c r="AS30" i="41" s="1"/>
  <c r="AP20" i="41"/>
  <c r="AP13" i="41"/>
  <c r="Y5" i="41"/>
  <c r="Y6" i="41" s="1"/>
  <c r="AR12" i="40"/>
  <c r="AP22" i="41"/>
  <c r="AS22" i="41" s="1"/>
  <c r="AT88" i="41"/>
  <c r="AX14" i="41"/>
  <c r="AR21" i="42"/>
  <c r="AQ17" i="42"/>
  <c r="AX18" i="43"/>
  <c r="AQ13" i="41"/>
  <c r="AR17" i="41"/>
  <c r="AX11" i="41"/>
  <c r="O8" i="42"/>
  <c r="Y5" i="42"/>
  <c r="Y6" i="42" s="1"/>
  <c r="Y4" i="42"/>
  <c r="G2" i="42" s="1"/>
  <c r="AX29" i="43"/>
  <c r="AX19" i="43"/>
  <c r="AP14" i="41"/>
  <c r="AS14" i="41" s="1"/>
  <c r="AP7" i="42"/>
  <c r="AS7" i="42" s="1"/>
  <c r="AP4" i="42"/>
  <c r="AS4" i="42" s="1"/>
  <c r="AR14" i="42"/>
  <c r="AQ10" i="42"/>
  <c r="AX12" i="42"/>
  <c r="P10" i="42"/>
  <c r="AP29" i="41"/>
  <c r="AP27" i="41"/>
  <c r="AS27" i="41" s="1"/>
  <c r="AP25" i="41"/>
  <c r="AP23" i="41"/>
  <c r="AS23" i="41" s="1"/>
  <c r="AP21" i="41"/>
  <c r="AP19" i="41"/>
  <c r="AS19" i="41" s="1"/>
  <c r="AX17" i="41"/>
  <c r="AP17" i="41"/>
  <c r="AP15" i="41"/>
  <c r="AS15" i="41" s="1"/>
  <c r="AP6" i="41"/>
  <c r="AS6" i="41" s="1"/>
  <c r="AP9" i="41"/>
  <c r="AS9" i="41" s="1"/>
  <c r="AP4" i="41"/>
  <c r="AS4" i="41" s="1"/>
  <c r="AP8" i="41"/>
  <c r="AQ14" i="43"/>
  <c r="AR18" i="43"/>
  <c r="AP15" i="43"/>
  <c r="AT88" i="44"/>
  <c r="P8" i="41"/>
  <c r="P9" i="41"/>
  <c r="AP7" i="41"/>
  <c r="AS7" i="41" s="1"/>
  <c r="AP29" i="42"/>
  <c r="AP25" i="42"/>
  <c r="AP21" i="42"/>
  <c r="AX11" i="42"/>
  <c r="P8" i="42"/>
  <c r="AP6" i="42"/>
  <c r="AS6" i="42" s="1"/>
  <c r="AP12" i="42"/>
  <c r="AS12" i="42" s="1"/>
  <c r="AP16" i="42"/>
  <c r="AS16" i="42" s="1"/>
  <c r="AP18" i="42"/>
  <c r="AP20" i="42"/>
  <c r="AS20" i="42" s="1"/>
  <c r="AP22" i="42"/>
  <c r="AP24" i="42"/>
  <c r="AS24" i="42" s="1"/>
  <c r="AP26" i="42"/>
  <c r="AP28" i="42"/>
  <c r="AS28" i="42" s="1"/>
  <c r="AP30" i="42"/>
  <c r="AP5" i="42"/>
  <c r="AS5" i="42" s="1"/>
  <c r="AP10" i="42"/>
  <c r="AP9" i="42"/>
  <c r="AS9" i="42" s="1"/>
  <c r="AP13" i="42"/>
  <c r="AS13" i="42" s="1"/>
  <c r="AP3" i="42"/>
  <c r="AS3" i="42" s="1"/>
  <c r="AP14" i="42"/>
  <c r="AT88" i="43"/>
  <c r="AP3" i="43"/>
  <c r="AS3" i="43" s="1"/>
  <c r="AP6" i="43"/>
  <c r="AS6" i="43" s="1"/>
  <c r="Y2" i="43"/>
  <c r="Y3" i="43" s="1"/>
  <c r="O10" i="43"/>
  <c r="AX18" i="44"/>
  <c r="AP7" i="44"/>
  <c r="AS7" i="44" s="1"/>
  <c r="AP11" i="44"/>
  <c r="AS11" i="44" s="1"/>
  <c r="AP14" i="44"/>
  <c r="AS14" i="44" s="1"/>
  <c r="AP6" i="44"/>
  <c r="AS6" i="44" s="1"/>
  <c r="AP12" i="44"/>
  <c r="AS12" i="44" s="1"/>
  <c r="AP16" i="44"/>
  <c r="AS16" i="44" s="1"/>
  <c r="AP18" i="44"/>
  <c r="AS18" i="44" s="1"/>
  <c r="AP20" i="44"/>
  <c r="AS20" i="44" s="1"/>
  <c r="AP22" i="44"/>
  <c r="AS22" i="44" s="1"/>
  <c r="AP24" i="44"/>
  <c r="AS24" i="44" s="1"/>
  <c r="AP26" i="44"/>
  <c r="AS26" i="44" s="1"/>
  <c r="AP28" i="44"/>
  <c r="AS28" i="44" s="1"/>
  <c r="AP30" i="44"/>
  <c r="AS30" i="44" s="1"/>
  <c r="AP5" i="44"/>
  <c r="AS5" i="44" s="1"/>
  <c r="AP10" i="44"/>
  <c r="AS10" i="44" s="1"/>
  <c r="AP4" i="44"/>
  <c r="AS4" i="44" s="1"/>
  <c r="AP8" i="44"/>
  <c r="AS8" i="44" s="1"/>
  <c r="AP15" i="44"/>
  <c r="AS15" i="44" s="1"/>
  <c r="AP17" i="44"/>
  <c r="AS17" i="44" s="1"/>
  <c r="AP19" i="44"/>
  <c r="AS19" i="44" s="1"/>
  <c r="AP21" i="44"/>
  <c r="AS21" i="44" s="1"/>
  <c r="AP23" i="44"/>
  <c r="AS23" i="44" s="1"/>
  <c r="AP25" i="44"/>
  <c r="AS25" i="44" s="1"/>
  <c r="AP27" i="44"/>
  <c r="AS27" i="44" s="1"/>
  <c r="AP29" i="44"/>
  <c r="AS29" i="44" s="1"/>
  <c r="AP30" i="43"/>
  <c r="AX16" i="43"/>
  <c r="AP10" i="43"/>
  <c r="AS10" i="43" s="1"/>
  <c r="AP9" i="43"/>
  <c r="AS9" i="43" s="1"/>
  <c r="AP13" i="43"/>
  <c r="AS13" i="43" s="1"/>
  <c r="AX17" i="44"/>
  <c r="Y5" i="44"/>
  <c r="Y6" i="44" s="1"/>
  <c r="Y4" i="44"/>
  <c r="G2" i="44" s="1"/>
  <c r="AP3" i="44"/>
  <c r="AS3" i="44" s="1"/>
  <c r="AP4" i="43"/>
  <c r="AS4" i="43" s="1"/>
  <c r="AP23" i="43"/>
  <c r="AP16" i="43"/>
  <c r="AS16" i="43" s="1"/>
  <c r="AP14" i="43"/>
  <c r="AP11" i="43"/>
  <c r="AS11" i="43" s="1"/>
  <c r="AP7" i="43"/>
  <c r="AS7" i="43" s="1"/>
  <c r="AP5" i="43"/>
  <c r="AS5" i="43" s="1"/>
  <c r="AR15" i="43"/>
  <c r="AS11" i="45" l="1"/>
  <c r="D11" i="45" s="1"/>
  <c r="AS8" i="45"/>
  <c r="D8" i="45" s="1"/>
  <c r="D104" i="45" s="1"/>
  <c r="AS10" i="45"/>
  <c r="D10" i="45" s="1"/>
  <c r="AS13" i="45"/>
  <c r="D13" i="45" s="1"/>
  <c r="AS12" i="45"/>
  <c r="D12" i="45" s="1"/>
  <c r="AR20" i="45"/>
  <c r="AQ16" i="45"/>
  <c r="AS16" i="45" s="1"/>
  <c r="AX26" i="45"/>
  <c r="AX16" i="45"/>
  <c r="AR18" i="45"/>
  <c r="AQ14" i="45"/>
  <c r="AS14" i="45" s="1"/>
  <c r="AR19" i="45"/>
  <c r="AQ15" i="45"/>
  <c r="AS15" i="45" s="1"/>
  <c r="AX19" i="45"/>
  <c r="AR21" i="45"/>
  <c r="AQ17" i="45"/>
  <c r="AS17" i="45" s="1"/>
  <c r="AX21" i="45"/>
  <c r="D98" i="45"/>
  <c r="D101" i="45"/>
  <c r="D99" i="45"/>
  <c r="D102" i="45"/>
  <c r="D100" i="45"/>
  <c r="AS17" i="42"/>
  <c r="AS17" i="40"/>
  <c r="AS11" i="40"/>
  <c r="AU28" i="44"/>
  <c r="AS14" i="43"/>
  <c r="AU8" i="44"/>
  <c r="AU10" i="44"/>
  <c r="AS8" i="39"/>
  <c r="AU18" i="44"/>
  <c r="AU15" i="44"/>
  <c r="AU22" i="44"/>
  <c r="AU16" i="44"/>
  <c r="AU13" i="44"/>
  <c r="AU30" i="44"/>
  <c r="AU19" i="44"/>
  <c r="AU20" i="44"/>
  <c r="AU5" i="44"/>
  <c r="AU27" i="44"/>
  <c r="AU23" i="44"/>
  <c r="AU21" i="44"/>
  <c r="AU26" i="44"/>
  <c r="AU24" i="44"/>
  <c r="AU12" i="44"/>
  <c r="AU4" i="44"/>
  <c r="AU25" i="44"/>
  <c r="AU6" i="44"/>
  <c r="AS10" i="42"/>
  <c r="AU3" i="44"/>
  <c r="AU11" i="44"/>
  <c r="AS13" i="41"/>
  <c r="AU7" i="44"/>
  <c r="AU14" i="44"/>
  <c r="AU29" i="44"/>
  <c r="AU17" i="44"/>
  <c r="AV6" i="44"/>
  <c r="BC6" i="44" s="1"/>
  <c r="AV12" i="44"/>
  <c r="BC12" i="44" s="1"/>
  <c r="AV16" i="44"/>
  <c r="BC16" i="44" s="1"/>
  <c r="AV18" i="44"/>
  <c r="BC18" i="44" s="1"/>
  <c r="AV20" i="44"/>
  <c r="BC20" i="44" s="1"/>
  <c r="AV22" i="44"/>
  <c r="BC22" i="44" s="1"/>
  <c r="AV24" i="44"/>
  <c r="BC24" i="44" s="1"/>
  <c r="AV26" i="44"/>
  <c r="BC26" i="44" s="1"/>
  <c r="AV28" i="44"/>
  <c r="BC28" i="44" s="1"/>
  <c r="AV30" i="44"/>
  <c r="BC30" i="44" s="1"/>
  <c r="AV5" i="44"/>
  <c r="BC5" i="44" s="1"/>
  <c r="AV10" i="44"/>
  <c r="BC10" i="44" s="1"/>
  <c r="AV4" i="44"/>
  <c r="BC4" i="44" s="1"/>
  <c r="AV9" i="44"/>
  <c r="BC9" i="44" s="1"/>
  <c r="AV13" i="44"/>
  <c r="BC13" i="44" s="1"/>
  <c r="AV8" i="44"/>
  <c r="BC8" i="44" s="1"/>
  <c r="AV15" i="44"/>
  <c r="BC15" i="44" s="1"/>
  <c r="AV17" i="44"/>
  <c r="BC17" i="44" s="1"/>
  <c r="AV19" i="44"/>
  <c r="BC19" i="44" s="1"/>
  <c r="AV21" i="44"/>
  <c r="BC21" i="44" s="1"/>
  <c r="AV23" i="44"/>
  <c r="BC23" i="44" s="1"/>
  <c r="AV25" i="44"/>
  <c r="BC25" i="44" s="1"/>
  <c r="AV27" i="44"/>
  <c r="BC27" i="44" s="1"/>
  <c r="AV29" i="44"/>
  <c r="BC29" i="44" s="1"/>
  <c r="AV14" i="44"/>
  <c r="BC14" i="44" s="1"/>
  <c r="AV7" i="44"/>
  <c r="BC7" i="44" s="1"/>
  <c r="AV11" i="44"/>
  <c r="BC11" i="44" s="1"/>
  <c r="AS32" i="44"/>
  <c r="AS88" i="44" s="1"/>
  <c r="AV3" i="44"/>
  <c r="AR19" i="43"/>
  <c r="AQ15" i="43"/>
  <c r="AS15" i="43" s="1"/>
  <c r="AQ18" i="43"/>
  <c r="AS18" i="43" s="1"/>
  <c r="AR22" i="43"/>
  <c r="Y4" i="43"/>
  <c r="G2" i="43" s="1"/>
  <c r="Y5" i="43"/>
  <c r="Y6" i="43" s="1"/>
  <c r="AX23" i="43"/>
  <c r="Y4" i="40"/>
  <c r="G2" i="40" s="1"/>
  <c r="Y5" i="40"/>
  <c r="Y6" i="40" s="1"/>
  <c r="H2" i="44"/>
  <c r="F2" i="44" s="1"/>
  <c r="AU9" i="44"/>
  <c r="AX21" i="41"/>
  <c r="AX15" i="41"/>
  <c r="AQ21" i="39"/>
  <c r="AS21" i="39" s="1"/>
  <c r="AR25" i="39"/>
  <c r="O10" i="39"/>
  <c r="Y2" i="39"/>
  <c r="Y3" i="39" s="1"/>
  <c r="AQ12" i="40"/>
  <c r="AS12" i="40" s="1"/>
  <c r="AR16" i="40"/>
  <c r="AX22" i="43"/>
  <c r="AX21" i="44"/>
  <c r="AS8" i="41"/>
  <c r="AX22" i="44"/>
  <c r="AX16" i="42"/>
  <c r="AR25" i="42"/>
  <c r="AQ21" i="42"/>
  <c r="AS21" i="42" s="1"/>
  <c r="AX24" i="40"/>
  <c r="H2" i="41"/>
  <c r="F2" i="41"/>
  <c r="AX26" i="40"/>
  <c r="AX20" i="43"/>
  <c r="AX15" i="42"/>
  <c r="H2" i="42"/>
  <c r="F2" i="42"/>
  <c r="AR21" i="41"/>
  <c r="AQ17" i="41"/>
  <c r="AS17" i="41" s="1"/>
  <c r="AR16" i="41"/>
  <c r="AQ12" i="41"/>
  <c r="AS12" i="41" s="1"/>
  <c r="AR26" i="40"/>
  <c r="AQ22" i="40"/>
  <c r="AS22" i="40" s="1"/>
  <c r="AQ15" i="40"/>
  <c r="AS15" i="40" s="1"/>
  <c r="AR19" i="40"/>
  <c r="AQ15" i="39"/>
  <c r="AS15" i="39" s="1"/>
  <c r="AR19" i="39"/>
  <c r="AQ14" i="42"/>
  <c r="AS14" i="42" s="1"/>
  <c r="AR18" i="42"/>
  <c r="AX18" i="41"/>
  <c r="AX27" i="40"/>
  <c r="AQ21" i="40"/>
  <c r="AS21" i="40" s="1"/>
  <c r="AR25" i="40"/>
  <c r="AQ12" i="39"/>
  <c r="AS12" i="39" s="1"/>
  <c r="AR16" i="39"/>
  <c r="AX28" i="39"/>
  <c r="Y4" i="37"/>
  <c r="G2" i="37" s="1"/>
  <c r="Y5" i="37"/>
  <c r="Y6" i="37" s="1"/>
  <c r="D103" i="45" l="1"/>
  <c r="D15" i="45"/>
  <c r="D105" i="45"/>
  <c r="D14" i="45"/>
  <c r="D109" i="45" s="1"/>
  <c r="D106" i="45"/>
  <c r="AR23" i="45"/>
  <c r="AQ19" i="45"/>
  <c r="AS19" i="45" s="1"/>
  <c r="AX20" i="45"/>
  <c r="D107" i="45"/>
  <c r="AR25" i="45"/>
  <c r="AQ21" i="45"/>
  <c r="AS21" i="45" s="1"/>
  <c r="D108" i="45"/>
  <c r="D16" i="45"/>
  <c r="AR22" i="45"/>
  <c r="AQ18" i="45"/>
  <c r="AS18" i="45" s="1"/>
  <c r="AX30" i="45"/>
  <c r="AX25" i="45"/>
  <c r="AR24" i="45"/>
  <c r="AQ20" i="45"/>
  <c r="AS20" i="45" s="1"/>
  <c r="D17" i="45"/>
  <c r="AX23" i="45"/>
  <c r="AW17" i="44"/>
  <c r="AW12" i="44"/>
  <c r="AW8" i="44"/>
  <c r="AW28" i="44"/>
  <c r="AW24" i="44"/>
  <c r="AW5" i="44"/>
  <c r="AW4" i="44"/>
  <c r="AW20" i="44"/>
  <c r="AW9" i="44"/>
  <c r="AW16" i="44"/>
  <c r="AW13" i="44"/>
  <c r="AU32" i="44"/>
  <c r="AU88" i="44" s="1"/>
  <c r="Y4" i="39"/>
  <c r="G2" i="39" s="1"/>
  <c r="Y5" i="39"/>
  <c r="Y6" i="39" s="1"/>
  <c r="AR29" i="42"/>
  <c r="AQ29" i="42" s="1"/>
  <c r="AS29" i="42" s="1"/>
  <c r="AQ25" i="42"/>
  <c r="AS25" i="42" s="1"/>
  <c r="AQ16" i="40"/>
  <c r="AS16" i="40" s="1"/>
  <c r="AR20" i="40"/>
  <c r="AV32" i="44"/>
  <c r="AV88" i="44" s="1"/>
  <c r="BC3" i="44"/>
  <c r="AW6" i="44" s="1"/>
  <c r="I2" i="44"/>
  <c r="G3" i="44"/>
  <c r="AX24" i="43"/>
  <c r="AQ16" i="39"/>
  <c r="AS16" i="39" s="1"/>
  <c r="AR20" i="39"/>
  <c r="AX22" i="41"/>
  <c r="AQ26" i="40"/>
  <c r="AS26" i="40" s="1"/>
  <c r="AR30" i="40"/>
  <c r="AQ30" i="40" s="1"/>
  <c r="AS30" i="40" s="1"/>
  <c r="AX19" i="42"/>
  <c r="AX28" i="40"/>
  <c r="AX20" i="42"/>
  <c r="AX26" i="43"/>
  <c r="AQ19" i="40"/>
  <c r="AS19" i="40" s="1"/>
  <c r="AR23" i="40"/>
  <c r="AR25" i="41"/>
  <c r="AQ21" i="41"/>
  <c r="AS21" i="41" s="1"/>
  <c r="AX26" i="44"/>
  <c r="I2" i="41"/>
  <c r="G3" i="41"/>
  <c r="H2" i="43"/>
  <c r="F2" i="43" s="1"/>
  <c r="AR23" i="43"/>
  <c r="AQ19" i="43"/>
  <c r="AS19" i="43" s="1"/>
  <c r="AQ18" i="42"/>
  <c r="AS18" i="42" s="1"/>
  <c r="AR22" i="42"/>
  <c r="AQ19" i="39"/>
  <c r="AS19" i="39" s="1"/>
  <c r="AR23" i="39"/>
  <c r="AX19" i="41"/>
  <c r="AR20" i="41"/>
  <c r="AQ16" i="41"/>
  <c r="AS16" i="41" s="1"/>
  <c r="AX30" i="40"/>
  <c r="AX25" i="44"/>
  <c r="AW21" i="44"/>
  <c r="AX25" i="41"/>
  <c r="AX27" i="43"/>
  <c r="AQ22" i="43"/>
  <c r="AS22" i="43" s="1"/>
  <c r="AR26" i="43"/>
  <c r="AQ25" i="39"/>
  <c r="AS25" i="39" s="1"/>
  <c r="AR29" i="39"/>
  <c r="AQ29" i="39" s="1"/>
  <c r="AS29" i="39" s="1"/>
  <c r="I2" i="42"/>
  <c r="G3" i="42"/>
  <c r="H2" i="37"/>
  <c r="AQ25" i="40"/>
  <c r="AS25" i="40" s="1"/>
  <c r="AR29" i="40"/>
  <c r="AQ29" i="40" s="1"/>
  <c r="AS29" i="40" s="1"/>
  <c r="H2" i="40"/>
  <c r="D110" i="45" l="1"/>
  <c r="AR28" i="45"/>
  <c r="AQ28" i="45" s="1"/>
  <c r="AS28" i="45" s="1"/>
  <c r="AQ24" i="45"/>
  <c r="AS24" i="45" s="1"/>
  <c r="AR29" i="45"/>
  <c r="AQ29" i="45" s="1"/>
  <c r="AS29" i="45" s="1"/>
  <c r="AQ25" i="45"/>
  <c r="AS25" i="45" s="1"/>
  <c r="D19" i="45"/>
  <c r="AX24" i="45"/>
  <c r="AR27" i="45"/>
  <c r="AQ27" i="45" s="1"/>
  <c r="AS27" i="45" s="1"/>
  <c r="AQ23" i="45"/>
  <c r="AS23" i="45" s="1"/>
  <c r="D21" i="45"/>
  <c r="D111" i="45"/>
  <c r="AX29" i="45"/>
  <c r="D18" i="45"/>
  <c r="D113" i="45" s="1"/>
  <c r="AX27" i="45"/>
  <c r="AR26" i="45"/>
  <c r="AQ22" i="45"/>
  <c r="AS22" i="45" s="1"/>
  <c r="D112" i="45"/>
  <c r="D20" i="45"/>
  <c r="AW10" i="44"/>
  <c r="AW23" i="44"/>
  <c r="AW7" i="44"/>
  <c r="AW14" i="44"/>
  <c r="AW27" i="44"/>
  <c r="AW11" i="44"/>
  <c r="AW3" i="44"/>
  <c r="AW22" i="44"/>
  <c r="AW19" i="44"/>
  <c r="AW15" i="44"/>
  <c r="AW18" i="44"/>
  <c r="J2" i="42"/>
  <c r="AQ22" i="42"/>
  <c r="AS22" i="42" s="1"/>
  <c r="AR26" i="42"/>
  <c r="G3" i="37"/>
  <c r="I2" i="37"/>
  <c r="AX23" i="41"/>
  <c r="F2" i="37"/>
  <c r="H3" i="42"/>
  <c r="AX29" i="41"/>
  <c r="AQ23" i="39"/>
  <c r="AS23" i="39" s="1"/>
  <c r="AR27" i="39"/>
  <c r="AQ27" i="39" s="1"/>
  <c r="AS27" i="39" s="1"/>
  <c r="AQ23" i="40"/>
  <c r="AS23" i="40" s="1"/>
  <c r="AR27" i="40"/>
  <c r="AQ27" i="40" s="1"/>
  <c r="AS27" i="40" s="1"/>
  <c r="AX28" i="43"/>
  <c r="AX29" i="44"/>
  <c r="AW29" i="44" s="1"/>
  <c r="AW25" i="44"/>
  <c r="J2" i="41"/>
  <c r="AX26" i="41"/>
  <c r="F3" i="44"/>
  <c r="H3" i="44"/>
  <c r="F2" i="39"/>
  <c r="H2" i="39"/>
  <c r="I2" i="43"/>
  <c r="G3" i="43"/>
  <c r="AX24" i="42"/>
  <c r="AR24" i="41"/>
  <c r="AQ20" i="41"/>
  <c r="AS20" i="41" s="1"/>
  <c r="AW26" i="44"/>
  <c r="AX30" i="44"/>
  <c r="AW30" i="44" s="1"/>
  <c r="AX30" i="43"/>
  <c r="J2" i="44"/>
  <c r="H3" i="41"/>
  <c r="G3" i="40"/>
  <c r="I2" i="40"/>
  <c r="AQ20" i="39"/>
  <c r="AS20" i="39" s="1"/>
  <c r="AR24" i="39"/>
  <c r="F2" i="40"/>
  <c r="AX23" i="42"/>
  <c r="AQ26" i="43"/>
  <c r="AS26" i="43" s="1"/>
  <c r="AR30" i="43"/>
  <c r="AQ30" i="43" s="1"/>
  <c r="AS30" i="43" s="1"/>
  <c r="AR27" i="43"/>
  <c r="AQ27" i="43" s="1"/>
  <c r="AS27" i="43" s="1"/>
  <c r="AQ23" i="43"/>
  <c r="AS23" i="43" s="1"/>
  <c r="AR29" i="41"/>
  <c r="AQ29" i="41" s="1"/>
  <c r="AS29" i="41" s="1"/>
  <c r="AQ25" i="41"/>
  <c r="AS25" i="41" s="1"/>
  <c r="AR24" i="40"/>
  <c r="AQ20" i="40"/>
  <c r="AS20" i="40" s="1"/>
  <c r="D116" i="45" l="1"/>
  <c r="D115" i="45"/>
  <c r="D28" i="45"/>
  <c r="D29" i="45"/>
  <c r="AX28" i="45"/>
  <c r="D22" i="45"/>
  <c r="D24" i="45"/>
  <c r="AR30" i="45"/>
  <c r="AQ30" i="45" s="1"/>
  <c r="AS30" i="45" s="1"/>
  <c r="AQ26" i="45"/>
  <c r="AS26" i="45" s="1"/>
  <c r="D23" i="45"/>
  <c r="D27" i="45"/>
  <c r="D114" i="45"/>
  <c r="D25" i="45"/>
  <c r="AU9" i="43"/>
  <c r="AU21" i="43"/>
  <c r="AU27" i="43"/>
  <c r="AU15" i="43"/>
  <c r="AU13" i="43"/>
  <c r="AU3" i="43"/>
  <c r="AU22" i="43"/>
  <c r="AU8" i="43"/>
  <c r="AU12" i="43"/>
  <c r="AU6" i="43"/>
  <c r="AU20" i="43"/>
  <c r="AU10" i="43"/>
  <c r="AU17" i="43"/>
  <c r="AU4" i="43"/>
  <c r="AU11" i="43"/>
  <c r="AU26" i="43"/>
  <c r="AU25" i="43"/>
  <c r="AU5" i="43"/>
  <c r="AU23" i="43"/>
  <c r="AU16" i="43"/>
  <c r="AV8" i="43"/>
  <c r="BC8" i="43" s="1"/>
  <c r="AU19" i="43"/>
  <c r="AU18" i="43"/>
  <c r="AU28" i="43"/>
  <c r="AU30" i="43"/>
  <c r="AU29" i="43"/>
  <c r="AU24" i="43"/>
  <c r="AU7" i="43"/>
  <c r="AV7" i="43"/>
  <c r="BC7" i="43" s="1"/>
  <c r="AV17" i="43"/>
  <c r="BC17" i="43" s="1"/>
  <c r="AQ24" i="40"/>
  <c r="AS24" i="40" s="1"/>
  <c r="AR28" i="40"/>
  <c r="AQ28" i="40" s="1"/>
  <c r="AS28" i="40" s="1"/>
  <c r="AV19" i="43"/>
  <c r="BC19" i="43" s="1"/>
  <c r="AV26" i="43"/>
  <c r="BC26" i="43" s="1"/>
  <c r="AV9" i="43"/>
  <c r="BC9" i="43" s="1"/>
  <c r="AV3" i="43"/>
  <c r="AR28" i="41"/>
  <c r="AQ28" i="41" s="1"/>
  <c r="AS28" i="41" s="1"/>
  <c r="AQ24" i="41"/>
  <c r="AS24" i="41" s="1"/>
  <c r="AX30" i="41"/>
  <c r="G4" i="42"/>
  <c r="I3" i="42"/>
  <c r="AQ26" i="42"/>
  <c r="AS26" i="42" s="1"/>
  <c r="AR30" i="42"/>
  <c r="AQ30" i="42" s="1"/>
  <c r="AS30" i="42" s="1"/>
  <c r="AV28" i="43"/>
  <c r="BC28" i="43" s="1"/>
  <c r="AV6" i="43"/>
  <c r="BC6" i="43" s="1"/>
  <c r="F3" i="43"/>
  <c r="H3" i="43"/>
  <c r="G3" i="39"/>
  <c r="I2" i="39"/>
  <c r="F3" i="42"/>
  <c r="AV13" i="43"/>
  <c r="BC13" i="43" s="1"/>
  <c r="AX27" i="41"/>
  <c r="AV29" i="43"/>
  <c r="BC29" i="43" s="1"/>
  <c r="AX27" i="42"/>
  <c r="AR28" i="39"/>
  <c r="AQ28" i="39" s="1"/>
  <c r="AS28" i="39" s="1"/>
  <c r="AQ24" i="39"/>
  <c r="AS24" i="39" s="1"/>
  <c r="G4" i="41"/>
  <c r="I3" i="41"/>
  <c r="J2" i="43"/>
  <c r="AS32" i="43"/>
  <c r="AS88" i="43" s="1"/>
  <c r="J2" i="37"/>
  <c r="AV11" i="43"/>
  <c r="BC11" i="43" s="1"/>
  <c r="F3" i="41"/>
  <c r="AV18" i="43"/>
  <c r="BC18" i="43" s="1"/>
  <c r="AV22" i="43"/>
  <c r="BC22" i="43" s="1"/>
  <c r="H3" i="37"/>
  <c r="AV27" i="43"/>
  <c r="BC27" i="43" s="1"/>
  <c r="AV20" i="43"/>
  <c r="BC20" i="43" s="1"/>
  <c r="J2" i="40"/>
  <c r="AX28" i="42"/>
  <c r="AV25" i="43"/>
  <c r="BC25" i="43" s="1"/>
  <c r="AU14" i="43"/>
  <c r="AV16" i="43"/>
  <c r="BC16" i="43" s="1"/>
  <c r="AV15" i="43"/>
  <c r="BC15" i="43" s="1"/>
  <c r="AV4" i="43"/>
  <c r="BC4" i="43" s="1"/>
  <c r="AV24" i="43"/>
  <c r="BC24" i="43" s="1"/>
  <c r="AV23" i="43"/>
  <c r="BC23" i="43" s="1"/>
  <c r="AV14" i="43"/>
  <c r="BC14" i="43" s="1"/>
  <c r="AV21" i="43"/>
  <c r="BC21" i="43" s="1"/>
  <c r="AV5" i="43"/>
  <c r="BC5" i="43" s="1"/>
  <c r="AV10" i="43"/>
  <c r="BC10" i="43" s="1"/>
  <c r="H3" i="40"/>
  <c r="F3" i="40"/>
  <c r="AV30" i="43"/>
  <c r="BC30" i="43" s="1"/>
  <c r="G4" i="44"/>
  <c r="I3" i="44"/>
  <c r="AV12" i="43"/>
  <c r="BC12" i="43" s="1"/>
  <c r="AW32" i="44"/>
  <c r="AW88" i="44" s="1"/>
  <c r="AU5" i="45" l="1"/>
  <c r="B5" i="45" s="1"/>
  <c r="AU6" i="45"/>
  <c r="B6" i="45" s="1"/>
  <c r="AU20" i="42"/>
  <c r="AU18" i="45"/>
  <c r="B18" i="45" s="1"/>
  <c r="AU16" i="45"/>
  <c r="B16" i="45" s="1"/>
  <c r="AU13" i="45"/>
  <c r="B13" i="45" s="1"/>
  <c r="AU21" i="45"/>
  <c r="B21" i="45" s="1"/>
  <c r="AU10" i="45"/>
  <c r="B10" i="45" s="1"/>
  <c r="AU27" i="45"/>
  <c r="B27" i="45" s="1"/>
  <c r="AU11" i="45"/>
  <c r="B11" i="45" s="1"/>
  <c r="AU7" i="45"/>
  <c r="B7" i="45" s="1"/>
  <c r="AU26" i="45"/>
  <c r="B26" i="45" s="1"/>
  <c r="AU3" i="45"/>
  <c r="B3" i="45" s="1"/>
  <c r="B98" i="45" s="1"/>
  <c r="AU9" i="45"/>
  <c r="B9" i="45" s="1"/>
  <c r="AU25" i="45"/>
  <c r="B25" i="45" s="1"/>
  <c r="AU30" i="45"/>
  <c r="B30" i="45" s="1"/>
  <c r="AU15" i="45"/>
  <c r="B15" i="45" s="1"/>
  <c r="AU23" i="45"/>
  <c r="B23" i="45" s="1"/>
  <c r="AU29" i="45"/>
  <c r="B29" i="45" s="1"/>
  <c r="AU14" i="45"/>
  <c r="B14" i="45" s="1"/>
  <c r="AU20" i="45"/>
  <c r="B20" i="45" s="1"/>
  <c r="AU22" i="45"/>
  <c r="B22" i="45" s="1"/>
  <c r="AU4" i="45"/>
  <c r="B4" i="45" s="1"/>
  <c r="AU12" i="45"/>
  <c r="B12" i="45" s="1"/>
  <c r="AV17" i="45"/>
  <c r="BC17" i="45" s="1"/>
  <c r="AU17" i="45"/>
  <c r="B17" i="45" s="1"/>
  <c r="AU8" i="45"/>
  <c r="B8" i="45" s="1"/>
  <c r="AV5" i="45"/>
  <c r="BC5" i="45" s="1"/>
  <c r="AV18" i="45"/>
  <c r="BC18" i="45" s="1"/>
  <c r="AV7" i="45"/>
  <c r="BC7" i="45" s="1"/>
  <c r="AV16" i="45"/>
  <c r="C16" i="45" s="1"/>
  <c r="AV11" i="45"/>
  <c r="C11" i="45" s="1"/>
  <c r="AV26" i="45"/>
  <c r="BC26" i="45" s="1"/>
  <c r="AS32" i="45"/>
  <c r="AS88" i="45" s="1"/>
  <c r="AV9" i="45"/>
  <c r="BC9" i="45" s="1"/>
  <c r="AV12" i="45"/>
  <c r="BC12" i="45" s="1"/>
  <c r="AV19" i="45"/>
  <c r="BC19" i="45" s="1"/>
  <c r="AV25" i="45"/>
  <c r="BC25" i="45" s="1"/>
  <c r="AV10" i="45"/>
  <c r="C10" i="45" s="1"/>
  <c r="AU24" i="45"/>
  <c r="B24" i="45" s="1"/>
  <c r="AV14" i="45"/>
  <c r="C14" i="45" s="1"/>
  <c r="AV27" i="45"/>
  <c r="BC27" i="45" s="1"/>
  <c r="AV28" i="45"/>
  <c r="BC28" i="45" s="1"/>
  <c r="AV8" i="45"/>
  <c r="BC8" i="45" s="1"/>
  <c r="D120" i="45"/>
  <c r="D117" i="45"/>
  <c r="D118" i="45"/>
  <c r="D26" i="45"/>
  <c r="D123" i="45" s="1"/>
  <c r="AU19" i="45"/>
  <c r="B19" i="45" s="1"/>
  <c r="AV21" i="45"/>
  <c r="AV30" i="45"/>
  <c r="D30" i="45"/>
  <c r="AU28" i="45"/>
  <c r="B28" i="45" s="1"/>
  <c r="AV22" i="45"/>
  <c r="AV24" i="45"/>
  <c r="AV20" i="45"/>
  <c r="AV3" i="45"/>
  <c r="AV4" i="45"/>
  <c r="AV6" i="45"/>
  <c r="AV29" i="45"/>
  <c r="AV15" i="45"/>
  <c r="AV23" i="45"/>
  <c r="D119" i="45"/>
  <c r="AV13" i="45"/>
  <c r="AU28" i="42"/>
  <c r="AU4" i="41"/>
  <c r="AU12" i="41"/>
  <c r="AU3" i="39"/>
  <c r="AU18" i="40"/>
  <c r="AU5" i="41"/>
  <c r="AU26" i="40"/>
  <c r="AU11" i="41"/>
  <c r="AU3" i="41"/>
  <c r="AU21" i="39"/>
  <c r="AU29" i="39"/>
  <c r="AU30" i="40"/>
  <c r="AU10" i="41"/>
  <c r="AU3" i="40"/>
  <c r="AU25" i="39"/>
  <c r="AU7" i="40"/>
  <c r="AU8" i="40"/>
  <c r="AU16" i="39"/>
  <c r="AU9" i="41"/>
  <c r="AU27" i="41"/>
  <c r="AU22" i="40"/>
  <c r="AU4" i="42"/>
  <c r="AU24" i="42"/>
  <c r="AU13" i="39"/>
  <c r="AU12" i="42"/>
  <c r="AU24" i="39"/>
  <c r="AU20" i="41"/>
  <c r="AU10" i="40"/>
  <c r="AU27" i="39"/>
  <c r="AS88" i="38"/>
  <c r="AU24" i="40"/>
  <c r="AU6" i="39"/>
  <c r="AU29" i="41"/>
  <c r="AU17" i="40"/>
  <c r="AU5" i="42"/>
  <c r="AU22" i="42"/>
  <c r="AU21" i="42"/>
  <c r="AU28" i="40"/>
  <c r="AU28" i="41"/>
  <c r="AU20" i="40"/>
  <c r="AU14" i="42"/>
  <c r="AU30" i="41"/>
  <c r="AU7" i="39"/>
  <c r="AU20" i="39"/>
  <c r="AU6" i="42"/>
  <c r="AU5" i="39"/>
  <c r="AU16" i="40"/>
  <c r="AU4" i="40"/>
  <c r="AU27" i="42"/>
  <c r="AU8" i="42"/>
  <c r="AU8" i="41"/>
  <c r="AU23" i="41"/>
  <c r="AU4" i="39"/>
  <c r="AU23" i="39"/>
  <c r="AU16" i="41"/>
  <c r="AU6" i="41"/>
  <c r="AU22" i="39"/>
  <c r="AU18" i="42"/>
  <c r="AU13" i="42"/>
  <c r="AU26" i="42"/>
  <c r="AU15" i="40"/>
  <c r="AU19" i="40"/>
  <c r="AV16" i="40"/>
  <c r="BC16" i="40" s="1"/>
  <c r="AW16" i="43"/>
  <c r="AV11" i="39"/>
  <c r="BC11" i="39" s="1"/>
  <c r="AU24" i="41"/>
  <c r="AU22" i="41"/>
  <c r="AU30" i="42"/>
  <c r="AU27" i="40"/>
  <c r="AU5" i="40"/>
  <c r="AU26" i="39"/>
  <c r="AU18" i="39"/>
  <c r="AU16" i="42"/>
  <c r="AU11" i="42"/>
  <c r="AW8" i="43"/>
  <c r="AU14" i="40"/>
  <c r="AU25" i="40"/>
  <c r="AW17" i="43"/>
  <c r="AV18" i="41"/>
  <c r="BC18" i="41" s="1"/>
  <c r="AU26" i="41"/>
  <c r="AU9" i="40"/>
  <c r="AV18" i="42"/>
  <c r="BC18" i="42" s="1"/>
  <c r="AW21" i="43"/>
  <c r="AV6" i="41"/>
  <c r="BC6" i="41" s="1"/>
  <c r="AU17" i="39"/>
  <c r="AU19" i="39"/>
  <c r="AU10" i="39"/>
  <c r="AU14" i="39"/>
  <c r="AV16" i="41"/>
  <c r="BC16" i="41" s="1"/>
  <c r="AV25" i="40"/>
  <c r="BC25" i="40" s="1"/>
  <c r="AU17" i="42"/>
  <c r="AU29" i="42"/>
  <c r="AU29" i="40"/>
  <c r="AV30" i="40"/>
  <c r="BC30" i="40" s="1"/>
  <c r="AV23" i="40"/>
  <c r="BC23" i="40" s="1"/>
  <c r="AU11" i="40"/>
  <c r="AV13" i="40"/>
  <c r="BC13" i="40" s="1"/>
  <c r="AU7" i="41"/>
  <c r="AU14" i="41"/>
  <c r="AU9" i="39"/>
  <c r="AV8" i="40"/>
  <c r="BC8" i="40" s="1"/>
  <c r="AU15" i="41"/>
  <c r="AU17" i="41"/>
  <c r="AV20" i="40"/>
  <c r="BC20" i="40" s="1"/>
  <c r="AU3" i="42"/>
  <c r="AU10" i="42"/>
  <c r="AV19" i="40"/>
  <c r="BC19" i="40" s="1"/>
  <c r="AV5" i="40"/>
  <c r="BC5" i="40" s="1"/>
  <c r="AV10" i="40"/>
  <c r="BC10" i="40" s="1"/>
  <c r="AV3" i="40"/>
  <c r="BC3" i="40" s="1"/>
  <c r="AW9" i="43"/>
  <c r="AV15" i="40"/>
  <c r="BC15" i="40" s="1"/>
  <c r="AV24" i="40"/>
  <c r="BC24" i="40" s="1"/>
  <c r="AV27" i="40"/>
  <c r="BC27" i="40" s="1"/>
  <c r="AV12" i="40"/>
  <c r="BC12" i="40" s="1"/>
  <c r="AV19" i="41"/>
  <c r="BC19" i="41" s="1"/>
  <c r="AW20" i="43"/>
  <c r="AW24" i="43"/>
  <c r="AV28" i="40"/>
  <c r="BC28" i="40" s="1"/>
  <c r="AU9" i="42"/>
  <c r="AU12" i="39"/>
  <c r="AU28" i="39"/>
  <c r="AV7" i="42"/>
  <c r="BC7" i="42" s="1"/>
  <c r="AV16" i="42"/>
  <c r="BC16" i="42" s="1"/>
  <c r="AU7" i="42"/>
  <c r="AW5" i="43"/>
  <c r="AV20" i="42"/>
  <c r="BC20" i="42" s="1"/>
  <c r="AV24" i="42"/>
  <c r="BC24" i="42" s="1"/>
  <c r="AW4" i="43"/>
  <c r="AV17" i="42"/>
  <c r="BC17" i="42" s="1"/>
  <c r="AU15" i="39"/>
  <c r="AU6" i="40"/>
  <c r="AU13" i="40"/>
  <c r="AV7" i="40"/>
  <c r="BC7" i="40" s="1"/>
  <c r="AU23" i="40"/>
  <c r="AV10" i="42"/>
  <c r="BC10" i="42" s="1"/>
  <c r="AU18" i="41"/>
  <c r="AU25" i="41"/>
  <c r="AV27" i="39"/>
  <c r="BC27" i="39" s="1"/>
  <c r="AV12" i="42"/>
  <c r="BC12" i="42" s="1"/>
  <c r="AS32" i="42"/>
  <c r="AS88" i="42" s="1"/>
  <c r="AU19" i="42"/>
  <c r="AU15" i="42"/>
  <c r="AU13" i="41"/>
  <c r="AU19" i="41"/>
  <c r="AW29" i="43"/>
  <c r="AV6" i="42"/>
  <c r="BC6" i="42" s="1"/>
  <c r="AU23" i="42"/>
  <c r="AW12" i="43"/>
  <c r="AV22" i="39"/>
  <c r="BC22" i="39" s="1"/>
  <c r="AV17" i="40"/>
  <c r="BC17" i="40" s="1"/>
  <c r="AU30" i="39"/>
  <c r="AW13" i="43"/>
  <c r="AW25" i="43"/>
  <c r="AW28" i="43"/>
  <c r="AV5" i="42"/>
  <c r="BC5" i="42" s="1"/>
  <c r="AV23" i="42"/>
  <c r="BC23" i="42" s="1"/>
  <c r="AV28" i="41"/>
  <c r="BC28" i="41" s="1"/>
  <c r="J2" i="39"/>
  <c r="AV15" i="42"/>
  <c r="BC15" i="42" s="1"/>
  <c r="AV10" i="41"/>
  <c r="BC10" i="41" s="1"/>
  <c r="F4" i="42"/>
  <c r="H4" i="42"/>
  <c r="AU21" i="41"/>
  <c r="AV8" i="41"/>
  <c r="BC8" i="41" s="1"/>
  <c r="AV11" i="41"/>
  <c r="BC11" i="41" s="1"/>
  <c r="AV25" i="41"/>
  <c r="BC25" i="41" s="1"/>
  <c r="AV15" i="41"/>
  <c r="BC15" i="41" s="1"/>
  <c r="I3" i="37"/>
  <c r="G4" i="37"/>
  <c r="AV9" i="41"/>
  <c r="BC9" i="41" s="1"/>
  <c r="AV3" i="41"/>
  <c r="H4" i="41"/>
  <c r="F4" i="41" s="1"/>
  <c r="AV20" i="41"/>
  <c r="BC20" i="41" s="1"/>
  <c r="I3" i="40"/>
  <c r="G4" i="40"/>
  <c r="AV17" i="39"/>
  <c r="BC17" i="39" s="1"/>
  <c r="F3" i="37"/>
  <c r="AU8" i="39"/>
  <c r="AV20" i="39"/>
  <c r="BC20" i="39" s="1"/>
  <c r="AV7" i="39"/>
  <c r="BC7" i="39" s="1"/>
  <c r="AV19" i="39"/>
  <c r="BC19" i="39" s="1"/>
  <c r="AV16" i="39"/>
  <c r="BC16" i="39" s="1"/>
  <c r="AV26" i="39"/>
  <c r="BC26" i="39" s="1"/>
  <c r="AV6" i="39"/>
  <c r="BC6" i="39" s="1"/>
  <c r="AV10" i="39"/>
  <c r="BC10" i="39" s="1"/>
  <c r="AV28" i="39"/>
  <c r="BC28" i="39" s="1"/>
  <c r="AV13" i="39"/>
  <c r="BC13" i="39" s="1"/>
  <c r="AV30" i="39"/>
  <c r="BC30" i="39" s="1"/>
  <c r="AS32" i="39"/>
  <c r="AS88" i="39" s="1"/>
  <c r="AV5" i="39"/>
  <c r="BC5" i="39" s="1"/>
  <c r="AV15" i="39"/>
  <c r="BC15" i="39" s="1"/>
  <c r="AV14" i="39"/>
  <c r="BC14" i="39" s="1"/>
  <c r="AV24" i="39"/>
  <c r="BC24" i="39" s="1"/>
  <c r="AV23" i="39"/>
  <c r="BC23" i="39" s="1"/>
  <c r="AV4" i="39"/>
  <c r="BC4" i="39" s="1"/>
  <c r="AV29" i="39"/>
  <c r="BC29" i="39" s="1"/>
  <c r="AV25" i="39"/>
  <c r="BC25" i="39" s="1"/>
  <c r="AV21" i="39"/>
  <c r="BC21" i="39" s="1"/>
  <c r="G4" i="43"/>
  <c r="I3" i="43"/>
  <c r="AV25" i="42"/>
  <c r="BC25" i="42" s="1"/>
  <c r="AV4" i="41"/>
  <c r="BC4" i="41" s="1"/>
  <c r="BC3" i="43"/>
  <c r="AW30" i="43" s="1"/>
  <c r="AV32" i="43"/>
  <c r="AV88" i="43" s="1"/>
  <c r="J3" i="41"/>
  <c r="AV27" i="41"/>
  <c r="BC27" i="41" s="1"/>
  <c r="AU11" i="39"/>
  <c r="AV3" i="39"/>
  <c r="AV30" i="41"/>
  <c r="BC30" i="41" s="1"/>
  <c r="AV24" i="41"/>
  <c r="BC24" i="41" s="1"/>
  <c r="AU25" i="42"/>
  <c r="AV9" i="42"/>
  <c r="BC9" i="42" s="1"/>
  <c r="AV11" i="42"/>
  <c r="BC11" i="42" s="1"/>
  <c r="AV3" i="42"/>
  <c r="AV27" i="42"/>
  <c r="BC27" i="42" s="1"/>
  <c r="AV29" i="42"/>
  <c r="BC29" i="42" s="1"/>
  <c r="AV8" i="42"/>
  <c r="BC8" i="42" s="1"/>
  <c r="AV28" i="42"/>
  <c r="BC28" i="42" s="1"/>
  <c r="AV23" i="41"/>
  <c r="BC23" i="41" s="1"/>
  <c r="AU12" i="40"/>
  <c r="AV22" i="40"/>
  <c r="BC22" i="40" s="1"/>
  <c r="AV26" i="40"/>
  <c r="BC26" i="40" s="1"/>
  <c r="H3" i="39"/>
  <c r="J3" i="44"/>
  <c r="AV26" i="41"/>
  <c r="BC26" i="41" s="1"/>
  <c r="AV13" i="41"/>
  <c r="BC13" i="41" s="1"/>
  <c r="AV9" i="39"/>
  <c r="BC9" i="39" s="1"/>
  <c r="AV22" i="42"/>
  <c r="BC22" i="42" s="1"/>
  <c r="AV29" i="41"/>
  <c r="BC29" i="41" s="1"/>
  <c r="AV4" i="42"/>
  <c r="BC4" i="42" s="1"/>
  <c r="AU21" i="40"/>
  <c r="AV4" i="40"/>
  <c r="BC4" i="40" s="1"/>
  <c r="AV6" i="40"/>
  <c r="BC6" i="40" s="1"/>
  <c r="AV14" i="40"/>
  <c r="BC14" i="40" s="1"/>
  <c r="AV29" i="40"/>
  <c r="BC29" i="40" s="1"/>
  <c r="AV18" i="40"/>
  <c r="BC18" i="40" s="1"/>
  <c r="AS32" i="40"/>
  <c r="AS88" i="40" s="1"/>
  <c r="AV9" i="40"/>
  <c r="BC9" i="40" s="1"/>
  <c r="AV11" i="40"/>
  <c r="BC11" i="40" s="1"/>
  <c r="AV21" i="40"/>
  <c r="BC21" i="40" s="1"/>
  <c r="H4" i="44"/>
  <c r="F4" i="44" s="1"/>
  <c r="AV14" i="41"/>
  <c r="BC14" i="41" s="1"/>
  <c r="AV22" i="41"/>
  <c r="BC22" i="41" s="1"/>
  <c r="AV21" i="41"/>
  <c r="BC21" i="41" s="1"/>
  <c r="AV13" i="42"/>
  <c r="BC13" i="42" s="1"/>
  <c r="AV26" i="42"/>
  <c r="BC26" i="42" s="1"/>
  <c r="AV5" i="41"/>
  <c r="BC5" i="41" s="1"/>
  <c r="AV21" i="42"/>
  <c r="BC21" i="42" s="1"/>
  <c r="AV19" i="42"/>
  <c r="BC19" i="42" s="1"/>
  <c r="AU32" i="43"/>
  <c r="AU88" i="43" s="1"/>
  <c r="AV8" i="39"/>
  <c r="BC8" i="39" s="1"/>
  <c r="AV18" i="39"/>
  <c r="BC18" i="39" s="1"/>
  <c r="AV17" i="41"/>
  <c r="BC17" i="41" s="1"/>
  <c r="AV7" i="41"/>
  <c r="BC7" i="41" s="1"/>
  <c r="AV12" i="39"/>
  <c r="BC12" i="39" s="1"/>
  <c r="AV30" i="42"/>
  <c r="BC30" i="42" s="1"/>
  <c r="AS32" i="41"/>
  <c r="AS88" i="41" s="1"/>
  <c r="J3" i="42"/>
  <c r="AV14" i="42"/>
  <c r="BC14" i="42" s="1"/>
  <c r="AV12" i="41"/>
  <c r="BC12" i="41" s="1"/>
  <c r="C19" i="45" l="1"/>
  <c r="C7" i="45"/>
  <c r="BC16" i="45"/>
  <c r="C9" i="45"/>
  <c r="C26" i="45"/>
  <c r="C17" i="45"/>
  <c r="D121" i="45"/>
  <c r="C25" i="45"/>
  <c r="C12" i="45"/>
  <c r="D88" i="45"/>
  <c r="Q3" i="45"/>
  <c r="BC11" i="45"/>
  <c r="C18" i="45"/>
  <c r="C5" i="45"/>
  <c r="C8" i="45"/>
  <c r="C28" i="45"/>
  <c r="BC14" i="45"/>
  <c r="C27" i="45"/>
  <c r="BC10" i="45"/>
  <c r="D122" i="45"/>
  <c r="B124" i="45"/>
  <c r="B122" i="45"/>
  <c r="B101" i="45"/>
  <c r="B115" i="45"/>
  <c r="P2" i="45"/>
  <c r="B103" i="45"/>
  <c r="B102" i="45"/>
  <c r="B116" i="45"/>
  <c r="B114" i="45"/>
  <c r="O5" i="45"/>
  <c r="B107" i="45"/>
  <c r="O3" i="45"/>
  <c r="B109" i="45"/>
  <c r="B108" i="45"/>
  <c r="B106" i="45"/>
  <c r="B120" i="45"/>
  <c r="B99" i="45"/>
  <c r="O2" i="45"/>
  <c r="B100" i="45"/>
  <c r="B112" i="45"/>
  <c r="O4" i="45"/>
  <c r="O7" i="45"/>
  <c r="B121" i="45"/>
  <c r="B105" i="45"/>
  <c r="B104" i="45"/>
  <c r="Q2" i="45"/>
  <c r="B123" i="45"/>
  <c r="B119" i="45"/>
  <c r="B125" i="45"/>
  <c r="B88" i="45"/>
  <c r="B118" i="45"/>
  <c r="B111" i="45"/>
  <c r="B117" i="45"/>
  <c r="B113" i="45"/>
  <c r="B110" i="45"/>
  <c r="R2" i="45"/>
  <c r="Q7" i="45"/>
  <c r="C4" i="45"/>
  <c r="BC4" i="45"/>
  <c r="BC30" i="45"/>
  <c r="C30" i="45"/>
  <c r="D124" i="45"/>
  <c r="AU32" i="45"/>
  <c r="AU88" i="45" s="1"/>
  <c r="BC15" i="45"/>
  <c r="C15" i="45"/>
  <c r="BC3" i="45"/>
  <c r="C3" i="45"/>
  <c r="AV32" i="45"/>
  <c r="AV88" i="45" s="1"/>
  <c r="BC21" i="45"/>
  <c r="C21" i="45"/>
  <c r="BC29" i="45"/>
  <c r="C29" i="45"/>
  <c r="BC20" i="45"/>
  <c r="C20" i="45"/>
  <c r="Q4" i="45"/>
  <c r="BC13" i="45"/>
  <c r="C13" i="45"/>
  <c r="BC6" i="45"/>
  <c r="C6" i="45"/>
  <c r="BC24" i="45"/>
  <c r="C24" i="45"/>
  <c r="Q5" i="45"/>
  <c r="D125" i="45"/>
  <c r="BC23" i="45"/>
  <c r="C23" i="45"/>
  <c r="BC22" i="45"/>
  <c r="C22" i="45"/>
  <c r="AW22" i="43"/>
  <c r="AW27" i="43"/>
  <c r="AU88" i="38"/>
  <c r="AW19" i="43"/>
  <c r="AV88" i="38"/>
  <c r="AW8" i="40"/>
  <c r="AW24" i="42"/>
  <c r="AW18" i="43"/>
  <c r="AW6" i="43"/>
  <c r="AW24" i="40"/>
  <c r="AW14" i="43"/>
  <c r="AW11" i="43"/>
  <c r="AW29" i="40"/>
  <c r="AW23" i="43"/>
  <c r="AW17" i="41"/>
  <c r="AW20" i="40"/>
  <c r="AW4" i="42"/>
  <c r="AW25" i="41"/>
  <c r="AW24" i="41"/>
  <c r="AW29" i="39"/>
  <c r="AW27" i="40"/>
  <c r="AW12" i="39"/>
  <c r="AW7" i="43"/>
  <c r="AW16" i="42"/>
  <c r="AW4" i="40"/>
  <c r="AW3" i="40"/>
  <c r="AU32" i="42"/>
  <c r="AU88" i="42" s="1"/>
  <c r="AW25" i="39"/>
  <c r="AW10" i="43"/>
  <c r="AU32" i="41"/>
  <c r="AU88" i="41" s="1"/>
  <c r="AW16" i="41"/>
  <c r="AW15" i="43"/>
  <c r="AW18" i="40"/>
  <c r="AW9" i="40"/>
  <c r="AW6" i="40"/>
  <c r="AW13" i="39"/>
  <c r="AW20" i="41"/>
  <c r="AW28" i="40"/>
  <c r="AW26" i="40"/>
  <c r="AW21" i="42"/>
  <c r="AW21" i="39"/>
  <c r="AW14" i="40"/>
  <c r="AW16" i="40"/>
  <c r="AW28" i="42"/>
  <c r="AW26" i="43"/>
  <c r="AW9" i="39"/>
  <c r="AW9" i="41"/>
  <c r="AW5" i="39"/>
  <c r="AW13" i="42"/>
  <c r="AW10" i="40"/>
  <c r="AW5" i="41"/>
  <c r="AW8" i="41"/>
  <c r="AW28" i="39"/>
  <c r="AW15" i="40"/>
  <c r="AW29" i="41"/>
  <c r="AW7" i="40"/>
  <c r="AW12" i="40"/>
  <c r="AW19" i="40"/>
  <c r="AW17" i="42"/>
  <c r="AW8" i="42"/>
  <c r="AW22" i="40"/>
  <c r="AW25" i="40"/>
  <c r="AW29" i="42"/>
  <c r="AW30" i="40"/>
  <c r="AW28" i="41"/>
  <c r="AW4" i="39"/>
  <c r="AW16" i="39"/>
  <c r="AW8" i="39"/>
  <c r="AW20" i="42"/>
  <c r="AW24" i="39"/>
  <c r="AW17" i="40"/>
  <c r="AW25" i="42"/>
  <c r="AW9" i="42"/>
  <c r="AW5" i="40"/>
  <c r="AW3" i="43"/>
  <c r="AW21" i="40"/>
  <c r="AW17" i="39"/>
  <c r="AW23" i="40"/>
  <c r="AW4" i="41"/>
  <c r="AW13" i="41"/>
  <c r="AW20" i="39"/>
  <c r="AW12" i="41"/>
  <c r="AW12" i="42"/>
  <c r="AW21" i="41"/>
  <c r="AW5" i="42"/>
  <c r="AW13" i="40"/>
  <c r="AW11" i="40"/>
  <c r="H4" i="37"/>
  <c r="I3" i="39"/>
  <c r="G4" i="39"/>
  <c r="J3" i="37"/>
  <c r="F3" i="39"/>
  <c r="AU32" i="39"/>
  <c r="AU88" i="39" s="1"/>
  <c r="AV32" i="40"/>
  <c r="AV88" i="40" s="1"/>
  <c r="BC3" i="42"/>
  <c r="AW7" i="42" s="1"/>
  <c r="AV32" i="42"/>
  <c r="AV88" i="42" s="1"/>
  <c r="J3" i="43"/>
  <c r="G5" i="44"/>
  <c r="I4" i="44"/>
  <c r="F4" i="43"/>
  <c r="H4" i="43"/>
  <c r="AU32" i="40"/>
  <c r="AU88" i="40" s="1"/>
  <c r="AV32" i="39"/>
  <c r="AV88" i="39" s="1"/>
  <c r="BC3" i="39"/>
  <c r="AW7" i="39" s="1"/>
  <c r="I4" i="41"/>
  <c r="G5" i="41"/>
  <c r="H4" i="40"/>
  <c r="F4" i="40" s="1"/>
  <c r="BC3" i="41"/>
  <c r="AW18" i="41" s="1"/>
  <c r="AV32" i="41"/>
  <c r="AV88" i="41" s="1"/>
  <c r="J3" i="40"/>
  <c r="I4" i="42"/>
  <c r="G5" i="42"/>
  <c r="AW14" i="45" l="1"/>
  <c r="E14" i="45" s="1"/>
  <c r="AW26" i="45"/>
  <c r="E26" i="45" s="1"/>
  <c r="Q8" i="45"/>
  <c r="AW7" i="45"/>
  <c r="E7" i="45" s="1"/>
  <c r="AW19" i="45"/>
  <c r="E19" i="45" s="1"/>
  <c r="AW28" i="45"/>
  <c r="E28" i="45" s="1"/>
  <c r="AW11" i="45"/>
  <c r="E11" i="45" s="1"/>
  <c r="Q9" i="45"/>
  <c r="AW17" i="45"/>
  <c r="E17" i="45" s="1"/>
  <c r="AW6" i="45"/>
  <c r="E6" i="45" s="1"/>
  <c r="AW9" i="45"/>
  <c r="E9" i="45" s="1"/>
  <c r="AW23" i="45"/>
  <c r="E23" i="45" s="1"/>
  <c r="AW4" i="45"/>
  <c r="E4" i="45" s="1"/>
  <c r="AW25" i="45"/>
  <c r="E25" i="45" s="1"/>
  <c r="AW27" i="45"/>
  <c r="E27" i="45" s="1"/>
  <c r="AW12" i="45"/>
  <c r="E12" i="45" s="1"/>
  <c r="AW22" i="45"/>
  <c r="E22" i="45" s="1"/>
  <c r="AW30" i="45"/>
  <c r="E30" i="45" s="1"/>
  <c r="AW21" i="45"/>
  <c r="E21" i="45" s="1"/>
  <c r="AW16" i="45"/>
  <c r="E16" i="45" s="1"/>
  <c r="AW3" i="45"/>
  <c r="E3" i="45" s="1"/>
  <c r="AW8" i="45"/>
  <c r="E8" i="45" s="1"/>
  <c r="AW18" i="45"/>
  <c r="E18" i="45" s="1"/>
  <c r="Q6" i="45"/>
  <c r="Q10" i="45" s="1"/>
  <c r="AW29" i="45"/>
  <c r="E29" i="45" s="1"/>
  <c r="AW15" i="45"/>
  <c r="E15" i="45" s="1"/>
  <c r="AW5" i="45"/>
  <c r="E5" i="45" s="1"/>
  <c r="AW13" i="45"/>
  <c r="E13" i="45" s="1"/>
  <c r="O8" i="45"/>
  <c r="AW20" i="45"/>
  <c r="E20" i="45" s="1"/>
  <c r="AW10" i="45"/>
  <c r="E10" i="45" s="1"/>
  <c r="AW24" i="45"/>
  <c r="E24" i="45" s="1"/>
  <c r="O6" i="45"/>
  <c r="C119" i="45"/>
  <c r="C111" i="45"/>
  <c r="C103" i="45"/>
  <c r="C122" i="45"/>
  <c r="C114" i="45"/>
  <c r="C106" i="45"/>
  <c r="C98" i="45"/>
  <c r="C116" i="45"/>
  <c r="C125" i="45"/>
  <c r="C117" i="45"/>
  <c r="C109" i="45"/>
  <c r="C101" i="45"/>
  <c r="P5" i="45"/>
  <c r="C108" i="45"/>
  <c r="C120" i="45"/>
  <c r="C112" i="45"/>
  <c r="C104" i="45"/>
  <c r="C88" i="45"/>
  <c r="C123" i="45"/>
  <c r="C115" i="45"/>
  <c r="C107" i="45"/>
  <c r="C99" i="45"/>
  <c r="P4" i="45"/>
  <c r="C100" i="45"/>
  <c r="C118" i="45"/>
  <c r="C110" i="45"/>
  <c r="C102" i="45"/>
  <c r="C121" i="45"/>
  <c r="C113" i="45"/>
  <c r="C105" i="45"/>
  <c r="P7" i="45"/>
  <c r="P8" i="45" s="1"/>
  <c r="P3" i="45"/>
  <c r="P9" i="45" s="1"/>
  <c r="C124" i="45"/>
  <c r="O9" i="45"/>
  <c r="AW27" i="42"/>
  <c r="AW27" i="39"/>
  <c r="AW15" i="39"/>
  <c r="AW22" i="42"/>
  <c r="AW10" i="39"/>
  <c r="AW27" i="41"/>
  <c r="AW23" i="42"/>
  <c r="AW3" i="39"/>
  <c r="AW11" i="42"/>
  <c r="AW14" i="42"/>
  <c r="AW18" i="39"/>
  <c r="AW15" i="41"/>
  <c r="AW19" i="42"/>
  <c r="AW26" i="41"/>
  <c r="AW23" i="39"/>
  <c r="AW11" i="41"/>
  <c r="AW6" i="39"/>
  <c r="AW23" i="41"/>
  <c r="AW11" i="39"/>
  <c r="AW3" i="41"/>
  <c r="AW19" i="41"/>
  <c r="AW22" i="39"/>
  <c r="AW3" i="42"/>
  <c r="AW14" i="39"/>
  <c r="AW10" i="41"/>
  <c r="AW30" i="39"/>
  <c r="AW32" i="43"/>
  <c r="AW88" i="43" s="1"/>
  <c r="AW7" i="41"/>
  <c r="AW18" i="42"/>
  <c r="AW10" i="42"/>
  <c r="AW30" i="42"/>
  <c r="AW22" i="41"/>
  <c r="AW30" i="41"/>
  <c r="AW26" i="42"/>
  <c r="AW6" i="41"/>
  <c r="AW32" i="40"/>
  <c r="AW88" i="40" s="1"/>
  <c r="AW19" i="39"/>
  <c r="AW15" i="42"/>
  <c r="AW6" i="42"/>
  <c r="AW26" i="39"/>
  <c r="AW14" i="41"/>
  <c r="J3" i="39"/>
  <c r="I4" i="37"/>
  <c r="G5" i="37"/>
  <c r="F4" i="37"/>
  <c r="J4" i="44"/>
  <c r="H4" i="39"/>
  <c r="F4" i="39"/>
  <c r="G5" i="40"/>
  <c r="I4" i="40"/>
  <c r="H5" i="44"/>
  <c r="H5" i="42"/>
  <c r="F5" i="42"/>
  <c r="H5" i="41"/>
  <c r="F5" i="41"/>
  <c r="J4" i="42"/>
  <c r="J4" i="41"/>
  <c r="G5" i="43"/>
  <c r="I4" i="43"/>
  <c r="E99" i="45" l="1"/>
  <c r="E102" i="45"/>
  <c r="E101" i="45"/>
  <c r="E98" i="45"/>
  <c r="E100" i="45"/>
  <c r="E103" i="45"/>
  <c r="E120" i="45"/>
  <c r="E104" i="45"/>
  <c r="R7" i="45"/>
  <c r="R8" i="45" s="1"/>
  <c r="E119" i="45"/>
  <c r="E112" i="45"/>
  <c r="R5" i="45"/>
  <c r="E109" i="45"/>
  <c r="E113" i="45"/>
  <c r="E108" i="45"/>
  <c r="E121" i="45"/>
  <c r="E107" i="45"/>
  <c r="AW32" i="45"/>
  <c r="AW88" i="45" s="1"/>
  <c r="E116" i="45"/>
  <c r="E114" i="45"/>
  <c r="E115" i="45"/>
  <c r="E124" i="45"/>
  <c r="E123" i="45"/>
  <c r="E117" i="45"/>
  <c r="E106" i="45"/>
  <c r="E110" i="45"/>
  <c r="E88" i="45"/>
  <c r="E125" i="45"/>
  <c r="E111" i="45"/>
  <c r="R3" i="45"/>
  <c r="R9" i="45" s="1"/>
  <c r="E118" i="45"/>
  <c r="E122" i="45"/>
  <c r="E105" i="45"/>
  <c r="R4" i="45"/>
  <c r="P6" i="45"/>
  <c r="P10" i="45" s="1"/>
  <c r="Y2" i="45"/>
  <c r="Y3" i="45" s="1"/>
  <c r="O10" i="45"/>
  <c r="AW88" i="38"/>
  <c r="AW32" i="42"/>
  <c r="AW88" i="42" s="1"/>
  <c r="AW32" i="39"/>
  <c r="AW88" i="39" s="1"/>
  <c r="AW32" i="41"/>
  <c r="AW88" i="41" s="1"/>
  <c r="H5" i="40"/>
  <c r="J4" i="43"/>
  <c r="H5" i="43"/>
  <c r="F5" i="43" s="1"/>
  <c r="I5" i="42"/>
  <c r="G6" i="42"/>
  <c r="I5" i="41"/>
  <c r="G6" i="41"/>
  <c r="I4" i="39"/>
  <c r="G5" i="39"/>
  <c r="I5" i="44"/>
  <c r="G6" i="44"/>
  <c r="F5" i="44"/>
  <c r="J4" i="40"/>
  <c r="H5" i="37"/>
  <c r="F5" i="37" s="1"/>
  <c r="J4" i="37"/>
  <c r="R6" i="45" l="1"/>
  <c r="R10" i="45" s="1"/>
  <c r="Y4" i="45"/>
  <c r="G2" i="45" s="1"/>
  <c r="Y5" i="45"/>
  <c r="Y6" i="45" s="1"/>
  <c r="J5" i="41"/>
  <c r="H6" i="42"/>
  <c r="F6" i="42" s="1"/>
  <c r="J5" i="42"/>
  <c r="H6" i="44"/>
  <c r="F6" i="44" s="1"/>
  <c r="G6" i="40"/>
  <c r="I5" i="40"/>
  <c r="H6" i="41"/>
  <c r="J5" i="44"/>
  <c r="F5" i="40"/>
  <c r="F5" i="39"/>
  <c r="H5" i="39"/>
  <c r="I5" i="37"/>
  <c r="G6" i="37"/>
  <c r="J4" i="39"/>
  <c r="G6" i="43"/>
  <c r="I5" i="43"/>
  <c r="H2" i="45" l="1"/>
  <c r="F2" i="45" s="1"/>
  <c r="J5" i="37"/>
  <c r="G7" i="42"/>
  <c r="I6" i="42"/>
  <c r="I6" i="44"/>
  <c r="G7" i="44"/>
  <c r="H6" i="40"/>
  <c r="G7" i="41"/>
  <c r="I6" i="41"/>
  <c r="J5" i="43"/>
  <c r="G6" i="39"/>
  <c r="I5" i="39"/>
  <c r="F6" i="41"/>
  <c r="F6" i="37"/>
  <c r="H6" i="37"/>
  <c r="F6" i="43"/>
  <c r="H6" i="43"/>
  <c r="J5" i="40"/>
  <c r="I2" i="45" l="1"/>
  <c r="G3" i="45"/>
  <c r="H6" i="39"/>
  <c r="H7" i="42"/>
  <c r="F7" i="42" s="1"/>
  <c r="J5" i="39"/>
  <c r="I6" i="40"/>
  <c r="G7" i="40"/>
  <c r="J6" i="42"/>
  <c r="I6" i="43"/>
  <c r="G7" i="43"/>
  <c r="F6" i="40"/>
  <c r="J6" i="41"/>
  <c r="F7" i="44"/>
  <c r="H7" i="44"/>
  <c r="G7" i="37"/>
  <c r="I6" i="37"/>
  <c r="F7" i="41"/>
  <c r="H7" i="41"/>
  <c r="J6" i="44"/>
  <c r="H3" i="45" l="1"/>
  <c r="F3" i="45" s="1"/>
  <c r="J2" i="45"/>
  <c r="H7" i="43"/>
  <c r="J6" i="43"/>
  <c r="G7" i="39"/>
  <c r="I6" i="39"/>
  <c r="G8" i="41"/>
  <c r="I7" i="41"/>
  <c r="F6" i="39"/>
  <c r="G8" i="42"/>
  <c r="I7" i="42"/>
  <c r="H7" i="40"/>
  <c r="F7" i="40" s="1"/>
  <c r="J6" i="40"/>
  <c r="J6" i="37"/>
  <c r="F7" i="37"/>
  <c r="H7" i="37"/>
  <c r="G8" i="44"/>
  <c r="I7" i="44"/>
  <c r="G4" i="45" l="1"/>
  <c r="I3" i="45"/>
  <c r="J7" i="44"/>
  <c r="J7" i="41"/>
  <c r="H8" i="44"/>
  <c r="I7" i="37"/>
  <c r="G8" i="37"/>
  <c r="F8" i="41"/>
  <c r="H8" i="41"/>
  <c r="H8" i="42"/>
  <c r="I7" i="40"/>
  <c r="G8" i="40"/>
  <c r="J6" i="39"/>
  <c r="G8" i="43"/>
  <c r="I7" i="43"/>
  <c r="J7" i="42"/>
  <c r="H7" i="39"/>
  <c r="F7" i="39" s="1"/>
  <c r="F7" i="43"/>
  <c r="J3" i="45" l="1"/>
  <c r="H4" i="45"/>
  <c r="F4" i="45" s="1"/>
  <c r="J7" i="43"/>
  <c r="G9" i="41"/>
  <c r="I8" i="41"/>
  <c r="H8" i="37"/>
  <c r="J7" i="37"/>
  <c r="H8" i="40"/>
  <c r="F8" i="40"/>
  <c r="H8" i="43"/>
  <c r="F8" i="43"/>
  <c r="J7" i="40"/>
  <c r="G8" i="39"/>
  <c r="I7" i="39"/>
  <c r="G9" i="42"/>
  <c r="I8" i="42"/>
  <c r="G9" i="44"/>
  <c r="I8" i="44"/>
  <c r="F8" i="42"/>
  <c r="F8" i="44"/>
  <c r="G5" i="45" l="1"/>
  <c r="I4" i="45"/>
  <c r="I8" i="40"/>
  <c r="G9" i="40"/>
  <c r="J8" i="44"/>
  <c r="F9" i="44"/>
  <c r="H9" i="44"/>
  <c r="J8" i="41"/>
  <c r="J8" i="42"/>
  <c r="H9" i="41"/>
  <c r="F9" i="42"/>
  <c r="H9" i="42"/>
  <c r="G9" i="37"/>
  <c r="I8" i="37"/>
  <c r="H8" i="39"/>
  <c r="F8" i="39"/>
  <c r="J7" i="39"/>
  <c r="I8" i="43"/>
  <c r="G9" i="43"/>
  <c r="F8" i="37"/>
  <c r="J4" i="45" l="1"/>
  <c r="H5" i="45"/>
  <c r="F5" i="45" s="1"/>
  <c r="J8" i="37"/>
  <c r="H9" i="43"/>
  <c r="F9" i="43" s="1"/>
  <c r="H9" i="37"/>
  <c r="J8" i="43"/>
  <c r="G10" i="42"/>
  <c r="I9" i="42"/>
  <c r="G10" i="41"/>
  <c r="I9" i="41"/>
  <c r="I8" i="39"/>
  <c r="G9" i="39"/>
  <c r="H9" i="40"/>
  <c r="F9" i="41"/>
  <c r="G10" i="44"/>
  <c r="I9" i="44"/>
  <c r="J8" i="40"/>
  <c r="I5" i="45" l="1"/>
  <c r="G6" i="45"/>
  <c r="J9" i="41"/>
  <c r="H10" i="41"/>
  <c r="F10" i="41"/>
  <c r="I9" i="40"/>
  <c r="G10" i="40"/>
  <c r="H10" i="42"/>
  <c r="F10" i="42" s="1"/>
  <c r="J9" i="42"/>
  <c r="F9" i="40"/>
  <c r="I9" i="37"/>
  <c r="G10" i="37"/>
  <c r="J9" i="44"/>
  <c r="G10" i="43"/>
  <c r="I9" i="43"/>
  <c r="F10" i="44"/>
  <c r="H10" i="44"/>
  <c r="H9" i="39"/>
  <c r="F9" i="39" s="1"/>
  <c r="J8" i="39"/>
  <c r="F9" i="37"/>
  <c r="H6" i="45" l="1"/>
  <c r="J5" i="45"/>
  <c r="H10" i="43"/>
  <c r="I10" i="41"/>
  <c r="G11" i="41"/>
  <c r="J9" i="40"/>
  <c r="I9" i="39"/>
  <c r="G10" i="39"/>
  <c r="H10" i="37"/>
  <c r="I10" i="42"/>
  <c r="G11" i="42"/>
  <c r="J9" i="43"/>
  <c r="G11" i="44"/>
  <c r="I10" i="44"/>
  <c r="J9" i="37"/>
  <c r="H10" i="40"/>
  <c r="G7" i="45" l="1"/>
  <c r="I6" i="45"/>
  <c r="F6" i="45"/>
  <c r="J10" i="44"/>
  <c r="I10" i="37"/>
  <c r="G11" i="37"/>
  <c r="H11" i="42"/>
  <c r="F11" i="42"/>
  <c r="F11" i="44"/>
  <c r="H11" i="44"/>
  <c r="F10" i="37"/>
  <c r="J10" i="42"/>
  <c r="H10" i="39"/>
  <c r="F10" i="39"/>
  <c r="H11" i="41"/>
  <c r="J9" i="39"/>
  <c r="G11" i="40"/>
  <c r="I10" i="40"/>
  <c r="G11" i="43"/>
  <c r="I10" i="43"/>
  <c r="J10" i="41"/>
  <c r="F10" i="40"/>
  <c r="F10" i="43"/>
  <c r="J6" i="45" l="1"/>
  <c r="H7" i="45"/>
  <c r="F7" i="45" s="1"/>
  <c r="I11" i="41"/>
  <c r="G12" i="41"/>
  <c r="I11" i="44"/>
  <c r="G12" i="44"/>
  <c r="J10" i="40"/>
  <c r="I11" i="42"/>
  <c r="G12" i="42"/>
  <c r="H11" i="37"/>
  <c r="I10" i="39"/>
  <c r="G11" i="39"/>
  <c r="J10" i="37"/>
  <c r="H11" i="40"/>
  <c r="J10" i="43"/>
  <c r="H11" i="43"/>
  <c r="F11" i="43"/>
  <c r="F11" i="41"/>
  <c r="G8" i="45" l="1"/>
  <c r="I7" i="45"/>
  <c r="H11" i="39"/>
  <c r="G12" i="37"/>
  <c r="I11" i="37"/>
  <c r="G12" i="40"/>
  <c r="I11" i="40"/>
  <c r="F11" i="37"/>
  <c r="J10" i="39"/>
  <c r="F11" i="40"/>
  <c r="H12" i="44"/>
  <c r="J11" i="44"/>
  <c r="G12" i="43"/>
  <c r="I11" i="43"/>
  <c r="F12" i="42"/>
  <c r="H12" i="42"/>
  <c r="H12" i="41"/>
  <c r="F12" i="41"/>
  <c r="J11" i="42"/>
  <c r="J11" i="41"/>
  <c r="J7" i="45" l="1"/>
  <c r="H8" i="45"/>
  <c r="F8" i="45" s="1"/>
  <c r="J11" i="37"/>
  <c r="J11" i="43"/>
  <c r="H12" i="43"/>
  <c r="F12" i="43"/>
  <c r="J11" i="40"/>
  <c r="F12" i="37"/>
  <c r="H12" i="37"/>
  <c r="I12" i="41"/>
  <c r="G13" i="41"/>
  <c r="G13" i="44"/>
  <c r="I12" i="44"/>
  <c r="H12" i="40"/>
  <c r="F12" i="40" s="1"/>
  <c r="G12" i="39"/>
  <c r="I11" i="39"/>
  <c r="I12" i="42"/>
  <c r="G13" i="42"/>
  <c r="F12" i="44"/>
  <c r="F11" i="39"/>
  <c r="I8" i="45" l="1"/>
  <c r="G9" i="45"/>
  <c r="J12" i="44"/>
  <c r="H13" i="44"/>
  <c r="F13" i="44"/>
  <c r="I12" i="43"/>
  <c r="G13" i="43"/>
  <c r="H13" i="42"/>
  <c r="H13" i="41"/>
  <c r="J12" i="41"/>
  <c r="J12" i="42"/>
  <c r="I12" i="40"/>
  <c r="G13" i="40"/>
  <c r="J11" i="39"/>
  <c r="H12" i="39"/>
  <c r="G13" i="37"/>
  <c r="I12" i="37"/>
  <c r="H9" i="45" l="1"/>
  <c r="J8" i="45"/>
  <c r="H13" i="40"/>
  <c r="I13" i="41"/>
  <c r="G14" i="41"/>
  <c r="I13" i="44"/>
  <c r="G14" i="44"/>
  <c r="J12" i="43"/>
  <c r="G14" i="42"/>
  <c r="I13" i="42"/>
  <c r="I12" i="39"/>
  <c r="G13" i="39"/>
  <c r="J12" i="37"/>
  <c r="H13" i="37"/>
  <c r="F13" i="37" s="1"/>
  <c r="F13" i="42"/>
  <c r="J12" i="40"/>
  <c r="F13" i="41"/>
  <c r="F12" i="39"/>
  <c r="H13" i="43"/>
  <c r="G10" i="45" l="1"/>
  <c r="I9" i="45"/>
  <c r="F9" i="45"/>
  <c r="J13" i="44"/>
  <c r="J13" i="42"/>
  <c r="H14" i="42"/>
  <c r="I14" i="42" s="1"/>
  <c r="F14" i="42"/>
  <c r="H14" i="41"/>
  <c r="I14" i="41" s="1"/>
  <c r="J13" i="41"/>
  <c r="I13" i="43"/>
  <c r="G14" i="43"/>
  <c r="F13" i="43"/>
  <c r="G14" i="40"/>
  <c r="I13" i="40"/>
  <c r="H14" i="44"/>
  <c r="I14" i="44" s="1"/>
  <c r="G14" i="37"/>
  <c r="I13" i="37"/>
  <c r="H13" i="39"/>
  <c r="F13" i="40"/>
  <c r="J12" i="39"/>
  <c r="H10" i="45" l="1"/>
  <c r="F10" i="45" s="1"/>
  <c r="J9" i="45"/>
  <c r="J14" i="44"/>
  <c r="J14" i="42"/>
  <c r="J13" i="43"/>
  <c r="J13" i="37"/>
  <c r="J13" i="40"/>
  <c r="J14" i="41"/>
  <c r="H14" i="37"/>
  <c r="I14" i="37" s="1"/>
  <c r="I13" i="39"/>
  <c r="G14" i="39"/>
  <c r="F14" i="41"/>
  <c r="F14" i="44"/>
  <c r="H14" i="43"/>
  <c r="I14" i="43" s="1"/>
  <c r="H14" i="40"/>
  <c r="I14" i="40" s="1"/>
  <c r="F13" i="39"/>
  <c r="G11" i="45" l="1"/>
  <c r="I10" i="45"/>
  <c r="H14" i="39"/>
  <c r="I14" i="39" s="1"/>
  <c r="J15" i="41"/>
  <c r="F14" i="40"/>
  <c r="K14" i="42"/>
  <c r="J15" i="42"/>
  <c r="J13" i="39"/>
  <c r="J14" i="40"/>
  <c r="J14" i="37"/>
  <c r="J14" i="43"/>
  <c r="F14" i="43"/>
  <c r="F14" i="37"/>
  <c r="K14" i="44"/>
  <c r="J15" i="44"/>
  <c r="J10" i="45" l="1"/>
  <c r="H11" i="45"/>
  <c r="F11" i="45" s="1"/>
  <c r="J15" i="40"/>
  <c r="L2" i="41"/>
  <c r="K2" i="41"/>
  <c r="L3" i="41"/>
  <c r="K3" i="41"/>
  <c r="L4" i="41"/>
  <c r="K4" i="41"/>
  <c r="L5" i="41"/>
  <c r="K5" i="41"/>
  <c r="L6" i="41"/>
  <c r="K6" i="41"/>
  <c r="L7" i="41"/>
  <c r="K7" i="41"/>
  <c r="L8" i="41"/>
  <c r="K8" i="41"/>
  <c r="L9" i="41"/>
  <c r="K9" i="41"/>
  <c r="L10" i="41"/>
  <c r="K10" i="41"/>
  <c r="L11" i="41"/>
  <c r="K11" i="41"/>
  <c r="L12" i="41"/>
  <c r="K12" i="41"/>
  <c r="L13" i="41"/>
  <c r="K13" i="41"/>
  <c r="L14" i="41"/>
  <c r="J15" i="43"/>
  <c r="K14" i="41"/>
  <c r="J14" i="39"/>
  <c r="J15" i="37"/>
  <c r="L2" i="44"/>
  <c r="K2" i="44"/>
  <c r="K15" i="44" s="1"/>
  <c r="L3" i="44"/>
  <c r="K3" i="44"/>
  <c r="L4" i="44"/>
  <c r="K4" i="44"/>
  <c r="L5" i="44"/>
  <c r="K5" i="44"/>
  <c r="L6" i="44"/>
  <c r="K6" i="44"/>
  <c r="L7" i="44"/>
  <c r="K7" i="44"/>
  <c r="L8" i="44"/>
  <c r="K8" i="44"/>
  <c r="L9" i="44"/>
  <c r="K9" i="44"/>
  <c r="L10" i="44"/>
  <c r="K10" i="44"/>
  <c r="L11" i="44"/>
  <c r="K11" i="44"/>
  <c r="L12" i="44"/>
  <c r="K12" i="44"/>
  <c r="L13" i="44"/>
  <c r="L14" i="44"/>
  <c r="K13" i="44"/>
  <c r="L2" i="42"/>
  <c r="K2" i="42"/>
  <c r="L3" i="42"/>
  <c r="K3" i="42"/>
  <c r="L4" i="42"/>
  <c r="K4" i="42"/>
  <c r="L5" i="42"/>
  <c r="K5" i="42"/>
  <c r="L6" i="42"/>
  <c r="K6" i="42"/>
  <c r="L7" i="42"/>
  <c r="K7" i="42"/>
  <c r="L8" i="42"/>
  <c r="K8" i="42"/>
  <c r="L9" i="42"/>
  <c r="K9" i="42"/>
  <c r="L10" i="42"/>
  <c r="K10" i="42"/>
  <c r="L11" i="42"/>
  <c r="K11" i="42"/>
  <c r="L12" i="42"/>
  <c r="K12" i="42"/>
  <c r="L13" i="42"/>
  <c r="L14" i="42"/>
  <c r="K13" i="42"/>
  <c r="F14" i="39"/>
  <c r="G12" i="45" l="1"/>
  <c r="I11" i="45"/>
  <c r="L2" i="43"/>
  <c r="K2" i="43"/>
  <c r="L3" i="43"/>
  <c r="K3" i="43"/>
  <c r="L4" i="43"/>
  <c r="K4" i="43"/>
  <c r="L5" i="43"/>
  <c r="K5" i="43"/>
  <c r="L6" i="43"/>
  <c r="K6" i="43"/>
  <c r="L7" i="43"/>
  <c r="K7" i="43"/>
  <c r="L8" i="43"/>
  <c r="K8" i="43"/>
  <c r="L9" i="43"/>
  <c r="K9" i="43"/>
  <c r="L10" i="43"/>
  <c r="K10" i="43"/>
  <c r="L11" i="43"/>
  <c r="K11" i="43"/>
  <c r="L12" i="43"/>
  <c r="K12" i="43"/>
  <c r="L13" i="43"/>
  <c r="L14" i="43"/>
  <c r="K13" i="43"/>
  <c r="K15" i="42"/>
  <c r="L2" i="37"/>
  <c r="K2" i="37"/>
  <c r="L3" i="37"/>
  <c r="K3" i="37"/>
  <c r="L4" i="37"/>
  <c r="K4" i="37"/>
  <c r="L5" i="37"/>
  <c r="K5" i="37"/>
  <c r="L6" i="37"/>
  <c r="K6" i="37"/>
  <c r="L7" i="37"/>
  <c r="K7" i="37"/>
  <c r="L8" i="37"/>
  <c r="K8" i="37"/>
  <c r="L9" i="37"/>
  <c r="K9" i="37"/>
  <c r="L10" i="37"/>
  <c r="K10" i="37"/>
  <c r="L11" i="37"/>
  <c r="K11" i="37"/>
  <c r="L12" i="37"/>
  <c r="K12" i="37"/>
  <c r="L13" i="37"/>
  <c r="L14" i="37"/>
  <c r="K13" i="37"/>
  <c r="K14" i="43"/>
  <c r="K15" i="41"/>
  <c r="K14" i="37"/>
  <c r="L2" i="40"/>
  <c r="K2" i="40"/>
  <c r="L3" i="40"/>
  <c r="K3" i="40"/>
  <c r="L4" i="40"/>
  <c r="K4" i="40"/>
  <c r="L5" i="40"/>
  <c r="K5" i="40"/>
  <c r="L6" i="40"/>
  <c r="K6" i="40"/>
  <c r="L7" i="40"/>
  <c r="K7" i="40"/>
  <c r="L8" i="40"/>
  <c r="K8" i="40"/>
  <c r="L9" i="40"/>
  <c r="K9" i="40"/>
  <c r="L10" i="40"/>
  <c r="K10" i="40"/>
  <c r="L11" i="40"/>
  <c r="K11" i="40"/>
  <c r="L12" i="40"/>
  <c r="K12" i="40"/>
  <c r="L13" i="40"/>
  <c r="L14" i="40"/>
  <c r="K13" i="40"/>
  <c r="J15" i="39"/>
  <c r="K14" i="40"/>
  <c r="J11" i="45" l="1"/>
  <c r="H12" i="45"/>
  <c r="F12" i="45" s="1"/>
  <c r="K15" i="37"/>
  <c r="K15" i="43"/>
  <c r="L2" i="39"/>
  <c r="K2" i="39"/>
  <c r="L3" i="39"/>
  <c r="K3" i="39"/>
  <c r="L4" i="39"/>
  <c r="K4" i="39"/>
  <c r="L5" i="39"/>
  <c r="K5" i="39"/>
  <c r="L6" i="39"/>
  <c r="K6" i="39"/>
  <c r="L7" i="39"/>
  <c r="K7" i="39"/>
  <c r="L8" i="39"/>
  <c r="K8" i="39"/>
  <c r="L9" i="39"/>
  <c r="K9" i="39"/>
  <c r="L10" i="39"/>
  <c r="K10" i="39"/>
  <c r="L11" i="39"/>
  <c r="K11" i="39"/>
  <c r="L12" i="39"/>
  <c r="K12" i="39"/>
  <c r="L13" i="39"/>
  <c r="K13" i="39"/>
  <c r="L14" i="39"/>
  <c r="K14" i="39"/>
  <c r="K15" i="40"/>
  <c r="I12" i="45" l="1"/>
  <c r="G13" i="45"/>
  <c r="K15" i="39"/>
  <c r="H13" i="45" l="1"/>
  <c r="F13" i="45" s="1"/>
  <c r="J12" i="45"/>
  <c r="I13" i="45" l="1"/>
  <c r="G14" i="45"/>
  <c r="H14" i="45" l="1"/>
  <c r="I14" i="45" s="1"/>
  <c r="J13" i="45"/>
  <c r="F14" i="45" l="1"/>
  <c r="J14" i="45"/>
  <c r="J15" i="45" l="1"/>
  <c r="L2" i="45" l="1"/>
  <c r="K2" i="45"/>
  <c r="L3" i="45"/>
  <c r="K3" i="45"/>
  <c r="L4" i="45"/>
  <c r="K4" i="45"/>
  <c r="L5" i="45"/>
  <c r="K5" i="45"/>
  <c r="L6" i="45"/>
  <c r="K6" i="45"/>
  <c r="L7" i="45"/>
  <c r="K7" i="45"/>
  <c r="L8" i="45"/>
  <c r="K8" i="45"/>
  <c r="L9" i="45"/>
  <c r="K9" i="45"/>
  <c r="L10" i="45"/>
  <c r="K10" i="45"/>
  <c r="L11" i="45"/>
  <c r="K11" i="45"/>
  <c r="L12" i="45"/>
  <c r="K12" i="45"/>
  <c r="L13" i="45"/>
  <c r="K13" i="45"/>
  <c r="L14" i="45"/>
  <c r="K14" i="45"/>
  <c r="K15" i="45" l="1"/>
  <c r="F3" i="18" l="1"/>
  <c r="B4" i="31" l="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" i="31"/>
  <c r="M17" i="31" l="1"/>
  <c r="L7" i="31"/>
  <c r="L8" i="31" s="1"/>
  <c r="L9" i="31" s="1"/>
  <c r="L10" i="31" s="1"/>
  <c r="L11" i="31" s="1"/>
  <c r="L12" i="31" s="1"/>
  <c r="L13" i="31" s="1"/>
  <c r="L14" i="31" s="1"/>
  <c r="L15" i="31" s="1"/>
  <c r="L16" i="31" s="1"/>
  <c r="L6" i="31"/>
  <c r="C3" i="31" l="1"/>
  <c r="C4" i="31" s="1"/>
  <c r="D4" i="31" s="1"/>
  <c r="E4" i="31" s="1"/>
  <c r="C5" i="31" l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G4" i="31"/>
  <c r="F4" i="31"/>
  <c r="D8" i="31" l="1"/>
  <c r="F8" i="31" s="1"/>
  <c r="D10" i="31"/>
  <c r="F10" i="31" s="1"/>
  <c r="D5" i="31"/>
  <c r="F5" i="31" s="1"/>
  <c r="D6" i="31"/>
  <c r="F6" i="31" s="1"/>
  <c r="D25" i="31"/>
  <c r="E25" i="31" s="1"/>
  <c r="G25" i="31" s="1"/>
  <c r="D28" i="31"/>
  <c r="E28" i="31" s="1"/>
  <c r="G28" i="31" s="1"/>
  <c r="D13" i="31"/>
  <c r="E13" i="31" s="1"/>
  <c r="G13" i="31" s="1"/>
  <c r="D16" i="31"/>
  <c r="F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F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E10" i="31" l="1"/>
  <c r="G10" i="31" s="1"/>
  <c r="E8" i="31"/>
  <c r="G8" i="31" s="1"/>
  <c r="E6" i="31"/>
  <c r="G6" i="31" s="1"/>
  <c r="F25" i="31"/>
  <c r="E30" i="31"/>
  <c r="G30" i="31" s="1"/>
  <c r="F13" i="31"/>
  <c r="F28" i="31"/>
  <c r="E16" i="31"/>
  <c r="G16" i="31" s="1"/>
  <c r="E5" i="31"/>
  <c r="F11" i="31"/>
  <c r="E24" i="31"/>
  <c r="G24" i="31" s="1"/>
  <c r="E22" i="31"/>
  <c r="G22" i="31" s="1"/>
  <c r="F9" i="31"/>
  <c r="F7" i="31"/>
  <c r="I7" i="31" s="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I9" i="31"/>
  <c r="I6" i="31"/>
  <c r="I5" i="31"/>
  <c r="H7" i="31" l="1"/>
  <c r="H5" i="31"/>
  <c r="I13" i="31"/>
  <c r="I12" i="31"/>
  <c r="H9" i="31"/>
  <c r="I14" i="31"/>
  <c r="H11" i="31"/>
  <c r="G5" i="31"/>
  <c r="J17" i="31" s="1"/>
  <c r="H10" i="31"/>
  <c r="I10" i="31"/>
  <c r="H6" i="31"/>
  <c r="I29" i="31"/>
  <c r="H8" i="31"/>
  <c r="I8" i="31"/>
  <c r="I11" i="31"/>
  <c r="I20" i="31"/>
  <c r="I28" i="31"/>
  <c r="I25" i="31"/>
  <c r="I19" i="31"/>
  <c r="I16" i="31"/>
  <c r="I27" i="31"/>
  <c r="I24" i="31"/>
  <c r="I26" i="31"/>
  <c r="I18" i="31"/>
  <c r="I30" i="31"/>
  <c r="H15" i="31"/>
  <c r="I17" i="31"/>
  <c r="I23" i="31"/>
  <c r="I22" i="31"/>
  <c r="I15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J5" i="31" l="1"/>
  <c r="J26" i="31"/>
  <c r="J20" i="31"/>
  <c r="J15" i="31"/>
  <c r="J10" i="31"/>
  <c r="J24" i="31"/>
  <c r="J9" i="31"/>
  <c r="J27" i="31"/>
  <c r="J25" i="31"/>
  <c r="J30" i="31"/>
  <c r="M5" i="31" s="1"/>
  <c r="J7" i="31"/>
  <c r="J28" i="31"/>
  <c r="J23" i="31"/>
  <c r="J6" i="31"/>
  <c r="J29" i="31"/>
  <c r="J16" i="31"/>
  <c r="J11" i="31"/>
  <c r="J22" i="31"/>
  <c r="J18" i="31"/>
  <c r="J19" i="31"/>
  <c r="J21" i="31"/>
  <c r="J13" i="31"/>
  <c r="J12" i="31"/>
  <c r="J14" i="31"/>
  <c r="J8" i="31"/>
  <c r="D3" i="18" l="1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F7" i="18"/>
  <c r="G7" i="18" s="1"/>
  <c r="F6" i="18"/>
  <c r="G6" i="18" s="1"/>
  <c r="F5" i="18"/>
  <c r="G5" i="18"/>
  <c r="E8" i="18" l="1"/>
  <c r="E4" i="18"/>
  <c r="N9" i="38" l="1"/>
  <c r="N8" i="38"/>
  <c r="N6" i="38"/>
  <c r="X2" i="38" s="1"/>
  <c r="X3" i="38" l="1"/>
  <c r="X4" i="38" s="1"/>
  <c r="G2" i="38" s="1"/>
  <c r="N10" i="38"/>
  <c r="H2" i="38" l="1"/>
  <c r="X5" i="38"/>
  <c r="X6" i="38" s="1"/>
  <c r="F2" i="38" l="1"/>
  <c r="I2" i="38"/>
  <c r="G3" i="38"/>
  <c r="J2" i="38" l="1"/>
  <c r="H3" i="38"/>
  <c r="I3" i="38" s="1"/>
  <c r="G4" i="38" l="1"/>
  <c r="F3" i="38"/>
  <c r="J3" i="38" l="1"/>
  <c r="H4" i="38"/>
  <c r="F4" i="38" l="1"/>
  <c r="I4" i="38"/>
  <c r="G5" i="38"/>
  <c r="H5" i="38" l="1"/>
  <c r="I5" i="38" s="1"/>
  <c r="F5" i="38"/>
  <c r="J4" i="38"/>
  <c r="G6" i="38" l="1"/>
  <c r="J5" i="38" l="1"/>
  <c r="H6" i="38"/>
  <c r="I6" i="38" s="1"/>
  <c r="F6" i="38"/>
  <c r="G7" i="38" l="1"/>
  <c r="J6" i="38" l="1"/>
  <c r="H7" i="38"/>
  <c r="I7" i="38" s="1"/>
  <c r="F7" i="38"/>
  <c r="G8" i="38" l="1"/>
  <c r="J7" i="38" l="1"/>
  <c r="H8" i="38"/>
  <c r="I8" i="38" s="1"/>
  <c r="F8" i="38"/>
  <c r="G9" i="38" l="1"/>
  <c r="H9" i="38" l="1"/>
  <c r="I9" i="38" s="1"/>
  <c r="F9" i="38"/>
  <c r="J8" i="38"/>
  <c r="G10" i="38" l="1"/>
  <c r="H10" i="38" l="1"/>
  <c r="I10" i="38" s="1"/>
  <c r="J9" i="38"/>
  <c r="G11" i="38" l="1"/>
  <c r="F10" i="38"/>
  <c r="J10" i="38" l="1"/>
  <c r="H11" i="38"/>
  <c r="I11" i="38" s="1"/>
  <c r="F11" i="38"/>
  <c r="G12" i="38" l="1"/>
  <c r="H12" i="38" l="1"/>
  <c r="I12" i="38" s="1"/>
  <c r="J11" i="38"/>
  <c r="G13" i="38" l="1"/>
  <c r="F12" i="38"/>
  <c r="J12" i="38" l="1"/>
  <c r="H13" i="38"/>
  <c r="I13" i="38" s="1"/>
  <c r="G14" i="38" l="1"/>
  <c r="F13" i="38"/>
  <c r="H14" i="38" l="1"/>
  <c r="I14" i="38" s="1"/>
  <c r="J13" i="38"/>
  <c r="J14" i="38" l="1"/>
  <c r="F14" i="38"/>
  <c r="J15" i="38" l="1"/>
  <c r="K14" i="38" s="1"/>
  <c r="K2" i="38" l="1"/>
  <c r="K3" i="38"/>
  <c r="K4" i="38"/>
  <c r="K5" i="38"/>
  <c r="K6" i="38"/>
  <c r="K7" i="38"/>
  <c r="K8" i="38"/>
  <c r="K9" i="38"/>
  <c r="K10" i="38"/>
  <c r="K11" i="38"/>
  <c r="K12" i="38"/>
  <c r="K13" i="38"/>
  <c r="K15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<sst xmlns="http://schemas.openxmlformats.org/spreadsheetml/2006/main" count="703" uniqueCount="143">
  <si>
    <t>At</t>
  </si>
  <si>
    <t>MAD</t>
  </si>
  <si>
    <t>|E|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</si>
  <si>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</si>
  <si>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</si>
  <si>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</si>
  <si>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</si>
  <si>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</si>
  <si>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</si>
  <si>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</si>
  <si>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</si>
  <si>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</si>
  <si>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</si>
  <si>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</si>
  <si>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</si>
  <si>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</si>
  <si>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</si>
  <si>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</si>
  <si>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</si>
  <si>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</si>
  <si>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</si>
  <si>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</si>
  <si>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</si>
  <si>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</si>
  <si>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</si>
  <si>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</si>
  <si>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</si>
  <si>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</si>
  <si>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</si>
  <si>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</si>
  <si>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</si>
  <si>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</si>
  <si>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</si>
  <si>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</si>
  <si>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</si>
  <si>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</si>
  <si>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</si>
  <si>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</si>
  <si>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</si>
  <si>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</si>
  <si>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</si>
  <si>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</si>
  <si>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</si>
  <si>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</si>
  <si>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</si>
  <si>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</si>
  <si>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</si>
  <si>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</si>
  <si>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</si>
  <si>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</si>
  <si>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</si>
  <si>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</si>
  <si>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</si>
  <si>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</si>
  <si>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</si>
  <si>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</si>
  <si>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</si>
  <si>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</si>
  <si>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</si>
  <si>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</si>
  <si>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</si>
  <si>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</si>
  <si>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</si>
  <si>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</si>
  <si>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</si>
  <si>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</si>
  <si>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</si>
  <si>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</si>
  <si>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3.ArdiData28Fixed</t>
  </si>
  <si>
    <t>Skew</t>
  </si>
  <si>
    <t>T&amp;RanS</t>
  </si>
  <si>
    <t>TrendForSEason</t>
  </si>
  <si>
    <t xml:space="preserve">No Trend </t>
  </si>
  <si>
    <t>Fixed Data</t>
  </si>
  <si>
    <t>Generated using columns L to T</t>
  </si>
  <si>
    <t>Rg/Mean</t>
  </si>
  <si>
    <t>Office 3</t>
  </si>
  <si>
    <t>Office 2</t>
  </si>
  <si>
    <t>Office 1</t>
  </si>
  <si>
    <t>Year (Real)</t>
  </si>
  <si>
    <t>Year (from 1)</t>
  </si>
  <si>
    <t>TEUs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</si>
  <si>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</si>
  <si>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</si>
  <si>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</si>
  <si>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</si>
  <si>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</si>
  <si>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</si>
  <si>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</si>
  <si>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</si>
  <si>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</si>
  <si>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</si>
  <si>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</si>
  <si>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</si>
  <si>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</si>
  <si>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</si>
  <si>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</si>
  <si>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</si>
  <si>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</si>
  <si>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</si>
  <si>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</si>
  <si>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</si>
  <si>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</si>
  <si>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</si>
  <si>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</si>
  <si>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Year</t>
  </si>
  <si>
    <t>Incoming</t>
  </si>
  <si>
    <t>F(t,6)</t>
  </si>
  <si>
    <t>E=A-F</t>
  </si>
  <si>
    <t>|E|/A</t>
  </si>
  <si>
    <t>MARD</t>
  </si>
  <si>
    <t>Descriptive Statistics for Input Data</t>
  </si>
  <si>
    <t>Transfers</t>
  </si>
  <si>
    <t>Transfer Ratio</t>
  </si>
  <si>
    <t>Average Data</t>
  </si>
  <si>
    <t>StdDev Data</t>
  </si>
  <si>
    <t>StdErr Data</t>
  </si>
  <si>
    <t>0.95CI</t>
  </si>
  <si>
    <t>Age of Data</t>
  </si>
  <si>
    <t>P(D&lt;=0.9F)</t>
  </si>
  <si>
    <t>UCL-TS</t>
  </si>
  <si>
    <t>LCL-TS</t>
  </si>
  <si>
    <t>Zero</t>
  </si>
  <si>
    <t>Forecast</t>
  </si>
  <si>
    <t>StdDev Forecast</t>
  </si>
  <si>
    <t>Row 8 Formulas</t>
  </si>
  <si>
    <t>Row 17 Formulas</t>
  </si>
  <si>
    <t>Row 18 Formulas</t>
  </si>
  <si>
    <t>Row 19 Formulas</t>
  </si>
  <si>
    <t>Use the following data. Cpmute the forecast for the next period using alpha =</t>
  </si>
  <si>
    <t>Add</t>
  </si>
  <si>
    <t>Center</t>
  </si>
  <si>
    <t>UCL</t>
  </si>
  <si>
    <t>LCL</t>
  </si>
  <si>
    <t>Compute MAD, MSE, MAPE, and TS for all periods.  Enter the values for period 50.</t>
  </si>
  <si>
    <t>Draw the Actual vs. Forcast graph.</t>
  </si>
  <si>
    <t>Draw the Tracking Signal  graph.</t>
  </si>
  <si>
    <t>t</t>
  </si>
  <si>
    <t>Ft=(1-α)Ft+αAt</t>
  </si>
  <si>
    <t>E=At-Ft</t>
  </si>
  <si>
    <t>|E|/A IFE</t>
  </si>
  <si>
    <t>b1=</t>
  </si>
  <si>
    <t>b0=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</si>
</sst>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2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6" xfId="2" applyBorder="1" applyAlignment="1">
      <alignment horizontal="center"/>
    </xf>
    <xf numFmtId="0" fontId="4" fillId="0" borderId="0" xfId="1" applyFont="1" applyAlignment="1">
      <alignment horizontal="left"/>
    </xf>
    <xf numFmtId="0" fontId="0" fillId="0" borderId="0" xfId="0" applyFill="1"/>
    <xf numFmtId="1" fontId="2" fillId="0" borderId="0" xfId="2" applyNumberFormat="1"/>
    <xf numFmtId="0" fontId="2" fillId="0" borderId="15" xfId="2" applyBorder="1" applyAlignment="1">
      <alignment horizontal="center"/>
    </xf>
    <xf numFmtId="0" fontId="0" fillId="0" borderId="6" xfId="0" applyBorder="1"/>
    <xf numFmtId="0" fontId="2" fillId="0" borderId="9" xfId="2" applyBorder="1" applyAlignment="1">
      <alignment horizontal="center"/>
    </xf>
    <xf numFmtId="0" fontId="0" fillId="0" borderId="4" xfId="0" applyBorder="1"/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9" xfId="2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2" fillId="0" borderId="8" xfId="2" applyFill="1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4" fillId="0" borderId="0" xfId="1" applyFont="1"/>
    <xf numFmtId="0" fontId="7" fillId="3" borderId="0" xfId="1" applyFont="1" applyFill="1"/>
    <xf numFmtId="0" fontId="4" fillId="3" borderId="0" xfId="1" applyFont="1" applyFill="1" applyAlignment="1">
      <alignment horizontal="right"/>
    </xf>
    <xf numFmtId="0" fontId="4" fillId="3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8" fillId="0" borderId="0" xfId="2" applyFont="1"/>
    <xf numFmtId="0" fontId="8" fillId="0" borderId="0" xfId="2" quotePrefix="1" applyFont="1"/>
    <xf numFmtId="0" fontId="10" fillId="0" borderId="0" xfId="1" applyFont="1"/>
    <xf numFmtId="0" fontId="4" fillId="4" borderId="0" xfId="1" applyFont="1" applyFill="1"/>
    <xf numFmtId="0" fontId="4" fillId="0" borderId="10" xfId="1" applyFont="1" applyBorder="1" applyAlignment="1">
      <alignment horizontal="left"/>
    </xf>
    <xf numFmtId="0" fontId="4" fillId="2" borderId="12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8" fillId="0" borderId="0" xfId="2" applyFont="1" applyFill="1"/>
    <xf numFmtId="0" fontId="8" fillId="0" borderId="2" xfId="2" applyFont="1" applyBorder="1" applyAlignment="1">
      <alignment horizontal="center"/>
    </xf>
    <xf numFmtId="1" fontId="8" fillId="0" borderId="3" xfId="2" applyNumberFormat="1" applyFont="1" applyBorder="1" applyAlignment="1">
      <alignment horizontal="center"/>
    </xf>
    <xf numFmtId="1" fontId="8" fillId="0" borderId="13" xfId="2" applyNumberFormat="1" applyFont="1" applyBorder="1" applyAlignment="1">
      <alignment horizontal="center"/>
    </xf>
    <xf numFmtId="2" fontId="8" fillId="0" borderId="13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5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8" fillId="0" borderId="4" xfId="2" applyFont="1" applyBorder="1" applyAlignment="1">
      <alignment horizontal="center"/>
    </xf>
    <xf numFmtId="1" fontId="8" fillId="0" borderId="4" xfId="2" applyNumberFormat="1" applyFont="1" applyBorder="1" applyAlignment="1">
      <alignment horizontal="center"/>
    </xf>
    <xf numFmtId="1" fontId="8" fillId="0" borderId="5" xfId="2" applyNumberFormat="1" applyFont="1" applyBorder="1" applyAlignment="1">
      <alignment horizontal="center"/>
    </xf>
    <xf numFmtId="1" fontId="8" fillId="0" borderId="0" xfId="2" applyNumberFormat="1" applyFont="1" applyBorder="1" applyAlignment="1">
      <alignment horizontal="center"/>
    </xf>
    <xf numFmtId="2" fontId="8" fillId="0" borderId="5" xfId="2" applyNumberFormat="1" applyFont="1" applyBorder="1" applyAlignment="1">
      <alignment horizontal="center"/>
    </xf>
    <xf numFmtId="0" fontId="4" fillId="0" borderId="0" xfId="4" applyFont="1"/>
    <xf numFmtId="0" fontId="8" fillId="0" borderId="6" xfId="2" applyFont="1" applyBorder="1" applyAlignment="1">
      <alignment horizontal="center"/>
    </xf>
    <xf numFmtId="1" fontId="8" fillId="0" borderId="6" xfId="2" applyNumberFormat="1" applyFont="1" applyBorder="1" applyAlignment="1">
      <alignment horizontal="center"/>
    </xf>
    <xf numFmtId="1" fontId="8" fillId="0" borderId="7" xfId="2" applyNumberFormat="1" applyFont="1" applyBorder="1" applyAlignment="1">
      <alignment horizontal="center"/>
    </xf>
    <xf numFmtId="1" fontId="8" fillId="0" borderId="14" xfId="2" applyNumberFormat="1" applyFont="1" applyBorder="1" applyAlignment="1">
      <alignment horizontal="center"/>
    </xf>
    <xf numFmtId="2" fontId="8" fillId="0" borderId="14" xfId="2" applyNumberFormat="1" applyFont="1" applyBorder="1" applyAlignment="1">
      <alignment horizontal="center"/>
    </xf>
    <xf numFmtId="2" fontId="8" fillId="0" borderId="7" xfId="2" applyNumberFormat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/>
    <xf numFmtId="0" fontId="8" fillId="0" borderId="11" xfId="2" applyFont="1" applyBorder="1"/>
    <xf numFmtId="0" fontId="8" fillId="0" borderId="1" xfId="2" applyFont="1" applyBorder="1"/>
    <xf numFmtId="0" fontId="8" fillId="12" borderId="0" xfId="2" applyFont="1" applyFill="1"/>
    <xf numFmtId="2" fontId="8" fillId="0" borderId="0" xfId="2" applyNumberFormat="1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9" xfId="2" applyFont="1" applyBorder="1"/>
    <xf numFmtId="167" fontId="8" fillId="0" borderId="9" xfId="2" applyNumberFormat="1" applyFont="1" applyBorder="1"/>
    <xf numFmtId="0" fontId="4" fillId="0" borderId="0" xfId="1" applyFont="1" applyFill="1"/>
    <xf numFmtId="2" fontId="8" fillId="0" borderId="9" xfId="2" applyNumberFormat="1" applyFont="1" applyBorder="1"/>
    <xf numFmtId="0" fontId="9" fillId="0" borderId="8" xfId="2" applyFont="1" applyBorder="1" applyAlignment="1">
      <alignment horizontal="center"/>
    </xf>
    <xf numFmtId="1" fontId="8" fillId="0" borderId="8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0" fontId="4" fillId="0" borderId="12" xfId="1" applyFont="1" applyFill="1" applyBorder="1" applyAlignment="1">
      <alignment horizontal="center"/>
    </xf>
    <xf numFmtId="1" fontId="8" fillId="0" borderId="0" xfId="2" applyNumberFormat="1" applyFont="1" applyAlignment="1">
      <alignment horizontal="center"/>
    </xf>
    <xf numFmtId="166" fontId="11" fillId="0" borderId="15" xfId="2" applyNumberFormat="1" applyFont="1" applyBorder="1"/>
    <xf numFmtId="0" fontId="11" fillId="0" borderId="15" xfId="2" applyFont="1" applyBorder="1"/>
    <xf numFmtId="166" fontId="11" fillId="0" borderId="9" xfId="2" applyNumberFormat="1" applyFont="1" applyBorder="1"/>
    <xf numFmtId="0" fontId="11" fillId="0" borderId="9" xfId="2" applyFont="1" applyBorder="1"/>
    <xf numFmtId="166" fontId="11" fillId="0" borderId="8" xfId="2" applyNumberFormat="1" applyFont="1" applyBorder="1"/>
    <xf numFmtId="0" fontId="11" fillId="0" borderId="8" xfId="2" applyFont="1" applyBorder="1"/>
    <xf numFmtId="1" fontId="8" fillId="0" borderId="2" xfId="2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4" applyFont="1" applyFill="1"/>
    <xf numFmtId="0" fontId="4" fillId="0" borderId="0" xfId="0" applyFont="1" applyFill="1"/>
    <xf numFmtId="0" fontId="9" fillId="0" borderId="13" xfId="2" applyFont="1" applyBorder="1" applyAlignment="1">
      <alignment horizontal="center"/>
    </xf>
    <xf numFmtId="0" fontId="4" fillId="12" borderId="0" xfId="1" applyFont="1" applyFill="1" applyAlignment="1">
      <alignment horizontal="center"/>
    </xf>
    <xf numFmtId="0" fontId="8" fillId="0" borderId="0" xfId="3" applyFont="1"/>
    <xf numFmtId="166" fontId="11" fillId="0" borderId="14" xfId="2" applyNumberFormat="1" applyFont="1" applyBorder="1"/>
    <xf numFmtId="166" fontId="11" fillId="0" borderId="0" xfId="2" applyNumberFormat="1" applyFont="1"/>
    <xf numFmtId="166" fontId="11" fillId="0" borderId="13" xfId="2" applyNumberFormat="1" applyFont="1" applyBorder="1"/>
    <xf numFmtId="0" fontId="1" fillId="0" borderId="0" xfId="1"/>
    <xf numFmtId="0" fontId="1" fillId="0" borderId="0" xfId="4"/>
    <xf numFmtId="0" fontId="1" fillId="4" borderId="0" xfId="1" applyFill="1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1" fillId="0" borderId="0" xfId="1" applyAlignment="1">
      <alignment horizontal="center"/>
    </xf>
    <xf numFmtId="0" fontId="1" fillId="6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1" fillId="2" borderId="0" xfId="1" applyFill="1" applyAlignment="1">
      <alignment horizontal="center"/>
    </xf>
    <xf numFmtId="0" fontId="1" fillId="0" borderId="0" xfId="1" applyAlignment="1">
      <alignment horizontal="left"/>
    </xf>
    <xf numFmtId="0" fontId="2" fillId="0" borderId="0" xfId="3"/>
    <xf numFmtId="0" fontId="0" fillId="0" borderId="0" xfId="1" applyFont="1"/>
    <xf numFmtId="0" fontId="0" fillId="4" borderId="0" xfId="1" applyFont="1" applyFill="1"/>
    <xf numFmtId="0" fontId="0" fillId="6" borderId="11" xfId="1" applyFont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0" fillId="2" borderId="12" xfId="1" applyFont="1" applyFill="1" applyBorder="1" applyAlignment="1">
      <alignment horizontal="center"/>
    </xf>
    <xf numFmtId="0" fontId="1" fillId="0" borderId="10" xfId="1" applyBorder="1" applyAlignment="1">
      <alignment horizontal="left"/>
    </xf>
    <xf numFmtId="0" fontId="12" fillId="0" borderId="0" xfId="1" applyFont="1"/>
    <xf numFmtId="0" fontId="1" fillId="3" borderId="0" xfId="1" applyFill="1" applyAlignment="1">
      <alignment horizontal="right"/>
    </xf>
    <xf numFmtId="0" fontId="1" fillId="3" borderId="0" xfId="1" applyFill="1" applyAlignment="1">
      <alignment horizontal="left"/>
    </xf>
    <xf numFmtId="0" fontId="13" fillId="3" borderId="0" xfId="1" applyFont="1" applyFill="1"/>
    <xf numFmtId="1" fontId="2" fillId="0" borderId="5" xfId="2" applyNumberFormat="1" applyBorder="1"/>
    <xf numFmtId="1" fontId="2" fillId="0" borderId="4" xfId="2" applyNumberFormat="1" applyBorder="1"/>
    <xf numFmtId="2" fontId="2" fillId="0" borderId="7" xfId="2" applyNumberFormat="1" applyBorder="1" applyAlignment="1">
      <alignment horizontal="center"/>
    </xf>
    <xf numFmtId="2" fontId="2" fillId="0" borderId="14" xfId="2" applyNumberFormat="1" applyBorder="1" applyAlignment="1">
      <alignment horizontal="center"/>
    </xf>
    <xf numFmtId="1" fontId="2" fillId="0" borderId="14" xfId="2" applyNumberFormat="1" applyBorder="1" applyAlignment="1">
      <alignment horizontal="center"/>
    </xf>
    <xf numFmtId="1" fontId="2" fillId="0" borderId="1" xfId="2" applyNumberFormat="1" applyBorder="1" applyAlignment="1">
      <alignment horizontal="center"/>
    </xf>
    <xf numFmtId="2" fontId="2" fillId="0" borderId="5" xfId="2" applyNumberFormat="1" applyBorder="1" applyAlignment="1">
      <alignment horizontal="center"/>
    </xf>
    <xf numFmtId="2" fontId="2" fillId="0" borderId="0" xfId="2" applyNumberFormat="1" applyAlignment="1">
      <alignment horizontal="center"/>
    </xf>
    <xf numFmtId="1" fontId="2" fillId="0" borderId="0" xfId="2" applyNumberFormat="1" applyAlignment="1">
      <alignment horizontal="center"/>
    </xf>
    <xf numFmtId="1" fontId="2" fillId="0" borderId="8" xfId="2" applyNumberFormat="1" applyBorder="1" applyAlignment="1">
      <alignment horizontal="center"/>
    </xf>
    <xf numFmtId="164" fontId="3" fillId="3" borderId="7" xfId="2" applyNumberFormat="1" applyFont="1" applyFill="1" applyBorder="1"/>
    <xf numFmtId="164" fontId="3" fillId="3" borderId="14" xfId="2" applyNumberFormat="1" applyFont="1" applyFill="1" applyBorder="1"/>
    <xf numFmtId="0" fontId="3" fillId="3" borderId="6" xfId="2" applyFont="1" applyFill="1" applyBorder="1"/>
    <xf numFmtId="164" fontId="3" fillId="3" borderId="5" xfId="2" applyNumberFormat="1" applyFont="1" applyFill="1" applyBorder="1"/>
    <xf numFmtId="164" fontId="3" fillId="3" borderId="0" xfId="2" applyNumberFormat="1" applyFont="1" applyFill="1"/>
    <xf numFmtId="0" fontId="3" fillId="3" borderId="4" xfId="2" applyFont="1" applyFill="1" applyBorder="1"/>
    <xf numFmtId="1" fontId="2" fillId="0" borderId="3" xfId="2" applyNumberFormat="1" applyBorder="1"/>
    <xf numFmtId="1" fontId="2" fillId="0" borderId="13" xfId="2" applyNumberFormat="1" applyBorder="1"/>
    <xf numFmtId="1" fontId="2" fillId="0" borderId="2" xfId="2" applyNumberFormat="1" applyBorder="1"/>
    <xf numFmtId="164" fontId="3" fillId="3" borderId="3" xfId="2" applyNumberFormat="1" applyFont="1" applyFill="1" applyBorder="1"/>
    <xf numFmtId="164" fontId="3" fillId="3" borderId="13" xfId="2" applyNumberFormat="1" applyFont="1" applyFill="1" applyBorder="1"/>
    <xf numFmtId="0" fontId="3" fillId="3" borderId="2" xfId="2" applyFont="1" applyFill="1" applyBorder="1"/>
    <xf numFmtId="2" fontId="2" fillId="0" borderId="3" xfId="2" applyNumberFormat="1" applyBorder="1" applyAlignment="1">
      <alignment horizontal="center"/>
    </xf>
    <xf numFmtId="2" fontId="2" fillId="0" borderId="13" xfId="2" applyNumberFormat="1" applyBorder="1" applyAlignment="1">
      <alignment horizontal="center"/>
    </xf>
    <xf numFmtId="1" fontId="2" fillId="0" borderId="13" xfId="2" applyNumberFormat="1" applyBorder="1" applyAlignment="1">
      <alignment horizontal="center"/>
    </xf>
    <xf numFmtId="0" fontId="1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1" xfId="0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4" fontId="18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4" fillId="4" borderId="0" xfId="1" applyFont="1" applyFill="1" applyAlignment="1">
      <alignment horizontal="left"/>
    </xf>
    <xf numFmtId="0" fontId="8" fillId="0" borderId="0" xfId="2" applyFont="1" applyAlignment="1">
      <alignment horizontal="right"/>
    </xf>
    <xf numFmtId="0" fontId="4" fillId="0" borderId="0" xfId="1" applyFont="1" applyAlignment="1">
      <alignment horizontal="right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'1.Game1.5.50'!$C$3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'1.Game1.5.50'!$B$7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'1.Game1.5.50'!$A$8:$A$57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'1.Game1.5.50'!$B$8:$B$57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6F-4CDB-831E-5A5CDFCA6573}"/>
            </c:ext>
          </c:extLst>
        </c:ser>
        <c:ser>
          <c:idx val="1"/>
          <c:order val="1"/>
          <c:tx>
            <c:strRef>
              <c:f>'1.Game1.5.50'!$C$7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'1.Game1.5.50'!$A$8:$A$57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'1.Game1.5.50'!$C$8:$C$57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1.6</c:v>
                </c:pt>
                <c:pt idx="4">
                  <c:v>0.96</c:v>
                </c:pt>
                <c:pt idx="5">
                  <c:v>1.3759999999999999</c:v>
                </c:pt>
                <c:pt idx="6">
                  <c:v>1.2256</c:v>
                </c:pt>
                <c:pt idx="7">
                  <c:v>0.73536000000000001</c:v>
                </c:pt>
                <c:pt idx="8">
                  <c:v>1.2412160000000001</c:v>
                </c:pt>
                <c:pt idx="9">
                  <c:v>1.5447296000000001</c:v>
                </c:pt>
                <c:pt idx="10">
                  <c:v>2.1268377600000004</c:v>
                </c:pt>
                <c:pt idx="11">
                  <c:v>1.6761026560000003</c:v>
                </c:pt>
                <c:pt idx="12">
                  <c:v>2.2056615936000004</c:v>
                </c:pt>
                <c:pt idx="13">
                  <c:v>2.52339695616</c:v>
                </c:pt>
                <c:pt idx="14">
                  <c:v>2.3140381736959998</c:v>
                </c:pt>
                <c:pt idx="15">
                  <c:v>1.7884229042176001</c:v>
                </c:pt>
                <c:pt idx="16">
                  <c:v>3.4730537425305603</c:v>
                </c:pt>
                <c:pt idx="17">
                  <c:v>2.8838322455183363</c:v>
                </c:pt>
                <c:pt idx="18">
                  <c:v>2.1302993473110017</c:v>
                </c:pt>
                <c:pt idx="19">
                  <c:v>2.0781796083866011</c:v>
                </c:pt>
                <c:pt idx="20">
                  <c:v>2.0469077650319605</c:v>
                </c:pt>
                <c:pt idx="21">
                  <c:v>2.4281446590191766</c:v>
                </c:pt>
                <c:pt idx="22">
                  <c:v>3.056886795411506</c:v>
                </c:pt>
                <c:pt idx="23">
                  <c:v>3.4341320772469035</c:v>
                </c:pt>
                <c:pt idx="24">
                  <c:v>4.0604792463481418</c:v>
                </c:pt>
                <c:pt idx="25">
                  <c:v>4.0362875478088851</c:v>
                </c:pt>
                <c:pt idx="26">
                  <c:v>3.2217725286853307</c:v>
                </c:pt>
                <c:pt idx="27">
                  <c:v>2.3330635172111984</c:v>
                </c:pt>
                <c:pt idx="28">
                  <c:v>2.9998381103267189</c:v>
                </c:pt>
                <c:pt idx="29">
                  <c:v>2.9999028661960314</c:v>
                </c:pt>
                <c:pt idx="30">
                  <c:v>3.3999417197176189</c:v>
                </c:pt>
                <c:pt idx="31">
                  <c:v>3.2399650318305713</c:v>
                </c:pt>
                <c:pt idx="32">
                  <c:v>2.3439790190983425</c:v>
                </c:pt>
                <c:pt idx="33">
                  <c:v>3.4063874114590051</c:v>
                </c:pt>
                <c:pt idx="34">
                  <c:v>2.8438324468754033</c:v>
                </c:pt>
                <c:pt idx="35">
                  <c:v>1.7062994681252419</c:v>
                </c:pt>
                <c:pt idx="36">
                  <c:v>3.8237796808751456</c:v>
                </c:pt>
                <c:pt idx="37">
                  <c:v>3.4942678085250876</c:v>
                </c:pt>
                <c:pt idx="38">
                  <c:v>4.0965606851150529</c:v>
                </c:pt>
                <c:pt idx="39">
                  <c:v>4.4579364110690314</c:v>
                </c:pt>
                <c:pt idx="40">
                  <c:v>5.0747618466414188</c:v>
                </c:pt>
                <c:pt idx="41">
                  <c:v>3.8448571079848515</c:v>
                </c:pt>
                <c:pt idx="42">
                  <c:v>3.5069142647909111</c:v>
                </c:pt>
                <c:pt idx="43">
                  <c:v>3.7041485588745466</c:v>
                </c:pt>
                <c:pt idx="44">
                  <c:v>3.0224891353247276</c:v>
                </c:pt>
                <c:pt idx="45">
                  <c:v>3.0134934811948364</c:v>
                </c:pt>
                <c:pt idx="46">
                  <c:v>3.0080960887169019</c:v>
                </c:pt>
                <c:pt idx="47">
                  <c:v>4.2048576532301416</c:v>
                </c:pt>
                <c:pt idx="48">
                  <c:v>6.9229145919380848</c:v>
                </c:pt>
                <c:pt idx="49">
                  <c:v>6.1537487551628507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6F-4CDB-831E-5A5CDFCA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'1.Game1.5.50'!$K$7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'1.Game1.5.50'!$A$8:$A$57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'1.Game1.5.50'!$K$8:$K$57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-2.6</c:v>
                </c:pt>
                <c:pt idx="4">
                  <c:v>-1.56</c:v>
                </c:pt>
                <c:pt idx="5">
                  <c:v>-1.9359999999999999</c:v>
                </c:pt>
                <c:pt idx="6">
                  <c:v>-3.1616</c:v>
                </c:pt>
                <c:pt idx="7">
                  <c:v>-1.89696</c:v>
                </c:pt>
                <c:pt idx="8">
                  <c:v>-1.1381760000000001</c:v>
                </c:pt>
                <c:pt idx="9">
                  <c:v>0.31709439999999978</c:v>
                </c:pt>
                <c:pt idx="10">
                  <c:v>-0.80974336000000058</c:v>
                </c:pt>
                <c:pt idx="11">
                  <c:v>0.51415398399999912</c:v>
                </c:pt>
                <c:pt idx="12">
                  <c:v>1.3084923903999988</c:v>
                </c:pt>
                <c:pt idx="13">
                  <c:v>0.78509543423999872</c:v>
                </c:pt>
                <c:pt idx="14">
                  <c:v>-0.52894273945600112</c:v>
                </c:pt>
                <c:pt idx="15">
                  <c:v>3.6826343563263988</c:v>
                </c:pt>
                <c:pt idx="16">
                  <c:v>2.2095806137958385</c:v>
                </c:pt>
                <c:pt idx="17">
                  <c:v>0.3257483682775022</c:v>
                </c:pt>
                <c:pt idx="18">
                  <c:v>0.19544902096650052</c:v>
                </c:pt>
                <c:pt idx="19">
                  <c:v>0.11726941257989942</c:v>
                </c:pt>
                <c:pt idx="20">
                  <c:v>1.0703616475479389</c:v>
                </c:pt>
                <c:pt idx="21">
                  <c:v>2.6422169885287623</c:v>
                </c:pt>
                <c:pt idx="22">
                  <c:v>3.5853301931172563</c:v>
                </c:pt>
                <c:pt idx="23">
                  <c:v>5.1511981158703524</c:v>
                </c:pt>
                <c:pt idx="24">
                  <c:v>5.0907188695222105</c:v>
                </c:pt>
                <c:pt idx="25">
                  <c:v>3.0544313217133254</c:v>
                </c:pt>
                <c:pt idx="26">
                  <c:v>0.83265879302799473</c:v>
                </c:pt>
                <c:pt idx="27">
                  <c:v>2.4995952758167963</c:v>
                </c:pt>
                <c:pt idx="28">
                  <c:v>2.4997571654900774</c:v>
                </c:pt>
                <c:pt idx="29">
                  <c:v>3.499854299294046</c:v>
                </c:pt>
                <c:pt idx="30">
                  <c:v>3.0999125795764271</c:v>
                </c:pt>
                <c:pt idx="31">
                  <c:v>0.8599475477458558</c:v>
                </c:pt>
                <c:pt idx="32">
                  <c:v>3.5159685286475133</c:v>
                </c:pt>
                <c:pt idx="33">
                  <c:v>2.1095811171885082</c:v>
                </c:pt>
                <c:pt idx="34">
                  <c:v>-0.7342513296868951</c:v>
                </c:pt>
                <c:pt idx="35">
                  <c:v>4.5594492021878628</c:v>
                </c:pt>
                <c:pt idx="36">
                  <c:v>3.7356695213127171</c:v>
                </c:pt>
                <c:pt idx="37">
                  <c:v>5.2414017127876296</c:v>
                </c:pt>
                <c:pt idx="38">
                  <c:v>6.1448410276725767</c:v>
                </c:pt>
                <c:pt idx="39">
                  <c:v>7.6869046166035453</c:v>
                </c:pt>
                <c:pt idx="40">
                  <c:v>4.6121427699621265</c:v>
                </c:pt>
                <c:pt idx="41">
                  <c:v>3.767285661977275</c:v>
                </c:pt>
                <c:pt idx="42">
                  <c:v>4.2603713971863639</c:v>
                </c:pt>
                <c:pt idx="43">
                  <c:v>2.5562228383118173</c:v>
                </c:pt>
                <c:pt idx="44">
                  <c:v>2.5337337029870897</c:v>
                </c:pt>
                <c:pt idx="45">
                  <c:v>2.5202402217922533</c:v>
                </c:pt>
                <c:pt idx="46">
                  <c:v>5.5121441330753509</c:v>
                </c:pt>
                <c:pt idx="47">
                  <c:v>12.30728647984521</c:v>
                </c:pt>
                <c:pt idx="48">
                  <c:v>10.384371887907125</c:v>
                </c:pt>
                <c:pt idx="49">
                  <c:v>9.2306231327442738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36-4D64-8668-77F1E0B2D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'1.Game1.5.50'!$P$1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'1.Game1.5.50'!$N$2:$N$3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'1.Game1.5.50'!$P$2:$P$3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36-4D64-8668-77F1E0B2DFDC}"/>
            </c:ext>
          </c:extLst>
        </c:ser>
        <c:ser>
          <c:idx val="2"/>
          <c:order val="2"/>
          <c:tx>
            <c:strRef>
              <c:f>'1.Game1.5.50'!$Q$1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'1.Game1.5.50'!$N$2:$N$3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'1.Game1.5.50'!$Q$2:$Q$3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36-4D64-8668-77F1E0B2DFDC}"/>
            </c:ext>
          </c:extLst>
        </c:ser>
        <c:ser>
          <c:idx val="3"/>
          <c:order val="3"/>
          <c:tx>
            <c:strRef>
              <c:f>'1.Game1.5.50'!$O$1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'1.Game1.5.50'!$N$2:$N$3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'1.Game1.5.50'!$O$2:$O$3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36-4D64-8668-77F1E0B2D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'1.Game1.5.50'!$D$7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'1.Game1.5.50'!$D$7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'1.Game1.5.50'!$A$8:$A$57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'1.Game1.5.50'!$D$8:$D$57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-1.6</c:v>
                </c:pt>
                <c:pt idx="4">
                  <c:v>1.04</c:v>
                </c:pt>
                <c:pt idx="5">
                  <c:v>-0.37599999999999989</c:v>
                </c:pt>
                <c:pt idx="6">
                  <c:v>-1.2256</c:v>
                </c:pt>
                <c:pt idx="7">
                  <c:v>1.26464</c:v>
                </c:pt>
                <c:pt idx="8">
                  <c:v>0.7587839999999999</c:v>
                </c:pt>
                <c:pt idx="9">
                  <c:v>1.4552703999999999</c:v>
                </c:pt>
                <c:pt idx="10">
                  <c:v>-1.1268377600000004</c:v>
                </c:pt>
                <c:pt idx="11">
                  <c:v>1.3238973439999997</c:v>
                </c:pt>
                <c:pt idx="12">
                  <c:v>0.79433840639999964</c:v>
                </c:pt>
                <c:pt idx="13">
                  <c:v>-0.52339695616000004</c:v>
                </c:pt>
                <c:pt idx="14">
                  <c:v>-1.3140381736959998</c:v>
                </c:pt>
                <c:pt idx="15">
                  <c:v>4.2115770957823999</c:v>
                </c:pt>
                <c:pt idx="16">
                  <c:v>-1.4730537425305603</c:v>
                </c:pt>
                <c:pt idx="17">
                  <c:v>-1.8838322455183363</c:v>
                </c:pt>
                <c:pt idx="18">
                  <c:v>-0.13029934731100168</c:v>
                </c:pt>
                <c:pt idx="19">
                  <c:v>-7.8179608386601096E-2</c:v>
                </c:pt>
                <c:pt idx="20">
                  <c:v>0.95309223496803952</c:v>
                </c:pt>
                <c:pt idx="21">
                  <c:v>1.5718553409808234</c:v>
                </c:pt>
                <c:pt idx="22">
                  <c:v>0.94311320458849401</c:v>
                </c:pt>
                <c:pt idx="23">
                  <c:v>1.5658679227530965</c:v>
                </c:pt>
                <c:pt idx="24">
                  <c:v>-6.0479246348141835E-2</c:v>
                </c:pt>
                <c:pt idx="25">
                  <c:v>-2.0362875478088851</c:v>
                </c:pt>
                <c:pt idx="26">
                  <c:v>-2.2217725286853307</c:v>
                </c:pt>
                <c:pt idx="27">
                  <c:v>1.6669364827888016</c:v>
                </c:pt>
                <c:pt idx="28">
                  <c:v>1.6188967328112369E-4</c:v>
                </c:pt>
                <c:pt idx="29">
                  <c:v>1.0000971338039686</c:v>
                </c:pt>
                <c:pt idx="30">
                  <c:v>-0.39994171971761894</c:v>
                </c:pt>
                <c:pt idx="31">
                  <c:v>-2.2399650318305713</c:v>
                </c:pt>
                <c:pt idx="32">
                  <c:v>2.6560209809016575</c:v>
                </c:pt>
                <c:pt idx="33">
                  <c:v>-1.4063874114590051</c:v>
                </c:pt>
                <c:pt idx="34">
                  <c:v>-2.8438324468754033</c:v>
                </c:pt>
                <c:pt idx="35">
                  <c:v>5.2937005318747579</c:v>
                </c:pt>
                <c:pt idx="36">
                  <c:v>-0.82377968087514564</c:v>
                </c:pt>
                <c:pt idx="37">
                  <c:v>1.5057321914749124</c:v>
                </c:pt>
                <c:pt idx="38">
                  <c:v>0.90343931488494711</c:v>
                </c:pt>
                <c:pt idx="39">
                  <c:v>1.5420635889309686</c:v>
                </c:pt>
                <c:pt idx="40">
                  <c:v>-3.0747618466414188</c:v>
                </c:pt>
                <c:pt idx="41">
                  <c:v>-0.84485710798485147</c:v>
                </c:pt>
                <c:pt idx="42">
                  <c:v>0.49308573520908894</c:v>
                </c:pt>
                <c:pt idx="43">
                  <c:v>-1.7041485588745466</c:v>
                </c:pt>
                <c:pt idx="44">
                  <c:v>-2.2489135324727627E-2</c:v>
                </c:pt>
                <c:pt idx="45">
                  <c:v>-1.3493481194836399E-2</c:v>
                </c:pt>
                <c:pt idx="46">
                  <c:v>2.9919039112830981</c:v>
                </c:pt>
                <c:pt idx="47">
                  <c:v>6.7951423467698584</c:v>
                </c:pt>
                <c:pt idx="48">
                  <c:v>-1.9229145919380848</c:v>
                </c:pt>
                <c:pt idx="49">
                  <c:v>-1.1537487551628507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06-48CF-BFB0-697EF74D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'1.Game1.5.50'!$P$1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'1.Game1.5.50'!$N$2:$N$3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'1.Game1.5.50'!$P$2:$P$3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06-48CF-BFB0-697EF74DC4BF}"/>
            </c:ext>
          </c:extLst>
        </c:ser>
        <c:ser>
          <c:idx val="2"/>
          <c:order val="2"/>
          <c:tx>
            <c:strRef>
              <c:f>'1.Game1.5.50'!$Q$1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'1.Game1.5.50'!$N$2:$N$3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'1.Game1.5.50'!$Q$2:$Q$3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06-48CF-BFB0-697EF74DC4BF}"/>
            </c:ext>
          </c:extLst>
        </c:ser>
        <c:ser>
          <c:idx val="3"/>
          <c:order val="3"/>
          <c:tx>
            <c:strRef>
              <c:f>'1.Game1.5.50'!$O$1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'1.Game1.5.50'!$N$2:$N$3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'1.Game1.5.50'!$O$2:$O$3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06-48CF-BFB0-697EF74D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'2.DNCBA.Incoming20'!$A$8:$A$21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'2.DNCBA.Incoming20'!$B$8:$B$21</c:f>
              <c:numCache>
                <c:formatCode>General</c:formatCode>
                <c:ptCount val="14"/>
                <c:pt idx="0">
                  <c:v>1702</c:v>
                </c:pt>
                <c:pt idx="1">
                  <c:v>1743</c:v>
                </c:pt>
                <c:pt idx="2">
                  <c:v>1726</c:v>
                </c:pt>
                <c:pt idx="3">
                  <c:v>1562</c:v>
                </c:pt>
                <c:pt idx="4">
                  <c:v>1761</c:v>
                </c:pt>
                <c:pt idx="5">
                  <c:v>1777</c:v>
                </c:pt>
                <c:pt idx="6">
                  <c:v>1394</c:v>
                </c:pt>
                <c:pt idx="7">
                  <c:v>1915</c:v>
                </c:pt>
                <c:pt idx="8">
                  <c:v>2063</c:v>
                </c:pt>
                <c:pt idx="9">
                  <c:v>2110</c:v>
                </c:pt>
                <c:pt idx="10">
                  <c:v>1662</c:v>
                </c:pt>
                <c:pt idx="11">
                  <c:v>1891</c:v>
                </c:pt>
                <c:pt idx="12">
                  <c:v>1957</c:v>
                </c:pt>
                <c:pt idx="13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E-40B2-B423-7BC62BF86D8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'2.DNCBA.Incoming20'!$A$8:$A$21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'2.DNCBA.Incoming20'!$C$8:$C$21</c:f>
              <c:numCache>
                <c:formatCode>0</c:formatCode>
                <c:ptCount val="14"/>
                <c:pt idx="0">
                  <c:v>1391.8333333333333</c:v>
                </c:pt>
                <c:pt idx="1">
                  <c:v>1456.5</c:v>
                </c:pt>
                <c:pt idx="2">
                  <c:v>1509.1666666666667</c:v>
                </c:pt>
                <c:pt idx="3">
                  <c:v>1572.5</c:v>
                </c:pt>
                <c:pt idx="4">
                  <c:v>1604</c:v>
                </c:pt>
                <c:pt idx="5">
                  <c:v>1690</c:v>
                </c:pt>
                <c:pt idx="6">
                  <c:v>1711.8333333333333</c:v>
                </c:pt>
                <c:pt idx="7">
                  <c:v>1660.5</c:v>
                </c:pt>
                <c:pt idx="8">
                  <c:v>1689.1666666666667</c:v>
                </c:pt>
                <c:pt idx="9">
                  <c:v>1745.3333333333333</c:v>
                </c:pt>
                <c:pt idx="10">
                  <c:v>1836.6666666666667</c:v>
                </c:pt>
                <c:pt idx="11">
                  <c:v>1820.1666666666667</c:v>
                </c:pt>
                <c:pt idx="12">
                  <c:v>1839.1666666666667</c:v>
                </c:pt>
                <c:pt idx="13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40B2-B423-7BC62BF8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504952"/>
        <c:axId val="893502656"/>
      </c:lineChart>
      <c:catAx>
        <c:axId val="89350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502656"/>
        <c:crosses val="autoZero"/>
        <c:auto val="1"/>
        <c:lblAlgn val="ctr"/>
        <c:lblOffset val="100"/>
        <c:noMultiLvlLbl val="0"/>
      </c:catAx>
      <c:valAx>
        <c:axId val="8935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50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'2.DNCBA.Incoming20'!$A$8:$A$21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'2.DNCBA.Incoming20'!$K$8:$K$21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3.8980582524271843</c:v>
                </c:pt>
                <c:pt idx="4">
                  <c:v>4.8929663608562697</c:v>
                </c:pt>
                <c:pt idx="5">
                  <c:v>5.882022471910112</c:v>
                </c:pt>
                <c:pt idx="6">
                  <c:v>3.6831028262176799</c:v>
                </c:pt>
                <c:pt idx="7">
                  <c:v>4.7973989026620609</c:v>
                </c:pt>
                <c:pt idx="8">
                  <c:v>6.0657840297889951</c:v>
                </c:pt>
                <c:pt idx="9">
                  <c:v>7.2395431934421648</c:v>
                </c:pt>
                <c:pt idx="10">
                  <c:v>6.6663403172116702</c:v>
                </c:pt>
                <c:pt idx="11">
                  <c:v>7.3999745967229771</c:v>
                </c:pt>
                <c:pt idx="12">
                  <c:v>8.2307785814137251</c:v>
                </c:pt>
                <c:pt idx="13">
                  <c:v>8.3583952451708772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8-4579-929B-C55D8871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67120"/>
        <c:axId val="916466792"/>
      </c:lineChart>
      <c:scatterChart>
        <c:scatterStyle val="lineMarker"/>
        <c:varyColors val="0"/>
        <c:ser>
          <c:idx val="1"/>
          <c:order val="1"/>
          <c:tx>
            <c:v>UCL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AB8-4579-929B-C55D8871BC73}"/>
              </c:ext>
            </c:extLst>
          </c:dPt>
          <c:xVal>
            <c:numRef>
              <c:f>'2.DNCBA.Incoming20'!$N$10:$N$11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'2.DNCBA.Incoming20'!$O$10:$O$11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8-4579-929B-C55D8871BC73}"/>
            </c:ext>
          </c:extLst>
        </c:ser>
        <c:ser>
          <c:idx val="2"/>
          <c:order val="2"/>
          <c:tx>
            <c:v>LCL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'2.DNCBA.Incoming20'!$N$13:$N$14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'2.DNCBA.Incoming20'!$O$13:$O$14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8-4579-929B-C55D8871BC73}"/>
            </c:ext>
          </c:extLst>
        </c:ser>
        <c:ser>
          <c:idx val="3"/>
          <c:order val="3"/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'2.DNCBA.Incoming20'!$N$16:$N$17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'2.DNCBA.Incoming20'!$O$16:$O$17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8-4579-929B-C55D8871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467120"/>
        <c:axId val="916466792"/>
      </c:scatterChart>
      <c:catAx>
        <c:axId val="91646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66792"/>
        <c:crosses val="autoZero"/>
        <c:auto val="1"/>
        <c:lblAlgn val="ctr"/>
        <c:lblOffset val="100"/>
        <c:noMultiLvlLbl val="0"/>
      </c:catAx>
      <c:valAx>
        <c:axId val="91646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6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'3.LALB23'!$B$1</c:f>
          <c:strCache>
            <c:ptCount val="1"/>
            <c:pt idx="0">
              <c:v>Year (from 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'3.LALB23'!$C$1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8.7129702537182857E-2"/>
                  <c:y val="0.174608790989733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'3.LALB23'!$B$2:$B$24</c:f>
              <c:numCache>
                <c:formatCode>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'3.LALB23'!$C$2:$C$24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E-46DF-8389-5F784B777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'3.LALB23'!$A$1</c:f>
          <c:strCache>
            <c:ptCount val="1"/>
            <c:pt idx="0">
              <c:v>Year (Real)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'3.LALB23'!$C$1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9155949256342956E-2"/>
                  <c:y val="0.14507292601083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'3.LALB23'!$A$2:$A$24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'3.LALB23'!$C$2:$C$24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BF-4940-8351-567F5C2D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'5.ArdiData75'!$B$2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'5.ArdiData75'!$K$1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'5.ArdiData75'!$F$2:$F$14</c:f>
              <c:strCache>
                <c:ptCount val="13"/>
                <c:pt idx="0">
                  <c:v>2000 - 4000</c:v>
                </c:pt>
                <c:pt idx="1">
                  <c:v>4000 - 6000</c:v>
                </c:pt>
                <c:pt idx="2">
                  <c:v>6000 - 8000</c:v>
                </c:pt>
                <c:pt idx="3">
                  <c:v>8000 - 10000</c:v>
                </c:pt>
                <c:pt idx="4">
                  <c:v>10000 - 12000</c:v>
                </c:pt>
                <c:pt idx="5">
                  <c:v>12000 - 14000</c:v>
                </c:pt>
                <c:pt idx="6">
                  <c:v>14000 - 16000</c:v>
                </c:pt>
                <c:pt idx="7">
                  <c:v>16000 - 18000</c:v>
                </c:pt>
                <c:pt idx="8">
                  <c:v>18000 - 20000</c:v>
                </c:pt>
                <c:pt idx="9">
                  <c:v>20000 - 22000</c:v>
                </c:pt>
                <c:pt idx="10">
                  <c:v>22000 - 24000</c:v>
                </c:pt>
                <c:pt idx="11">
                  <c:v>24000 - 26000</c:v>
                </c:pt>
                <c:pt idx="12">
                  <c:v>26000 - 28000</c:v>
                </c:pt>
              </c:strCache>
            </c:strRef>
          </c:cat>
          <c:val>
            <c:numRef>
              <c:f>'5.ArdiData75'!$K$2:$K$14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0.14666666666666667</c:v>
                </c:pt>
                <c:pt idx="2">
                  <c:v>0.08</c:v>
                </c:pt>
                <c:pt idx="3">
                  <c:v>0.13333333333333333</c:v>
                </c:pt>
                <c:pt idx="4">
                  <c:v>0.16</c:v>
                </c:pt>
                <c:pt idx="5">
                  <c:v>9.3333333333333338E-2</c:v>
                </c:pt>
                <c:pt idx="6">
                  <c:v>0.10666666666666667</c:v>
                </c:pt>
                <c:pt idx="7">
                  <c:v>0.08</c:v>
                </c:pt>
                <c:pt idx="8">
                  <c:v>5.3333333333333337E-2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DAF-BAC7-749C5BD2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'5.ArdiData75'!$C$2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'5.ArdiData75'!$K$1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'5.ArdiData75'!$F$2:$F$14</c:f>
              <c:strCache>
                <c:ptCount val="13"/>
                <c:pt idx="0">
                  <c:v>2000 - 4000</c:v>
                </c:pt>
                <c:pt idx="1">
                  <c:v>4000 - 6000</c:v>
                </c:pt>
                <c:pt idx="2">
                  <c:v>6000 - 8000</c:v>
                </c:pt>
                <c:pt idx="3">
                  <c:v>8000 - 10000</c:v>
                </c:pt>
                <c:pt idx="4">
                  <c:v>10000 - 12000</c:v>
                </c:pt>
                <c:pt idx="5">
                  <c:v>12000 - 14000</c:v>
                </c:pt>
                <c:pt idx="6">
                  <c:v>14000 - 16000</c:v>
                </c:pt>
                <c:pt idx="7">
                  <c:v>16000 - 18000</c:v>
                </c:pt>
                <c:pt idx="8">
                  <c:v>18000 - 20000</c:v>
                </c:pt>
                <c:pt idx="9">
                  <c:v>20000 - 22000</c:v>
                </c:pt>
                <c:pt idx="10">
                  <c:v>22000 - 24000</c:v>
                </c:pt>
                <c:pt idx="11">
                  <c:v>24000 - 26000</c:v>
                </c:pt>
                <c:pt idx="12">
                  <c:v>26000 - 28000</c:v>
                </c:pt>
              </c:strCache>
            </c:strRef>
          </c:cat>
          <c:val>
            <c:numRef>
              <c:f>'5.ArdiData75'!$K$2:$K$14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0.14666666666666667</c:v>
                </c:pt>
                <c:pt idx="2">
                  <c:v>0.08</c:v>
                </c:pt>
                <c:pt idx="3">
                  <c:v>0.13333333333333333</c:v>
                </c:pt>
                <c:pt idx="4">
                  <c:v>0.16</c:v>
                </c:pt>
                <c:pt idx="5">
                  <c:v>9.3333333333333338E-2</c:v>
                </c:pt>
                <c:pt idx="6">
                  <c:v>0.10666666666666667</c:v>
                </c:pt>
                <c:pt idx="7">
                  <c:v>0.08</c:v>
                </c:pt>
                <c:pt idx="8">
                  <c:v>5.3333333333333337E-2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8-4845-9AE3-B9CDE8A0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'5.ArdiData75'!$D$2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'5.ArdiData75'!$K$1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'5.ArdiData75'!$F$2:$F$14</c:f>
              <c:strCache>
                <c:ptCount val="13"/>
                <c:pt idx="0">
                  <c:v>2000 - 4000</c:v>
                </c:pt>
                <c:pt idx="1">
                  <c:v>4000 - 6000</c:v>
                </c:pt>
                <c:pt idx="2">
                  <c:v>6000 - 8000</c:v>
                </c:pt>
                <c:pt idx="3">
                  <c:v>8000 - 10000</c:v>
                </c:pt>
                <c:pt idx="4">
                  <c:v>10000 - 12000</c:v>
                </c:pt>
                <c:pt idx="5">
                  <c:v>12000 - 14000</c:v>
                </c:pt>
                <c:pt idx="6">
                  <c:v>14000 - 16000</c:v>
                </c:pt>
                <c:pt idx="7">
                  <c:v>16000 - 18000</c:v>
                </c:pt>
                <c:pt idx="8">
                  <c:v>18000 - 20000</c:v>
                </c:pt>
                <c:pt idx="9">
                  <c:v>20000 - 22000</c:v>
                </c:pt>
                <c:pt idx="10">
                  <c:v>22000 - 24000</c:v>
                </c:pt>
                <c:pt idx="11">
                  <c:v>24000 - 26000</c:v>
                </c:pt>
                <c:pt idx="12">
                  <c:v>26000 - 28000</c:v>
                </c:pt>
              </c:strCache>
            </c:strRef>
          </c:cat>
          <c:val>
            <c:numRef>
              <c:f>'5.ArdiData75'!$K$2:$K$14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0.14666666666666667</c:v>
                </c:pt>
                <c:pt idx="2">
                  <c:v>0.08</c:v>
                </c:pt>
                <c:pt idx="3">
                  <c:v>0.13333333333333333</c:v>
                </c:pt>
                <c:pt idx="4">
                  <c:v>0.16</c:v>
                </c:pt>
                <c:pt idx="5">
                  <c:v>9.3333333333333338E-2</c:v>
                </c:pt>
                <c:pt idx="6">
                  <c:v>0.10666666666666667</c:v>
                </c:pt>
                <c:pt idx="7">
                  <c:v>0.08</c:v>
                </c:pt>
                <c:pt idx="8">
                  <c:v>5.3333333333333337E-2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4-45AA-A50A-B78C40C3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'5.ArdiData75'!$B$2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'5.ArdiData75'!$A$3:$A$77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'5.ArdiData75'!$B$3:$B$77</c:f>
              <c:numCache>
                <c:formatCode>General</c:formatCode>
                <c:ptCount val="75"/>
                <c:pt idx="0">
                  <c:v>22302</c:v>
                </c:pt>
                <c:pt idx="1">
                  <c:v>13344</c:v>
                </c:pt>
                <c:pt idx="2">
                  <c:v>10049</c:v>
                </c:pt>
                <c:pt idx="3">
                  <c:v>22169</c:v>
                </c:pt>
                <c:pt idx="4">
                  <c:v>4732</c:v>
                </c:pt>
                <c:pt idx="5">
                  <c:v>10908</c:v>
                </c:pt>
                <c:pt idx="6">
                  <c:v>15014</c:v>
                </c:pt>
                <c:pt idx="7">
                  <c:v>12560</c:v>
                </c:pt>
                <c:pt idx="8">
                  <c:v>14344</c:v>
                </c:pt>
                <c:pt idx="9">
                  <c:v>2068</c:v>
                </c:pt>
                <c:pt idx="10">
                  <c:v>15854</c:v>
                </c:pt>
                <c:pt idx="11">
                  <c:v>16184</c:v>
                </c:pt>
                <c:pt idx="12">
                  <c:v>10454</c:v>
                </c:pt>
                <c:pt idx="13">
                  <c:v>16928</c:v>
                </c:pt>
                <c:pt idx="14">
                  <c:v>3540</c:v>
                </c:pt>
                <c:pt idx="15">
                  <c:v>5902</c:v>
                </c:pt>
                <c:pt idx="16">
                  <c:v>9779</c:v>
                </c:pt>
                <c:pt idx="17">
                  <c:v>19080</c:v>
                </c:pt>
                <c:pt idx="18">
                  <c:v>11580</c:v>
                </c:pt>
                <c:pt idx="19">
                  <c:v>14832</c:v>
                </c:pt>
                <c:pt idx="20">
                  <c:v>18053</c:v>
                </c:pt>
                <c:pt idx="21">
                  <c:v>11247</c:v>
                </c:pt>
                <c:pt idx="22">
                  <c:v>3861</c:v>
                </c:pt>
                <c:pt idx="23">
                  <c:v>10352</c:v>
                </c:pt>
                <c:pt idx="24">
                  <c:v>7296</c:v>
                </c:pt>
                <c:pt idx="25">
                  <c:v>9214</c:v>
                </c:pt>
                <c:pt idx="26">
                  <c:v>10530</c:v>
                </c:pt>
                <c:pt idx="27">
                  <c:v>6140</c:v>
                </c:pt>
                <c:pt idx="28">
                  <c:v>5401</c:v>
                </c:pt>
                <c:pt idx="29">
                  <c:v>3307</c:v>
                </c:pt>
                <c:pt idx="30">
                  <c:v>16997</c:v>
                </c:pt>
                <c:pt idx="31">
                  <c:v>15634</c:v>
                </c:pt>
                <c:pt idx="32">
                  <c:v>9195</c:v>
                </c:pt>
                <c:pt idx="33">
                  <c:v>17220</c:v>
                </c:pt>
                <c:pt idx="34">
                  <c:v>14288</c:v>
                </c:pt>
                <c:pt idx="35">
                  <c:v>15416</c:v>
                </c:pt>
                <c:pt idx="36">
                  <c:v>8851</c:v>
                </c:pt>
                <c:pt idx="37">
                  <c:v>9195</c:v>
                </c:pt>
                <c:pt idx="38">
                  <c:v>15275</c:v>
                </c:pt>
                <c:pt idx="39">
                  <c:v>6648</c:v>
                </c:pt>
                <c:pt idx="40">
                  <c:v>2678</c:v>
                </c:pt>
                <c:pt idx="41">
                  <c:v>3119</c:v>
                </c:pt>
                <c:pt idx="42">
                  <c:v>11646</c:v>
                </c:pt>
                <c:pt idx="43">
                  <c:v>3012</c:v>
                </c:pt>
                <c:pt idx="44">
                  <c:v>8546</c:v>
                </c:pt>
                <c:pt idx="45">
                  <c:v>2413</c:v>
                </c:pt>
                <c:pt idx="46">
                  <c:v>18043</c:v>
                </c:pt>
                <c:pt idx="47">
                  <c:v>13856</c:v>
                </c:pt>
                <c:pt idx="48">
                  <c:v>10479</c:v>
                </c:pt>
                <c:pt idx="49">
                  <c:v>4655</c:v>
                </c:pt>
                <c:pt idx="50">
                  <c:v>10633</c:v>
                </c:pt>
                <c:pt idx="51">
                  <c:v>7775</c:v>
                </c:pt>
                <c:pt idx="52">
                  <c:v>6861</c:v>
                </c:pt>
                <c:pt idx="53">
                  <c:v>9282</c:v>
                </c:pt>
                <c:pt idx="54">
                  <c:v>4898</c:v>
                </c:pt>
                <c:pt idx="55">
                  <c:v>4799</c:v>
                </c:pt>
                <c:pt idx="56">
                  <c:v>8048</c:v>
                </c:pt>
                <c:pt idx="57">
                  <c:v>11455</c:v>
                </c:pt>
                <c:pt idx="58">
                  <c:v>4090</c:v>
                </c:pt>
                <c:pt idx="59">
                  <c:v>16992</c:v>
                </c:pt>
                <c:pt idx="60">
                  <c:v>5837</c:v>
                </c:pt>
                <c:pt idx="61">
                  <c:v>18433</c:v>
                </c:pt>
                <c:pt idx="62">
                  <c:v>13060</c:v>
                </c:pt>
                <c:pt idx="63">
                  <c:v>11114</c:v>
                </c:pt>
                <c:pt idx="64">
                  <c:v>9434</c:v>
                </c:pt>
                <c:pt idx="65">
                  <c:v>5787</c:v>
                </c:pt>
                <c:pt idx="66">
                  <c:v>12803</c:v>
                </c:pt>
                <c:pt idx="67">
                  <c:v>20415</c:v>
                </c:pt>
                <c:pt idx="68">
                  <c:v>13751</c:v>
                </c:pt>
                <c:pt idx="69">
                  <c:v>4965</c:v>
                </c:pt>
                <c:pt idx="70">
                  <c:v>16811</c:v>
                </c:pt>
                <c:pt idx="71">
                  <c:v>6324</c:v>
                </c:pt>
                <c:pt idx="72">
                  <c:v>8182</c:v>
                </c:pt>
                <c:pt idx="73">
                  <c:v>13705</c:v>
                </c:pt>
                <c:pt idx="74">
                  <c:v>5830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04-4586-B3EB-EFCDC236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'5.ArdiData75'!$C$2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'5.ArdiData75'!$A$3:$A$77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'5.ArdiData75'!$C$3:$C$77</c:f>
              <c:numCache>
                <c:formatCode>General</c:formatCode>
                <c:ptCount val="75"/>
                <c:pt idx="0">
                  <c:v>2068</c:v>
                </c:pt>
                <c:pt idx="1">
                  <c:v>2413</c:v>
                </c:pt>
                <c:pt idx="2">
                  <c:v>2678</c:v>
                </c:pt>
                <c:pt idx="3">
                  <c:v>3012</c:v>
                </c:pt>
                <c:pt idx="4">
                  <c:v>3119</c:v>
                </c:pt>
                <c:pt idx="5">
                  <c:v>3307</c:v>
                </c:pt>
                <c:pt idx="6">
                  <c:v>3861</c:v>
                </c:pt>
                <c:pt idx="7">
                  <c:v>3540</c:v>
                </c:pt>
                <c:pt idx="8">
                  <c:v>4799</c:v>
                </c:pt>
                <c:pt idx="9">
                  <c:v>4090</c:v>
                </c:pt>
                <c:pt idx="10">
                  <c:v>4655</c:v>
                </c:pt>
                <c:pt idx="11">
                  <c:v>4732</c:v>
                </c:pt>
                <c:pt idx="12">
                  <c:v>4965</c:v>
                </c:pt>
                <c:pt idx="13">
                  <c:v>5787</c:v>
                </c:pt>
                <c:pt idx="14">
                  <c:v>5837</c:v>
                </c:pt>
                <c:pt idx="15">
                  <c:v>4898</c:v>
                </c:pt>
                <c:pt idx="16">
                  <c:v>5830</c:v>
                </c:pt>
                <c:pt idx="17">
                  <c:v>5401</c:v>
                </c:pt>
                <c:pt idx="18">
                  <c:v>5902</c:v>
                </c:pt>
                <c:pt idx="19">
                  <c:v>6140</c:v>
                </c:pt>
                <c:pt idx="20">
                  <c:v>7296</c:v>
                </c:pt>
                <c:pt idx="21">
                  <c:v>6648</c:v>
                </c:pt>
                <c:pt idx="22">
                  <c:v>6861</c:v>
                </c:pt>
                <c:pt idx="23">
                  <c:v>7775</c:v>
                </c:pt>
                <c:pt idx="24">
                  <c:v>6324</c:v>
                </c:pt>
                <c:pt idx="25">
                  <c:v>8182</c:v>
                </c:pt>
                <c:pt idx="26">
                  <c:v>8048</c:v>
                </c:pt>
                <c:pt idx="27">
                  <c:v>9282</c:v>
                </c:pt>
                <c:pt idx="28">
                  <c:v>9434</c:v>
                </c:pt>
                <c:pt idx="29">
                  <c:v>8546</c:v>
                </c:pt>
                <c:pt idx="30">
                  <c:v>9195</c:v>
                </c:pt>
                <c:pt idx="31">
                  <c:v>8851</c:v>
                </c:pt>
                <c:pt idx="32">
                  <c:v>9195</c:v>
                </c:pt>
                <c:pt idx="33">
                  <c:v>9214</c:v>
                </c:pt>
                <c:pt idx="34">
                  <c:v>9779</c:v>
                </c:pt>
                <c:pt idx="35">
                  <c:v>10479</c:v>
                </c:pt>
                <c:pt idx="36">
                  <c:v>10049</c:v>
                </c:pt>
                <c:pt idx="37">
                  <c:v>10352</c:v>
                </c:pt>
                <c:pt idx="38">
                  <c:v>10454</c:v>
                </c:pt>
                <c:pt idx="39">
                  <c:v>10633</c:v>
                </c:pt>
                <c:pt idx="40">
                  <c:v>10530</c:v>
                </c:pt>
                <c:pt idx="41">
                  <c:v>11580</c:v>
                </c:pt>
                <c:pt idx="42">
                  <c:v>11247</c:v>
                </c:pt>
                <c:pt idx="43">
                  <c:v>11455</c:v>
                </c:pt>
                <c:pt idx="44">
                  <c:v>11646</c:v>
                </c:pt>
                <c:pt idx="45">
                  <c:v>12560</c:v>
                </c:pt>
                <c:pt idx="46">
                  <c:v>10908</c:v>
                </c:pt>
                <c:pt idx="47">
                  <c:v>11114</c:v>
                </c:pt>
                <c:pt idx="48">
                  <c:v>13060</c:v>
                </c:pt>
                <c:pt idx="49">
                  <c:v>12803</c:v>
                </c:pt>
                <c:pt idx="50">
                  <c:v>13344</c:v>
                </c:pt>
                <c:pt idx="51">
                  <c:v>13856</c:v>
                </c:pt>
                <c:pt idx="52">
                  <c:v>13751</c:v>
                </c:pt>
                <c:pt idx="53">
                  <c:v>13705</c:v>
                </c:pt>
                <c:pt idx="54">
                  <c:v>14288</c:v>
                </c:pt>
                <c:pt idx="55">
                  <c:v>14344</c:v>
                </c:pt>
                <c:pt idx="56">
                  <c:v>15014</c:v>
                </c:pt>
                <c:pt idx="57">
                  <c:v>15854</c:v>
                </c:pt>
                <c:pt idx="58">
                  <c:v>14832</c:v>
                </c:pt>
                <c:pt idx="59">
                  <c:v>15275</c:v>
                </c:pt>
                <c:pt idx="60">
                  <c:v>15416</c:v>
                </c:pt>
                <c:pt idx="61">
                  <c:v>15634</c:v>
                </c:pt>
                <c:pt idx="62">
                  <c:v>16811</c:v>
                </c:pt>
                <c:pt idx="63">
                  <c:v>16184</c:v>
                </c:pt>
                <c:pt idx="64">
                  <c:v>17220</c:v>
                </c:pt>
                <c:pt idx="65">
                  <c:v>16992</c:v>
                </c:pt>
                <c:pt idx="66">
                  <c:v>16997</c:v>
                </c:pt>
                <c:pt idx="67">
                  <c:v>16928</c:v>
                </c:pt>
                <c:pt idx="68">
                  <c:v>18043</c:v>
                </c:pt>
                <c:pt idx="69">
                  <c:v>18053</c:v>
                </c:pt>
                <c:pt idx="70">
                  <c:v>19080</c:v>
                </c:pt>
                <c:pt idx="71">
                  <c:v>22302</c:v>
                </c:pt>
                <c:pt idx="72">
                  <c:v>18433</c:v>
                </c:pt>
                <c:pt idx="73">
                  <c:v>20415</c:v>
                </c:pt>
                <c:pt idx="74">
                  <c:v>22169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89-4521-9DFD-9D38AC21E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'5.ArdiData75'!$D$2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'5.ArdiData75'!$A$3:$A$77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'5.ArdiData75'!$D$3:$D$77</c:f>
              <c:numCache>
                <c:formatCode>General</c:formatCode>
                <c:ptCount val="75"/>
                <c:pt idx="0">
                  <c:v>2068</c:v>
                </c:pt>
                <c:pt idx="1">
                  <c:v>2413</c:v>
                </c:pt>
                <c:pt idx="2">
                  <c:v>2678</c:v>
                </c:pt>
                <c:pt idx="3">
                  <c:v>3012</c:v>
                </c:pt>
                <c:pt idx="4">
                  <c:v>3540</c:v>
                </c:pt>
                <c:pt idx="5">
                  <c:v>3119</c:v>
                </c:pt>
                <c:pt idx="6">
                  <c:v>3307</c:v>
                </c:pt>
                <c:pt idx="7">
                  <c:v>3861</c:v>
                </c:pt>
                <c:pt idx="8">
                  <c:v>4655</c:v>
                </c:pt>
                <c:pt idx="9">
                  <c:v>4965</c:v>
                </c:pt>
                <c:pt idx="10">
                  <c:v>4090</c:v>
                </c:pt>
                <c:pt idx="11">
                  <c:v>4898</c:v>
                </c:pt>
                <c:pt idx="12">
                  <c:v>4732</c:v>
                </c:pt>
                <c:pt idx="13">
                  <c:v>5787</c:v>
                </c:pt>
                <c:pt idx="14">
                  <c:v>5902</c:v>
                </c:pt>
                <c:pt idx="15">
                  <c:v>4799</c:v>
                </c:pt>
                <c:pt idx="16">
                  <c:v>5830</c:v>
                </c:pt>
                <c:pt idx="17">
                  <c:v>6140</c:v>
                </c:pt>
                <c:pt idx="18">
                  <c:v>6324</c:v>
                </c:pt>
                <c:pt idx="19">
                  <c:v>6861</c:v>
                </c:pt>
                <c:pt idx="20">
                  <c:v>5837</c:v>
                </c:pt>
                <c:pt idx="21">
                  <c:v>6648</c:v>
                </c:pt>
                <c:pt idx="22">
                  <c:v>7775</c:v>
                </c:pt>
                <c:pt idx="23">
                  <c:v>8048</c:v>
                </c:pt>
                <c:pt idx="24">
                  <c:v>9282</c:v>
                </c:pt>
                <c:pt idx="25">
                  <c:v>5401</c:v>
                </c:pt>
                <c:pt idx="26">
                  <c:v>7296</c:v>
                </c:pt>
                <c:pt idx="27">
                  <c:v>8851</c:v>
                </c:pt>
                <c:pt idx="28">
                  <c:v>9214</c:v>
                </c:pt>
                <c:pt idx="29">
                  <c:v>10479</c:v>
                </c:pt>
                <c:pt idx="30">
                  <c:v>8182</c:v>
                </c:pt>
                <c:pt idx="31">
                  <c:v>8546</c:v>
                </c:pt>
                <c:pt idx="32">
                  <c:v>9195</c:v>
                </c:pt>
                <c:pt idx="33">
                  <c:v>10352</c:v>
                </c:pt>
                <c:pt idx="34">
                  <c:v>10633</c:v>
                </c:pt>
                <c:pt idx="35">
                  <c:v>9195</c:v>
                </c:pt>
                <c:pt idx="36">
                  <c:v>9779</c:v>
                </c:pt>
                <c:pt idx="37">
                  <c:v>10454</c:v>
                </c:pt>
                <c:pt idx="38">
                  <c:v>11247</c:v>
                </c:pt>
                <c:pt idx="39">
                  <c:v>11646</c:v>
                </c:pt>
                <c:pt idx="40">
                  <c:v>9434</c:v>
                </c:pt>
                <c:pt idx="41">
                  <c:v>10049</c:v>
                </c:pt>
                <c:pt idx="42">
                  <c:v>10530</c:v>
                </c:pt>
                <c:pt idx="43">
                  <c:v>11455</c:v>
                </c:pt>
                <c:pt idx="44">
                  <c:v>14288</c:v>
                </c:pt>
                <c:pt idx="45">
                  <c:v>11580</c:v>
                </c:pt>
                <c:pt idx="46">
                  <c:v>11114</c:v>
                </c:pt>
                <c:pt idx="47">
                  <c:v>12560</c:v>
                </c:pt>
                <c:pt idx="48">
                  <c:v>13060</c:v>
                </c:pt>
                <c:pt idx="49">
                  <c:v>15275</c:v>
                </c:pt>
                <c:pt idx="50">
                  <c:v>10908</c:v>
                </c:pt>
                <c:pt idx="51">
                  <c:v>12803</c:v>
                </c:pt>
                <c:pt idx="52">
                  <c:v>13344</c:v>
                </c:pt>
                <c:pt idx="53">
                  <c:v>13856</c:v>
                </c:pt>
                <c:pt idx="54">
                  <c:v>15416</c:v>
                </c:pt>
                <c:pt idx="55">
                  <c:v>13751</c:v>
                </c:pt>
                <c:pt idx="56">
                  <c:v>14344</c:v>
                </c:pt>
                <c:pt idx="57">
                  <c:v>13705</c:v>
                </c:pt>
                <c:pt idx="58">
                  <c:v>15854</c:v>
                </c:pt>
                <c:pt idx="59">
                  <c:v>18043</c:v>
                </c:pt>
                <c:pt idx="60">
                  <c:v>16184</c:v>
                </c:pt>
                <c:pt idx="61">
                  <c:v>15014</c:v>
                </c:pt>
                <c:pt idx="62">
                  <c:v>17220</c:v>
                </c:pt>
                <c:pt idx="63">
                  <c:v>16997</c:v>
                </c:pt>
                <c:pt idx="64">
                  <c:v>22302</c:v>
                </c:pt>
                <c:pt idx="65">
                  <c:v>14832</c:v>
                </c:pt>
                <c:pt idx="66">
                  <c:v>16811</c:v>
                </c:pt>
                <c:pt idx="67">
                  <c:v>16992</c:v>
                </c:pt>
                <c:pt idx="68">
                  <c:v>18053</c:v>
                </c:pt>
                <c:pt idx="69">
                  <c:v>18433</c:v>
                </c:pt>
                <c:pt idx="70">
                  <c:v>15634</c:v>
                </c:pt>
                <c:pt idx="71">
                  <c:v>16928</c:v>
                </c:pt>
                <c:pt idx="72">
                  <c:v>19080</c:v>
                </c:pt>
                <c:pt idx="73">
                  <c:v>20415</c:v>
                </c:pt>
                <c:pt idx="74">
                  <c:v>22169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29-4A78-ADC7-0C7FA263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'6a.ArdiOdd'!$B$2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'6a.ArdiOdd'!$K$1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'6a.ArdiOdd'!$F$2:$F$14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'6a.ArdiOdd'!$K$2:$K$14</c:f>
              <c:numCache>
                <c:formatCode>0.00</c:formatCode>
                <c:ptCount val="13"/>
                <c:pt idx="0">
                  <c:v>0.14666666666666667</c:v>
                </c:pt>
                <c:pt idx="1">
                  <c:v>9.3333333333333338E-2</c:v>
                </c:pt>
                <c:pt idx="2">
                  <c:v>0.13333333333333333</c:v>
                </c:pt>
                <c:pt idx="3">
                  <c:v>0.16</c:v>
                </c:pt>
                <c:pt idx="4">
                  <c:v>9.3333333333333338E-2</c:v>
                </c:pt>
                <c:pt idx="5">
                  <c:v>9.3333333333333338E-2</c:v>
                </c:pt>
                <c:pt idx="6">
                  <c:v>0.08</c:v>
                </c:pt>
                <c:pt idx="7">
                  <c:v>0.08</c:v>
                </c:pt>
                <c:pt idx="8">
                  <c:v>2.6666666666666668E-2</c:v>
                </c:pt>
                <c:pt idx="9">
                  <c:v>0.08</c:v>
                </c:pt>
                <c:pt idx="10">
                  <c:v>0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2-4811-8BA6-D004E447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'6a.ArdiOdd'!$C$2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'6a.ArdiOdd'!$K$1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'6a.ArdiOdd'!$F$2:$F$14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'6a.ArdiOdd'!$K$2:$K$14</c:f>
              <c:numCache>
                <c:formatCode>0.00</c:formatCode>
                <c:ptCount val="13"/>
                <c:pt idx="0">
                  <c:v>0.14666666666666667</c:v>
                </c:pt>
                <c:pt idx="1">
                  <c:v>9.3333333333333338E-2</c:v>
                </c:pt>
                <c:pt idx="2">
                  <c:v>0.13333333333333333</c:v>
                </c:pt>
                <c:pt idx="3">
                  <c:v>0.16</c:v>
                </c:pt>
                <c:pt idx="4">
                  <c:v>9.3333333333333338E-2</c:v>
                </c:pt>
                <c:pt idx="5">
                  <c:v>9.3333333333333338E-2</c:v>
                </c:pt>
                <c:pt idx="6">
                  <c:v>0.08</c:v>
                </c:pt>
                <c:pt idx="7">
                  <c:v>0.08</c:v>
                </c:pt>
                <c:pt idx="8">
                  <c:v>2.6666666666666668E-2</c:v>
                </c:pt>
                <c:pt idx="9">
                  <c:v>0.08</c:v>
                </c:pt>
                <c:pt idx="10">
                  <c:v>0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4292-8775-3DE9E956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'6a.ArdiOdd'!$D$2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'6a.ArdiOdd'!$K$1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'6a.ArdiOdd'!$F$2:$F$14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'6a.ArdiOdd'!$K$2:$K$14</c:f>
              <c:numCache>
                <c:formatCode>0.00</c:formatCode>
                <c:ptCount val="13"/>
                <c:pt idx="0">
                  <c:v>0.14666666666666667</c:v>
                </c:pt>
                <c:pt idx="1">
                  <c:v>9.3333333333333338E-2</c:v>
                </c:pt>
                <c:pt idx="2">
                  <c:v>0.13333333333333333</c:v>
                </c:pt>
                <c:pt idx="3">
                  <c:v>0.16</c:v>
                </c:pt>
                <c:pt idx="4">
                  <c:v>9.3333333333333338E-2</c:v>
                </c:pt>
                <c:pt idx="5">
                  <c:v>9.3333333333333338E-2</c:v>
                </c:pt>
                <c:pt idx="6">
                  <c:v>0.08</c:v>
                </c:pt>
                <c:pt idx="7">
                  <c:v>0.08</c:v>
                </c:pt>
                <c:pt idx="8">
                  <c:v>2.6666666666666668E-2</c:v>
                </c:pt>
                <c:pt idx="9">
                  <c:v>0.08</c:v>
                </c:pt>
                <c:pt idx="10">
                  <c:v>0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0-40C5-AD38-F6785D72E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'6a.ArdiOdd'!$B$2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'6a.ArdiOdd'!$A$3:$A$77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'6a.ArdiOdd'!$B$3:$B$77</c:f>
              <c:numCache>
                <c:formatCode>General</c:formatCode>
                <c:ptCount val="75"/>
                <c:pt idx="0">
                  <c:v>4940</c:v>
                </c:pt>
                <c:pt idx="1">
                  <c:v>2080</c:v>
                </c:pt>
                <c:pt idx="2">
                  <c:v>2669</c:v>
                </c:pt>
                <c:pt idx="3">
                  <c:v>12030</c:v>
                </c:pt>
                <c:pt idx="4">
                  <c:v>4824</c:v>
                </c:pt>
                <c:pt idx="5">
                  <c:v>1432</c:v>
                </c:pt>
                <c:pt idx="6">
                  <c:v>9213</c:v>
                </c:pt>
                <c:pt idx="7">
                  <c:v>6835</c:v>
                </c:pt>
                <c:pt idx="8">
                  <c:v>6252</c:v>
                </c:pt>
                <c:pt idx="9">
                  <c:v>2909</c:v>
                </c:pt>
                <c:pt idx="10">
                  <c:v>10624</c:v>
                </c:pt>
                <c:pt idx="11">
                  <c:v>5827</c:v>
                </c:pt>
                <c:pt idx="12">
                  <c:v>10397</c:v>
                </c:pt>
                <c:pt idx="13">
                  <c:v>5821</c:v>
                </c:pt>
                <c:pt idx="14">
                  <c:v>4449</c:v>
                </c:pt>
                <c:pt idx="15">
                  <c:v>1805</c:v>
                </c:pt>
                <c:pt idx="16">
                  <c:v>1279</c:v>
                </c:pt>
                <c:pt idx="17">
                  <c:v>10837</c:v>
                </c:pt>
                <c:pt idx="18">
                  <c:v>2482</c:v>
                </c:pt>
                <c:pt idx="19">
                  <c:v>8378</c:v>
                </c:pt>
                <c:pt idx="20">
                  <c:v>4750</c:v>
                </c:pt>
                <c:pt idx="21">
                  <c:v>4695</c:v>
                </c:pt>
                <c:pt idx="22">
                  <c:v>3119</c:v>
                </c:pt>
                <c:pt idx="23">
                  <c:v>6772</c:v>
                </c:pt>
                <c:pt idx="24">
                  <c:v>2040</c:v>
                </c:pt>
                <c:pt idx="25">
                  <c:v>9963</c:v>
                </c:pt>
                <c:pt idx="26">
                  <c:v>4369</c:v>
                </c:pt>
                <c:pt idx="27">
                  <c:v>1767</c:v>
                </c:pt>
                <c:pt idx="28">
                  <c:v>8305</c:v>
                </c:pt>
                <c:pt idx="29">
                  <c:v>1470</c:v>
                </c:pt>
                <c:pt idx="30">
                  <c:v>4793</c:v>
                </c:pt>
                <c:pt idx="31">
                  <c:v>7171</c:v>
                </c:pt>
                <c:pt idx="32">
                  <c:v>6386</c:v>
                </c:pt>
                <c:pt idx="33">
                  <c:v>5294</c:v>
                </c:pt>
                <c:pt idx="34">
                  <c:v>6545</c:v>
                </c:pt>
                <c:pt idx="35">
                  <c:v>8066</c:v>
                </c:pt>
                <c:pt idx="36">
                  <c:v>8746</c:v>
                </c:pt>
                <c:pt idx="37">
                  <c:v>1716</c:v>
                </c:pt>
                <c:pt idx="38">
                  <c:v>10780</c:v>
                </c:pt>
                <c:pt idx="39">
                  <c:v>3669</c:v>
                </c:pt>
                <c:pt idx="40">
                  <c:v>4048</c:v>
                </c:pt>
                <c:pt idx="41">
                  <c:v>3637</c:v>
                </c:pt>
                <c:pt idx="42">
                  <c:v>1623</c:v>
                </c:pt>
                <c:pt idx="43">
                  <c:v>2308</c:v>
                </c:pt>
                <c:pt idx="44">
                  <c:v>8201</c:v>
                </c:pt>
                <c:pt idx="45">
                  <c:v>6444</c:v>
                </c:pt>
                <c:pt idx="46">
                  <c:v>4461</c:v>
                </c:pt>
                <c:pt idx="47">
                  <c:v>8960</c:v>
                </c:pt>
                <c:pt idx="48">
                  <c:v>7890</c:v>
                </c:pt>
                <c:pt idx="49">
                  <c:v>1544</c:v>
                </c:pt>
                <c:pt idx="50">
                  <c:v>10218</c:v>
                </c:pt>
                <c:pt idx="51">
                  <c:v>5419</c:v>
                </c:pt>
                <c:pt idx="52">
                  <c:v>4228</c:v>
                </c:pt>
                <c:pt idx="53">
                  <c:v>3352</c:v>
                </c:pt>
                <c:pt idx="54">
                  <c:v>4714</c:v>
                </c:pt>
                <c:pt idx="55">
                  <c:v>3579</c:v>
                </c:pt>
                <c:pt idx="56">
                  <c:v>4727</c:v>
                </c:pt>
                <c:pt idx="57">
                  <c:v>3437</c:v>
                </c:pt>
                <c:pt idx="58">
                  <c:v>1441</c:v>
                </c:pt>
                <c:pt idx="59">
                  <c:v>2769</c:v>
                </c:pt>
                <c:pt idx="60">
                  <c:v>6839</c:v>
                </c:pt>
                <c:pt idx="61">
                  <c:v>3630</c:v>
                </c:pt>
                <c:pt idx="62">
                  <c:v>7638</c:v>
                </c:pt>
                <c:pt idx="63">
                  <c:v>10394</c:v>
                </c:pt>
                <c:pt idx="64">
                  <c:v>1458</c:v>
                </c:pt>
                <c:pt idx="65">
                  <c:v>7910</c:v>
                </c:pt>
                <c:pt idx="66">
                  <c:v>5130</c:v>
                </c:pt>
                <c:pt idx="67">
                  <c:v>1975</c:v>
                </c:pt>
                <c:pt idx="68">
                  <c:v>7205</c:v>
                </c:pt>
                <c:pt idx="69">
                  <c:v>5430</c:v>
                </c:pt>
                <c:pt idx="70">
                  <c:v>5775</c:v>
                </c:pt>
                <c:pt idx="71">
                  <c:v>3122</c:v>
                </c:pt>
                <c:pt idx="72">
                  <c:v>3816</c:v>
                </c:pt>
                <c:pt idx="73">
                  <c:v>3694</c:v>
                </c:pt>
                <c:pt idx="74">
                  <c:v>7409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83-4564-86EF-C0116A0B2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'6a.ArdiOdd'!$C$2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'6a.ArdiOdd'!$A$3:$A$77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'6a.ArdiOdd'!$C$3:$C$77</c:f>
              <c:numCache>
                <c:formatCode>General</c:formatCode>
                <c:ptCount val="75"/>
                <c:pt idx="0">
                  <c:v>1279</c:v>
                </c:pt>
                <c:pt idx="1">
                  <c:v>1975</c:v>
                </c:pt>
                <c:pt idx="2">
                  <c:v>1458</c:v>
                </c:pt>
                <c:pt idx="3">
                  <c:v>1805</c:v>
                </c:pt>
                <c:pt idx="4">
                  <c:v>1716</c:v>
                </c:pt>
                <c:pt idx="5">
                  <c:v>2080</c:v>
                </c:pt>
                <c:pt idx="6">
                  <c:v>2769</c:v>
                </c:pt>
                <c:pt idx="7">
                  <c:v>1441</c:v>
                </c:pt>
                <c:pt idx="8">
                  <c:v>1470</c:v>
                </c:pt>
                <c:pt idx="9">
                  <c:v>1544</c:v>
                </c:pt>
                <c:pt idx="10">
                  <c:v>2669</c:v>
                </c:pt>
                <c:pt idx="11">
                  <c:v>1767</c:v>
                </c:pt>
                <c:pt idx="12">
                  <c:v>2040</c:v>
                </c:pt>
                <c:pt idx="13">
                  <c:v>2909</c:v>
                </c:pt>
                <c:pt idx="14">
                  <c:v>1432</c:v>
                </c:pt>
                <c:pt idx="15">
                  <c:v>3637</c:v>
                </c:pt>
                <c:pt idx="16">
                  <c:v>3579</c:v>
                </c:pt>
                <c:pt idx="17">
                  <c:v>3122</c:v>
                </c:pt>
                <c:pt idx="18">
                  <c:v>4449</c:v>
                </c:pt>
                <c:pt idx="19">
                  <c:v>4824</c:v>
                </c:pt>
                <c:pt idx="20">
                  <c:v>1623</c:v>
                </c:pt>
                <c:pt idx="21">
                  <c:v>2308</c:v>
                </c:pt>
                <c:pt idx="22">
                  <c:v>2482</c:v>
                </c:pt>
                <c:pt idx="23">
                  <c:v>4048</c:v>
                </c:pt>
                <c:pt idx="24">
                  <c:v>4727</c:v>
                </c:pt>
                <c:pt idx="25">
                  <c:v>3669</c:v>
                </c:pt>
                <c:pt idx="26">
                  <c:v>3816</c:v>
                </c:pt>
                <c:pt idx="27">
                  <c:v>4369</c:v>
                </c:pt>
                <c:pt idx="28">
                  <c:v>6545</c:v>
                </c:pt>
                <c:pt idx="29">
                  <c:v>4461</c:v>
                </c:pt>
                <c:pt idx="30">
                  <c:v>3437</c:v>
                </c:pt>
                <c:pt idx="31">
                  <c:v>6835</c:v>
                </c:pt>
                <c:pt idx="32">
                  <c:v>4695</c:v>
                </c:pt>
                <c:pt idx="33">
                  <c:v>5821</c:v>
                </c:pt>
                <c:pt idx="34">
                  <c:v>4750</c:v>
                </c:pt>
                <c:pt idx="35">
                  <c:v>3119</c:v>
                </c:pt>
                <c:pt idx="36">
                  <c:v>4793</c:v>
                </c:pt>
                <c:pt idx="37">
                  <c:v>8201</c:v>
                </c:pt>
                <c:pt idx="38">
                  <c:v>5419</c:v>
                </c:pt>
                <c:pt idx="39">
                  <c:v>4228</c:v>
                </c:pt>
                <c:pt idx="40">
                  <c:v>5294</c:v>
                </c:pt>
                <c:pt idx="41">
                  <c:v>6386</c:v>
                </c:pt>
                <c:pt idx="42">
                  <c:v>7171</c:v>
                </c:pt>
                <c:pt idx="43">
                  <c:v>5827</c:v>
                </c:pt>
                <c:pt idx="44">
                  <c:v>8746</c:v>
                </c:pt>
                <c:pt idx="45">
                  <c:v>7205</c:v>
                </c:pt>
                <c:pt idx="46">
                  <c:v>3630</c:v>
                </c:pt>
                <c:pt idx="47">
                  <c:v>4940</c:v>
                </c:pt>
                <c:pt idx="48">
                  <c:v>5430</c:v>
                </c:pt>
                <c:pt idx="49">
                  <c:v>6444</c:v>
                </c:pt>
                <c:pt idx="50">
                  <c:v>3352</c:v>
                </c:pt>
                <c:pt idx="51">
                  <c:v>5775</c:v>
                </c:pt>
                <c:pt idx="52">
                  <c:v>9213</c:v>
                </c:pt>
                <c:pt idx="53">
                  <c:v>8378</c:v>
                </c:pt>
                <c:pt idx="54">
                  <c:v>8066</c:v>
                </c:pt>
                <c:pt idx="55">
                  <c:v>6839</c:v>
                </c:pt>
                <c:pt idx="56">
                  <c:v>9963</c:v>
                </c:pt>
                <c:pt idx="57">
                  <c:v>6252</c:v>
                </c:pt>
                <c:pt idx="58">
                  <c:v>3694</c:v>
                </c:pt>
                <c:pt idx="59">
                  <c:v>7910</c:v>
                </c:pt>
                <c:pt idx="60">
                  <c:v>8305</c:v>
                </c:pt>
                <c:pt idx="61">
                  <c:v>6772</c:v>
                </c:pt>
                <c:pt idx="62">
                  <c:v>12030</c:v>
                </c:pt>
                <c:pt idx="63">
                  <c:v>5130</c:v>
                </c:pt>
                <c:pt idx="64">
                  <c:v>7409</c:v>
                </c:pt>
                <c:pt idx="65">
                  <c:v>10218</c:v>
                </c:pt>
                <c:pt idx="66">
                  <c:v>10624</c:v>
                </c:pt>
                <c:pt idx="67">
                  <c:v>10394</c:v>
                </c:pt>
                <c:pt idx="68">
                  <c:v>10397</c:v>
                </c:pt>
                <c:pt idx="69">
                  <c:v>4714</c:v>
                </c:pt>
                <c:pt idx="70">
                  <c:v>7890</c:v>
                </c:pt>
                <c:pt idx="71">
                  <c:v>10837</c:v>
                </c:pt>
                <c:pt idx="72">
                  <c:v>8960</c:v>
                </c:pt>
                <c:pt idx="73">
                  <c:v>7638</c:v>
                </c:pt>
                <c:pt idx="74">
                  <c:v>10780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98-4C7B-9ECA-B8CDDDCA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'6a.ArdiOdd'!$D$2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'6a.ArdiOdd'!$A$3:$A$77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'6a.ArdiOdd'!$D$3:$D$77</c:f>
              <c:numCache>
                <c:formatCode>General</c:formatCode>
                <c:ptCount val="75"/>
                <c:pt idx="0">
                  <c:v>1279</c:v>
                </c:pt>
                <c:pt idx="1">
                  <c:v>1458</c:v>
                </c:pt>
                <c:pt idx="2">
                  <c:v>1975</c:v>
                </c:pt>
                <c:pt idx="3">
                  <c:v>1805</c:v>
                </c:pt>
                <c:pt idx="4">
                  <c:v>1441</c:v>
                </c:pt>
                <c:pt idx="5">
                  <c:v>1716</c:v>
                </c:pt>
                <c:pt idx="6">
                  <c:v>2080</c:v>
                </c:pt>
                <c:pt idx="7">
                  <c:v>2769</c:v>
                </c:pt>
                <c:pt idx="8">
                  <c:v>1470</c:v>
                </c:pt>
                <c:pt idx="9">
                  <c:v>1767</c:v>
                </c:pt>
                <c:pt idx="10">
                  <c:v>1544</c:v>
                </c:pt>
                <c:pt idx="11">
                  <c:v>2909</c:v>
                </c:pt>
                <c:pt idx="12">
                  <c:v>2669</c:v>
                </c:pt>
                <c:pt idx="13">
                  <c:v>2040</c:v>
                </c:pt>
                <c:pt idx="14">
                  <c:v>1432</c:v>
                </c:pt>
                <c:pt idx="15">
                  <c:v>3122</c:v>
                </c:pt>
                <c:pt idx="16">
                  <c:v>3637</c:v>
                </c:pt>
                <c:pt idx="17">
                  <c:v>4449</c:v>
                </c:pt>
                <c:pt idx="18">
                  <c:v>3579</c:v>
                </c:pt>
                <c:pt idx="19">
                  <c:v>1623</c:v>
                </c:pt>
                <c:pt idx="20">
                  <c:v>2308</c:v>
                </c:pt>
                <c:pt idx="21">
                  <c:v>4824</c:v>
                </c:pt>
                <c:pt idx="22">
                  <c:v>4727</c:v>
                </c:pt>
                <c:pt idx="23">
                  <c:v>3669</c:v>
                </c:pt>
                <c:pt idx="24">
                  <c:v>2482</c:v>
                </c:pt>
                <c:pt idx="25">
                  <c:v>4048</c:v>
                </c:pt>
                <c:pt idx="26">
                  <c:v>4369</c:v>
                </c:pt>
                <c:pt idx="27">
                  <c:v>6545</c:v>
                </c:pt>
                <c:pt idx="28">
                  <c:v>3816</c:v>
                </c:pt>
                <c:pt idx="29">
                  <c:v>4461</c:v>
                </c:pt>
                <c:pt idx="30">
                  <c:v>3437</c:v>
                </c:pt>
                <c:pt idx="31">
                  <c:v>4695</c:v>
                </c:pt>
                <c:pt idx="32">
                  <c:v>6835</c:v>
                </c:pt>
                <c:pt idx="33">
                  <c:v>5821</c:v>
                </c:pt>
                <c:pt idx="34">
                  <c:v>4750</c:v>
                </c:pt>
                <c:pt idx="35">
                  <c:v>3119</c:v>
                </c:pt>
                <c:pt idx="36">
                  <c:v>4793</c:v>
                </c:pt>
                <c:pt idx="37">
                  <c:v>8201</c:v>
                </c:pt>
                <c:pt idx="38">
                  <c:v>4228</c:v>
                </c:pt>
                <c:pt idx="39">
                  <c:v>5419</c:v>
                </c:pt>
                <c:pt idx="40">
                  <c:v>5294</c:v>
                </c:pt>
                <c:pt idx="41">
                  <c:v>6386</c:v>
                </c:pt>
                <c:pt idx="42">
                  <c:v>7171</c:v>
                </c:pt>
                <c:pt idx="43">
                  <c:v>5827</c:v>
                </c:pt>
                <c:pt idx="44">
                  <c:v>3630</c:v>
                </c:pt>
                <c:pt idx="45">
                  <c:v>5430</c:v>
                </c:pt>
                <c:pt idx="46">
                  <c:v>8746</c:v>
                </c:pt>
                <c:pt idx="47">
                  <c:v>7205</c:v>
                </c:pt>
                <c:pt idx="48">
                  <c:v>4940</c:v>
                </c:pt>
                <c:pt idx="49">
                  <c:v>3352</c:v>
                </c:pt>
                <c:pt idx="50">
                  <c:v>6444</c:v>
                </c:pt>
                <c:pt idx="51">
                  <c:v>5775</c:v>
                </c:pt>
                <c:pt idx="52">
                  <c:v>9213</c:v>
                </c:pt>
                <c:pt idx="53">
                  <c:v>8066</c:v>
                </c:pt>
                <c:pt idx="54">
                  <c:v>6252</c:v>
                </c:pt>
                <c:pt idx="55">
                  <c:v>6839</c:v>
                </c:pt>
                <c:pt idx="56">
                  <c:v>8378</c:v>
                </c:pt>
                <c:pt idx="57">
                  <c:v>9963</c:v>
                </c:pt>
                <c:pt idx="58">
                  <c:v>6772</c:v>
                </c:pt>
                <c:pt idx="59">
                  <c:v>3694</c:v>
                </c:pt>
                <c:pt idx="60">
                  <c:v>7910</c:v>
                </c:pt>
                <c:pt idx="61">
                  <c:v>8305</c:v>
                </c:pt>
                <c:pt idx="62">
                  <c:v>12030</c:v>
                </c:pt>
                <c:pt idx="63">
                  <c:v>10218</c:v>
                </c:pt>
                <c:pt idx="64">
                  <c:v>7409</c:v>
                </c:pt>
                <c:pt idx="65">
                  <c:v>5130</c:v>
                </c:pt>
                <c:pt idx="66">
                  <c:v>10624</c:v>
                </c:pt>
                <c:pt idx="67">
                  <c:v>10394</c:v>
                </c:pt>
                <c:pt idx="68">
                  <c:v>10397</c:v>
                </c:pt>
                <c:pt idx="69">
                  <c:v>4714</c:v>
                </c:pt>
                <c:pt idx="70">
                  <c:v>7890</c:v>
                </c:pt>
                <c:pt idx="71">
                  <c:v>7638</c:v>
                </c:pt>
                <c:pt idx="72">
                  <c:v>10837</c:v>
                </c:pt>
                <c:pt idx="73">
                  <c:v>10780</c:v>
                </c:pt>
                <c:pt idx="74">
                  <c:v>8960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9-4672-8E5A-C2692373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'6.bArdiEven'!$B$2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'6.bArdiEven'!$K$1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'6.bArdiEven'!$F$2:$F$14</c:f>
              <c:strCache>
                <c:ptCount val="13"/>
                <c:pt idx="0">
                  <c:v>700 - 1400</c:v>
                </c:pt>
                <c:pt idx="1">
                  <c:v>1400 - 2100</c:v>
                </c:pt>
                <c:pt idx="2">
                  <c:v>2100 - 2800</c:v>
                </c:pt>
                <c:pt idx="3">
                  <c:v>2800 - 3500</c:v>
                </c:pt>
                <c:pt idx="4">
                  <c:v>3500 - 4200</c:v>
                </c:pt>
                <c:pt idx="5">
                  <c:v>4200 - 4900</c:v>
                </c:pt>
                <c:pt idx="6">
                  <c:v>4900 - 5600</c:v>
                </c:pt>
                <c:pt idx="7">
                  <c:v>5600 - 6300</c:v>
                </c:pt>
                <c:pt idx="8">
                  <c:v>6300 - 7000</c:v>
                </c:pt>
                <c:pt idx="9">
                  <c:v>7000 - 7700</c:v>
                </c:pt>
                <c:pt idx="10">
                  <c:v>7700 - 8400</c:v>
                </c:pt>
                <c:pt idx="11">
                  <c:v>8400 - 9100</c:v>
                </c:pt>
                <c:pt idx="12">
                  <c:v>9100 - 9800</c:v>
                </c:pt>
              </c:strCache>
            </c:strRef>
          </c:cat>
          <c:val>
            <c:numRef>
              <c:f>'6.bArdiEven'!$K$2:$K$14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9.3333333333333338E-2</c:v>
                </c:pt>
                <c:pt idx="2">
                  <c:v>0.17333333333333334</c:v>
                </c:pt>
                <c:pt idx="3">
                  <c:v>0.16</c:v>
                </c:pt>
                <c:pt idx="4">
                  <c:v>0.08</c:v>
                </c:pt>
                <c:pt idx="5">
                  <c:v>0.14666666666666667</c:v>
                </c:pt>
                <c:pt idx="6">
                  <c:v>0.13333333333333333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0.04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3-41DE-8A6C-59F6D0A3B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'6.bArdiEven'!$C$2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'6.bArdiEven'!$K$1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'6.bArdiEven'!$F$2:$F$14</c:f>
              <c:strCache>
                <c:ptCount val="13"/>
                <c:pt idx="0">
                  <c:v>700 - 1400</c:v>
                </c:pt>
                <c:pt idx="1">
                  <c:v>1400 - 2100</c:v>
                </c:pt>
                <c:pt idx="2">
                  <c:v>2100 - 2800</c:v>
                </c:pt>
                <c:pt idx="3">
                  <c:v>2800 - 3500</c:v>
                </c:pt>
                <c:pt idx="4">
                  <c:v>3500 - 4200</c:v>
                </c:pt>
                <c:pt idx="5">
                  <c:v>4200 - 4900</c:v>
                </c:pt>
                <c:pt idx="6">
                  <c:v>4900 - 5600</c:v>
                </c:pt>
                <c:pt idx="7">
                  <c:v>5600 - 6300</c:v>
                </c:pt>
                <c:pt idx="8">
                  <c:v>6300 - 7000</c:v>
                </c:pt>
                <c:pt idx="9">
                  <c:v>7000 - 7700</c:v>
                </c:pt>
                <c:pt idx="10">
                  <c:v>7700 - 8400</c:v>
                </c:pt>
                <c:pt idx="11">
                  <c:v>8400 - 9100</c:v>
                </c:pt>
                <c:pt idx="12">
                  <c:v>9100 - 9800</c:v>
                </c:pt>
              </c:strCache>
            </c:strRef>
          </c:cat>
          <c:val>
            <c:numRef>
              <c:f>'6.bArdiEven'!$K$2:$K$14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9.3333333333333338E-2</c:v>
                </c:pt>
                <c:pt idx="2">
                  <c:v>0.17333333333333334</c:v>
                </c:pt>
                <c:pt idx="3">
                  <c:v>0.16</c:v>
                </c:pt>
                <c:pt idx="4">
                  <c:v>0.08</c:v>
                </c:pt>
                <c:pt idx="5">
                  <c:v>0.14666666666666667</c:v>
                </c:pt>
                <c:pt idx="6">
                  <c:v>0.13333333333333333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0.04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6-48B3-AABE-EB1B92403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'6.bArdiEven'!$D$2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'6.bArdiEven'!$K$1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'6.bArdiEven'!$F$2:$F$14</c:f>
              <c:strCache>
                <c:ptCount val="13"/>
                <c:pt idx="0">
                  <c:v>700 - 1400</c:v>
                </c:pt>
                <c:pt idx="1">
                  <c:v>1400 - 2100</c:v>
                </c:pt>
                <c:pt idx="2">
                  <c:v>2100 - 2800</c:v>
                </c:pt>
                <c:pt idx="3">
                  <c:v>2800 - 3500</c:v>
                </c:pt>
                <c:pt idx="4">
                  <c:v>3500 - 4200</c:v>
                </c:pt>
                <c:pt idx="5">
                  <c:v>4200 - 4900</c:v>
                </c:pt>
                <c:pt idx="6">
                  <c:v>4900 - 5600</c:v>
                </c:pt>
                <c:pt idx="7">
                  <c:v>5600 - 6300</c:v>
                </c:pt>
                <c:pt idx="8">
                  <c:v>6300 - 7000</c:v>
                </c:pt>
                <c:pt idx="9">
                  <c:v>7000 - 7700</c:v>
                </c:pt>
                <c:pt idx="10">
                  <c:v>7700 - 8400</c:v>
                </c:pt>
                <c:pt idx="11">
                  <c:v>8400 - 9100</c:v>
                </c:pt>
                <c:pt idx="12">
                  <c:v>9100 - 9800</c:v>
                </c:pt>
              </c:strCache>
            </c:strRef>
          </c:cat>
          <c:val>
            <c:numRef>
              <c:f>'6.bArdiEven'!$K$2:$K$14</c:f>
              <c:numCache>
                <c:formatCode>0.00</c:formatCode>
                <c:ptCount val="13"/>
                <c:pt idx="0">
                  <c:v>6.6666666666666666E-2</c:v>
                </c:pt>
                <c:pt idx="1">
                  <c:v>9.3333333333333338E-2</c:v>
                </c:pt>
                <c:pt idx="2">
                  <c:v>0.17333333333333334</c:v>
                </c:pt>
                <c:pt idx="3">
                  <c:v>0.16</c:v>
                </c:pt>
                <c:pt idx="4">
                  <c:v>0.08</c:v>
                </c:pt>
                <c:pt idx="5">
                  <c:v>0.14666666666666667</c:v>
                </c:pt>
                <c:pt idx="6">
                  <c:v>0.13333333333333333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0.04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C-4A32-9F49-82003555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'6.bArdiEven'!$B$2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'6.bArdiEven'!$A$3:$A$77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'6.bArdiEven'!$B$3:$B$77</c:f>
              <c:numCache>
                <c:formatCode>General</c:formatCode>
                <c:ptCount val="75"/>
                <c:pt idx="0">
                  <c:v>5150</c:v>
                </c:pt>
                <c:pt idx="1">
                  <c:v>3000</c:v>
                </c:pt>
                <c:pt idx="2">
                  <c:v>5724</c:v>
                </c:pt>
                <c:pt idx="3">
                  <c:v>4308</c:v>
                </c:pt>
                <c:pt idx="4">
                  <c:v>4470</c:v>
                </c:pt>
                <c:pt idx="5">
                  <c:v>2070</c:v>
                </c:pt>
                <c:pt idx="6">
                  <c:v>7290</c:v>
                </c:pt>
                <c:pt idx="7">
                  <c:v>1315</c:v>
                </c:pt>
                <c:pt idx="8">
                  <c:v>2656</c:v>
                </c:pt>
                <c:pt idx="9">
                  <c:v>4438</c:v>
                </c:pt>
                <c:pt idx="10">
                  <c:v>5373</c:v>
                </c:pt>
                <c:pt idx="11">
                  <c:v>2995</c:v>
                </c:pt>
                <c:pt idx="12">
                  <c:v>5735</c:v>
                </c:pt>
                <c:pt idx="13">
                  <c:v>2103</c:v>
                </c:pt>
                <c:pt idx="14">
                  <c:v>5525</c:v>
                </c:pt>
                <c:pt idx="15">
                  <c:v>2892</c:v>
                </c:pt>
                <c:pt idx="16">
                  <c:v>3900</c:v>
                </c:pt>
                <c:pt idx="17">
                  <c:v>7869</c:v>
                </c:pt>
                <c:pt idx="18">
                  <c:v>3400</c:v>
                </c:pt>
                <c:pt idx="19">
                  <c:v>2924</c:v>
                </c:pt>
                <c:pt idx="20">
                  <c:v>2462</c:v>
                </c:pt>
                <c:pt idx="21">
                  <c:v>8022</c:v>
                </c:pt>
                <c:pt idx="22">
                  <c:v>805</c:v>
                </c:pt>
                <c:pt idx="23">
                  <c:v>4412</c:v>
                </c:pt>
                <c:pt idx="24">
                  <c:v>906</c:v>
                </c:pt>
                <c:pt idx="25">
                  <c:v>2390</c:v>
                </c:pt>
                <c:pt idx="26">
                  <c:v>2359</c:v>
                </c:pt>
                <c:pt idx="27">
                  <c:v>962</c:v>
                </c:pt>
                <c:pt idx="28">
                  <c:v>2318</c:v>
                </c:pt>
                <c:pt idx="29">
                  <c:v>2510</c:v>
                </c:pt>
                <c:pt idx="30">
                  <c:v>2090</c:v>
                </c:pt>
                <c:pt idx="31">
                  <c:v>4771</c:v>
                </c:pt>
                <c:pt idx="32">
                  <c:v>6729</c:v>
                </c:pt>
                <c:pt idx="33">
                  <c:v>2292</c:v>
                </c:pt>
                <c:pt idx="34">
                  <c:v>5023</c:v>
                </c:pt>
                <c:pt idx="35">
                  <c:v>7610</c:v>
                </c:pt>
                <c:pt idx="36">
                  <c:v>7206</c:v>
                </c:pt>
                <c:pt idx="37">
                  <c:v>2849</c:v>
                </c:pt>
                <c:pt idx="38">
                  <c:v>5585</c:v>
                </c:pt>
                <c:pt idx="39">
                  <c:v>3356</c:v>
                </c:pt>
                <c:pt idx="40">
                  <c:v>2272</c:v>
                </c:pt>
                <c:pt idx="41">
                  <c:v>1681</c:v>
                </c:pt>
                <c:pt idx="42">
                  <c:v>3562</c:v>
                </c:pt>
                <c:pt idx="43">
                  <c:v>4895</c:v>
                </c:pt>
                <c:pt idx="44">
                  <c:v>5282</c:v>
                </c:pt>
                <c:pt idx="45">
                  <c:v>5109</c:v>
                </c:pt>
                <c:pt idx="46">
                  <c:v>4377</c:v>
                </c:pt>
                <c:pt idx="47">
                  <c:v>3544</c:v>
                </c:pt>
                <c:pt idx="48">
                  <c:v>2066</c:v>
                </c:pt>
                <c:pt idx="49">
                  <c:v>5053</c:v>
                </c:pt>
                <c:pt idx="50">
                  <c:v>3946</c:v>
                </c:pt>
                <c:pt idx="51">
                  <c:v>2503</c:v>
                </c:pt>
                <c:pt idx="52">
                  <c:v>5108</c:v>
                </c:pt>
                <c:pt idx="53">
                  <c:v>1467</c:v>
                </c:pt>
                <c:pt idx="54">
                  <c:v>3463</c:v>
                </c:pt>
                <c:pt idx="55">
                  <c:v>1337</c:v>
                </c:pt>
                <c:pt idx="56">
                  <c:v>4875</c:v>
                </c:pt>
                <c:pt idx="57">
                  <c:v>4066</c:v>
                </c:pt>
                <c:pt idx="58">
                  <c:v>5667</c:v>
                </c:pt>
                <c:pt idx="59">
                  <c:v>2936</c:v>
                </c:pt>
                <c:pt idx="60">
                  <c:v>2779</c:v>
                </c:pt>
                <c:pt idx="61">
                  <c:v>3429</c:v>
                </c:pt>
                <c:pt idx="62">
                  <c:v>1617</c:v>
                </c:pt>
                <c:pt idx="63">
                  <c:v>4336</c:v>
                </c:pt>
                <c:pt idx="64">
                  <c:v>5071</c:v>
                </c:pt>
                <c:pt idx="65">
                  <c:v>4832</c:v>
                </c:pt>
                <c:pt idx="66">
                  <c:v>8034</c:v>
                </c:pt>
                <c:pt idx="67">
                  <c:v>3736</c:v>
                </c:pt>
                <c:pt idx="68">
                  <c:v>6887</c:v>
                </c:pt>
                <c:pt idx="69">
                  <c:v>2957</c:v>
                </c:pt>
                <c:pt idx="70">
                  <c:v>4301</c:v>
                </c:pt>
                <c:pt idx="71">
                  <c:v>2289</c:v>
                </c:pt>
                <c:pt idx="72">
                  <c:v>2576</c:v>
                </c:pt>
                <c:pt idx="73">
                  <c:v>1781</c:v>
                </c:pt>
                <c:pt idx="74">
                  <c:v>3341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EA-432E-99EA-1F2CBCB2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'6.bArdiEven'!$C$2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'6.bArdiEven'!$A$3:$A$77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'6.bArdiEven'!$C$3:$C$77</c:f>
              <c:numCache>
                <c:formatCode>General</c:formatCode>
                <c:ptCount val="75"/>
                <c:pt idx="0">
                  <c:v>1617</c:v>
                </c:pt>
                <c:pt idx="1">
                  <c:v>1337</c:v>
                </c:pt>
                <c:pt idx="2">
                  <c:v>1315</c:v>
                </c:pt>
                <c:pt idx="3">
                  <c:v>906</c:v>
                </c:pt>
                <c:pt idx="4">
                  <c:v>805</c:v>
                </c:pt>
                <c:pt idx="5">
                  <c:v>2103</c:v>
                </c:pt>
                <c:pt idx="6">
                  <c:v>2066</c:v>
                </c:pt>
                <c:pt idx="7">
                  <c:v>2462</c:v>
                </c:pt>
                <c:pt idx="8">
                  <c:v>962</c:v>
                </c:pt>
                <c:pt idx="9">
                  <c:v>2359</c:v>
                </c:pt>
                <c:pt idx="10">
                  <c:v>2272</c:v>
                </c:pt>
                <c:pt idx="11">
                  <c:v>1781</c:v>
                </c:pt>
                <c:pt idx="12">
                  <c:v>1467</c:v>
                </c:pt>
                <c:pt idx="13">
                  <c:v>3000</c:v>
                </c:pt>
                <c:pt idx="14">
                  <c:v>2503</c:v>
                </c:pt>
                <c:pt idx="15">
                  <c:v>2779</c:v>
                </c:pt>
                <c:pt idx="16">
                  <c:v>2070</c:v>
                </c:pt>
                <c:pt idx="17">
                  <c:v>2090</c:v>
                </c:pt>
                <c:pt idx="18">
                  <c:v>1681</c:v>
                </c:pt>
                <c:pt idx="19">
                  <c:v>2892</c:v>
                </c:pt>
                <c:pt idx="20">
                  <c:v>2849</c:v>
                </c:pt>
                <c:pt idx="21">
                  <c:v>3736</c:v>
                </c:pt>
                <c:pt idx="22">
                  <c:v>4377</c:v>
                </c:pt>
                <c:pt idx="23">
                  <c:v>2318</c:v>
                </c:pt>
                <c:pt idx="24">
                  <c:v>3562</c:v>
                </c:pt>
                <c:pt idx="25">
                  <c:v>2995</c:v>
                </c:pt>
                <c:pt idx="26">
                  <c:v>3900</c:v>
                </c:pt>
                <c:pt idx="27">
                  <c:v>2289</c:v>
                </c:pt>
                <c:pt idx="28">
                  <c:v>2924</c:v>
                </c:pt>
                <c:pt idx="29">
                  <c:v>4771</c:v>
                </c:pt>
                <c:pt idx="30">
                  <c:v>3463</c:v>
                </c:pt>
                <c:pt idx="31">
                  <c:v>2390</c:v>
                </c:pt>
                <c:pt idx="32">
                  <c:v>2292</c:v>
                </c:pt>
                <c:pt idx="33">
                  <c:v>3356</c:v>
                </c:pt>
                <c:pt idx="34">
                  <c:v>4470</c:v>
                </c:pt>
                <c:pt idx="35">
                  <c:v>2656</c:v>
                </c:pt>
                <c:pt idx="36">
                  <c:v>2957</c:v>
                </c:pt>
                <c:pt idx="37">
                  <c:v>5109</c:v>
                </c:pt>
                <c:pt idx="38">
                  <c:v>2936</c:v>
                </c:pt>
                <c:pt idx="39">
                  <c:v>5023</c:v>
                </c:pt>
                <c:pt idx="40">
                  <c:v>3400</c:v>
                </c:pt>
                <c:pt idx="41">
                  <c:v>4308</c:v>
                </c:pt>
                <c:pt idx="42">
                  <c:v>3544</c:v>
                </c:pt>
                <c:pt idx="43">
                  <c:v>2510</c:v>
                </c:pt>
                <c:pt idx="44">
                  <c:v>4412</c:v>
                </c:pt>
                <c:pt idx="45">
                  <c:v>4066</c:v>
                </c:pt>
                <c:pt idx="46">
                  <c:v>4832</c:v>
                </c:pt>
                <c:pt idx="47">
                  <c:v>4875</c:v>
                </c:pt>
                <c:pt idx="48">
                  <c:v>5667</c:v>
                </c:pt>
                <c:pt idx="49">
                  <c:v>6729</c:v>
                </c:pt>
                <c:pt idx="50">
                  <c:v>2576</c:v>
                </c:pt>
                <c:pt idx="51">
                  <c:v>3946</c:v>
                </c:pt>
                <c:pt idx="52">
                  <c:v>5108</c:v>
                </c:pt>
                <c:pt idx="53">
                  <c:v>4301</c:v>
                </c:pt>
                <c:pt idx="54">
                  <c:v>3341</c:v>
                </c:pt>
                <c:pt idx="55">
                  <c:v>3429</c:v>
                </c:pt>
                <c:pt idx="56">
                  <c:v>4438</c:v>
                </c:pt>
                <c:pt idx="57">
                  <c:v>6887</c:v>
                </c:pt>
                <c:pt idx="58">
                  <c:v>7290</c:v>
                </c:pt>
                <c:pt idx="59">
                  <c:v>5053</c:v>
                </c:pt>
                <c:pt idx="60">
                  <c:v>8022</c:v>
                </c:pt>
                <c:pt idx="61">
                  <c:v>5735</c:v>
                </c:pt>
                <c:pt idx="62">
                  <c:v>4336</c:v>
                </c:pt>
                <c:pt idx="63">
                  <c:v>5585</c:v>
                </c:pt>
                <c:pt idx="64">
                  <c:v>4895</c:v>
                </c:pt>
                <c:pt idx="65">
                  <c:v>8034</c:v>
                </c:pt>
                <c:pt idx="66">
                  <c:v>7610</c:v>
                </c:pt>
                <c:pt idx="67">
                  <c:v>5373</c:v>
                </c:pt>
                <c:pt idx="68">
                  <c:v>5071</c:v>
                </c:pt>
                <c:pt idx="69">
                  <c:v>5282</c:v>
                </c:pt>
                <c:pt idx="70">
                  <c:v>5150</c:v>
                </c:pt>
                <c:pt idx="71">
                  <c:v>7206</c:v>
                </c:pt>
                <c:pt idx="72">
                  <c:v>5724</c:v>
                </c:pt>
                <c:pt idx="73">
                  <c:v>5525</c:v>
                </c:pt>
                <c:pt idx="74">
                  <c:v>7869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27-4E3C-98A2-2E1A6B6B8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'6.bArdiEven'!$D$2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'6.bArdiEven'!$A$3:$A$77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'6.bArdiEven'!$D$3:$D$77</c:f>
              <c:numCache>
                <c:formatCode>General</c:formatCode>
                <c:ptCount val="75"/>
                <c:pt idx="0">
                  <c:v>805</c:v>
                </c:pt>
                <c:pt idx="1">
                  <c:v>1617</c:v>
                </c:pt>
                <c:pt idx="2">
                  <c:v>1337</c:v>
                </c:pt>
                <c:pt idx="3">
                  <c:v>1315</c:v>
                </c:pt>
                <c:pt idx="4">
                  <c:v>906</c:v>
                </c:pt>
                <c:pt idx="5">
                  <c:v>2066</c:v>
                </c:pt>
                <c:pt idx="6">
                  <c:v>2103</c:v>
                </c:pt>
                <c:pt idx="7">
                  <c:v>962</c:v>
                </c:pt>
                <c:pt idx="8">
                  <c:v>1781</c:v>
                </c:pt>
                <c:pt idx="9">
                  <c:v>2359</c:v>
                </c:pt>
                <c:pt idx="10">
                  <c:v>2462</c:v>
                </c:pt>
                <c:pt idx="11">
                  <c:v>2070</c:v>
                </c:pt>
                <c:pt idx="12">
                  <c:v>1681</c:v>
                </c:pt>
                <c:pt idx="13">
                  <c:v>3000</c:v>
                </c:pt>
                <c:pt idx="14">
                  <c:v>2272</c:v>
                </c:pt>
                <c:pt idx="15">
                  <c:v>1467</c:v>
                </c:pt>
                <c:pt idx="16">
                  <c:v>2090</c:v>
                </c:pt>
                <c:pt idx="17">
                  <c:v>2318</c:v>
                </c:pt>
                <c:pt idx="18">
                  <c:v>2849</c:v>
                </c:pt>
                <c:pt idx="19">
                  <c:v>2503</c:v>
                </c:pt>
                <c:pt idx="20">
                  <c:v>2779</c:v>
                </c:pt>
                <c:pt idx="21">
                  <c:v>3736</c:v>
                </c:pt>
                <c:pt idx="22">
                  <c:v>3562</c:v>
                </c:pt>
                <c:pt idx="23">
                  <c:v>2995</c:v>
                </c:pt>
                <c:pt idx="24">
                  <c:v>2892</c:v>
                </c:pt>
                <c:pt idx="25">
                  <c:v>3900</c:v>
                </c:pt>
                <c:pt idx="26">
                  <c:v>4377</c:v>
                </c:pt>
                <c:pt idx="27">
                  <c:v>2289</c:v>
                </c:pt>
                <c:pt idx="28">
                  <c:v>2292</c:v>
                </c:pt>
                <c:pt idx="29">
                  <c:v>3463</c:v>
                </c:pt>
                <c:pt idx="30">
                  <c:v>4470</c:v>
                </c:pt>
                <c:pt idx="31">
                  <c:v>2957</c:v>
                </c:pt>
                <c:pt idx="32">
                  <c:v>2924</c:v>
                </c:pt>
                <c:pt idx="33">
                  <c:v>4771</c:v>
                </c:pt>
                <c:pt idx="34">
                  <c:v>3356</c:v>
                </c:pt>
                <c:pt idx="35">
                  <c:v>2390</c:v>
                </c:pt>
                <c:pt idx="36">
                  <c:v>2656</c:v>
                </c:pt>
                <c:pt idx="37">
                  <c:v>5023</c:v>
                </c:pt>
                <c:pt idx="38">
                  <c:v>5109</c:v>
                </c:pt>
                <c:pt idx="39">
                  <c:v>3544</c:v>
                </c:pt>
                <c:pt idx="40">
                  <c:v>2510</c:v>
                </c:pt>
                <c:pt idx="41">
                  <c:v>4308</c:v>
                </c:pt>
                <c:pt idx="42">
                  <c:v>4412</c:v>
                </c:pt>
                <c:pt idx="43">
                  <c:v>2936</c:v>
                </c:pt>
                <c:pt idx="44">
                  <c:v>3400</c:v>
                </c:pt>
                <c:pt idx="45">
                  <c:v>4875</c:v>
                </c:pt>
                <c:pt idx="46">
                  <c:v>5667</c:v>
                </c:pt>
                <c:pt idx="47">
                  <c:v>2576</c:v>
                </c:pt>
                <c:pt idx="48">
                  <c:v>4066</c:v>
                </c:pt>
                <c:pt idx="49">
                  <c:v>5108</c:v>
                </c:pt>
                <c:pt idx="50">
                  <c:v>4832</c:v>
                </c:pt>
                <c:pt idx="51">
                  <c:v>3341</c:v>
                </c:pt>
                <c:pt idx="52">
                  <c:v>4301</c:v>
                </c:pt>
                <c:pt idx="53">
                  <c:v>4438</c:v>
                </c:pt>
                <c:pt idx="54">
                  <c:v>6729</c:v>
                </c:pt>
                <c:pt idx="55">
                  <c:v>3429</c:v>
                </c:pt>
                <c:pt idx="56">
                  <c:v>3946</c:v>
                </c:pt>
                <c:pt idx="57">
                  <c:v>7290</c:v>
                </c:pt>
                <c:pt idx="58">
                  <c:v>6887</c:v>
                </c:pt>
                <c:pt idx="59">
                  <c:v>5053</c:v>
                </c:pt>
                <c:pt idx="60">
                  <c:v>4336</c:v>
                </c:pt>
                <c:pt idx="61">
                  <c:v>7610</c:v>
                </c:pt>
                <c:pt idx="62">
                  <c:v>5373</c:v>
                </c:pt>
                <c:pt idx="63">
                  <c:v>5735</c:v>
                </c:pt>
                <c:pt idx="64">
                  <c:v>4895</c:v>
                </c:pt>
                <c:pt idx="65">
                  <c:v>8022</c:v>
                </c:pt>
                <c:pt idx="66">
                  <c:v>5585</c:v>
                </c:pt>
                <c:pt idx="67">
                  <c:v>5071</c:v>
                </c:pt>
                <c:pt idx="68">
                  <c:v>5150</c:v>
                </c:pt>
                <c:pt idx="69">
                  <c:v>5724</c:v>
                </c:pt>
                <c:pt idx="70">
                  <c:v>8034</c:v>
                </c:pt>
                <c:pt idx="71">
                  <c:v>5282</c:v>
                </c:pt>
                <c:pt idx="72">
                  <c:v>5525</c:v>
                </c:pt>
                <c:pt idx="73">
                  <c:v>7206</c:v>
                </c:pt>
                <c:pt idx="74">
                  <c:v>7869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D71-48A5-9958-CE663BEAF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'7.BookData75'!$B$1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'7.BookData75'!$K$1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'7.BookData75'!$K$2:$K$14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56C-AA16-1A882798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'7.BookData75'!$C$1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'7.BookData75'!$K$1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'7.BookData75'!$K$2:$K$14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0-4DF9-9BDF-851E7603B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'7.BookData75'!$D$1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'7.BookData75'!$K$1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'7.BookData75'!$K$2:$K$14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D-49F4-87EE-96C92871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'7.BookData75'!$B$1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'7.BookData75'!$A$3:$A$77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'7.BookData75'!$B$3:$B$77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7-4EB0-A59E-27776189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'7.BookData75'!$C$1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'7.BookData75'!$B$1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'7.BookData75'!$A$3:$A$77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'7.BookData75'!$C$3:$C$77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3-4A60-BD8E-082FB13C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'7.BookData75'!$D$1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'7.BookData75'!$B$1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'7.BookData75'!$A$3:$A$77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'7.BookData75'!$D$3:$D$77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EA-47FB-8E71-FC71380AE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'8.ArdiDataNew84'!$B$2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'8.ArdiDataNew84'!$K$1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'8.ArdiDataNew84'!$F$2:$F$14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'8.ArdiDataNew84'!$K$2:$K$14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0.23809523809523808</c:v>
                </c:pt>
                <c:pt idx="4">
                  <c:v>0.13095238095238096</c:v>
                </c:pt>
                <c:pt idx="5">
                  <c:v>0.11904761904761904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0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4-42E8-8562-841CDCD9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'8.ArdiDataNew84'!$C$2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'8.ArdiDataNew84'!$K$1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'8.ArdiDataNew84'!$F$2:$F$14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'8.ArdiDataNew84'!$K$2:$K$14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0.23809523809523808</c:v>
                </c:pt>
                <c:pt idx="4">
                  <c:v>0.13095238095238096</c:v>
                </c:pt>
                <c:pt idx="5">
                  <c:v>0.11904761904761904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0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D-4FEF-BDAE-290B25F6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'8.ArdiDataNew84'!$D$2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'8.ArdiDataNew84'!$K$1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'8.ArdiDataNew84'!$F$2:$F$14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'8.ArdiDataNew84'!$K$2:$K$14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0.23809523809523808</c:v>
                </c:pt>
                <c:pt idx="4">
                  <c:v>0.13095238095238096</c:v>
                </c:pt>
                <c:pt idx="5">
                  <c:v>0.11904761904761904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0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C-4696-8580-61712A32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'8.ArdiDataNew84'!$B$2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'8.ArdiDataNew84'!$B$2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'8.ArdiDataNew84'!$A$3:$A$86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'8.ArdiDataNew84'!$B$3:$B$86</c:f>
              <c:numCache>
                <c:formatCode>General</c:formatCode>
                <c:ptCount val="84"/>
                <c:pt idx="0">
                  <c:v>51</c:v>
                </c:pt>
                <c:pt idx="1">
                  <c:v>68</c:v>
                </c:pt>
                <c:pt idx="2">
                  <c:v>59</c:v>
                </c:pt>
                <c:pt idx="3">
                  <c:v>65</c:v>
                </c:pt>
                <c:pt idx="4">
                  <c:v>51</c:v>
                </c:pt>
                <c:pt idx="5">
                  <c:v>91</c:v>
                </c:pt>
                <c:pt idx="6">
                  <c:v>79</c:v>
                </c:pt>
                <c:pt idx="7">
                  <c:v>21</c:v>
                </c:pt>
                <c:pt idx="8">
                  <c:v>27</c:v>
                </c:pt>
                <c:pt idx="9">
                  <c:v>70</c:v>
                </c:pt>
                <c:pt idx="10">
                  <c:v>90</c:v>
                </c:pt>
                <c:pt idx="11">
                  <c:v>19</c:v>
                </c:pt>
                <c:pt idx="12">
                  <c:v>96</c:v>
                </c:pt>
                <c:pt idx="13">
                  <c:v>61</c:v>
                </c:pt>
                <c:pt idx="14">
                  <c:v>61</c:v>
                </c:pt>
                <c:pt idx="15">
                  <c:v>46</c:v>
                </c:pt>
                <c:pt idx="16">
                  <c:v>71</c:v>
                </c:pt>
                <c:pt idx="17">
                  <c:v>52</c:v>
                </c:pt>
                <c:pt idx="18">
                  <c:v>29</c:v>
                </c:pt>
                <c:pt idx="19">
                  <c:v>31</c:v>
                </c:pt>
                <c:pt idx="20">
                  <c:v>27</c:v>
                </c:pt>
                <c:pt idx="21">
                  <c:v>41</c:v>
                </c:pt>
                <c:pt idx="22">
                  <c:v>42</c:v>
                </c:pt>
                <c:pt idx="23">
                  <c:v>76</c:v>
                </c:pt>
                <c:pt idx="24">
                  <c:v>21</c:v>
                </c:pt>
                <c:pt idx="25">
                  <c:v>68</c:v>
                </c:pt>
                <c:pt idx="26">
                  <c:v>42</c:v>
                </c:pt>
                <c:pt idx="27">
                  <c:v>37</c:v>
                </c:pt>
                <c:pt idx="28">
                  <c:v>59</c:v>
                </c:pt>
                <c:pt idx="29">
                  <c:v>24</c:v>
                </c:pt>
                <c:pt idx="30">
                  <c:v>36</c:v>
                </c:pt>
                <c:pt idx="31">
                  <c:v>55</c:v>
                </c:pt>
                <c:pt idx="32">
                  <c:v>27</c:v>
                </c:pt>
                <c:pt idx="33">
                  <c:v>31</c:v>
                </c:pt>
                <c:pt idx="34">
                  <c:v>23</c:v>
                </c:pt>
                <c:pt idx="35">
                  <c:v>41</c:v>
                </c:pt>
                <c:pt idx="36">
                  <c:v>46</c:v>
                </c:pt>
                <c:pt idx="37">
                  <c:v>39</c:v>
                </c:pt>
                <c:pt idx="38">
                  <c:v>46</c:v>
                </c:pt>
                <c:pt idx="39">
                  <c:v>57</c:v>
                </c:pt>
                <c:pt idx="40">
                  <c:v>22</c:v>
                </c:pt>
                <c:pt idx="41">
                  <c:v>44</c:v>
                </c:pt>
                <c:pt idx="42">
                  <c:v>33</c:v>
                </c:pt>
                <c:pt idx="43">
                  <c:v>41</c:v>
                </c:pt>
                <c:pt idx="44">
                  <c:v>44</c:v>
                </c:pt>
                <c:pt idx="45">
                  <c:v>48</c:v>
                </c:pt>
                <c:pt idx="46">
                  <c:v>56</c:v>
                </c:pt>
                <c:pt idx="47">
                  <c:v>24</c:v>
                </c:pt>
                <c:pt idx="48">
                  <c:v>20</c:v>
                </c:pt>
                <c:pt idx="49">
                  <c:v>49</c:v>
                </c:pt>
                <c:pt idx="50">
                  <c:v>40</c:v>
                </c:pt>
                <c:pt idx="51">
                  <c:v>42</c:v>
                </c:pt>
                <c:pt idx="52">
                  <c:v>58</c:v>
                </c:pt>
                <c:pt idx="53">
                  <c:v>38</c:v>
                </c:pt>
                <c:pt idx="54">
                  <c:v>60</c:v>
                </c:pt>
                <c:pt idx="55">
                  <c:v>40</c:v>
                </c:pt>
                <c:pt idx="56">
                  <c:v>31</c:v>
                </c:pt>
                <c:pt idx="57">
                  <c:v>37</c:v>
                </c:pt>
                <c:pt idx="58">
                  <c:v>49</c:v>
                </c:pt>
                <c:pt idx="59">
                  <c:v>42</c:v>
                </c:pt>
                <c:pt idx="60">
                  <c:v>32</c:v>
                </c:pt>
                <c:pt idx="61">
                  <c:v>29</c:v>
                </c:pt>
                <c:pt idx="62">
                  <c:v>51</c:v>
                </c:pt>
                <c:pt idx="63">
                  <c:v>67</c:v>
                </c:pt>
                <c:pt idx="64">
                  <c:v>39</c:v>
                </c:pt>
                <c:pt idx="65">
                  <c:v>27</c:v>
                </c:pt>
                <c:pt idx="66">
                  <c:v>35</c:v>
                </c:pt>
                <c:pt idx="67">
                  <c:v>46</c:v>
                </c:pt>
                <c:pt idx="68">
                  <c:v>51</c:v>
                </c:pt>
                <c:pt idx="69">
                  <c:v>47</c:v>
                </c:pt>
                <c:pt idx="70">
                  <c:v>61</c:v>
                </c:pt>
                <c:pt idx="71">
                  <c:v>72</c:v>
                </c:pt>
                <c:pt idx="72">
                  <c:v>48</c:v>
                </c:pt>
                <c:pt idx="73">
                  <c:v>58</c:v>
                </c:pt>
                <c:pt idx="74">
                  <c:v>42</c:v>
                </c:pt>
                <c:pt idx="75">
                  <c:v>77</c:v>
                </c:pt>
                <c:pt idx="76">
                  <c:v>43</c:v>
                </c:pt>
                <c:pt idx="77">
                  <c:v>33</c:v>
                </c:pt>
                <c:pt idx="78">
                  <c:v>24</c:v>
                </c:pt>
                <c:pt idx="79">
                  <c:v>41</c:v>
                </c:pt>
                <c:pt idx="80">
                  <c:v>52</c:v>
                </c:pt>
                <c:pt idx="81">
                  <c:v>42</c:v>
                </c:pt>
                <c:pt idx="82">
                  <c:v>34</c:v>
                </c:pt>
                <c:pt idx="83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4-4F4D-93D1-695FECD8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'8.ArdiDataNew84'!$C$2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'8.ArdiDataNew84'!$C$2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'8.ArdiDataNew84'!$A$3:$A$86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'8.ArdiDataNew84'!$C$3:$C$86</c:f>
              <c:numCache>
                <c:formatCode>General</c:formatCode>
                <c:ptCount val="8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29</c:v>
                </c:pt>
                <c:pt idx="14">
                  <c:v>29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39</c:v>
                </c:pt>
                <c:pt idx="30">
                  <c:v>40</c:v>
                </c:pt>
                <c:pt idx="31">
                  <c:v>40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44</c:v>
                </c:pt>
                <c:pt idx="45">
                  <c:v>46</c:v>
                </c:pt>
                <c:pt idx="46">
                  <c:v>46</c:v>
                </c:pt>
                <c:pt idx="47">
                  <c:v>46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48</c:v>
                </c:pt>
                <c:pt idx="52">
                  <c:v>49</c:v>
                </c:pt>
                <c:pt idx="53">
                  <c:v>49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52</c:v>
                </c:pt>
                <c:pt idx="59">
                  <c:v>52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58</c:v>
                </c:pt>
                <c:pt idx="65">
                  <c:v>59</c:v>
                </c:pt>
                <c:pt idx="66">
                  <c:v>59</c:v>
                </c:pt>
                <c:pt idx="67">
                  <c:v>60</c:v>
                </c:pt>
                <c:pt idx="68">
                  <c:v>61</c:v>
                </c:pt>
                <c:pt idx="69">
                  <c:v>61</c:v>
                </c:pt>
                <c:pt idx="70">
                  <c:v>61</c:v>
                </c:pt>
                <c:pt idx="71">
                  <c:v>65</c:v>
                </c:pt>
                <c:pt idx="72">
                  <c:v>67</c:v>
                </c:pt>
                <c:pt idx="73">
                  <c:v>68</c:v>
                </c:pt>
                <c:pt idx="74">
                  <c:v>68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76</c:v>
                </c:pt>
                <c:pt idx="79">
                  <c:v>77</c:v>
                </c:pt>
                <c:pt idx="80">
                  <c:v>79</c:v>
                </c:pt>
                <c:pt idx="81">
                  <c:v>90</c:v>
                </c:pt>
                <c:pt idx="82">
                  <c:v>91</c:v>
                </c:pt>
                <c:pt idx="83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0-408B-B78A-C07B332E2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'8.ArdiDataNew84'!$D$2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'8.ArdiDataNew84'!$D$2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'8.ArdiDataNew84'!$A$3:$A$86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'8.ArdiDataNew84'!$D$3:$D$86</c:f>
              <c:numCache>
                <c:formatCode>General</c:formatCode>
                <c:ptCount val="84"/>
                <c:pt idx="0">
                  <c:v>24</c:v>
                </c:pt>
                <c:pt idx="1">
                  <c:v>27</c:v>
                </c:pt>
                <c:pt idx="2">
                  <c:v>31</c:v>
                </c:pt>
                <c:pt idx="3">
                  <c:v>20</c:v>
                </c:pt>
                <c:pt idx="4">
                  <c:v>27</c:v>
                </c:pt>
                <c:pt idx="5">
                  <c:v>41</c:v>
                </c:pt>
                <c:pt idx="6">
                  <c:v>41</c:v>
                </c:pt>
                <c:pt idx="7">
                  <c:v>19</c:v>
                </c:pt>
                <c:pt idx="8">
                  <c:v>21</c:v>
                </c:pt>
                <c:pt idx="9">
                  <c:v>33</c:v>
                </c:pt>
                <c:pt idx="10">
                  <c:v>46</c:v>
                </c:pt>
                <c:pt idx="11">
                  <c:v>27</c:v>
                </c:pt>
                <c:pt idx="12">
                  <c:v>22</c:v>
                </c:pt>
                <c:pt idx="13">
                  <c:v>29</c:v>
                </c:pt>
                <c:pt idx="14">
                  <c:v>52</c:v>
                </c:pt>
                <c:pt idx="15">
                  <c:v>37</c:v>
                </c:pt>
                <c:pt idx="16">
                  <c:v>23</c:v>
                </c:pt>
                <c:pt idx="17">
                  <c:v>31</c:v>
                </c:pt>
                <c:pt idx="18">
                  <c:v>55</c:v>
                </c:pt>
                <c:pt idx="19">
                  <c:v>31</c:v>
                </c:pt>
                <c:pt idx="20">
                  <c:v>32</c:v>
                </c:pt>
                <c:pt idx="21">
                  <c:v>35</c:v>
                </c:pt>
                <c:pt idx="22">
                  <c:v>49</c:v>
                </c:pt>
                <c:pt idx="23">
                  <c:v>24</c:v>
                </c:pt>
                <c:pt idx="24">
                  <c:v>21</c:v>
                </c:pt>
                <c:pt idx="25">
                  <c:v>42</c:v>
                </c:pt>
                <c:pt idx="26">
                  <c:v>47</c:v>
                </c:pt>
                <c:pt idx="27">
                  <c:v>24</c:v>
                </c:pt>
                <c:pt idx="28">
                  <c:v>33</c:v>
                </c:pt>
                <c:pt idx="29">
                  <c:v>46</c:v>
                </c:pt>
                <c:pt idx="30">
                  <c:v>58</c:v>
                </c:pt>
                <c:pt idx="31">
                  <c:v>40</c:v>
                </c:pt>
                <c:pt idx="32">
                  <c:v>42</c:v>
                </c:pt>
                <c:pt idx="33">
                  <c:v>56</c:v>
                </c:pt>
                <c:pt idx="34">
                  <c:v>67</c:v>
                </c:pt>
                <c:pt idx="35">
                  <c:v>27</c:v>
                </c:pt>
                <c:pt idx="36">
                  <c:v>34</c:v>
                </c:pt>
                <c:pt idx="37">
                  <c:v>42</c:v>
                </c:pt>
                <c:pt idx="38">
                  <c:v>48</c:v>
                </c:pt>
                <c:pt idx="39">
                  <c:v>38</c:v>
                </c:pt>
                <c:pt idx="40">
                  <c:v>29</c:v>
                </c:pt>
                <c:pt idx="41">
                  <c:v>59</c:v>
                </c:pt>
                <c:pt idx="42">
                  <c:v>72</c:v>
                </c:pt>
                <c:pt idx="43">
                  <c:v>37</c:v>
                </c:pt>
                <c:pt idx="44">
                  <c:v>41</c:v>
                </c:pt>
                <c:pt idx="45">
                  <c:v>51</c:v>
                </c:pt>
                <c:pt idx="46">
                  <c:v>70</c:v>
                </c:pt>
                <c:pt idx="47">
                  <c:v>36</c:v>
                </c:pt>
                <c:pt idx="48">
                  <c:v>40</c:v>
                </c:pt>
                <c:pt idx="49">
                  <c:v>48</c:v>
                </c:pt>
                <c:pt idx="50">
                  <c:v>61</c:v>
                </c:pt>
                <c:pt idx="51">
                  <c:v>51</c:v>
                </c:pt>
                <c:pt idx="52">
                  <c:v>46</c:v>
                </c:pt>
                <c:pt idx="53">
                  <c:v>52</c:v>
                </c:pt>
                <c:pt idx="54">
                  <c:v>76</c:v>
                </c:pt>
                <c:pt idx="55">
                  <c:v>44</c:v>
                </c:pt>
                <c:pt idx="56">
                  <c:v>44</c:v>
                </c:pt>
                <c:pt idx="57">
                  <c:v>42</c:v>
                </c:pt>
                <c:pt idx="58">
                  <c:v>77</c:v>
                </c:pt>
                <c:pt idx="59">
                  <c:v>39</c:v>
                </c:pt>
                <c:pt idx="60">
                  <c:v>49</c:v>
                </c:pt>
                <c:pt idx="61">
                  <c:v>61</c:v>
                </c:pt>
                <c:pt idx="62">
                  <c:v>68</c:v>
                </c:pt>
                <c:pt idx="63">
                  <c:v>39</c:v>
                </c:pt>
                <c:pt idx="64">
                  <c:v>42</c:v>
                </c:pt>
                <c:pt idx="65">
                  <c:v>65</c:v>
                </c:pt>
                <c:pt idx="66">
                  <c:v>71</c:v>
                </c:pt>
                <c:pt idx="67">
                  <c:v>51</c:v>
                </c:pt>
                <c:pt idx="68">
                  <c:v>59</c:v>
                </c:pt>
                <c:pt idx="69">
                  <c:v>51</c:v>
                </c:pt>
                <c:pt idx="70">
                  <c:v>68</c:v>
                </c:pt>
                <c:pt idx="71">
                  <c:v>37</c:v>
                </c:pt>
                <c:pt idx="72">
                  <c:v>60</c:v>
                </c:pt>
                <c:pt idx="73">
                  <c:v>57</c:v>
                </c:pt>
                <c:pt idx="74">
                  <c:v>91</c:v>
                </c:pt>
                <c:pt idx="75">
                  <c:v>43</c:v>
                </c:pt>
                <c:pt idx="76">
                  <c:v>61</c:v>
                </c:pt>
                <c:pt idx="77">
                  <c:v>58</c:v>
                </c:pt>
                <c:pt idx="78">
                  <c:v>96</c:v>
                </c:pt>
                <c:pt idx="79">
                  <c:v>42</c:v>
                </c:pt>
                <c:pt idx="80">
                  <c:v>46</c:v>
                </c:pt>
                <c:pt idx="81">
                  <c:v>79</c:v>
                </c:pt>
                <c:pt idx="82">
                  <c:v>90</c:v>
                </c:pt>
                <c:pt idx="83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8-4F4A-A7B0-DFE02A80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'8.ArdiDataNew84'!$E$2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'8.ArdiDataNew84'!$E$2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'8.ArdiDataNew84'!$A$3:$A$86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'8.ArdiDataNew84'!$E$3:$E$86</c:f>
              <c:numCache>
                <c:formatCode>General</c:formatCode>
                <c:ptCount val="84"/>
                <c:pt idx="0">
                  <c:v>31</c:v>
                </c:pt>
                <c:pt idx="1">
                  <c:v>61</c:v>
                </c:pt>
                <c:pt idx="2">
                  <c:v>68</c:v>
                </c:pt>
                <c:pt idx="3">
                  <c:v>19</c:v>
                </c:pt>
                <c:pt idx="4">
                  <c:v>32</c:v>
                </c:pt>
                <c:pt idx="5">
                  <c:v>77</c:v>
                </c:pt>
                <c:pt idx="6">
                  <c:v>43</c:v>
                </c:pt>
                <c:pt idx="7">
                  <c:v>27</c:v>
                </c:pt>
                <c:pt idx="8">
                  <c:v>41</c:v>
                </c:pt>
                <c:pt idx="9">
                  <c:v>60</c:v>
                </c:pt>
                <c:pt idx="10">
                  <c:v>76</c:v>
                </c:pt>
                <c:pt idx="11">
                  <c:v>35</c:v>
                </c:pt>
                <c:pt idx="12">
                  <c:v>42</c:v>
                </c:pt>
                <c:pt idx="13">
                  <c:v>47</c:v>
                </c:pt>
                <c:pt idx="14">
                  <c:v>56</c:v>
                </c:pt>
                <c:pt idx="15">
                  <c:v>40</c:v>
                </c:pt>
                <c:pt idx="16">
                  <c:v>36</c:v>
                </c:pt>
                <c:pt idx="17">
                  <c:v>79</c:v>
                </c:pt>
                <c:pt idx="18">
                  <c:v>90</c:v>
                </c:pt>
                <c:pt idx="19">
                  <c:v>41</c:v>
                </c:pt>
                <c:pt idx="20">
                  <c:v>27</c:v>
                </c:pt>
                <c:pt idx="21">
                  <c:v>70</c:v>
                </c:pt>
                <c:pt idx="22">
                  <c:v>65</c:v>
                </c:pt>
                <c:pt idx="23">
                  <c:v>20</c:v>
                </c:pt>
                <c:pt idx="24">
                  <c:v>31</c:v>
                </c:pt>
                <c:pt idx="25">
                  <c:v>96</c:v>
                </c:pt>
                <c:pt idx="26">
                  <c:v>46</c:v>
                </c:pt>
                <c:pt idx="27">
                  <c:v>37</c:v>
                </c:pt>
                <c:pt idx="28">
                  <c:v>38</c:v>
                </c:pt>
                <c:pt idx="29">
                  <c:v>51</c:v>
                </c:pt>
                <c:pt idx="30">
                  <c:v>68</c:v>
                </c:pt>
                <c:pt idx="31">
                  <c:v>22</c:v>
                </c:pt>
                <c:pt idx="32">
                  <c:v>27</c:v>
                </c:pt>
                <c:pt idx="33">
                  <c:v>55</c:v>
                </c:pt>
                <c:pt idx="34">
                  <c:v>52</c:v>
                </c:pt>
                <c:pt idx="35">
                  <c:v>39</c:v>
                </c:pt>
                <c:pt idx="36">
                  <c:v>24</c:v>
                </c:pt>
                <c:pt idx="37">
                  <c:v>49</c:v>
                </c:pt>
                <c:pt idx="38">
                  <c:v>46</c:v>
                </c:pt>
                <c:pt idx="39">
                  <c:v>41</c:v>
                </c:pt>
                <c:pt idx="40">
                  <c:v>42</c:v>
                </c:pt>
                <c:pt idx="41">
                  <c:v>59</c:v>
                </c:pt>
                <c:pt idx="42">
                  <c:v>61</c:v>
                </c:pt>
                <c:pt idx="43">
                  <c:v>33</c:v>
                </c:pt>
                <c:pt idx="44">
                  <c:v>33</c:v>
                </c:pt>
                <c:pt idx="45">
                  <c:v>72</c:v>
                </c:pt>
                <c:pt idx="46">
                  <c:v>46</c:v>
                </c:pt>
                <c:pt idx="47">
                  <c:v>21</c:v>
                </c:pt>
                <c:pt idx="48">
                  <c:v>24</c:v>
                </c:pt>
                <c:pt idx="49">
                  <c:v>49</c:v>
                </c:pt>
                <c:pt idx="50">
                  <c:v>48</c:v>
                </c:pt>
                <c:pt idx="51">
                  <c:v>27</c:v>
                </c:pt>
                <c:pt idx="52">
                  <c:v>40</c:v>
                </c:pt>
                <c:pt idx="53">
                  <c:v>59</c:v>
                </c:pt>
                <c:pt idx="54">
                  <c:v>44</c:v>
                </c:pt>
                <c:pt idx="55">
                  <c:v>42</c:v>
                </c:pt>
                <c:pt idx="56">
                  <c:v>34</c:v>
                </c:pt>
                <c:pt idx="57">
                  <c:v>61</c:v>
                </c:pt>
                <c:pt idx="58">
                  <c:v>51</c:v>
                </c:pt>
                <c:pt idx="59">
                  <c:v>41</c:v>
                </c:pt>
                <c:pt idx="60">
                  <c:v>29</c:v>
                </c:pt>
                <c:pt idx="61">
                  <c:v>58</c:v>
                </c:pt>
                <c:pt idx="62">
                  <c:v>67</c:v>
                </c:pt>
                <c:pt idx="63">
                  <c:v>29</c:v>
                </c:pt>
                <c:pt idx="64">
                  <c:v>42</c:v>
                </c:pt>
                <c:pt idx="65">
                  <c:v>48</c:v>
                </c:pt>
                <c:pt idx="66">
                  <c:v>51</c:v>
                </c:pt>
                <c:pt idx="67">
                  <c:v>37</c:v>
                </c:pt>
                <c:pt idx="68">
                  <c:v>42</c:v>
                </c:pt>
                <c:pt idx="69">
                  <c:v>46</c:v>
                </c:pt>
                <c:pt idx="70">
                  <c:v>44</c:v>
                </c:pt>
                <c:pt idx="71">
                  <c:v>37</c:v>
                </c:pt>
                <c:pt idx="72">
                  <c:v>42</c:v>
                </c:pt>
                <c:pt idx="73">
                  <c:v>52</c:v>
                </c:pt>
                <c:pt idx="74">
                  <c:v>51</c:v>
                </c:pt>
                <c:pt idx="75">
                  <c:v>39</c:v>
                </c:pt>
                <c:pt idx="76">
                  <c:v>21</c:v>
                </c:pt>
                <c:pt idx="77">
                  <c:v>71</c:v>
                </c:pt>
                <c:pt idx="78">
                  <c:v>91</c:v>
                </c:pt>
                <c:pt idx="79">
                  <c:v>31</c:v>
                </c:pt>
                <c:pt idx="80">
                  <c:v>24</c:v>
                </c:pt>
                <c:pt idx="81">
                  <c:v>58</c:v>
                </c:pt>
                <c:pt idx="82">
                  <c:v>57</c:v>
                </c:pt>
                <c:pt idx="83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0-497C-BEB6-80CC2BBB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'8.ArdiDataNew84'!$E$2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'8.ArdiDataNew84'!$K$1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'8.ArdiDataNew84'!$F$2:$F$14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'8.ArdiDataNew84'!$K$2:$K$14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0.23809523809523808</c:v>
                </c:pt>
                <c:pt idx="4">
                  <c:v>0.13095238095238096</c:v>
                </c:pt>
                <c:pt idx="5">
                  <c:v>0.11904761904761904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0</c:v>
                </c:pt>
                <c:pt idx="9">
                  <c:v>2.3809523809523808E-2</c:v>
                </c:pt>
                <c:pt idx="10">
                  <c:v>1.1904761904761904E-2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5E1-8649-96D6BACF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'8.ArdiDataNew84'!$B$2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'8.ArdiDataNew84'!$B$2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'8.ArdiDataNew84'!$A$98:$A$181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'8.ArdiDataNew84'!$B$98:$B$181</c:f>
              <c:numCache>
                <c:formatCode>General</c:formatCode>
                <c:ptCount val="84"/>
                <c:pt idx="0">
                  <c:v>51</c:v>
                </c:pt>
                <c:pt idx="1">
                  <c:v>119</c:v>
                </c:pt>
                <c:pt idx="2">
                  <c:v>178</c:v>
                </c:pt>
                <c:pt idx="3">
                  <c:v>243</c:v>
                </c:pt>
                <c:pt idx="4">
                  <c:v>294</c:v>
                </c:pt>
                <c:pt idx="5">
                  <c:v>385</c:v>
                </c:pt>
                <c:pt idx="6">
                  <c:v>464</c:v>
                </c:pt>
                <c:pt idx="7">
                  <c:v>485</c:v>
                </c:pt>
                <c:pt idx="8">
                  <c:v>512</c:v>
                </c:pt>
                <c:pt idx="9">
                  <c:v>582</c:v>
                </c:pt>
                <c:pt idx="10">
                  <c:v>672</c:v>
                </c:pt>
                <c:pt idx="11">
                  <c:v>691</c:v>
                </c:pt>
                <c:pt idx="12">
                  <c:v>787</c:v>
                </c:pt>
                <c:pt idx="13">
                  <c:v>848</c:v>
                </c:pt>
                <c:pt idx="14">
                  <c:v>909</c:v>
                </c:pt>
                <c:pt idx="15">
                  <c:v>955</c:v>
                </c:pt>
                <c:pt idx="16">
                  <c:v>1026</c:v>
                </c:pt>
                <c:pt idx="17">
                  <c:v>1078</c:v>
                </c:pt>
                <c:pt idx="18">
                  <c:v>1107</c:v>
                </c:pt>
                <c:pt idx="19">
                  <c:v>1138</c:v>
                </c:pt>
                <c:pt idx="20">
                  <c:v>1165</c:v>
                </c:pt>
                <c:pt idx="21">
                  <c:v>1206</c:v>
                </c:pt>
                <c:pt idx="22">
                  <c:v>1248</c:v>
                </c:pt>
                <c:pt idx="23">
                  <c:v>1324</c:v>
                </c:pt>
                <c:pt idx="24">
                  <c:v>1345</c:v>
                </c:pt>
                <c:pt idx="25">
                  <c:v>1413</c:v>
                </c:pt>
                <c:pt idx="26">
                  <c:v>1455</c:v>
                </c:pt>
                <c:pt idx="27">
                  <c:v>1492</c:v>
                </c:pt>
                <c:pt idx="28">
                  <c:v>1551</c:v>
                </c:pt>
                <c:pt idx="29">
                  <c:v>1575</c:v>
                </c:pt>
                <c:pt idx="30">
                  <c:v>1611</c:v>
                </c:pt>
                <c:pt idx="31">
                  <c:v>1666</c:v>
                </c:pt>
                <c:pt idx="32">
                  <c:v>1693</c:v>
                </c:pt>
                <c:pt idx="33">
                  <c:v>1724</c:v>
                </c:pt>
                <c:pt idx="34">
                  <c:v>1747</c:v>
                </c:pt>
                <c:pt idx="35">
                  <c:v>1788</c:v>
                </c:pt>
                <c:pt idx="36">
                  <c:v>1834</c:v>
                </c:pt>
                <c:pt idx="37">
                  <c:v>1873</c:v>
                </c:pt>
                <c:pt idx="38">
                  <c:v>1919</c:v>
                </c:pt>
                <c:pt idx="39">
                  <c:v>1976</c:v>
                </c:pt>
                <c:pt idx="40">
                  <c:v>1998</c:v>
                </c:pt>
                <c:pt idx="41">
                  <c:v>2042</c:v>
                </c:pt>
                <c:pt idx="42">
                  <c:v>2075</c:v>
                </c:pt>
                <c:pt idx="43">
                  <c:v>2116</c:v>
                </c:pt>
                <c:pt idx="44">
                  <c:v>2160</c:v>
                </c:pt>
                <c:pt idx="45">
                  <c:v>2208</c:v>
                </c:pt>
                <c:pt idx="46">
                  <c:v>2264</c:v>
                </c:pt>
                <c:pt idx="47">
                  <c:v>2288</c:v>
                </c:pt>
                <c:pt idx="48">
                  <c:v>2308</c:v>
                </c:pt>
                <c:pt idx="49">
                  <c:v>2357</c:v>
                </c:pt>
                <c:pt idx="50">
                  <c:v>2397</c:v>
                </c:pt>
                <c:pt idx="51">
                  <c:v>2439</c:v>
                </c:pt>
                <c:pt idx="52">
                  <c:v>2497</c:v>
                </c:pt>
                <c:pt idx="53">
                  <c:v>2535</c:v>
                </c:pt>
                <c:pt idx="54">
                  <c:v>2595</c:v>
                </c:pt>
                <c:pt idx="55">
                  <c:v>2635</c:v>
                </c:pt>
                <c:pt idx="56">
                  <c:v>2666</c:v>
                </c:pt>
                <c:pt idx="57">
                  <c:v>2703</c:v>
                </c:pt>
                <c:pt idx="58">
                  <c:v>2752</c:v>
                </c:pt>
                <c:pt idx="59">
                  <c:v>2794</c:v>
                </c:pt>
                <c:pt idx="60">
                  <c:v>2826</c:v>
                </c:pt>
                <c:pt idx="61">
                  <c:v>2855</c:v>
                </c:pt>
                <c:pt idx="62">
                  <c:v>2906</c:v>
                </c:pt>
                <c:pt idx="63">
                  <c:v>2973</c:v>
                </c:pt>
                <c:pt idx="64">
                  <c:v>3012</c:v>
                </c:pt>
                <c:pt idx="65">
                  <c:v>3039</c:v>
                </c:pt>
                <c:pt idx="66">
                  <c:v>3074</c:v>
                </c:pt>
                <c:pt idx="67">
                  <c:v>3120</c:v>
                </c:pt>
                <c:pt idx="68">
                  <c:v>3171</c:v>
                </c:pt>
                <c:pt idx="69">
                  <c:v>3218</c:v>
                </c:pt>
                <c:pt idx="70">
                  <c:v>3279</c:v>
                </c:pt>
                <c:pt idx="71">
                  <c:v>3351</c:v>
                </c:pt>
                <c:pt idx="72">
                  <c:v>3399</c:v>
                </c:pt>
                <c:pt idx="73">
                  <c:v>3457</c:v>
                </c:pt>
                <c:pt idx="74">
                  <c:v>3499</c:v>
                </c:pt>
                <c:pt idx="75">
                  <c:v>3576</c:v>
                </c:pt>
                <c:pt idx="76">
                  <c:v>3619</c:v>
                </c:pt>
                <c:pt idx="77">
                  <c:v>3652</c:v>
                </c:pt>
                <c:pt idx="78">
                  <c:v>3676</c:v>
                </c:pt>
                <c:pt idx="79">
                  <c:v>3717</c:v>
                </c:pt>
                <c:pt idx="80">
                  <c:v>3769</c:v>
                </c:pt>
                <c:pt idx="81">
                  <c:v>3811</c:v>
                </c:pt>
                <c:pt idx="82">
                  <c:v>3845</c:v>
                </c:pt>
                <c:pt idx="83">
                  <c:v>3882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6-4F6D-BDD0-7145E25D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'8.ArdiDataNew84'!$C$2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'8.ArdiDataNew84'!$C$2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'8.ArdiDataNew84'!$A$98:$A$181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'8.ArdiDataNew84'!$C$98:$C$181</c:f>
              <c:numCache>
                <c:formatCode>General</c:formatCode>
                <c:ptCount val="84"/>
                <c:pt idx="0">
                  <c:v>19</c:v>
                </c:pt>
                <c:pt idx="1">
                  <c:v>39</c:v>
                </c:pt>
                <c:pt idx="2">
                  <c:v>60</c:v>
                </c:pt>
                <c:pt idx="3">
                  <c:v>81</c:v>
                </c:pt>
                <c:pt idx="4">
                  <c:v>103</c:v>
                </c:pt>
                <c:pt idx="5">
                  <c:v>126</c:v>
                </c:pt>
                <c:pt idx="6">
                  <c:v>150</c:v>
                </c:pt>
                <c:pt idx="7">
                  <c:v>174</c:v>
                </c:pt>
                <c:pt idx="8">
                  <c:v>198</c:v>
                </c:pt>
                <c:pt idx="9">
                  <c:v>225</c:v>
                </c:pt>
                <c:pt idx="10">
                  <c:v>252</c:v>
                </c:pt>
                <c:pt idx="11">
                  <c:v>279</c:v>
                </c:pt>
                <c:pt idx="12">
                  <c:v>306</c:v>
                </c:pt>
                <c:pt idx="13">
                  <c:v>335</c:v>
                </c:pt>
                <c:pt idx="14">
                  <c:v>364</c:v>
                </c:pt>
                <c:pt idx="15">
                  <c:v>395</c:v>
                </c:pt>
                <c:pt idx="16">
                  <c:v>426</c:v>
                </c:pt>
                <c:pt idx="17">
                  <c:v>457</c:v>
                </c:pt>
                <c:pt idx="18">
                  <c:v>489</c:v>
                </c:pt>
                <c:pt idx="19">
                  <c:v>522</c:v>
                </c:pt>
                <c:pt idx="20">
                  <c:v>555</c:v>
                </c:pt>
                <c:pt idx="21">
                  <c:v>589</c:v>
                </c:pt>
                <c:pt idx="22">
                  <c:v>624</c:v>
                </c:pt>
                <c:pt idx="23">
                  <c:v>660</c:v>
                </c:pt>
                <c:pt idx="24">
                  <c:v>697</c:v>
                </c:pt>
                <c:pt idx="25">
                  <c:v>734</c:v>
                </c:pt>
                <c:pt idx="26">
                  <c:v>771</c:v>
                </c:pt>
                <c:pt idx="27">
                  <c:v>809</c:v>
                </c:pt>
                <c:pt idx="28">
                  <c:v>848</c:v>
                </c:pt>
                <c:pt idx="29">
                  <c:v>887</c:v>
                </c:pt>
                <c:pt idx="30">
                  <c:v>927</c:v>
                </c:pt>
                <c:pt idx="31">
                  <c:v>967</c:v>
                </c:pt>
                <c:pt idx="32">
                  <c:v>1008</c:v>
                </c:pt>
                <c:pt idx="33">
                  <c:v>1049</c:v>
                </c:pt>
                <c:pt idx="34">
                  <c:v>1090</c:v>
                </c:pt>
                <c:pt idx="35">
                  <c:v>1131</c:v>
                </c:pt>
                <c:pt idx="36">
                  <c:v>1173</c:v>
                </c:pt>
                <c:pt idx="37">
                  <c:v>1215</c:v>
                </c:pt>
                <c:pt idx="38">
                  <c:v>1257</c:v>
                </c:pt>
                <c:pt idx="39">
                  <c:v>1299</c:v>
                </c:pt>
                <c:pt idx="40">
                  <c:v>1341</c:v>
                </c:pt>
                <c:pt idx="41">
                  <c:v>1383</c:v>
                </c:pt>
                <c:pt idx="42">
                  <c:v>1426</c:v>
                </c:pt>
                <c:pt idx="43">
                  <c:v>1470</c:v>
                </c:pt>
                <c:pt idx="44">
                  <c:v>1514</c:v>
                </c:pt>
                <c:pt idx="45">
                  <c:v>1560</c:v>
                </c:pt>
                <c:pt idx="46">
                  <c:v>1606</c:v>
                </c:pt>
                <c:pt idx="47">
                  <c:v>1652</c:v>
                </c:pt>
                <c:pt idx="48">
                  <c:v>1698</c:v>
                </c:pt>
                <c:pt idx="49">
                  <c:v>1745</c:v>
                </c:pt>
                <c:pt idx="50">
                  <c:v>1793</c:v>
                </c:pt>
                <c:pt idx="51">
                  <c:v>1841</c:v>
                </c:pt>
                <c:pt idx="52">
                  <c:v>1890</c:v>
                </c:pt>
                <c:pt idx="53">
                  <c:v>1939</c:v>
                </c:pt>
                <c:pt idx="54">
                  <c:v>1990</c:v>
                </c:pt>
                <c:pt idx="55">
                  <c:v>2041</c:v>
                </c:pt>
                <c:pt idx="56">
                  <c:v>2092</c:v>
                </c:pt>
                <c:pt idx="57">
                  <c:v>2143</c:v>
                </c:pt>
                <c:pt idx="58">
                  <c:v>2195</c:v>
                </c:pt>
                <c:pt idx="59">
                  <c:v>2247</c:v>
                </c:pt>
                <c:pt idx="60">
                  <c:v>2302</c:v>
                </c:pt>
                <c:pt idx="61">
                  <c:v>2358</c:v>
                </c:pt>
                <c:pt idx="62">
                  <c:v>2415</c:v>
                </c:pt>
                <c:pt idx="63">
                  <c:v>2473</c:v>
                </c:pt>
                <c:pt idx="64">
                  <c:v>2531</c:v>
                </c:pt>
                <c:pt idx="65">
                  <c:v>2590</c:v>
                </c:pt>
                <c:pt idx="66">
                  <c:v>2649</c:v>
                </c:pt>
                <c:pt idx="67">
                  <c:v>2709</c:v>
                </c:pt>
                <c:pt idx="68">
                  <c:v>2770</c:v>
                </c:pt>
                <c:pt idx="69">
                  <c:v>2831</c:v>
                </c:pt>
                <c:pt idx="70">
                  <c:v>2892</c:v>
                </c:pt>
                <c:pt idx="71">
                  <c:v>2957</c:v>
                </c:pt>
                <c:pt idx="72">
                  <c:v>3024</c:v>
                </c:pt>
                <c:pt idx="73">
                  <c:v>3092</c:v>
                </c:pt>
                <c:pt idx="74">
                  <c:v>3160</c:v>
                </c:pt>
                <c:pt idx="75">
                  <c:v>3230</c:v>
                </c:pt>
                <c:pt idx="76">
                  <c:v>3301</c:v>
                </c:pt>
                <c:pt idx="77">
                  <c:v>3373</c:v>
                </c:pt>
                <c:pt idx="78">
                  <c:v>3449</c:v>
                </c:pt>
                <c:pt idx="79">
                  <c:v>3526</c:v>
                </c:pt>
                <c:pt idx="80">
                  <c:v>3605</c:v>
                </c:pt>
                <c:pt idx="81">
                  <c:v>3695</c:v>
                </c:pt>
                <c:pt idx="82">
                  <c:v>3786</c:v>
                </c:pt>
                <c:pt idx="83">
                  <c:v>3882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E-428F-83D4-7B76495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'8.ArdiDataNew84'!$D$2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'8.ArdiDataNew84'!$D$2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'8.ArdiDataNew84'!$A$98:$A$181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'8.ArdiDataNew84'!$D$98:$D$181</c:f>
              <c:numCache>
                <c:formatCode>General</c:formatCode>
                <c:ptCount val="84"/>
                <c:pt idx="0">
                  <c:v>24</c:v>
                </c:pt>
                <c:pt idx="1">
                  <c:v>51</c:v>
                </c:pt>
                <c:pt idx="2">
                  <c:v>82</c:v>
                </c:pt>
                <c:pt idx="3">
                  <c:v>102</c:v>
                </c:pt>
                <c:pt idx="4">
                  <c:v>129</c:v>
                </c:pt>
                <c:pt idx="5">
                  <c:v>170</c:v>
                </c:pt>
                <c:pt idx="6">
                  <c:v>211</c:v>
                </c:pt>
                <c:pt idx="7">
                  <c:v>230</c:v>
                </c:pt>
                <c:pt idx="8">
                  <c:v>251</c:v>
                </c:pt>
                <c:pt idx="9">
                  <c:v>284</c:v>
                </c:pt>
                <c:pt idx="10">
                  <c:v>330</c:v>
                </c:pt>
                <c:pt idx="11">
                  <c:v>357</c:v>
                </c:pt>
                <c:pt idx="12">
                  <c:v>379</c:v>
                </c:pt>
                <c:pt idx="13">
                  <c:v>408</c:v>
                </c:pt>
                <c:pt idx="14">
                  <c:v>460</c:v>
                </c:pt>
                <c:pt idx="15">
                  <c:v>497</c:v>
                </c:pt>
                <c:pt idx="16">
                  <c:v>520</c:v>
                </c:pt>
                <c:pt idx="17">
                  <c:v>551</c:v>
                </c:pt>
                <c:pt idx="18">
                  <c:v>606</c:v>
                </c:pt>
                <c:pt idx="19">
                  <c:v>637</c:v>
                </c:pt>
                <c:pt idx="20">
                  <c:v>669</c:v>
                </c:pt>
                <c:pt idx="21">
                  <c:v>704</c:v>
                </c:pt>
                <c:pt idx="22">
                  <c:v>753</c:v>
                </c:pt>
                <c:pt idx="23">
                  <c:v>777</c:v>
                </c:pt>
                <c:pt idx="24">
                  <c:v>798</c:v>
                </c:pt>
                <c:pt idx="25">
                  <c:v>840</c:v>
                </c:pt>
                <c:pt idx="26">
                  <c:v>887</c:v>
                </c:pt>
                <c:pt idx="27">
                  <c:v>911</c:v>
                </c:pt>
                <c:pt idx="28">
                  <c:v>944</c:v>
                </c:pt>
                <c:pt idx="29">
                  <c:v>990</c:v>
                </c:pt>
                <c:pt idx="30">
                  <c:v>1048</c:v>
                </c:pt>
                <c:pt idx="31">
                  <c:v>1088</c:v>
                </c:pt>
                <c:pt idx="32">
                  <c:v>1130</c:v>
                </c:pt>
                <c:pt idx="33">
                  <c:v>1186</c:v>
                </c:pt>
                <c:pt idx="34">
                  <c:v>1253</c:v>
                </c:pt>
                <c:pt idx="35">
                  <c:v>1280</c:v>
                </c:pt>
                <c:pt idx="36">
                  <c:v>1314</c:v>
                </c:pt>
                <c:pt idx="37">
                  <c:v>1356</c:v>
                </c:pt>
                <c:pt idx="38">
                  <c:v>1404</c:v>
                </c:pt>
                <c:pt idx="39">
                  <c:v>1442</c:v>
                </c:pt>
                <c:pt idx="40">
                  <c:v>1471</c:v>
                </c:pt>
                <c:pt idx="41">
                  <c:v>1530</c:v>
                </c:pt>
                <c:pt idx="42">
                  <c:v>1602</c:v>
                </c:pt>
                <c:pt idx="43">
                  <c:v>1639</c:v>
                </c:pt>
                <c:pt idx="44">
                  <c:v>1680</c:v>
                </c:pt>
                <c:pt idx="45">
                  <c:v>1731</c:v>
                </c:pt>
                <c:pt idx="46">
                  <c:v>1801</c:v>
                </c:pt>
                <c:pt idx="47">
                  <c:v>1837</c:v>
                </c:pt>
                <c:pt idx="48">
                  <c:v>1877</c:v>
                </c:pt>
                <c:pt idx="49">
                  <c:v>1925</c:v>
                </c:pt>
                <c:pt idx="50">
                  <c:v>1986</c:v>
                </c:pt>
                <c:pt idx="51">
                  <c:v>2037</c:v>
                </c:pt>
                <c:pt idx="52">
                  <c:v>2083</c:v>
                </c:pt>
                <c:pt idx="53">
                  <c:v>2135</c:v>
                </c:pt>
                <c:pt idx="54">
                  <c:v>2211</c:v>
                </c:pt>
                <c:pt idx="55">
                  <c:v>2255</c:v>
                </c:pt>
                <c:pt idx="56">
                  <c:v>2299</c:v>
                </c:pt>
                <c:pt idx="57">
                  <c:v>2341</c:v>
                </c:pt>
                <c:pt idx="58">
                  <c:v>2418</c:v>
                </c:pt>
                <c:pt idx="59">
                  <c:v>2457</c:v>
                </c:pt>
                <c:pt idx="60">
                  <c:v>2506</c:v>
                </c:pt>
                <c:pt idx="61">
                  <c:v>2567</c:v>
                </c:pt>
                <c:pt idx="62">
                  <c:v>2635</c:v>
                </c:pt>
                <c:pt idx="63">
                  <c:v>2674</c:v>
                </c:pt>
                <c:pt idx="64">
                  <c:v>2716</c:v>
                </c:pt>
                <c:pt idx="65">
                  <c:v>2781</c:v>
                </c:pt>
                <c:pt idx="66">
                  <c:v>2852</c:v>
                </c:pt>
                <c:pt idx="67">
                  <c:v>2903</c:v>
                </c:pt>
                <c:pt idx="68">
                  <c:v>2962</c:v>
                </c:pt>
                <c:pt idx="69">
                  <c:v>3013</c:v>
                </c:pt>
                <c:pt idx="70">
                  <c:v>3081</c:v>
                </c:pt>
                <c:pt idx="71">
                  <c:v>3118</c:v>
                </c:pt>
                <c:pt idx="72">
                  <c:v>3178</c:v>
                </c:pt>
                <c:pt idx="73">
                  <c:v>3235</c:v>
                </c:pt>
                <c:pt idx="74">
                  <c:v>3326</c:v>
                </c:pt>
                <c:pt idx="75">
                  <c:v>3369</c:v>
                </c:pt>
                <c:pt idx="76">
                  <c:v>3430</c:v>
                </c:pt>
                <c:pt idx="77">
                  <c:v>3488</c:v>
                </c:pt>
                <c:pt idx="78">
                  <c:v>3584</c:v>
                </c:pt>
                <c:pt idx="79">
                  <c:v>3626</c:v>
                </c:pt>
                <c:pt idx="80">
                  <c:v>3672</c:v>
                </c:pt>
                <c:pt idx="81">
                  <c:v>3751</c:v>
                </c:pt>
                <c:pt idx="82">
                  <c:v>3841</c:v>
                </c:pt>
                <c:pt idx="83">
                  <c:v>3882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B-41EB-A1F2-95D068A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'8.ArdiDataNew84'!$E$2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'8.ArdiDataNew84'!$E$2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'8.ArdiDataNew84'!$A$98:$A$181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'8.ArdiDataNew84'!$E$98:$E$181</c:f>
              <c:numCache>
                <c:formatCode>General</c:formatCode>
                <c:ptCount val="84"/>
                <c:pt idx="0">
                  <c:v>31</c:v>
                </c:pt>
                <c:pt idx="1">
                  <c:v>92</c:v>
                </c:pt>
                <c:pt idx="2">
                  <c:v>160</c:v>
                </c:pt>
                <c:pt idx="3">
                  <c:v>179</c:v>
                </c:pt>
                <c:pt idx="4">
                  <c:v>211</c:v>
                </c:pt>
                <c:pt idx="5">
                  <c:v>288</c:v>
                </c:pt>
                <c:pt idx="6">
                  <c:v>331</c:v>
                </c:pt>
                <c:pt idx="7">
                  <c:v>358</c:v>
                </c:pt>
                <c:pt idx="8">
                  <c:v>399</c:v>
                </c:pt>
                <c:pt idx="9">
                  <c:v>459</c:v>
                </c:pt>
                <c:pt idx="10">
                  <c:v>535</c:v>
                </c:pt>
                <c:pt idx="11">
                  <c:v>570</c:v>
                </c:pt>
                <c:pt idx="12">
                  <c:v>612</c:v>
                </c:pt>
                <c:pt idx="13">
                  <c:v>659</c:v>
                </c:pt>
                <c:pt idx="14">
                  <c:v>715</c:v>
                </c:pt>
                <c:pt idx="15">
                  <c:v>755</c:v>
                </c:pt>
                <c:pt idx="16">
                  <c:v>791</c:v>
                </c:pt>
                <c:pt idx="17">
                  <c:v>870</c:v>
                </c:pt>
                <c:pt idx="18">
                  <c:v>960</c:v>
                </c:pt>
                <c:pt idx="19">
                  <c:v>1001</c:v>
                </c:pt>
                <c:pt idx="20">
                  <c:v>1028</c:v>
                </c:pt>
                <c:pt idx="21">
                  <c:v>1098</c:v>
                </c:pt>
                <c:pt idx="22">
                  <c:v>1163</c:v>
                </c:pt>
                <c:pt idx="23">
                  <c:v>1183</c:v>
                </c:pt>
                <c:pt idx="24">
                  <c:v>1214</c:v>
                </c:pt>
                <c:pt idx="25">
                  <c:v>1310</c:v>
                </c:pt>
                <c:pt idx="26">
                  <c:v>1356</c:v>
                </c:pt>
                <c:pt idx="27">
                  <c:v>1393</c:v>
                </c:pt>
                <c:pt idx="28">
                  <c:v>1431</c:v>
                </c:pt>
                <c:pt idx="29">
                  <c:v>1482</c:v>
                </c:pt>
                <c:pt idx="30">
                  <c:v>1550</c:v>
                </c:pt>
                <c:pt idx="31">
                  <c:v>1572</c:v>
                </c:pt>
                <c:pt idx="32">
                  <c:v>1599</c:v>
                </c:pt>
                <c:pt idx="33">
                  <c:v>1654</c:v>
                </c:pt>
                <c:pt idx="34">
                  <c:v>1706</c:v>
                </c:pt>
                <c:pt idx="35">
                  <c:v>1745</c:v>
                </c:pt>
                <c:pt idx="36">
                  <c:v>1769</c:v>
                </c:pt>
                <c:pt idx="37">
                  <c:v>1818</c:v>
                </c:pt>
                <c:pt idx="38">
                  <c:v>1864</c:v>
                </c:pt>
                <c:pt idx="39">
                  <c:v>1905</c:v>
                </c:pt>
                <c:pt idx="40">
                  <c:v>1947</c:v>
                </c:pt>
                <c:pt idx="41">
                  <c:v>2006</c:v>
                </c:pt>
                <c:pt idx="42">
                  <c:v>2067</c:v>
                </c:pt>
                <c:pt idx="43">
                  <c:v>2100</c:v>
                </c:pt>
                <c:pt idx="44">
                  <c:v>2133</c:v>
                </c:pt>
                <c:pt idx="45">
                  <c:v>2205</c:v>
                </c:pt>
                <c:pt idx="46">
                  <c:v>2251</c:v>
                </c:pt>
                <c:pt idx="47">
                  <c:v>2272</c:v>
                </c:pt>
                <c:pt idx="48">
                  <c:v>2296</c:v>
                </c:pt>
                <c:pt idx="49">
                  <c:v>2345</c:v>
                </c:pt>
                <c:pt idx="50">
                  <c:v>2393</c:v>
                </c:pt>
                <c:pt idx="51">
                  <c:v>2420</c:v>
                </c:pt>
                <c:pt idx="52">
                  <c:v>2460</c:v>
                </c:pt>
                <c:pt idx="53">
                  <c:v>2519</c:v>
                </c:pt>
                <c:pt idx="54">
                  <c:v>2563</c:v>
                </c:pt>
                <c:pt idx="55">
                  <c:v>2605</c:v>
                </c:pt>
                <c:pt idx="56">
                  <c:v>2639</c:v>
                </c:pt>
                <c:pt idx="57">
                  <c:v>2700</c:v>
                </c:pt>
                <c:pt idx="58">
                  <c:v>2751</c:v>
                </c:pt>
                <c:pt idx="59">
                  <c:v>2792</c:v>
                </c:pt>
                <c:pt idx="60">
                  <c:v>2821</c:v>
                </c:pt>
                <c:pt idx="61">
                  <c:v>2879</c:v>
                </c:pt>
                <c:pt idx="62">
                  <c:v>2946</c:v>
                </c:pt>
                <c:pt idx="63">
                  <c:v>2975</c:v>
                </c:pt>
                <c:pt idx="64">
                  <c:v>3017</c:v>
                </c:pt>
                <c:pt idx="65">
                  <c:v>3065</c:v>
                </c:pt>
                <c:pt idx="66">
                  <c:v>3116</c:v>
                </c:pt>
                <c:pt idx="67">
                  <c:v>3153</c:v>
                </c:pt>
                <c:pt idx="68">
                  <c:v>3195</c:v>
                </c:pt>
                <c:pt idx="69">
                  <c:v>3241</c:v>
                </c:pt>
                <c:pt idx="70">
                  <c:v>3285</c:v>
                </c:pt>
                <c:pt idx="71">
                  <c:v>3322</c:v>
                </c:pt>
                <c:pt idx="72">
                  <c:v>3364</c:v>
                </c:pt>
                <c:pt idx="73">
                  <c:v>3416</c:v>
                </c:pt>
                <c:pt idx="74">
                  <c:v>3467</c:v>
                </c:pt>
                <c:pt idx="75">
                  <c:v>3506</c:v>
                </c:pt>
                <c:pt idx="76">
                  <c:v>3527</c:v>
                </c:pt>
                <c:pt idx="77">
                  <c:v>3598</c:v>
                </c:pt>
                <c:pt idx="78">
                  <c:v>3689</c:v>
                </c:pt>
                <c:pt idx="79">
                  <c:v>3720</c:v>
                </c:pt>
                <c:pt idx="80">
                  <c:v>3744</c:v>
                </c:pt>
                <c:pt idx="81">
                  <c:v>3802</c:v>
                </c:pt>
                <c:pt idx="82">
                  <c:v>3859</c:v>
                </c:pt>
                <c:pt idx="83">
                  <c:v>3882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4-41CA-9BBB-39A63562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'9.ArdiDataNew28'!$B$2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'9.ArdiDataNew28'!$K$1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'9.ArdiDataNew28'!$F$2:$F$14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'9.ArdiDataNew28'!$K$2:$K$14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0.17857142857142858</c:v>
                </c:pt>
                <c:pt idx="2">
                  <c:v>0.17857142857142858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3.5714285714285712E-2</c:v>
                </c:pt>
                <c:pt idx="6">
                  <c:v>0.10714285714285714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0-4FC3-9ABA-E3F3288F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'9.ArdiDataNew28'!$C$2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'9.ArdiDataNew28'!$K$1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'9.ArdiDataNew28'!$F$2:$F$14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'9.ArdiDataNew28'!$K$2:$K$14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0.17857142857142858</c:v>
                </c:pt>
                <c:pt idx="2">
                  <c:v>0.17857142857142858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3.5714285714285712E-2</c:v>
                </c:pt>
                <c:pt idx="6">
                  <c:v>0.10714285714285714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699-BE81-04932B70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'9.ArdiDataNew28'!$D$2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'9.ArdiDataNew28'!$K$1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'9.ArdiDataNew28'!$F$2:$F$14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'9.ArdiDataNew28'!$K$2:$K$14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0.17857142857142858</c:v>
                </c:pt>
                <c:pt idx="2">
                  <c:v>0.17857142857142858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3.5714285714285712E-2</c:v>
                </c:pt>
                <c:pt idx="6">
                  <c:v>0.10714285714285714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B-4587-89F5-0794ED75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'9.ArdiDataNew28'!$B$2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'9.ArdiDataNew28'!$B$2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'9.ArdiDataNew28'!$A$3:$A$30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'9.ArdiDataNew28'!$B$3:$B$30</c:f>
              <c:numCache>
                <c:formatCode>General</c:formatCode>
                <c:ptCount val="28"/>
                <c:pt idx="0">
                  <c:v>25</c:v>
                </c:pt>
                <c:pt idx="1">
                  <c:v>25</c:v>
                </c:pt>
                <c:pt idx="2">
                  <c:v>41</c:v>
                </c:pt>
                <c:pt idx="3">
                  <c:v>51</c:v>
                </c:pt>
                <c:pt idx="4">
                  <c:v>33</c:v>
                </c:pt>
                <c:pt idx="5">
                  <c:v>100</c:v>
                </c:pt>
                <c:pt idx="6">
                  <c:v>34</c:v>
                </c:pt>
                <c:pt idx="7">
                  <c:v>60</c:v>
                </c:pt>
                <c:pt idx="8">
                  <c:v>33</c:v>
                </c:pt>
                <c:pt idx="9">
                  <c:v>53</c:v>
                </c:pt>
                <c:pt idx="10">
                  <c:v>25</c:v>
                </c:pt>
                <c:pt idx="11">
                  <c:v>39</c:v>
                </c:pt>
                <c:pt idx="12">
                  <c:v>23</c:v>
                </c:pt>
                <c:pt idx="13">
                  <c:v>47</c:v>
                </c:pt>
                <c:pt idx="14">
                  <c:v>69</c:v>
                </c:pt>
                <c:pt idx="15">
                  <c:v>40</c:v>
                </c:pt>
                <c:pt idx="16">
                  <c:v>49</c:v>
                </c:pt>
                <c:pt idx="17">
                  <c:v>27</c:v>
                </c:pt>
                <c:pt idx="18">
                  <c:v>51</c:v>
                </c:pt>
                <c:pt idx="19">
                  <c:v>38</c:v>
                </c:pt>
                <c:pt idx="20">
                  <c:v>64</c:v>
                </c:pt>
                <c:pt idx="21">
                  <c:v>31</c:v>
                </c:pt>
                <c:pt idx="22">
                  <c:v>41</c:v>
                </c:pt>
                <c:pt idx="23">
                  <c:v>45</c:v>
                </c:pt>
                <c:pt idx="24">
                  <c:v>40</c:v>
                </c:pt>
                <c:pt idx="25">
                  <c:v>68</c:v>
                </c:pt>
                <c:pt idx="26">
                  <c:v>42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2-4848-AB43-56F9855B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'9.ArdiDataNew28'!$C$2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'9.ArdiDataNew28'!$C$2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'9.ArdiDataNew28'!$A$3:$A$30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'9.ArdiDataNew28'!$C$3:$C$30</c:f>
              <c:numCache>
                <c:formatCode>General</c:formatCode>
                <c:ptCount val="28"/>
                <c:pt idx="0">
                  <c:v>23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27</c:v>
                </c:pt>
                <c:pt idx="5">
                  <c:v>31</c:v>
                </c:pt>
                <c:pt idx="6">
                  <c:v>33</c:v>
                </c:pt>
                <c:pt idx="7">
                  <c:v>33</c:v>
                </c:pt>
                <c:pt idx="8">
                  <c:v>34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41</c:v>
                </c:pt>
                <c:pt idx="15">
                  <c:v>41</c:v>
                </c:pt>
                <c:pt idx="16">
                  <c:v>42</c:v>
                </c:pt>
                <c:pt idx="17">
                  <c:v>45</c:v>
                </c:pt>
                <c:pt idx="18">
                  <c:v>47</c:v>
                </c:pt>
                <c:pt idx="19">
                  <c:v>49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60</c:v>
                </c:pt>
                <c:pt idx="24">
                  <c:v>64</c:v>
                </c:pt>
                <c:pt idx="25">
                  <c:v>68</c:v>
                </c:pt>
                <c:pt idx="26">
                  <c:v>69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9-4045-BE74-3ED131B4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'9.ArdiDataNew28'!$D$2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'9.ArdiDataNew28'!$D$2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'9.ArdiDataNew28'!$A$3:$A$30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'9.ArdiDataNew28'!$D$3:$D$30</c:f>
              <c:numCache>
                <c:formatCode>General</c:formatCode>
                <c:ptCount val="28"/>
                <c:pt idx="0">
                  <c:v>23</c:v>
                </c:pt>
                <c:pt idx="1">
                  <c:v>33</c:v>
                </c:pt>
                <c:pt idx="2">
                  <c:v>41</c:v>
                </c:pt>
                <c:pt idx="3">
                  <c:v>25</c:v>
                </c:pt>
                <c:pt idx="4">
                  <c:v>25</c:v>
                </c:pt>
                <c:pt idx="5">
                  <c:v>34</c:v>
                </c:pt>
                <c:pt idx="6">
                  <c:v>49</c:v>
                </c:pt>
                <c:pt idx="7">
                  <c:v>38</c:v>
                </c:pt>
                <c:pt idx="8">
                  <c:v>41</c:v>
                </c:pt>
                <c:pt idx="9">
                  <c:v>40</c:v>
                </c:pt>
                <c:pt idx="10">
                  <c:v>53</c:v>
                </c:pt>
                <c:pt idx="11">
                  <c:v>31</c:v>
                </c:pt>
                <c:pt idx="12">
                  <c:v>27</c:v>
                </c:pt>
                <c:pt idx="13">
                  <c:v>40</c:v>
                </c:pt>
                <c:pt idx="14">
                  <c:v>68</c:v>
                </c:pt>
                <c:pt idx="15">
                  <c:v>25</c:v>
                </c:pt>
                <c:pt idx="16">
                  <c:v>42</c:v>
                </c:pt>
                <c:pt idx="17">
                  <c:v>51</c:v>
                </c:pt>
                <c:pt idx="18">
                  <c:v>60</c:v>
                </c:pt>
                <c:pt idx="19">
                  <c:v>45</c:v>
                </c:pt>
                <c:pt idx="20">
                  <c:v>39</c:v>
                </c:pt>
                <c:pt idx="21">
                  <c:v>51</c:v>
                </c:pt>
                <c:pt idx="22">
                  <c:v>64</c:v>
                </c:pt>
                <c:pt idx="23">
                  <c:v>40</c:v>
                </c:pt>
                <c:pt idx="24">
                  <c:v>33</c:v>
                </c:pt>
                <c:pt idx="25">
                  <c:v>47</c:v>
                </c:pt>
                <c:pt idx="26">
                  <c:v>100</c:v>
                </c:pt>
                <c:pt idx="27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A-49A1-AFA1-50295CF4C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'9.ArdiDataNew28'!$E$2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'9.ArdiDataNew28'!$E$2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'9.ArdiDataNew28'!$A$3:$A$30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'9.ArdiDataNew28'!$E$3:$E$30</c:f>
              <c:numCache>
                <c:formatCode>General</c:formatCode>
                <c:ptCount val="28"/>
                <c:pt idx="0">
                  <c:v>25</c:v>
                </c:pt>
                <c:pt idx="1">
                  <c:v>41</c:v>
                </c:pt>
                <c:pt idx="2">
                  <c:v>51</c:v>
                </c:pt>
                <c:pt idx="3">
                  <c:v>40</c:v>
                </c:pt>
                <c:pt idx="4">
                  <c:v>31</c:v>
                </c:pt>
                <c:pt idx="5">
                  <c:v>60</c:v>
                </c:pt>
                <c:pt idx="6">
                  <c:v>45</c:v>
                </c:pt>
                <c:pt idx="7">
                  <c:v>40</c:v>
                </c:pt>
                <c:pt idx="8">
                  <c:v>34</c:v>
                </c:pt>
                <c:pt idx="9">
                  <c:v>100</c:v>
                </c:pt>
                <c:pt idx="10">
                  <c:v>64</c:v>
                </c:pt>
                <c:pt idx="11">
                  <c:v>33</c:v>
                </c:pt>
                <c:pt idx="12">
                  <c:v>38</c:v>
                </c:pt>
                <c:pt idx="13">
                  <c:v>41</c:v>
                </c:pt>
                <c:pt idx="14">
                  <c:v>47</c:v>
                </c:pt>
                <c:pt idx="15">
                  <c:v>23</c:v>
                </c:pt>
                <c:pt idx="16">
                  <c:v>40</c:v>
                </c:pt>
                <c:pt idx="17">
                  <c:v>42</c:v>
                </c:pt>
                <c:pt idx="18">
                  <c:v>53</c:v>
                </c:pt>
                <c:pt idx="19">
                  <c:v>25</c:v>
                </c:pt>
                <c:pt idx="20">
                  <c:v>25</c:v>
                </c:pt>
                <c:pt idx="21">
                  <c:v>51</c:v>
                </c:pt>
                <c:pt idx="22">
                  <c:v>69</c:v>
                </c:pt>
                <c:pt idx="23">
                  <c:v>27</c:v>
                </c:pt>
                <c:pt idx="24">
                  <c:v>39</c:v>
                </c:pt>
                <c:pt idx="25">
                  <c:v>68</c:v>
                </c:pt>
                <c:pt idx="26">
                  <c:v>49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B-438F-8247-583BE34B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'9.ArdiDataNew28'!$E$2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'9.ArdiDataNew28'!$K$1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'9.ArdiDataNew28'!$F$2:$F$14</c:f>
              <c:strCache>
                <c:ptCount val="13"/>
                <c:pt idx="0">
                  <c:v>16 - 24</c:v>
                </c:pt>
                <c:pt idx="1">
                  <c:v>24 - 32</c:v>
                </c:pt>
                <c:pt idx="2">
                  <c:v>32 - 40</c:v>
                </c:pt>
                <c:pt idx="3">
                  <c:v>40 - 48</c:v>
                </c:pt>
                <c:pt idx="4">
                  <c:v>48 - 56</c:v>
                </c:pt>
                <c:pt idx="5">
                  <c:v>56 - 64</c:v>
                </c:pt>
                <c:pt idx="6">
                  <c:v>64 - 72</c:v>
                </c:pt>
                <c:pt idx="7">
                  <c:v>72 - 80</c:v>
                </c:pt>
                <c:pt idx="8">
                  <c:v>80 - 88</c:v>
                </c:pt>
                <c:pt idx="9">
                  <c:v>88 - 96</c:v>
                </c:pt>
                <c:pt idx="10">
                  <c:v>96 - 104</c:v>
                </c:pt>
                <c:pt idx="11">
                  <c:v>104 - 112</c:v>
                </c:pt>
                <c:pt idx="12">
                  <c:v>112 - 120</c:v>
                </c:pt>
              </c:strCache>
            </c:strRef>
          </c:cat>
          <c:val>
            <c:numRef>
              <c:f>'9.ArdiDataNew28'!$K$2:$K$14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0.17857142857142858</c:v>
                </c:pt>
                <c:pt idx="2">
                  <c:v>0.17857142857142858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3.5714285714285712E-2</c:v>
                </c:pt>
                <c:pt idx="6">
                  <c:v>0.10714285714285714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D-4694-8C20-95ED6E42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'9.ArdiDataNew28'!$B$2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'9.ArdiDataNew28'!$B$2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'9.ArdiDataNew28'!$A$98:$A$125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'9.ArdiDataNew28'!$B$98:$B$125</c:f>
              <c:numCache>
                <c:formatCode>General</c:formatCode>
                <c:ptCount val="28"/>
                <c:pt idx="0">
                  <c:v>25</c:v>
                </c:pt>
                <c:pt idx="1">
                  <c:v>50</c:v>
                </c:pt>
                <c:pt idx="2">
                  <c:v>91</c:v>
                </c:pt>
                <c:pt idx="3">
                  <c:v>142</c:v>
                </c:pt>
                <c:pt idx="4">
                  <c:v>175</c:v>
                </c:pt>
                <c:pt idx="5">
                  <c:v>275</c:v>
                </c:pt>
                <c:pt idx="6">
                  <c:v>309</c:v>
                </c:pt>
                <c:pt idx="7">
                  <c:v>369</c:v>
                </c:pt>
                <c:pt idx="8">
                  <c:v>402</c:v>
                </c:pt>
                <c:pt idx="9">
                  <c:v>455</c:v>
                </c:pt>
                <c:pt idx="10">
                  <c:v>480</c:v>
                </c:pt>
                <c:pt idx="11">
                  <c:v>519</c:v>
                </c:pt>
                <c:pt idx="12">
                  <c:v>542</c:v>
                </c:pt>
                <c:pt idx="13">
                  <c:v>589</c:v>
                </c:pt>
                <c:pt idx="14">
                  <c:v>658</c:v>
                </c:pt>
                <c:pt idx="15">
                  <c:v>698</c:v>
                </c:pt>
                <c:pt idx="16">
                  <c:v>747</c:v>
                </c:pt>
                <c:pt idx="17">
                  <c:v>774</c:v>
                </c:pt>
                <c:pt idx="18">
                  <c:v>825</c:v>
                </c:pt>
                <c:pt idx="19">
                  <c:v>863</c:v>
                </c:pt>
                <c:pt idx="20">
                  <c:v>927</c:v>
                </c:pt>
                <c:pt idx="21">
                  <c:v>958</c:v>
                </c:pt>
                <c:pt idx="22">
                  <c:v>999</c:v>
                </c:pt>
                <c:pt idx="23">
                  <c:v>1044</c:v>
                </c:pt>
                <c:pt idx="24">
                  <c:v>1084</c:v>
                </c:pt>
                <c:pt idx="25">
                  <c:v>1152</c:v>
                </c:pt>
                <c:pt idx="26">
                  <c:v>1194</c:v>
                </c:pt>
                <c:pt idx="27">
                  <c:v>1234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2-4590-A83C-F0639E1C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'9.ArdiDataNew28'!$C$2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'9.ArdiDataNew28'!$C$2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'9.ArdiDataNew28'!$A$98:$A$125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'9.ArdiDataNew28'!$C$98:$C$125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48</c:v>
                </c:pt>
                <c:pt idx="2">
                  <c:v>73</c:v>
                </c:pt>
                <c:pt idx="3">
                  <c:v>98</c:v>
                </c:pt>
                <c:pt idx="4">
                  <c:v>125</c:v>
                </c:pt>
                <c:pt idx="5">
                  <c:v>156</c:v>
                </c:pt>
                <c:pt idx="6">
                  <c:v>189</c:v>
                </c:pt>
                <c:pt idx="7">
                  <c:v>222</c:v>
                </c:pt>
                <c:pt idx="8">
                  <c:v>256</c:v>
                </c:pt>
                <c:pt idx="9">
                  <c:v>294</c:v>
                </c:pt>
                <c:pt idx="10">
                  <c:v>333</c:v>
                </c:pt>
                <c:pt idx="11">
                  <c:v>373</c:v>
                </c:pt>
                <c:pt idx="12">
                  <c:v>413</c:v>
                </c:pt>
                <c:pt idx="13">
                  <c:v>453</c:v>
                </c:pt>
                <c:pt idx="14">
                  <c:v>494</c:v>
                </c:pt>
                <c:pt idx="15">
                  <c:v>535</c:v>
                </c:pt>
                <c:pt idx="16">
                  <c:v>577</c:v>
                </c:pt>
                <c:pt idx="17">
                  <c:v>622</c:v>
                </c:pt>
                <c:pt idx="18">
                  <c:v>669</c:v>
                </c:pt>
                <c:pt idx="19">
                  <c:v>718</c:v>
                </c:pt>
                <c:pt idx="20">
                  <c:v>769</c:v>
                </c:pt>
                <c:pt idx="21">
                  <c:v>820</c:v>
                </c:pt>
                <c:pt idx="22">
                  <c:v>873</c:v>
                </c:pt>
                <c:pt idx="23">
                  <c:v>933</c:v>
                </c:pt>
                <c:pt idx="24">
                  <c:v>997</c:v>
                </c:pt>
                <c:pt idx="25">
                  <c:v>1065</c:v>
                </c:pt>
                <c:pt idx="26">
                  <c:v>1134</c:v>
                </c:pt>
                <c:pt idx="27">
                  <c:v>1234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1-41B0-83AD-ED07157C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'9.ArdiDataNew28'!$D$2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'9.ArdiDataNew28'!$D$2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'9.ArdiDataNew28'!$A$98:$A$125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'9.ArdiDataNew28'!$D$98:$D$125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56</c:v>
                </c:pt>
                <c:pt idx="2">
                  <c:v>97</c:v>
                </c:pt>
                <c:pt idx="3">
                  <c:v>122</c:v>
                </c:pt>
                <c:pt idx="4">
                  <c:v>147</c:v>
                </c:pt>
                <c:pt idx="5">
                  <c:v>181</c:v>
                </c:pt>
                <c:pt idx="6">
                  <c:v>230</c:v>
                </c:pt>
                <c:pt idx="7">
                  <c:v>268</c:v>
                </c:pt>
                <c:pt idx="8">
                  <c:v>309</c:v>
                </c:pt>
                <c:pt idx="9">
                  <c:v>349</c:v>
                </c:pt>
                <c:pt idx="10">
                  <c:v>402</c:v>
                </c:pt>
                <c:pt idx="11">
                  <c:v>433</c:v>
                </c:pt>
                <c:pt idx="12">
                  <c:v>460</c:v>
                </c:pt>
                <c:pt idx="13">
                  <c:v>500</c:v>
                </c:pt>
                <c:pt idx="14">
                  <c:v>568</c:v>
                </c:pt>
                <c:pt idx="15">
                  <c:v>593</c:v>
                </c:pt>
                <c:pt idx="16">
                  <c:v>635</c:v>
                </c:pt>
                <c:pt idx="17">
                  <c:v>686</c:v>
                </c:pt>
                <c:pt idx="18">
                  <c:v>746</c:v>
                </c:pt>
                <c:pt idx="19">
                  <c:v>791</c:v>
                </c:pt>
                <c:pt idx="20">
                  <c:v>830</c:v>
                </c:pt>
                <c:pt idx="21">
                  <c:v>881</c:v>
                </c:pt>
                <c:pt idx="22">
                  <c:v>945</c:v>
                </c:pt>
                <c:pt idx="23">
                  <c:v>985</c:v>
                </c:pt>
                <c:pt idx="24">
                  <c:v>1018</c:v>
                </c:pt>
                <c:pt idx="25">
                  <c:v>1065</c:v>
                </c:pt>
                <c:pt idx="26">
                  <c:v>1165</c:v>
                </c:pt>
                <c:pt idx="27">
                  <c:v>1234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3-491B-BAA6-F286D877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'9.ArdiDataNew28'!$E$2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'9.ArdiDataNew28'!$E$2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'9.ArdiDataNew28'!$A$98:$A$125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'9.ArdiDataNew28'!$E$98:$E$125</c:f>
              <c:numCache>
                <c:formatCode>General</c:formatCode>
                <c:ptCount val="28"/>
                <c:pt idx="0">
                  <c:v>25</c:v>
                </c:pt>
                <c:pt idx="1">
                  <c:v>66</c:v>
                </c:pt>
                <c:pt idx="2">
                  <c:v>117</c:v>
                </c:pt>
                <c:pt idx="3">
                  <c:v>157</c:v>
                </c:pt>
                <c:pt idx="4">
                  <c:v>188</c:v>
                </c:pt>
                <c:pt idx="5">
                  <c:v>248</c:v>
                </c:pt>
                <c:pt idx="6">
                  <c:v>293</c:v>
                </c:pt>
                <c:pt idx="7">
                  <c:v>333</c:v>
                </c:pt>
                <c:pt idx="8">
                  <c:v>367</c:v>
                </c:pt>
                <c:pt idx="9">
                  <c:v>467</c:v>
                </c:pt>
                <c:pt idx="10">
                  <c:v>531</c:v>
                </c:pt>
                <c:pt idx="11">
                  <c:v>564</c:v>
                </c:pt>
                <c:pt idx="12">
                  <c:v>602</c:v>
                </c:pt>
                <c:pt idx="13">
                  <c:v>643</c:v>
                </c:pt>
                <c:pt idx="14">
                  <c:v>690</c:v>
                </c:pt>
                <c:pt idx="15">
                  <c:v>713</c:v>
                </c:pt>
                <c:pt idx="16">
                  <c:v>753</c:v>
                </c:pt>
                <c:pt idx="17">
                  <c:v>795</c:v>
                </c:pt>
                <c:pt idx="18">
                  <c:v>848</c:v>
                </c:pt>
                <c:pt idx="19">
                  <c:v>873</c:v>
                </c:pt>
                <c:pt idx="20">
                  <c:v>898</c:v>
                </c:pt>
                <c:pt idx="21">
                  <c:v>949</c:v>
                </c:pt>
                <c:pt idx="22">
                  <c:v>1018</c:v>
                </c:pt>
                <c:pt idx="23">
                  <c:v>1045</c:v>
                </c:pt>
                <c:pt idx="24">
                  <c:v>1084</c:v>
                </c:pt>
                <c:pt idx="25">
                  <c:v>1152</c:v>
                </c:pt>
                <c:pt idx="26">
                  <c:v>1201</c:v>
                </c:pt>
                <c:pt idx="27">
                  <c:v>1234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7-4992-A3FD-9851E145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29C-9698-BBC65FF2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'10.ArdiData28Fixed'!$C$1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E-413A-B1E0-24FA56DC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'10.ArdiData28Fixed'!$D$1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EF2-B702-F980E181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'10.ArdiData28Fixed'!$B$1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'10.ArdiData28Fixed'!$A$2:$A$29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'10.ArdiData28Fixed'!$B$2:$B$29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3-43CD-AC43-CBA789ED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'10.ArdiData28Fixed'!$C$1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'10.ArdiData28Fixed'!$A$2:$A$29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'10.ArdiData28Fixed'!$C$2:$C$29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0-4CA9-9BEE-37C62D77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'10.ArdiData28Fixed'!$D$1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'10.ArdiData28Fixed'!$A$2:$A$29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'10.ArdiData28Fixed'!$D$2:$D$29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6-4341-922C-5C701E3F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'10.ArdiData28Fixed'!$E$1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'10.ArdiData28Fixed'!$A$2:$A$29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'10.ArdiData28Fixed'!$E$2:$E$29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D-41B4-85BD-AD5F44C0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'10.ArdiData28Fixed'!$E$1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A5F-9B4E-7B4DBF84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'10.ArdiData28Fixed'!$B$1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'10.ArdiData28Fixed'!$A$33:$A$60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'10.ArdiData28Fixed'!$B$33:$B$60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2-4C06-A049-2E046BDC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'10.ArdiData28Fixed'!$C$1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'10.ArdiData28Fixed'!$A$33:$A$60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'10.ArdiData28Fixed'!$C$33:$C$60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E-4C58-80FD-9D0780DD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'10.ArdiData28Fixed'!$D$1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'10.ArdiData28Fixed'!$A$33:$A$60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'10.ArdiData28Fixed'!$D$33:$D$60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5-4BE6-AC17-0F77F3CD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'10.ArdiData28Fixed'!$E$1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'10.ArdiData28Fixed'!$A$33:$A$60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'10.ArdiData28Fixed'!$E$33:$E$60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1-4FE4-B23D-A2522AE9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Stationary28!$B$2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Stationary28!$B$2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Stationary28!$A$3:$A$30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Stationary28!$B$3:$B$30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Stationary28!$C$2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Stationary28!$A$3:$A$31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Stationary28!$C$3:$C$31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'8b.ArdiData28Fixed'!$K$2:$K$14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2-4381-8B66-0BE58E57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'8b.ArdiData28Fixed'!$K$2:$K$14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269-9E92-B3D906F4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'8b.ArdiData28Fixed'!$K$2:$K$14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557-A9AF-F4FB7EB2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'8b.ArdiData28Fixed'!$A$3:$A$30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'8b.ArdiData28Fixed'!$B$3:$B$30</c:f>
              <c:numCache>
                <c:formatCode>General</c:formatCode>
                <c:ptCount val="28"/>
                <c:pt idx="0">
                  <c:v>65</c:v>
                </c:pt>
                <c:pt idx="1">
                  <c:v>31</c:v>
                </c:pt>
                <c:pt idx="2">
                  <c:v>37</c:v>
                </c:pt>
                <c:pt idx="3">
                  <c:v>59</c:v>
                </c:pt>
                <c:pt idx="4">
                  <c:v>42</c:v>
                </c:pt>
                <c:pt idx="5">
                  <c:v>47</c:v>
                </c:pt>
                <c:pt idx="6">
                  <c:v>33</c:v>
                </c:pt>
                <c:pt idx="7">
                  <c:v>46</c:v>
                </c:pt>
                <c:pt idx="8">
                  <c:v>21</c:v>
                </c:pt>
                <c:pt idx="9">
                  <c:v>20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58</c:v>
                </c:pt>
                <c:pt idx="14">
                  <c:v>63</c:v>
                </c:pt>
                <c:pt idx="15">
                  <c:v>49</c:v>
                </c:pt>
                <c:pt idx="16">
                  <c:v>53</c:v>
                </c:pt>
                <c:pt idx="17">
                  <c:v>50</c:v>
                </c:pt>
                <c:pt idx="18">
                  <c:v>73</c:v>
                </c:pt>
                <c:pt idx="19">
                  <c:v>44</c:v>
                </c:pt>
                <c:pt idx="20">
                  <c:v>34</c:v>
                </c:pt>
                <c:pt idx="21">
                  <c:v>60</c:v>
                </c:pt>
                <c:pt idx="22">
                  <c:v>92</c:v>
                </c:pt>
                <c:pt idx="23">
                  <c:v>78</c:v>
                </c:pt>
                <c:pt idx="24">
                  <c:v>27</c:v>
                </c:pt>
                <c:pt idx="25">
                  <c:v>38</c:v>
                </c:pt>
                <c:pt idx="26">
                  <c:v>37</c:v>
                </c:pt>
                <c:pt idx="2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2-4204-BCCA-E9C28246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'8b.ArdiData28Fixed'!$C$2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'8b.ArdiData28Fixed'!$A$3:$A$30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'8b.ArdiData28Fixed'!$C$3:$C$30</c:f>
              <c:numCache>
                <c:formatCode>General</c:formatCode>
                <c:ptCount val="28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41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47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53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63</c:v>
                </c:pt>
                <c:pt idx="24">
                  <c:v>65</c:v>
                </c:pt>
                <c:pt idx="25">
                  <c:v>73</c:v>
                </c:pt>
                <c:pt idx="26">
                  <c:v>78</c:v>
                </c:pt>
                <c:pt idx="27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B-42E2-AA3A-B81EDFA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'8b.ArdiData28Fixed'!$A$3:$A$30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'8b.ArdiData28Fixed'!$D$3:$D$30</c:f>
              <c:numCache>
                <c:formatCode>General</c:formatCode>
                <c:ptCount val="28"/>
                <c:pt idx="0">
                  <c:v>20</c:v>
                </c:pt>
                <c:pt idx="1">
                  <c:v>33</c:v>
                </c:pt>
                <c:pt idx="2">
                  <c:v>42</c:v>
                </c:pt>
                <c:pt idx="3">
                  <c:v>21</c:v>
                </c:pt>
                <c:pt idx="4">
                  <c:v>37</c:v>
                </c:pt>
                <c:pt idx="5">
                  <c:v>37</c:v>
                </c:pt>
                <c:pt idx="6">
                  <c:v>53</c:v>
                </c:pt>
                <c:pt idx="7">
                  <c:v>33</c:v>
                </c:pt>
                <c:pt idx="8">
                  <c:v>41</c:v>
                </c:pt>
                <c:pt idx="9">
                  <c:v>47</c:v>
                </c:pt>
                <c:pt idx="10">
                  <c:v>58</c:v>
                </c:pt>
                <c:pt idx="11">
                  <c:v>27</c:v>
                </c:pt>
                <c:pt idx="12">
                  <c:v>50</c:v>
                </c:pt>
                <c:pt idx="13">
                  <c:v>46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60</c:v>
                </c:pt>
                <c:pt idx="18">
                  <c:v>65</c:v>
                </c:pt>
                <c:pt idx="19">
                  <c:v>31</c:v>
                </c:pt>
                <c:pt idx="20">
                  <c:v>34</c:v>
                </c:pt>
                <c:pt idx="21">
                  <c:v>63</c:v>
                </c:pt>
                <c:pt idx="22">
                  <c:v>73</c:v>
                </c:pt>
                <c:pt idx="23">
                  <c:v>49</c:v>
                </c:pt>
                <c:pt idx="24">
                  <c:v>38</c:v>
                </c:pt>
                <c:pt idx="25">
                  <c:v>78</c:v>
                </c:pt>
                <c:pt idx="26">
                  <c:v>92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F-4E1B-B65F-0A7C5685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'8b.ArdiData28Fixed'!$A$3:$A$30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'8b.ArdiData28Fixed'!$E$3:$E$30</c:f>
              <c:numCache>
                <c:formatCode>General</c:formatCode>
                <c:ptCount val="28"/>
                <c:pt idx="0">
                  <c:v>42</c:v>
                </c:pt>
                <c:pt idx="1">
                  <c:v>73</c:v>
                </c:pt>
                <c:pt idx="2">
                  <c:v>46</c:v>
                </c:pt>
                <c:pt idx="3">
                  <c:v>44</c:v>
                </c:pt>
                <c:pt idx="4">
                  <c:v>21</c:v>
                </c:pt>
                <c:pt idx="5">
                  <c:v>65</c:v>
                </c:pt>
                <c:pt idx="6">
                  <c:v>47</c:v>
                </c:pt>
                <c:pt idx="7">
                  <c:v>38</c:v>
                </c:pt>
                <c:pt idx="8">
                  <c:v>31</c:v>
                </c:pt>
                <c:pt idx="9">
                  <c:v>49</c:v>
                </c:pt>
                <c:pt idx="10">
                  <c:v>50</c:v>
                </c:pt>
                <c:pt idx="11">
                  <c:v>37</c:v>
                </c:pt>
                <c:pt idx="12">
                  <c:v>27</c:v>
                </c:pt>
                <c:pt idx="13">
                  <c:v>63</c:v>
                </c:pt>
                <c:pt idx="14">
                  <c:v>92</c:v>
                </c:pt>
                <c:pt idx="15">
                  <c:v>38</c:v>
                </c:pt>
                <c:pt idx="16">
                  <c:v>34</c:v>
                </c:pt>
                <c:pt idx="17">
                  <c:v>58</c:v>
                </c:pt>
                <c:pt idx="18">
                  <c:v>53</c:v>
                </c:pt>
                <c:pt idx="19">
                  <c:v>41</c:v>
                </c:pt>
                <c:pt idx="20">
                  <c:v>20</c:v>
                </c:pt>
                <c:pt idx="21">
                  <c:v>60</c:v>
                </c:pt>
                <c:pt idx="22">
                  <c:v>59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78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8-4AF5-8D40-631E3F1A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'8b.ArdiData28Fixed'!$F$2:$F$14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'8b.ArdiData28Fixed'!$K$2:$K$14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5-4077-965D-8A91D537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'8b.ArdiData28Fixed'!$B$98:$B$125</c:f>
              <c:numCache>
                <c:formatCode>General</c:formatCode>
                <c:ptCount val="28"/>
                <c:pt idx="0">
                  <c:v>65</c:v>
                </c:pt>
                <c:pt idx="1">
                  <c:v>96</c:v>
                </c:pt>
                <c:pt idx="2">
                  <c:v>133</c:v>
                </c:pt>
                <c:pt idx="3">
                  <c:v>192</c:v>
                </c:pt>
                <c:pt idx="4">
                  <c:v>234</c:v>
                </c:pt>
                <c:pt idx="5">
                  <c:v>281</c:v>
                </c:pt>
                <c:pt idx="6">
                  <c:v>314</c:v>
                </c:pt>
                <c:pt idx="7">
                  <c:v>360</c:v>
                </c:pt>
                <c:pt idx="8">
                  <c:v>381</c:v>
                </c:pt>
                <c:pt idx="9">
                  <c:v>401</c:v>
                </c:pt>
                <c:pt idx="10">
                  <c:v>439</c:v>
                </c:pt>
                <c:pt idx="11">
                  <c:v>472</c:v>
                </c:pt>
                <c:pt idx="12">
                  <c:v>513</c:v>
                </c:pt>
                <c:pt idx="13">
                  <c:v>571</c:v>
                </c:pt>
                <c:pt idx="14">
                  <c:v>634</c:v>
                </c:pt>
                <c:pt idx="15">
                  <c:v>683</c:v>
                </c:pt>
                <c:pt idx="16">
                  <c:v>736</c:v>
                </c:pt>
                <c:pt idx="17">
                  <c:v>786</c:v>
                </c:pt>
                <c:pt idx="18">
                  <c:v>859</c:v>
                </c:pt>
                <c:pt idx="19">
                  <c:v>903</c:v>
                </c:pt>
                <c:pt idx="20">
                  <c:v>937</c:v>
                </c:pt>
                <c:pt idx="21">
                  <c:v>997</c:v>
                </c:pt>
                <c:pt idx="22">
                  <c:v>1089</c:v>
                </c:pt>
                <c:pt idx="23">
                  <c:v>1167</c:v>
                </c:pt>
                <c:pt idx="24">
                  <c:v>1194</c:v>
                </c:pt>
                <c:pt idx="25">
                  <c:v>1232</c:v>
                </c:pt>
                <c:pt idx="26">
                  <c:v>1269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9-47BE-B15C-865ADFA2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'8b.ArdiData28Fixed'!$C$2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'8b.ArdiData28Fixed'!$C$98:$C$125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41</c:v>
                </c:pt>
                <c:pt idx="2">
                  <c:v>68</c:v>
                </c:pt>
                <c:pt idx="3">
                  <c:v>99</c:v>
                </c:pt>
                <c:pt idx="4">
                  <c:v>132</c:v>
                </c:pt>
                <c:pt idx="5">
                  <c:v>165</c:v>
                </c:pt>
                <c:pt idx="6">
                  <c:v>199</c:v>
                </c:pt>
                <c:pt idx="7">
                  <c:v>236</c:v>
                </c:pt>
                <c:pt idx="8">
                  <c:v>273</c:v>
                </c:pt>
                <c:pt idx="9">
                  <c:v>311</c:v>
                </c:pt>
                <c:pt idx="10">
                  <c:v>349</c:v>
                </c:pt>
                <c:pt idx="11">
                  <c:v>390</c:v>
                </c:pt>
                <c:pt idx="12">
                  <c:v>432</c:v>
                </c:pt>
                <c:pt idx="13">
                  <c:v>476</c:v>
                </c:pt>
                <c:pt idx="14">
                  <c:v>522</c:v>
                </c:pt>
                <c:pt idx="15">
                  <c:v>569</c:v>
                </c:pt>
                <c:pt idx="16">
                  <c:v>618</c:v>
                </c:pt>
                <c:pt idx="17">
                  <c:v>668</c:v>
                </c:pt>
                <c:pt idx="18">
                  <c:v>721</c:v>
                </c:pt>
                <c:pt idx="19">
                  <c:v>774</c:v>
                </c:pt>
                <c:pt idx="20">
                  <c:v>832</c:v>
                </c:pt>
                <c:pt idx="21">
                  <c:v>891</c:v>
                </c:pt>
                <c:pt idx="22">
                  <c:v>951</c:v>
                </c:pt>
                <c:pt idx="23">
                  <c:v>1014</c:v>
                </c:pt>
                <c:pt idx="24">
                  <c:v>1079</c:v>
                </c:pt>
                <c:pt idx="25">
                  <c:v>1152</c:v>
                </c:pt>
                <c:pt idx="26">
                  <c:v>1230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6-485E-A4B9-D55AE95E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'8b.ArdiData28Fixed'!$D$98:$D$125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53</c:v>
                </c:pt>
                <c:pt idx="2">
                  <c:v>95</c:v>
                </c:pt>
                <c:pt idx="3">
                  <c:v>116</c:v>
                </c:pt>
                <c:pt idx="4">
                  <c:v>153</c:v>
                </c:pt>
                <c:pt idx="5">
                  <c:v>190</c:v>
                </c:pt>
                <c:pt idx="6">
                  <c:v>243</c:v>
                </c:pt>
                <c:pt idx="7">
                  <c:v>276</c:v>
                </c:pt>
                <c:pt idx="8">
                  <c:v>317</c:v>
                </c:pt>
                <c:pt idx="9">
                  <c:v>364</c:v>
                </c:pt>
                <c:pt idx="10">
                  <c:v>422</c:v>
                </c:pt>
                <c:pt idx="11">
                  <c:v>449</c:v>
                </c:pt>
                <c:pt idx="12">
                  <c:v>499</c:v>
                </c:pt>
                <c:pt idx="13">
                  <c:v>545</c:v>
                </c:pt>
                <c:pt idx="14">
                  <c:v>598</c:v>
                </c:pt>
                <c:pt idx="15">
                  <c:v>636</c:v>
                </c:pt>
                <c:pt idx="16">
                  <c:v>680</c:v>
                </c:pt>
                <c:pt idx="17">
                  <c:v>740</c:v>
                </c:pt>
                <c:pt idx="18">
                  <c:v>805</c:v>
                </c:pt>
                <c:pt idx="19">
                  <c:v>836</c:v>
                </c:pt>
                <c:pt idx="20">
                  <c:v>870</c:v>
                </c:pt>
                <c:pt idx="21">
                  <c:v>933</c:v>
                </c:pt>
                <c:pt idx="22">
                  <c:v>1006</c:v>
                </c:pt>
                <c:pt idx="23">
                  <c:v>1055</c:v>
                </c:pt>
                <c:pt idx="24">
                  <c:v>1093</c:v>
                </c:pt>
                <c:pt idx="25">
                  <c:v>1171</c:v>
                </c:pt>
                <c:pt idx="26">
                  <c:v>1263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2-4BD5-AB4F-CEF8AC9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'8b.ArdiData28Fixed'!$E$98:$E$125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115</c:v>
                </c:pt>
                <c:pt idx="2">
                  <c:v>161</c:v>
                </c:pt>
                <c:pt idx="3">
                  <c:v>205</c:v>
                </c:pt>
                <c:pt idx="4">
                  <c:v>226</c:v>
                </c:pt>
                <c:pt idx="5">
                  <c:v>291</c:v>
                </c:pt>
                <c:pt idx="6">
                  <c:v>338</c:v>
                </c:pt>
                <c:pt idx="7">
                  <c:v>376</c:v>
                </c:pt>
                <c:pt idx="8">
                  <c:v>407</c:v>
                </c:pt>
                <c:pt idx="9">
                  <c:v>456</c:v>
                </c:pt>
                <c:pt idx="10">
                  <c:v>506</c:v>
                </c:pt>
                <c:pt idx="11">
                  <c:v>543</c:v>
                </c:pt>
                <c:pt idx="12">
                  <c:v>570</c:v>
                </c:pt>
                <c:pt idx="13">
                  <c:v>633</c:v>
                </c:pt>
                <c:pt idx="14">
                  <c:v>725</c:v>
                </c:pt>
                <c:pt idx="15">
                  <c:v>763</c:v>
                </c:pt>
                <c:pt idx="16">
                  <c:v>797</c:v>
                </c:pt>
                <c:pt idx="17">
                  <c:v>855</c:v>
                </c:pt>
                <c:pt idx="18">
                  <c:v>908</c:v>
                </c:pt>
                <c:pt idx="19">
                  <c:v>949</c:v>
                </c:pt>
                <c:pt idx="20">
                  <c:v>969</c:v>
                </c:pt>
                <c:pt idx="21">
                  <c:v>1029</c:v>
                </c:pt>
                <c:pt idx="22">
                  <c:v>1088</c:v>
                </c:pt>
                <c:pt idx="23">
                  <c:v>1121</c:v>
                </c:pt>
                <c:pt idx="24">
                  <c:v>1154</c:v>
                </c:pt>
                <c:pt idx="25">
                  <c:v>1207</c:v>
                </c:pt>
                <c:pt idx="26">
                  <c:v>1285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6-4AA5-8F2B-5D20AB1A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'8c.ArdiData28Fixed'!$K$2:$K$14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8A0-8F2C-58F14FE8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'8c.ArdiData28Fixed'!$K$2:$K$14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7-4CC3-B4CF-18D7DFD6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'8c.ArdiData28Fixed'!$K$2:$K$14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C-4D1D-BA49-692F05E5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'8c.ArdiData28Fixed'!$A$3:$A$30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'8c.ArdiData28Fixed'!$B$3:$B$30</c:f>
              <c:numCache>
                <c:formatCode>General</c:formatCode>
                <c:ptCount val="28"/>
                <c:pt idx="0">
                  <c:v>63</c:v>
                </c:pt>
                <c:pt idx="1">
                  <c:v>36</c:v>
                </c:pt>
                <c:pt idx="2">
                  <c:v>54</c:v>
                </c:pt>
                <c:pt idx="3">
                  <c:v>50</c:v>
                </c:pt>
                <c:pt idx="4">
                  <c:v>40</c:v>
                </c:pt>
                <c:pt idx="5">
                  <c:v>44</c:v>
                </c:pt>
                <c:pt idx="6">
                  <c:v>58</c:v>
                </c:pt>
                <c:pt idx="7">
                  <c:v>21</c:v>
                </c:pt>
                <c:pt idx="8">
                  <c:v>46</c:v>
                </c:pt>
                <c:pt idx="9">
                  <c:v>39</c:v>
                </c:pt>
                <c:pt idx="10">
                  <c:v>32</c:v>
                </c:pt>
                <c:pt idx="11">
                  <c:v>70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70</c:v>
                </c:pt>
                <c:pt idx="16">
                  <c:v>40</c:v>
                </c:pt>
                <c:pt idx="17">
                  <c:v>44</c:v>
                </c:pt>
                <c:pt idx="18">
                  <c:v>60</c:v>
                </c:pt>
                <c:pt idx="19">
                  <c:v>28</c:v>
                </c:pt>
                <c:pt idx="20">
                  <c:v>37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34</c:v>
                </c:pt>
                <c:pt idx="25">
                  <c:v>82</c:v>
                </c:pt>
                <c:pt idx="26">
                  <c:v>88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2-41FE-ADC0-017F0180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'8c.ArdiData28Fixed'!$C$2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'8c.ArdiData28Fixed'!$A$3:$A$30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'8c.ArdiData28Fixed'!$C$3:$C$30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D-4569-8697-7525C7EB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'8c.ArdiData28Fixed'!$A$3:$A$30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'8c.ArdiData28Fixed'!$D$3:$D$30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40</c:v>
                </c:pt>
                <c:pt idx="2">
                  <c:v>44</c:v>
                </c:pt>
                <c:pt idx="3">
                  <c:v>21</c:v>
                </c:pt>
                <c:pt idx="4">
                  <c:v>34</c:v>
                </c:pt>
                <c:pt idx="5">
                  <c:v>37</c:v>
                </c:pt>
                <c:pt idx="6">
                  <c:v>55</c:v>
                </c:pt>
                <c:pt idx="7">
                  <c:v>36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39</c:v>
                </c:pt>
                <c:pt idx="12">
                  <c:v>44</c:v>
                </c:pt>
                <c:pt idx="13">
                  <c:v>54</c:v>
                </c:pt>
                <c:pt idx="14">
                  <c:v>58</c:v>
                </c:pt>
                <c:pt idx="15">
                  <c:v>28</c:v>
                </c:pt>
                <c:pt idx="16">
                  <c:v>41</c:v>
                </c:pt>
                <c:pt idx="17">
                  <c:v>54</c:v>
                </c:pt>
                <c:pt idx="18">
                  <c:v>70</c:v>
                </c:pt>
                <c:pt idx="19">
                  <c:v>46</c:v>
                </c:pt>
                <c:pt idx="20">
                  <c:v>43</c:v>
                </c:pt>
                <c:pt idx="21">
                  <c:v>45</c:v>
                </c:pt>
                <c:pt idx="22">
                  <c:v>88</c:v>
                </c:pt>
                <c:pt idx="23">
                  <c:v>40</c:v>
                </c:pt>
                <c:pt idx="24">
                  <c:v>48</c:v>
                </c:pt>
                <c:pt idx="25">
                  <c:v>63</c:v>
                </c:pt>
                <c:pt idx="26">
                  <c:v>70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5-4A06-80E2-55B9D452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'8c.ArdiData28Fixed'!$A$3:$A$30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'8c.ArdiData28Fixed'!$E$3:$E$30</c:f>
              <c:numCache>
                <c:formatCode>General</c:formatCode>
                <c:ptCount val="28"/>
                <c:pt idx="0">
                  <c:v>34</c:v>
                </c:pt>
                <c:pt idx="1">
                  <c:v>82</c:v>
                </c:pt>
                <c:pt idx="2">
                  <c:v>88</c:v>
                </c:pt>
                <c:pt idx="3">
                  <c:v>21</c:v>
                </c:pt>
                <c:pt idx="4">
                  <c:v>28</c:v>
                </c:pt>
                <c:pt idx="5">
                  <c:v>54</c:v>
                </c:pt>
                <c:pt idx="6">
                  <c:v>46</c:v>
                </c:pt>
                <c:pt idx="7">
                  <c:v>43</c:v>
                </c:pt>
                <c:pt idx="8">
                  <c:v>36</c:v>
                </c:pt>
                <c:pt idx="9">
                  <c:v>60</c:v>
                </c:pt>
                <c:pt idx="10">
                  <c:v>63</c:v>
                </c:pt>
                <c:pt idx="11">
                  <c:v>39</c:v>
                </c:pt>
                <c:pt idx="12">
                  <c:v>44</c:v>
                </c:pt>
                <c:pt idx="13">
                  <c:v>70</c:v>
                </c:pt>
                <c:pt idx="14">
                  <c:v>55</c:v>
                </c:pt>
                <c:pt idx="15">
                  <c:v>37</c:v>
                </c:pt>
                <c:pt idx="16">
                  <c:v>40</c:v>
                </c:pt>
                <c:pt idx="17">
                  <c:v>70</c:v>
                </c:pt>
                <c:pt idx="18">
                  <c:v>58</c:v>
                </c:pt>
                <c:pt idx="19">
                  <c:v>40</c:v>
                </c:pt>
                <c:pt idx="20">
                  <c:v>40</c:v>
                </c:pt>
                <c:pt idx="21">
                  <c:v>45</c:v>
                </c:pt>
                <c:pt idx="22">
                  <c:v>48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54</c:v>
                </c:pt>
                <c:pt idx="2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4-44DF-9EF0-00CEE2A2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'8c.ArdiData28Fixed'!$F$2:$F$14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'8c.ArdiData28Fixed'!$K$2:$K$14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D15-8C87-F2F789AB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'8c.ArdiData28Fixed'!$B$98:$B$125</c:f>
              <c:numCache>
                <c:formatCode>General</c:formatCode>
                <c:ptCount val="28"/>
                <c:pt idx="0">
                  <c:v>63</c:v>
                </c:pt>
                <c:pt idx="1">
                  <c:v>99</c:v>
                </c:pt>
                <c:pt idx="2">
                  <c:v>153</c:v>
                </c:pt>
                <c:pt idx="3">
                  <c:v>203</c:v>
                </c:pt>
                <c:pt idx="4">
                  <c:v>243</c:v>
                </c:pt>
                <c:pt idx="5">
                  <c:v>287</c:v>
                </c:pt>
                <c:pt idx="6">
                  <c:v>345</c:v>
                </c:pt>
                <c:pt idx="7">
                  <c:v>366</c:v>
                </c:pt>
                <c:pt idx="8">
                  <c:v>412</c:v>
                </c:pt>
                <c:pt idx="9">
                  <c:v>451</c:v>
                </c:pt>
                <c:pt idx="10">
                  <c:v>483</c:v>
                </c:pt>
                <c:pt idx="11">
                  <c:v>553</c:v>
                </c:pt>
                <c:pt idx="12">
                  <c:v>598</c:v>
                </c:pt>
                <c:pt idx="13">
                  <c:v>646</c:v>
                </c:pt>
                <c:pt idx="14">
                  <c:v>689</c:v>
                </c:pt>
                <c:pt idx="15">
                  <c:v>759</c:v>
                </c:pt>
                <c:pt idx="16">
                  <c:v>799</c:v>
                </c:pt>
                <c:pt idx="17">
                  <c:v>843</c:v>
                </c:pt>
                <c:pt idx="18">
                  <c:v>903</c:v>
                </c:pt>
                <c:pt idx="19">
                  <c:v>931</c:v>
                </c:pt>
                <c:pt idx="20">
                  <c:v>968</c:v>
                </c:pt>
                <c:pt idx="21">
                  <c:v>1008</c:v>
                </c:pt>
                <c:pt idx="22">
                  <c:v>1049</c:v>
                </c:pt>
                <c:pt idx="23">
                  <c:v>1104</c:v>
                </c:pt>
                <c:pt idx="24">
                  <c:v>1138</c:v>
                </c:pt>
                <c:pt idx="25">
                  <c:v>1220</c:v>
                </c:pt>
                <c:pt idx="26">
                  <c:v>1308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B-48FE-82F1-96BFCBF7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'8c.ArdiData28Fixed'!$C$2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'8c.ArdiData28Fixed'!$C$98:$C$125</c:f>
              <c:numCache>
                <c:formatCode>General</c:formatCode>
                <c:ptCount val="28"/>
                <c:pt idx="0">
                  <c:v>21</c:v>
                </c:pt>
                <c:pt idx="1">
                  <c:v>49</c:v>
                </c:pt>
                <c:pt idx="2">
                  <c:v>81</c:v>
                </c:pt>
                <c:pt idx="3">
                  <c:v>115</c:v>
                </c:pt>
                <c:pt idx="4">
                  <c:v>151</c:v>
                </c:pt>
                <c:pt idx="5">
                  <c:v>188</c:v>
                </c:pt>
                <c:pt idx="6">
                  <c:v>227</c:v>
                </c:pt>
                <c:pt idx="7">
                  <c:v>267</c:v>
                </c:pt>
                <c:pt idx="8">
                  <c:v>307</c:v>
                </c:pt>
                <c:pt idx="9">
                  <c:v>347</c:v>
                </c:pt>
                <c:pt idx="10">
                  <c:v>388</c:v>
                </c:pt>
                <c:pt idx="11">
                  <c:v>431</c:v>
                </c:pt>
                <c:pt idx="12">
                  <c:v>475</c:v>
                </c:pt>
                <c:pt idx="13">
                  <c:v>519</c:v>
                </c:pt>
                <c:pt idx="14">
                  <c:v>564</c:v>
                </c:pt>
                <c:pt idx="15">
                  <c:v>610</c:v>
                </c:pt>
                <c:pt idx="16">
                  <c:v>658</c:v>
                </c:pt>
                <c:pt idx="17">
                  <c:v>708</c:v>
                </c:pt>
                <c:pt idx="18">
                  <c:v>762</c:v>
                </c:pt>
                <c:pt idx="19">
                  <c:v>816</c:v>
                </c:pt>
                <c:pt idx="20">
                  <c:v>871</c:v>
                </c:pt>
                <c:pt idx="21">
                  <c:v>929</c:v>
                </c:pt>
                <c:pt idx="22">
                  <c:v>989</c:v>
                </c:pt>
                <c:pt idx="23">
                  <c:v>1052</c:v>
                </c:pt>
                <c:pt idx="24">
                  <c:v>1122</c:v>
                </c:pt>
                <c:pt idx="25">
                  <c:v>1192</c:v>
                </c:pt>
                <c:pt idx="26">
                  <c:v>1274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F-4F87-9592-1200BB16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'8c.ArdiData28Fixed'!$D$98:$D$125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72</c:v>
                </c:pt>
                <c:pt idx="2">
                  <c:v>116</c:v>
                </c:pt>
                <c:pt idx="3">
                  <c:v>137</c:v>
                </c:pt>
                <c:pt idx="4">
                  <c:v>171</c:v>
                </c:pt>
                <c:pt idx="5">
                  <c:v>208</c:v>
                </c:pt>
                <c:pt idx="6">
                  <c:v>263</c:v>
                </c:pt>
                <c:pt idx="7">
                  <c:v>299</c:v>
                </c:pt>
                <c:pt idx="8">
                  <c:v>339</c:v>
                </c:pt>
                <c:pt idx="9">
                  <c:v>389</c:v>
                </c:pt>
                <c:pt idx="10">
                  <c:v>449</c:v>
                </c:pt>
                <c:pt idx="11">
                  <c:v>488</c:v>
                </c:pt>
                <c:pt idx="12">
                  <c:v>532</c:v>
                </c:pt>
                <c:pt idx="13">
                  <c:v>586</c:v>
                </c:pt>
                <c:pt idx="14">
                  <c:v>644</c:v>
                </c:pt>
                <c:pt idx="15">
                  <c:v>672</c:v>
                </c:pt>
                <c:pt idx="16">
                  <c:v>713</c:v>
                </c:pt>
                <c:pt idx="17">
                  <c:v>767</c:v>
                </c:pt>
                <c:pt idx="18">
                  <c:v>837</c:v>
                </c:pt>
                <c:pt idx="19">
                  <c:v>883</c:v>
                </c:pt>
                <c:pt idx="20">
                  <c:v>926</c:v>
                </c:pt>
                <c:pt idx="21">
                  <c:v>971</c:v>
                </c:pt>
                <c:pt idx="22">
                  <c:v>1059</c:v>
                </c:pt>
                <c:pt idx="23">
                  <c:v>1099</c:v>
                </c:pt>
                <c:pt idx="24">
                  <c:v>1147</c:v>
                </c:pt>
                <c:pt idx="25">
                  <c:v>1210</c:v>
                </c:pt>
                <c:pt idx="26">
                  <c:v>1280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C-463F-98AF-972E77CB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'8c.ArdiData28Fixed'!$E$98:$E$125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116</c:v>
                </c:pt>
                <c:pt idx="2">
                  <c:v>204</c:v>
                </c:pt>
                <c:pt idx="3">
                  <c:v>225</c:v>
                </c:pt>
                <c:pt idx="4">
                  <c:v>253</c:v>
                </c:pt>
                <c:pt idx="5">
                  <c:v>307</c:v>
                </c:pt>
                <c:pt idx="6">
                  <c:v>353</c:v>
                </c:pt>
                <c:pt idx="7">
                  <c:v>396</c:v>
                </c:pt>
                <c:pt idx="8">
                  <c:v>432</c:v>
                </c:pt>
                <c:pt idx="9">
                  <c:v>492</c:v>
                </c:pt>
                <c:pt idx="10">
                  <c:v>555</c:v>
                </c:pt>
                <c:pt idx="11">
                  <c:v>594</c:v>
                </c:pt>
                <c:pt idx="12">
                  <c:v>638</c:v>
                </c:pt>
                <c:pt idx="13">
                  <c:v>708</c:v>
                </c:pt>
                <c:pt idx="14">
                  <c:v>763</c:v>
                </c:pt>
                <c:pt idx="15">
                  <c:v>800</c:v>
                </c:pt>
                <c:pt idx="16">
                  <c:v>840</c:v>
                </c:pt>
                <c:pt idx="17">
                  <c:v>910</c:v>
                </c:pt>
                <c:pt idx="18">
                  <c:v>968</c:v>
                </c:pt>
                <c:pt idx="19">
                  <c:v>1008</c:v>
                </c:pt>
                <c:pt idx="20">
                  <c:v>1048</c:v>
                </c:pt>
                <c:pt idx="21">
                  <c:v>1093</c:v>
                </c:pt>
                <c:pt idx="22">
                  <c:v>1141</c:v>
                </c:pt>
                <c:pt idx="23">
                  <c:v>1182</c:v>
                </c:pt>
                <c:pt idx="24">
                  <c:v>1226</c:v>
                </c:pt>
                <c:pt idx="25">
                  <c:v>1276</c:v>
                </c:pt>
                <c:pt idx="26">
                  <c:v>1330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F3-4864-9D46-0A199C20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'8d.ArdiData28Fixed'!$K$2:$K$14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A-448B-AC3C-980B20B3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'8d.ArdiData28Fixed'!$K$2:$K$14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F-487E-B014-566DD7DB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'8d.ArdiData28Fixed'!$K$2:$K$14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8-43CF-8EF9-55151E3D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'8d.ArdiData28Fixed'!$A$3:$A$30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'8d.ArdiData28Fixed'!$B$3:$B$30</c:f>
              <c:numCache>
                <c:formatCode>General</c:formatCode>
                <c:ptCount val="28"/>
                <c:pt idx="0">
                  <c:v>32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82</c:v>
                </c:pt>
                <c:pt idx="5">
                  <c:v>38</c:v>
                </c:pt>
                <c:pt idx="6">
                  <c:v>41</c:v>
                </c:pt>
                <c:pt idx="7">
                  <c:v>33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50</c:v>
                </c:pt>
                <c:pt idx="12">
                  <c:v>25</c:v>
                </c:pt>
                <c:pt idx="13">
                  <c:v>74</c:v>
                </c:pt>
                <c:pt idx="14">
                  <c:v>28</c:v>
                </c:pt>
                <c:pt idx="15">
                  <c:v>52</c:v>
                </c:pt>
                <c:pt idx="16">
                  <c:v>39</c:v>
                </c:pt>
                <c:pt idx="17">
                  <c:v>57</c:v>
                </c:pt>
                <c:pt idx="18">
                  <c:v>54</c:v>
                </c:pt>
                <c:pt idx="19">
                  <c:v>32</c:v>
                </c:pt>
                <c:pt idx="20">
                  <c:v>65</c:v>
                </c:pt>
                <c:pt idx="21">
                  <c:v>38</c:v>
                </c:pt>
                <c:pt idx="22">
                  <c:v>52</c:v>
                </c:pt>
                <c:pt idx="23">
                  <c:v>58</c:v>
                </c:pt>
                <c:pt idx="24">
                  <c:v>43</c:v>
                </c:pt>
                <c:pt idx="25">
                  <c:v>30</c:v>
                </c:pt>
                <c:pt idx="26">
                  <c:v>69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9-41DA-AEC5-176E980D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'8d.ArdiData28Fixed'!$C$2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'8d.ArdiData28Fixed'!$A$3:$A$30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'8d.ArdiData28Fixed'!$C$3:$C$30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50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54</c:v>
                </c:pt>
                <c:pt idx="21">
                  <c:v>57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  <c:pt idx="26">
                  <c:v>74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D-4D2E-B144-23BAF1F5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'8d.ArdiData28Fixed'!$A$3:$A$30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'8d.ArdiData28Fixed'!$D$3:$D$30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46</c:v>
                </c:pt>
                <c:pt idx="7">
                  <c:v>25</c:v>
                </c:pt>
                <c:pt idx="8">
                  <c:v>41</c:v>
                </c:pt>
                <c:pt idx="9">
                  <c:v>52</c:v>
                </c:pt>
                <c:pt idx="10">
                  <c:v>69</c:v>
                </c:pt>
                <c:pt idx="11">
                  <c:v>50</c:v>
                </c:pt>
                <c:pt idx="12">
                  <c:v>46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43</c:v>
                </c:pt>
                <c:pt idx="17">
                  <c:v>52</c:v>
                </c:pt>
                <c:pt idx="18">
                  <c:v>65</c:v>
                </c:pt>
                <c:pt idx="19">
                  <c:v>32</c:v>
                </c:pt>
                <c:pt idx="20">
                  <c:v>38</c:v>
                </c:pt>
                <c:pt idx="21">
                  <c:v>57</c:v>
                </c:pt>
                <c:pt idx="22">
                  <c:v>82</c:v>
                </c:pt>
                <c:pt idx="23">
                  <c:v>54</c:v>
                </c:pt>
                <c:pt idx="24">
                  <c:v>39</c:v>
                </c:pt>
                <c:pt idx="25">
                  <c:v>64</c:v>
                </c:pt>
                <c:pt idx="26">
                  <c:v>74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E-4297-B971-296EB88E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'8d.ArdiData28Fixed'!$A$3:$A$30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'8d.ArdiData28Fixed'!$E$3:$E$30</c:f>
              <c:numCache>
                <c:formatCode>General</c:formatCode>
                <c:ptCount val="28"/>
                <c:pt idx="0">
                  <c:v>41</c:v>
                </c:pt>
                <c:pt idx="1">
                  <c:v>52</c:v>
                </c:pt>
                <c:pt idx="2">
                  <c:v>58</c:v>
                </c:pt>
                <c:pt idx="3">
                  <c:v>32</c:v>
                </c:pt>
                <c:pt idx="4">
                  <c:v>38</c:v>
                </c:pt>
                <c:pt idx="5">
                  <c:v>46</c:v>
                </c:pt>
                <c:pt idx="6">
                  <c:v>64</c:v>
                </c:pt>
                <c:pt idx="7">
                  <c:v>43</c:v>
                </c:pt>
                <c:pt idx="8">
                  <c:v>30</c:v>
                </c:pt>
                <c:pt idx="9">
                  <c:v>82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74</c:v>
                </c:pt>
                <c:pt idx="14">
                  <c:v>57</c:v>
                </c:pt>
                <c:pt idx="15">
                  <c:v>46</c:v>
                </c:pt>
                <c:pt idx="16">
                  <c:v>39</c:v>
                </c:pt>
                <c:pt idx="17">
                  <c:v>46</c:v>
                </c:pt>
                <c:pt idx="18">
                  <c:v>54</c:v>
                </c:pt>
                <c:pt idx="19">
                  <c:v>25</c:v>
                </c:pt>
                <c:pt idx="20">
                  <c:v>38</c:v>
                </c:pt>
                <c:pt idx="21">
                  <c:v>65</c:v>
                </c:pt>
                <c:pt idx="22">
                  <c:v>50</c:v>
                </c:pt>
                <c:pt idx="23">
                  <c:v>46</c:v>
                </c:pt>
                <c:pt idx="24">
                  <c:v>28</c:v>
                </c:pt>
                <c:pt idx="25">
                  <c:v>69</c:v>
                </c:pt>
                <c:pt idx="26">
                  <c:v>52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D-468C-A684-53861BD3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'8d.ArdiData28Fixed'!$F$2:$F$14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'8d.ArdiData28Fixed'!$K$2:$K$14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0-4112-9F91-EFEA342C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'8d.ArdiData28Fixed'!$B$98:$B$125</c:f>
              <c:numCache>
                <c:formatCode>General</c:formatCode>
                <c:ptCount val="28"/>
                <c:pt idx="0">
                  <c:v>32</c:v>
                </c:pt>
                <c:pt idx="1">
                  <c:v>78</c:v>
                </c:pt>
                <c:pt idx="2">
                  <c:v>124</c:v>
                </c:pt>
                <c:pt idx="3">
                  <c:v>170</c:v>
                </c:pt>
                <c:pt idx="4">
                  <c:v>252</c:v>
                </c:pt>
                <c:pt idx="5">
                  <c:v>290</c:v>
                </c:pt>
                <c:pt idx="6">
                  <c:v>331</c:v>
                </c:pt>
                <c:pt idx="7">
                  <c:v>364</c:v>
                </c:pt>
                <c:pt idx="8">
                  <c:v>410</c:v>
                </c:pt>
                <c:pt idx="9">
                  <c:v>462</c:v>
                </c:pt>
                <c:pt idx="10">
                  <c:v>526</c:v>
                </c:pt>
                <c:pt idx="11">
                  <c:v>576</c:v>
                </c:pt>
                <c:pt idx="12">
                  <c:v>601</c:v>
                </c:pt>
                <c:pt idx="13">
                  <c:v>675</c:v>
                </c:pt>
                <c:pt idx="14">
                  <c:v>703</c:v>
                </c:pt>
                <c:pt idx="15">
                  <c:v>755</c:v>
                </c:pt>
                <c:pt idx="16">
                  <c:v>794</c:v>
                </c:pt>
                <c:pt idx="17">
                  <c:v>851</c:v>
                </c:pt>
                <c:pt idx="18">
                  <c:v>905</c:v>
                </c:pt>
                <c:pt idx="19">
                  <c:v>937</c:v>
                </c:pt>
                <c:pt idx="20">
                  <c:v>1002</c:v>
                </c:pt>
                <c:pt idx="21">
                  <c:v>1040</c:v>
                </c:pt>
                <c:pt idx="22">
                  <c:v>1092</c:v>
                </c:pt>
                <c:pt idx="23">
                  <c:v>1150</c:v>
                </c:pt>
                <c:pt idx="24">
                  <c:v>1193</c:v>
                </c:pt>
                <c:pt idx="25">
                  <c:v>1223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D6-49A9-A92B-6B3DA185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'8d.ArdiData28Fixed'!$C$2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'8d.ArdiData28Fixed'!$C$98:$C$125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83</c:v>
                </c:pt>
                <c:pt idx="3">
                  <c:v>115</c:v>
                </c:pt>
                <c:pt idx="4">
                  <c:v>147</c:v>
                </c:pt>
                <c:pt idx="5">
                  <c:v>180</c:v>
                </c:pt>
                <c:pt idx="6">
                  <c:v>218</c:v>
                </c:pt>
                <c:pt idx="7">
                  <c:v>256</c:v>
                </c:pt>
                <c:pt idx="8">
                  <c:v>295</c:v>
                </c:pt>
                <c:pt idx="9">
                  <c:v>336</c:v>
                </c:pt>
                <c:pt idx="10">
                  <c:v>379</c:v>
                </c:pt>
                <c:pt idx="11">
                  <c:v>425</c:v>
                </c:pt>
                <c:pt idx="12">
                  <c:v>471</c:v>
                </c:pt>
                <c:pt idx="13">
                  <c:v>517</c:v>
                </c:pt>
                <c:pt idx="14">
                  <c:v>563</c:v>
                </c:pt>
                <c:pt idx="15">
                  <c:v>609</c:v>
                </c:pt>
                <c:pt idx="16">
                  <c:v>659</c:v>
                </c:pt>
                <c:pt idx="17">
                  <c:v>711</c:v>
                </c:pt>
                <c:pt idx="18">
                  <c:v>763</c:v>
                </c:pt>
                <c:pt idx="19">
                  <c:v>815</c:v>
                </c:pt>
                <c:pt idx="20">
                  <c:v>869</c:v>
                </c:pt>
                <c:pt idx="21">
                  <c:v>926</c:v>
                </c:pt>
                <c:pt idx="22">
                  <c:v>984</c:v>
                </c:pt>
                <c:pt idx="23">
                  <c:v>1048</c:v>
                </c:pt>
                <c:pt idx="24">
                  <c:v>1113</c:v>
                </c:pt>
                <c:pt idx="25">
                  <c:v>1182</c:v>
                </c:pt>
                <c:pt idx="26">
                  <c:v>1256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E-4A30-9A0B-20743283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'8d.ArdiData28Fixed'!$D$98:$D$125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70</c:v>
                </c:pt>
                <c:pt idx="2">
                  <c:v>116</c:v>
                </c:pt>
                <c:pt idx="3">
                  <c:v>149</c:v>
                </c:pt>
                <c:pt idx="4">
                  <c:v>177</c:v>
                </c:pt>
                <c:pt idx="5">
                  <c:v>207</c:v>
                </c:pt>
                <c:pt idx="6">
                  <c:v>253</c:v>
                </c:pt>
                <c:pt idx="7">
                  <c:v>278</c:v>
                </c:pt>
                <c:pt idx="8">
                  <c:v>319</c:v>
                </c:pt>
                <c:pt idx="9">
                  <c:v>371</c:v>
                </c:pt>
                <c:pt idx="10">
                  <c:v>440</c:v>
                </c:pt>
                <c:pt idx="11">
                  <c:v>490</c:v>
                </c:pt>
                <c:pt idx="12">
                  <c:v>536</c:v>
                </c:pt>
                <c:pt idx="13">
                  <c:v>594</c:v>
                </c:pt>
                <c:pt idx="14">
                  <c:v>646</c:v>
                </c:pt>
                <c:pt idx="15">
                  <c:v>692</c:v>
                </c:pt>
                <c:pt idx="16">
                  <c:v>735</c:v>
                </c:pt>
                <c:pt idx="17">
                  <c:v>787</c:v>
                </c:pt>
                <c:pt idx="18">
                  <c:v>852</c:v>
                </c:pt>
                <c:pt idx="19">
                  <c:v>884</c:v>
                </c:pt>
                <c:pt idx="20">
                  <c:v>922</c:v>
                </c:pt>
                <c:pt idx="21">
                  <c:v>979</c:v>
                </c:pt>
                <c:pt idx="22">
                  <c:v>1061</c:v>
                </c:pt>
                <c:pt idx="23">
                  <c:v>1115</c:v>
                </c:pt>
                <c:pt idx="24">
                  <c:v>1154</c:v>
                </c:pt>
                <c:pt idx="25">
                  <c:v>1218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7-4296-8281-C3F2805A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'8d.ArdiData28Fixed'!$E$98:$E$125</c:f>
              <c:numCache>
                <c:formatCode>General</c:formatCode>
                <c:ptCount val="28"/>
                <c:pt idx="0">
                  <c:v>41</c:v>
                </c:pt>
                <c:pt idx="1">
                  <c:v>93</c:v>
                </c:pt>
                <c:pt idx="2">
                  <c:v>151</c:v>
                </c:pt>
                <c:pt idx="3">
                  <c:v>183</c:v>
                </c:pt>
                <c:pt idx="4">
                  <c:v>221</c:v>
                </c:pt>
                <c:pt idx="5">
                  <c:v>267</c:v>
                </c:pt>
                <c:pt idx="6">
                  <c:v>331</c:v>
                </c:pt>
                <c:pt idx="7">
                  <c:v>374</c:v>
                </c:pt>
                <c:pt idx="8">
                  <c:v>404</c:v>
                </c:pt>
                <c:pt idx="9">
                  <c:v>486</c:v>
                </c:pt>
                <c:pt idx="10">
                  <c:v>538</c:v>
                </c:pt>
                <c:pt idx="11">
                  <c:v>571</c:v>
                </c:pt>
                <c:pt idx="12">
                  <c:v>603</c:v>
                </c:pt>
                <c:pt idx="13">
                  <c:v>677</c:v>
                </c:pt>
                <c:pt idx="14">
                  <c:v>734</c:v>
                </c:pt>
                <c:pt idx="15">
                  <c:v>780</c:v>
                </c:pt>
                <c:pt idx="16">
                  <c:v>819</c:v>
                </c:pt>
                <c:pt idx="17">
                  <c:v>865</c:v>
                </c:pt>
                <c:pt idx="18">
                  <c:v>919</c:v>
                </c:pt>
                <c:pt idx="19">
                  <c:v>944</c:v>
                </c:pt>
                <c:pt idx="20">
                  <c:v>982</c:v>
                </c:pt>
                <c:pt idx="21">
                  <c:v>1047</c:v>
                </c:pt>
                <c:pt idx="22">
                  <c:v>1097</c:v>
                </c:pt>
                <c:pt idx="23">
                  <c:v>1143</c:v>
                </c:pt>
                <c:pt idx="24">
                  <c:v>1171</c:v>
                </c:pt>
                <c:pt idx="25">
                  <c:v>1240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4-4875-A9EC-2492DC8F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'8e.ArdiData28Fixed'!$K$2:$K$14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57B-B072-2E7FD09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'8e.ArdiData28Fixed'!$K$2:$K$14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E-41CF-BFF0-15A04A28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'8e.ArdiData28Fixed'!$K$2:$K$14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B8A-A05E-3DCA5D571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'8e.ArdiData28Fixed'!$A$3:$A$30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'8e.ArdiData28Fixed'!$B$3:$B$30</c:f>
              <c:numCache>
                <c:formatCode>General</c:formatCode>
                <c:ptCount val="28"/>
                <c:pt idx="0">
                  <c:v>47</c:v>
                </c:pt>
                <c:pt idx="1">
                  <c:v>51</c:v>
                </c:pt>
                <c:pt idx="2">
                  <c:v>43</c:v>
                </c:pt>
                <c:pt idx="3">
                  <c:v>32</c:v>
                </c:pt>
                <c:pt idx="4">
                  <c:v>58</c:v>
                </c:pt>
                <c:pt idx="5">
                  <c:v>33</c:v>
                </c:pt>
                <c:pt idx="6">
                  <c:v>23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46</c:v>
                </c:pt>
                <c:pt idx="11">
                  <c:v>26</c:v>
                </c:pt>
                <c:pt idx="12">
                  <c:v>44</c:v>
                </c:pt>
                <c:pt idx="13">
                  <c:v>83</c:v>
                </c:pt>
                <c:pt idx="14">
                  <c:v>64</c:v>
                </c:pt>
                <c:pt idx="15">
                  <c:v>44</c:v>
                </c:pt>
                <c:pt idx="16">
                  <c:v>46</c:v>
                </c:pt>
                <c:pt idx="17">
                  <c:v>23</c:v>
                </c:pt>
                <c:pt idx="18">
                  <c:v>71</c:v>
                </c:pt>
                <c:pt idx="19">
                  <c:v>49</c:v>
                </c:pt>
                <c:pt idx="20">
                  <c:v>27</c:v>
                </c:pt>
                <c:pt idx="21">
                  <c:v>35</c:v>
                </c:pt>
                <c:pt idx="22">
                  <c:v>36</c:v>
                </c:pt>
                <c:pt idx="23">
                  <c:v>48</c:v>
                </c:pt>
                <c:pt idx="24">
                  <c:v>38</c:v>
                </c:pt>
                <c:pt idx="25">
                  <c:v>61</c:v>
                </c:pt>
                <c:pt idx="26">
                  <c:v>73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303-B100-CABC6B08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'8e.ArdiData28Fixed'!$C$2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'8e.ArdiData28Fixed'!$A$3:$A$30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'8e.ArdiData28Fixed'!$C$3:$C$30</c:f>
              <c:numCache>
                <c:formatCode>General</c:formatCode>
                <c:ptCount val="28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64</c:v>
                </c:pt>
                <c:pt idx="25">
                  <c:v>71</c:v>
                </c:pt>
                <c:pt idx="26">
                  <c:v>73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8-44A5-B8EC-31907C49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'8e.ArdiData28Fixed'!$A$3:$A$30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'8e.ArdiData28Fixed'!$D$3:$D$30</c:f>
              <c:numCache>
                <c:formatCode>General</c:formatCode>
                <c:ptCount val="28"/>
                <c:pt idx="0">
                  <c:v>23</c:v>
                </c:pt>
                <c:pt idx="1">
                  <c:v>43</c:v>
                </c:pt>
                <c:pt idx="2">
                  <c:v>51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61</c:v>
                </c:pt>
                <c:pt idx="7">
                  <c:v>33</c:v>
                </c:pt>
                <c:pt idx="8">
                  <c:v>27</c:v>
                </c:pt>
                <c:pt idx="9">
                  <c:v>44</c:v>
                </c:pt>
                <c:pt idx="10">
                  <c:v>58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49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73</c:v>
                </c:pt>
                <c:pt idx="19">
                  <c:v>38</c:v>
                </c:pt>
                <c:pt idx="20">
                  <c:v>47</c:v>
                </c:pt>
                <c:pt idx="21">
                  <c:v>64</c:v>
                </c:pt>
                <c:pt idx="22">
                  <c:v>71</c:v>
                </c:pt>
                <c:pt idx="23">
                  <c:v>46</c:v>
                </c:pt>
                <c:pt idx="24">
                  <c:v>54</c:v>
                </c:pt>
                <c:pt idx="25">
                  <c:v>48</c:v>
                </c:pt>
                <c:pt idx="26">
                  <c:v>83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6-452F-8CC0-85ED0338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'8e.ArdiData28Fixed'!$A$3:$A$30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'8e.ArdiData28Fixed'!$E$3:$E$30</c:f>
              <c:numCache>
                <c:formatCode>General</c:formatCode>
                <c:ptCount val="28"/>
                <c:pt idx="0">
                  <c:v>43</c:v>
                </c:pt>
                <c:pt idx="1">
                  <c:v>48</c:v>
                </c:pt>
                <c:pt idx="2">
                  <c:v>61</c:v>
                </c:pt>
                <c:pt idx="3">
                  <c:v>23</c:v>
                </c:pt>
                <c:pt idx="4">
                  <c:v>40</c:v>
                </c:pt>
                <c:pt idx="5">
                  <c:v>73</c:v>
                </c:pt>
                <c:pt idx="6">
                  <c:v>83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46</c:v>
                </c:pt>
                <c:pt idx="11">
                  <c:v>44</c:v>
                </c:pt>
                <c:pt idx="12">
                  <c:v>32</c:v>
                </c:pt>
                <c:pt idx="13">
                  <c:v>49</c:v>
                </c:pt>
                <c:pt idx="14">
                  <c:v>58</c:v>
                </c:pt>
                <c:pt idx="15">
                  <c:v>26</c:v>
                </c:pt>
                <c:pt idx="16">
                  <c:v>44</c:v>
                </c:pt>
                <c:pt idx="17">
                  <c:v>54</c:v>
                </c:pt>
                <c:pt idx="18">
                  <c:v>51</c:v>
                </c:pt>
                <c:pt idx="19">
                  <c:v>27</c:v>
                </c:pt>
                <c:pt idx="20">
                  <c:v>39</c:v>
                </c:pt>
                <c:pt idx="21">
                  <c:v>46</c:v>
                </c:pt>
                <c:pt idx="22">
                  <c:v>71</c:v>
                </c:pt>
                <c:pt idx="23">
                  <c:v>23</c:v>
                </c:pt>
                <c:pt idx="24">
                  <c:v>38</c:v>
                </c:pt>
                <c:pt idx="25">
                  <c:v>47</c:v>
                </c:pt>
                <c:pt idx="26">
                  <c:v>64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7-40FE-9807-816FB1F9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'8e.ArdiData28Fixed'!$F$2:$F$14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'8e.ArdiData28Fixed'!$K$2:$K$14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8-4CB4-9521-DBBEFED1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'8e.ArdiData28Fixed'!$B$98:$B$125</c:f>
              <c:numCache>
                <c:formatCode>General</c:formatCode>
                <c:ptCount val="28"/>
                <c:pt idx="0">
                  <c:v>47</c:v>
                </c:pt>
                <c:pt idx="1">
                  <c:v>98</c:v>
                </c:pt>
                <c:pt idx="2">
                  <c:v>141</c:v>
                </c:pt>
                <c:pt idx="3">
                  <c:v>173</c:v>
                </c:pt>
                <c:pt idx="4">
                  <c:v>231</c:v>
                </c:pt>
                <c:pt idx="5">
                  <c:v>264</c:v>
                </c:pt>
                <c:pt idx="6">
                  <c:v>287</c:v>
                </c:pt>
                <c:pt idx="7">
                  <c:v>331</c:v>
                </c:pt>
                <c:pt idx="8">
                  <c:v>371</c:v>
                </c:pt>
                <c:pt idx="9">
                  <c:v>410</c:v>
                </c:pt>
                <c:pt idx="10">
                  <c:v>456</c:v>
                </c:pt>
                <c:pt idx="11">
                  <c:v>482</c:v>
                </c:pt>
                <c:pt idx="12">
                  <c:v>526</c:v>
                </c:pt>
                <c:pt idx="13">
                  <c:v>609</c:v>
                </c:pt>
                <c:pt idx="14">
                  <c:v>673</c:v>
                </c:pt>
                <c:pt idx="15">
                  <c:v>717</c:v>
                </c:pt>
                <c:pt idx="16">
                  <c:v>763</c:v>
                </c:pt>
                <c:pt idx="17">
                  <c:v>786</c:v>
                </c:pt>
                <c:pt idx="18">
                  <c:v>857</c:v>
                </c:pt>
                <c:pt idx="19">
                  <c:v>906</c:v>
                </c:pt>
                <c:pt idx="20">
                  <c:v>933</c:v>
                </c:pt>
                <c:pt idx="21">
                  <c:v>968</c:v>
                </c:pt>
                <c:pt idx="22">
                  <c:v>1004</c:v>
                </c:pt>
                <c:pt idx="23">
                  <c:v>1052</c:v>
                </c:pt>
                <c:pt idx="24">
                  <c:v>1090</c:v>
                </c:pt>
                <c:pt idx="25">
                  <c:v>1151</c:v>
                </c:pt>
                <c:pt idx="26">
                  <c:v>1224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9-419E-8351-E926685D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'8e.ArdiData28Fixed'!$C$2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'8e.ArdiData28Fixed'!$C$98:$C$125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46</c:v>
                </c:pt>
                <c:pt idx="2">
                  <c:v>72</c:v>
                </c:pt>
                <c:pt idx="3">
                  <c:v>99</c:v>
                </c:pt>
                <c:pt idx="4">
                  <c:v>131</c:v>
                </c:pt>
                <c:pt idx="5">
                  <c:v>164</c:v>
                </c:pt>
                <c:pt idx="6">
                  <c:v>199</c:v>
                </c:pt>
                <c:pt idx="7">
                  <c:v>235</c:v>
                </c:pt>
                <c:pt idx="8">
                  <c:v>273</c:v>
                </c:pt>
                <c:pt idx="9">
                  <c:v>312</c:v>
                </c:pt>
                <c:pt idx="10">
                  <c:v>352</c:v>
                </c:pt>
                <c:pt idx="11">
                  <c:v>395</c:v>
                </c:pt>
                <c:pt idx="12">
                  <c:v>439</c:v>
                </c:pt>
                <c:pt idx="13">
                  <c:v>483</c:v>
                </c:pt>
                <c:pt idx="14">
                  <c:v>527</c:v>
                </c:pt>
                <c:pt idx="15">
                  <c:v>573</c:v>
                </c:pt>
                <c:pt idx="16">
                  <c:v>619</c:v>
                </c:pt>
                <c:pt idx="17">
                  <c:v>666</c:v>
                </c:pt>
                <c:pt idx="18">
                  <c:v>714</c:v>
                </c:pt>
                <c:pt idx="19">
                  <c:v>763</c:v>
                </c:pt>
                <c:pt idx="20">
                  <c:v>814</c:v>
                </c:pt>
                <c:pt idx="21">
                  <c:v>868</c:v>
                </c:pt>
                <c:pt idx="22">
                  <c:v>926</c:v>
                </c:pt>
                <c:pt idx="23">
                  <c:v>987</c:v>
                </c:pt>
                <c:pt idx="24">
                  <c:v>1051</c:v>
                </c:pt>
                <c:pt idx="25">
                  <c:v>1122</c:v>
                </c:pt>
                <c:pt idx="26">
                  <c:v>1195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D-4492-941E-BB8E2782A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'8e.ArdiData28Fixed'!$D$98:$D$125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66</c:v>
                </c:pt>
                <c:pt idx="2">
                  <c:v>117</c:v>
                </c:pt>
                <c:pt idx="3">
                  <c:v>140</c:v>
                </c:pt>
                <c:pt idx="4">
                  <c:v>166</c:v>
                </c:pt>
                <c:pt idx="5">
                  <c:v>198</c:v>
                </c:pt>
                <c:pt idx="6">
                  <c:v>259</c:v>
                </c:pt>
                <c:pt idx="7">
                  <c:v>292</c:v>
                </c:pt>
                <c:pt idx="8">
                  <c:v>319</c:v>
                </c:pt>
                <c:pt idx="9">
                  <c:v>363</c:v>
                </c:pt>
                <c:pt idx="10">
                  <c:v>421</c:v>
                </c:pt>
                <c:pt idx="11">
                  <c:v>460</c:v>
                </c:pt>
                <c:pt idx="12">
                  <c:v>495</c:v>
                </c:pt>
                <c:pt idx="13">
                  <c:v>531</c:v>
                </c:pt>
                <c:pt idx="14">
                  <c:v>580</c:v>
                </c:pt>
                <c:pt idx="15">
                  <c:v>624</c:v>
                </c:pt>
                <c:pt idx="16">
                  <c:v>664</c:v>
                </c:pt>
                <c:pt idx="17">
                  <c:v>708</c:v>
                </c:pt>
                <c:pt idx="18">
                  <c:v>781</c:v>
                </c:pt>
                <c:pt idx="19">
                  <c:v>819</c:v>
                </c:pt>
                <c:pt idx="20">
                  <c:v>866</c:v>
                </c:pt>
                <c:pt idx="21">
                  <c:v>930</c:v>
                </c:pt>
                <c:pt idx="22">
                  <c:v>1001</c:v>
                </c:pt>
                <c:pt idx="23">
                  <c:v>1047</c:v>
                </c:pt>
                <c:pt idx="24">
                  <c:v>1101</c:v>
                </c:pt>
                <c:pt idx="25">
                  <c:v>1149</c:v>
                </c:pt>
                <c:pt idx="26">
                  <c:v>1232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5-4C98-9162-EE1FD94F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'8e.ArdiData28Fixed'!$E$98:$E$125</c:f>
              <c:numCache>
                <c:formatCode>General</c:formatCode>
                <c:ptCount val="28"/>
                <c:pt idx="0">
                  <c:v>43</c:v>
                </c:pt>
                <c:pt idx="1">
                  <c:v>91</c:v>
                </c:pt>
                <c:pt idx="2">
                  <c:v>152</c:v>
                </c:pt>
                <c:pt idx="3">
                  <c:v>175</c:v>
                </c:pt>
                <c:pt idx="4">
                  <c:v>215</c:v>
                </c:pt>
                <c:pt idx="5">
                  <c:v>288</c:v>
                </c:pt>
                <c:pt idx="6">
                  <c:v>371</c:v>
                </c:pt>
                <c:pt idx="7">
                  <c:v>406</c:v>
                </c:pt>
                <c:pt idx="8">
                  <c:v>442</c:v>
                </c:pt>
                <c:pt idx="9">
                  <c:v>486</c:v>
                </c:pt>
                <c:pt idx="10">
                  <c:v>532</c:v>
                </c:pt>
                <c:pt idx="11">
                  <c:v>576</c:v>
                </c:pt>
                <c:pt idx="12">
                  <c:v>608</c:v>
                </c:pt>
                <c:pt idx="13">
                  <c:v>657</c:v>
                </c:pt>
                <c:pt idx="14">
                  <c:v>715</c:v>
                </c:pt>
                <c:pt idx="15">
                  <c:v>741</c:v>
                </c:pt>
                <c:pt idx="16">
                  <c:v>785</c:v>
                </c:pt>
                <c:pt idx="17">
                  <c:v>839</c:v>
                </c:pt>
                <c:pt idx="18">
                  <c:v>890</c:v>
                </c:pt>
                <c:pt idx="19">
                  <c:v>917</c:v>
                </c:pt>
                <c:pt idx="20">
                  <c:v>956</c:v>
                </c:pt>
                <c:pt idx="21">
                  <c:v>1002</c:v>
                </c:pt>
                <c:pt idx="22">
                  <c:v>1073</c:v>
                </c:pt>
                <c:pt idx="23">
                  <c:v>1096</c:v>
                </c:pt>
                <c:pt idx="24">
                  <c:v>1134</c:v>
                </c:pt>
                <c:pt idx="25">
                  <c:v>1181</c:v>
                </c:pt>
                <c:pt idx="26">
                  <c:v>1245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9-4294-A1F9-13DADEF5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'8f.ArdiData28Fixed)'!$K$2:$K$14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DA2-9BBE-88D53860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'8f.ArdiData28Fixed)'!$K$2:$K$14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2-47DD-85F5-C98167A7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'8f.ArdiData28Fixed)'!$K$2:$K$14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A71-8666-22698D88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'8f.ArdiData28Fixed)'!$A$3:$A$30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'8f.ArdiData28Fixed)'!$B$3:$B$30</c:f>
              <c:numCache>
                <c:formatCode>General</c:formatCode>
                <c:ptCount val="28"/>
                <c:pt idx="0">
                  <c:v>69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58</c:v>
                </c:pt>
                <c:pt idx="5">
                  <c:v>50</c:v>
                </c:pt>
                <c:pt idx="6">
                  <c:v>44</c:v>
                </c:pt>
                <c:pt idx="7">
                  <c:v>85</c:v>
                </c:pt>
                <c:pt idx="8">
                  <c:v>27</c:v>
                </c:pt>
                <c:pt idx="9">
                  <c:v>46</c:v>
                </c:pt>
                <c:pt idx="10">
                  <c:v>9</c:v>
                </c:pt>
                <c:pt idx="11">
                  <c:v>67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39</c:v>
                </c:pt>
                <c:pt idx="17">
                  <c:v>35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76</c:v>
                </c:pt>
                <c:pt idx="22">
                  <c:v>28</c:v>
                </c:pt>
                <c:pt idx="23">
                  <c:v>39</c:v>
                </c:pt>
                <c:pt idx="24">
                  <c:v>39</c:v>
                </c:pt>
                <c:pt idx="25">
                  <c:v>34</c:v>
                </c:pt>
                <c:pt idx="26">
                  <c:v>42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8D3-82D2-0E37C2C1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'8f.ArdiData28Fixed)'!$C$2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'8f.ArdiData28Fixed)'!$A$3:$A$30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'8f.ArdiData28Fixed)'!$C$3:$C$30</c:f>
              <c:numCache>
                <c:formatCode>General</c:formatCode>
                <c:ptCount val="28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46</c:v>
                </c:pt>
                <c:pt idx="15">
                  <c:v>46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2-41E9-B8F3-6AEDEB87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'8f.ArdiData28Fixed)'!$A$3:$A$30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'8f.ArdiData28Fixed)'!$D$3:$D$30</c:f>
              <c:numCache>
                <c:formatCode>General</c:formatCode>
                <c:ptCount val="28"/>
                <c:pt idx="0">
                  <c:v>9</c:v>
                </c:pt>
                <c:pt idx="1">
                  <c:v>39</c:v>
                </c:pt>
                <c:pt idx="2">
                  <c:v>42</c:v>
                </c:pt>
                <c:pt idx="3">
                  <c:v>28</c:v>
                </c:pt>
                <c:pt idx="4">
                  <c:v>27</c:v>
                </c:pt>
                <c:pt idx="5">
                  <c:v>46</c:v>
                </c:pt>
                <c:pt idx="6">
                  <c:v>44</c:v>
                </c:pt>
                <c:pt idx="7">
                  <c:v>23</c:v>
                </c:pt>
                <c:pt idx="8">
                  <c:v>34</c:v>
                </c:pt>
                <c:pt idx="9">
                  <c:v>46</c:v>
                </c:pt>
                <c:pt idx="10">
                  <c:v>53</c:v>
                </c:pt>
                <c:pt idx="11">
                  <c:v>35</c:v>
                </c:pt>
                <c:pt idx="12">
                  <c:v>26</c:v>
                </c:pt>
                <c:pt idx="13">
                  <c:v>50</c:v>
                </c:pt>
                <c:pt idx="14">
                  <c:v>69</c:v>
                </c:pt>
                <c:pt idx="15">
                  <c:v>36</c:v>
                </c:pt>
                <c:pt idx="16">
                  <c:v>39</c:v>
                </c:pt>
                <c:pt idx="17">
                  <c:v>58</c:v>
                </c:pt>
                <c:pt idx="18">
                  <c:v>58</c:v>
                </c:pt>
                <c:pt idx="19">
                  <c:v>39</c:v>
                </c:pt>
                <c:pt idx="20">
                  <c:v>56</c:v>
                </c:pt>
                <c:pt idx="21">
                  <c:v>44</c:v>
                </c:pt>
                <c:pt idx="22">
                  <c:v>67</c:v>
                </c:pt>
                <c:pt idx="23">
                  <c:v>58</c:v>
                </c:pt>
                <c:pt idx="24">
                  <c:v>54</c:v>
                </c:pt>
                <c:pt idx="25">
                  <c:v>85</c:v>
                </c:pt>
                <c:pt idx="26">
                  <c:v>76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3-4B04-960B-0ADA59AD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'8f.ArdiData28Fixed)'!$A$3:$A$30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'8f.ArdiData28Fixed)'!$E$3:$E$30</c:f>
              <c:numCache>
                <c:formatCode>General</c:formatCode>
                <c:ptCount val="28"/>
                <c:pt idx="0">
                  <c:v>35</c:v>
                </c:pt>
                <c:pt idx="1">
                  <c:v>54</c:v>
                </c:pt>
                <c:pt idx="2">
                  <c:v>53</c:v>
                </c:pt>
                <c:pt idx="3">
                  <c:v>39</c:v>
                </c:pt>
                <c:pt idx="4">
                  <c:v>34</c:v>
                </c:pt>
                <c:pt idx="5">
                  <c:v>49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56</c:v>
                </c:pt>
                <c:pt idx="10">
                  <c:v>85</c:v>
                </c:pt>
                <c:pt idx="11">
                  <c:v>36</c:v>
                </c:pt>
                <c:pt idx="12">
                  <c:v>27</c:v>
                </c:pt>
                <c:pt idx="13">
                  <c:v>69</c:v>
                </c:pt>
                <c:pt idx="14">
                  <c:v>46</c:v>
                </c:pt>
                <c:pt idx="15">
                  <c:v>44</c:v>
                </c:pt>
                <c:pt idx="16">
                  <c:v>28</c:v>
                </c:pt>
                <c:pt idx="17">
                  <c:v>46</c:v>
                </c:pt>
                <c:pt idx="18">
                  <c:v>67</c:v>
                </c:pt>
                <c:pt idx="19">
                  <c:v>44</c:v>
                </c:pt>
                <c:pt idx="20">
                  <c:v>9</c:v>
                </c:pt>
                <c:pt idx="21">
                  <c:v>58</c:v>
                </c:pt>
                <c:pt idx="22">
                  <c:v>76</c:v>
                </c:pt>
                <c:pt idx="23">
                  <c:v>23</c:v>
                </c:pt>
                <c:pt idx="24">
                  <c:v>26</c:v>
                </c:pt>
                <c:pt idx="25">
                  <c:v>50</c:v>
                </c:pt>
                <c:pt idx="26">
                  <c:v>58</c:v>
                </c:pt>
                <c:pt idx="2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1-4AE9-BAAB-EDBF2343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'8f.ArdiData28Fixed)'!$F$2:$F$14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'8f.ArdiData28Fixed)'!$K$2:$K$14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A-4EF4-8EA2-39657183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'8f.ArdiData28Fixed)'!$B$98:$B$125</c:f>
              <c:numCache>
                <c:formatCode>General</c:formatCode>
                <c:ptCount val="28"/>
                <c:pt idx="0">
                  <c:v>69</c:v>
                </c:pt>
                <c:pt idx="1">
                  <c:v>127</c:v>
                </c:pt>
                <c:pt idx="2">
                  <c:v>173</c:v>
                </c:pt>
                <c:pt idx="3">
                  <c:v>217</c:v>
                </c:pt>
                <c:pt idx="4">
                  <c:v>275</c:v>
                </c:pt>
                <c:pt idx="5">
                  <c:v>325</c:v>
                </c:pt>
                <c:pt idx="6">
                  <c:v>369</c:v>
                </c:pt>
                <c:pt idx="7">
                  <c:v>454</c:v>
                </c:pt>
                <c:pt idx="8">
                  <c:v>481</c:v>
                </c:pt>
                <c:pt idx="9">
                  <c:v>527</c:v>
                </c:pt>
                <c:pt idx="10">
                  <c:v>536</c:v>
                </c:pt>
                <c:pt idx="11">
                  <c:v>603</c:v>
                </c:pt>
                <c:pt idx="12">
                  <c:v>656</c:v>
                </c:pt>
                <c:pt idx="13">
                  <c:v>714</c:v>
                </c:pt>
                <c:pt idx="14">
                  <c:v>763</c:v>
                </c:pt>
                <c:pt idx="15">
                  <c:v>819</c:v>
                </c:pt>
                <c:pt idx="16">
                  <c:v>858</c:v>
                </c:pt>
                <c:pt idx="17">
                  <c:v>893</c:v>
                </c:pt>
                <c:pt idx="18">
                  <c:v>916</c:v>
                </c:pt>
                <c:pt idx="19">
                  <c:v>952</c:v>
                </c:pt>
                <c:pt idx="20">
                  <c:v>978</c:v>
                </c:pt>
                <c:pt idx="21">
                  <c:v>1054</c:v>
                </c:pt>
                <c:pt idx="22">
                  <c:v>1082</c:v>
                </c:pt>
                <c:pt idx="23">
                  <c:v>1121</c:v>
                </c:pt>
                <c:pt idx="24">
                  <c:v>1160</c:v>
                </c:pt>
                <c:pt idx="25">
                  <c:v>1194</c:v>
                </c:pt>
                <c:pt idx="26">
                  <c:v>1236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5-4B2E-8847-9FA46E95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'8f.ArdiData28Fixed)'!$C$2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'8f.ArdiData28Fixed)'!$C$98:$C$125</c:f>
              <c:numCache>
                <c:formatCode>General</c:formatCode>
                <c:ptCount val="28"/>
                <c:pt idx="0">
                  <c:v>9</c:v>
                </c:pt>
                <c:pt idx="1">
                  <c:v>32</c:v>
                </c:pt>
                <c:pt idx="2">
                  <c:v>58</c:v>
                </c:pt>
                <c:pt idx="3">
                  <c:v>85</c:v>
                </c:pt>
                <c:pt idx="4">
                  <c:v>113</c:v>
                </c:pt>
                <c:pt idx="5">
                  <c:v>147</c:v>
                </c:pt>
                <c:pt idx="6">
                  <c:v>182</c:v>
                </c:pt>
                <c:pt idx="7">
                  <c:v>218</c:v>
                </c:pt>
                <c:pt idx="8">
                  <c:v>257</c:v>
                </c:pt>
                <c:pt idx="9">
                  <c:v>296</c:v>
                </c:pt>
                <c:pt idx="10">
                  <c:v>335</c:v>
                </c:pt>
                <c:pt idx="11">
                  <c:v>377</c:v>
                </c:pt>
                <c:pt idx="12">
                  <c:v>421</c:v>
                </c:pt>
                <c:pt idx="13">
                  <c:v>465</c:v>
                </c:pt>
                <c:pt idx="14">
                  <c:v>511</c:v>
                </c:pt>
                <c:pt idx="15">
                  <c:v>557</c:v>
                </c:pt>
                <c:pt idx="16">
                  <c:v>606</c:v>
                </c:pt>
                <c:pt idx="17">
                  <c:v>656</c:v>
                </c:pt>
                <c:pt idx="18">
                  <c:v>709</c:v>
                </c:pt>
                <c:pt idx="19">
                  <c:v>763</c:v>
                </c:pt>
                <c:pt idx="20">
                  <c:v>819</c:v>
                </c:pt>
                <c:pt idx="21">
                  <c:v>877</c:v>
                </c:pt>
                <c:pt idx="22">
                  <c:v>935</c:v>
                </c:pt>
                <c:pt idx="23">
                  <c:v>993</c:v>
                </c:pt>
                <c:pt idx="24">
                  <c:v>1060</c:v>
                </c:pt>
                <c:pt idx="25">
                  <c:v>1129</c:v>
                </c:pt>
                <c:pt idx="26">
                  <c:v>1205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B-4747-AA8C-BD0D02B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'8f.ArdiData28Fixed)'!$D$98:$D$125</c:f>
              <c:numCache>
                <c:formatCode>General</c:formatCode>
                <c:ptCount val="28"/>
                <c:pt idx="0">
                  <c:v>9</c:v>
                </c:pt>
                <c:pt idx="1">
                  <c:v>48</c:v>
                </c:pt>
                <c:pt idx="2">
                  <c:v>90</c:v>
                </c:pt>
                <c:pt idx="3">
                  <c:v>118</c:v>
                </c:pt>
                <c:pt idx="4">
                  <c:v>145</c:v>
                </c:pt>
                <c:pt idx="5">
                  <c:v>191</c:v>
                </c:pt>
                <c:pt idx="6">
                  <c:v>235</c:v>
                </c:pt>
                <c:pt idx="7">
                  <c:v>258</c:v>
                </c:pt>
                <c:pt idx="8">
                  <c:v>292</c:v>
                </c:pt>
                <c:pt idx="9">
                  <c:v>338</c:v>
                </c:pt>
                <c:pt idx="10">
                  <c:v>391</c:v>
                </c:pt>
                <c:pt idx="11">
                  <c:v>426</c:v>
                </c:pt>
                <c:pt idx="12">
                  <c:v>452</c:v>
                </c:pt>
                <c:pt idx="13">
                  <c:v>502</c:v>
                </c:pt>
                <c:pt idx="14">
                  <c:v>571</c:v>
                </c:pt>
                <c:pt idx="15">
                  <c:v>607</c:v>
                </c:pt>
                <c:pt idx="16">
                  <c:v>646</c:v>
                </c:pt>
                <c:pt idx="17">
                  <c:v>704</c:v>
                </c:pt>
                <c:pt idx="18">
                  <c:v>762</c:v>
                </c:pt>
                <c:pt idx="19">
                  <c:v>801</c:v>
                </c:pt>
                <c:pt idx="20">
                  <c:v>857</c:v>
                </c:pt>
                <c:pt idx="21">
                  <c:v>901</c:v>
                </c:pt>
                <c:pt idx="22">
                  <c:v>968</c:v>
                </c:pt>
                <c:pt idx="23">
                  <c:v>1026</c:v>
                </c:pt>
                <c:pt idx="24">
                  <c:v>1080</c:v>
                </c:pt>
                <c:pt idx="25">
                  <c:v>1165</c:v>
                </c:pt>
                <c:pt idx="26">
                  <c:v>1241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2-454F-AFBE-0A719231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'8f.ArdiData28Fixed)'!$E$98:$E$125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89</c:v>
                </c:pt>
                <c:pt idx="2">
                  <c:v>142</c:v>
                </c:pt>
                <c:pt idx="3">
                  <c:v>181</c:v>
                </c:pt>
                <c:pt idx="4">
                  <c:v>215</c:v>
                </c:pt>
                <c:pt idx="5">
                  <c:v>264</c:v>
                </c:pt>
                <c:pt idx="6">
                  <c:v>322</c:v>
                </c:pt>
                <c:pt idx="7">
                  <c:v>364</c:v>
                </c:pt>
                <c:pt idx="8">
                  <c:v>403</c:v>
                </c:pt>
                <c:pt idx="9">
                  <c:v>459</c:v>
                </c:pt>
                <c:pt idx="10">
                  <c:v>544</c:v>
                </c:pt>
                <c:pt idx="11">
                  <c:v>580</c:v>
                </c:pt>
                <c:pt idx="12">
                  <c:v>607</c:v>
                </c:pt>
                <c:pt idx="13">
                  <c:v>676</c:v>
                </c:pt>
                <c:pt idx="14">
                  <c:v>722</c:v>
                </c:pt>
                <c:pt idx="15">
                  <c:v>766</c:v>
                </c:pt>
                <c:pt idx="16">
                  <c:v>794</c:v>
                </c:pt>
                <c:pt idx="17">
                  <c:v>840</c:v>
                </c:pt>
                <c:pt idx="18">
                  <c:v>907</c:v>
                </c:pt>
                <c:pt idx="19">
                  <c:v>951</c:v>
                </c:pt>
                <c:pt idx="20">
                  <c:v>960</c:v>
                </c:pt>
                <c:pt idx="21">
                  <c:v>1018</c:v>
                </c:pt>
                <c:pt idx="22">
                  <c:v>1094</c:v>
                </c:pt>
                <c:pt idx="23">
                  <c:v>1117</c:v>
                </c:pt>
                <c:pt idx="24">
                  <c:v>1143</c:v>
                </c:pt>
                <c:pt idx="25">
                  <c:v>1193</c:v>
                </c:pt>
                <c:pt idx="26">
                  <c:v>1251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7-488C-AEE9-C45498C6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'8g.ArdiData28Fixed'!$K$2:$K$14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C-4B97-B11B-ABCAB743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'8g.ArdiData28Fixed'!$K$2:$K$14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959-85D4-BBBBB4E0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'8g.ArdiData28Fixed'!$K$2:$K$14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2-47CB-8528-74A10BFE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'8g.ArdiData28Fixed'!$A$3:$A$30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'8g.ArdiData28Fixed'!$B$3:$B$30</c:f>
              <c:numCache>
                <c:formatCode>General</c:formatCode>
                <c:ptCount val="28"/>
                <c:pt idx="0">
                  <c:v>33</c:v>
                </c:pt>
                <c:pt idx="1">
                  <c:v>39</c:v>
                </c:pt>
                <c:pt idx="2">
                  <c:v>52</c:v>
                </c:pt>
                <c:pt idx="3">
                  <c:v>43</c:v>
                </c:pt>
                <c:pt idx="4">
                  <c:v>32</c:v>
                </c:pt>
                <c:pt idx="5">
                  <c:v>22</c:v>
                </c:pt>
                <c:pt idx="6">
                  <c:v>47</c:v>
                </c:pt>
                <c:pt idx="7">
                  <c:v>89</c:v>
                </c:pt>
                <c:pt idx="8">
                  <c:v>52</c:v>
                </c:pt>
                <c:pt idx="9">
                  <c:v>71</c:v>
                </c:pt>
                <c:pt idx="10">
                  <c:v>45</c:v>
                </c:pt>
                <c:pt idx="11">
                  <c:v>64</c:v>
                </c:pt>
                <c:pt idx="12">
                  <c:v>59</c:v>
                </c:pt>
                <c:pt idx="13">
                  <c:v>48</c:v>
                </c:pt>
                <c:pt idx="14">
                  <c:v>60</c:v>
                </c:pt>
                <c:pt idx="15">
                  <c:v>17</c:v>
                </c:pt>
                <c:pt idx="16">
                  <c:v>50</c:v>
                </c:pt>
                <c:pt idx="17">
                  <c:v>35</c:v>
                </c:pt>
                <c:pt idx="18">
                  <c:v>46</c:v>
                </c:pt>
                <c:pt idx="19">
                  <c:v>78</c:v>
                </c:pt>
                <c:pt idx="20">
                  <c:v>38</c:v>
                </c:pt>
                <c:pt idx="21">
                  <c:v>39</c:v>
                </c:pt>
                <c:pt idx="22">
                  <c:v>45</c:v>
                </c:pt>
                <c:pt idx="23">
                  <c:v>66</c:v>
                </c:pt>
                <c:pt idx="24">
                  <c:v>40</c:v>
                </c:pt>
                <c:pt idx="25">
                  <c:v>43</c:v>
                </c:pt>
                <c:pt idx="26">
                  <c:v>55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0-4BBB-BD46-A4EDB09B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'8g.ArdiData28Fixed'!$C$2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'8g.ArdiData28Fixed'!$A$3:$A$30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'8g.ArdiData28Fixed'!$C$3:$C$30</c:f>
              <c:numCache>
                <c:formatCode>General</c:formatCode>
                <c:ptCount val="28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52</c:v>
                </c:pt>
                <c:pt idx="20">
                  <c:v>55</c:v>
                </c:pt>
                <c:pt idx="21">
                  <c:v>59</c:v>
                </c:pt>
                <c:pt idx="22">
                  <c:v>60</c:v>
                </c:pt>
                <c:pt idx="23">
                  <c:v>64</c:v>
                </c:pt>
                <c:pt idx="24">
                  <c:v>66</c:v>
                </c:pt>
                <c:pt idx="25">
                  <c:v>71</c:v>
                </c:pt>
                <c:pt idx="26">
                  <c:v>78</c:v>
                </c:pt>
                <c:pt idx="27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8-4A81-9AE8-B8B0408F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'8g.ArdiData28Fixed'!$A$3:$A$30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'8g.ArdiData28Fixed'!$D$3:$D$30</c:f>
              <c:numCache>
                <c:formatCode>General</c:formatCode>
                <c:ptCount val="28"/>
                <c:pt idx="0">
                  <c:v>17</c:v>
                </c:pt>
                <c:pt idx="1">
                  <c:v>38</c:v>
                </c:pt>
                <c:pt idx="2">
                  <c:v>52</c:v>
                </c:pt>
                <c:pt idx="3">
                  <c:v>35</c:v>
                </c:pt>
                <c:pt idx="4">
                  <c:v>22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46</c:v>
                </c:pt>
                <c:pt idx="9">
                  <c:v>48</c:v>
                </c:pt>
                <c:pt idx="10">
                  <c:v>66</c:v>
                </c:pt>
                <c:pt idx="11">
                  <c:v>48</c:v>
                </c:pt>
                <c:pt idx="12">
                  <c:v>45</c:v>
                </c:pt>
                <c:pt idx="13">
                  <c:v>45</c:v>
                </c:pt>
                <c:pt idx="14">
                  <c:v>64</c:v>
                </c:pt>
                <c:pt idx="15">
                  <c:v>33</c:v>
                </c:pt>
                <c:pt idx="16">
                  <c:v>47</c:v>
                </c:pt>
                <c:pt idx="17">
                  <c:v>55</c:v>
                </c:pt>
                <c:pt idx="18">
                  <c:v>78</c:v>
                </c:pt>
                <c:pt idx="19">
                  <c:v>43</c:v>
                </c:pt>
                <c:pt idx="20">
                  <c:v>32</c:v>
                </c:pt>
                <c:pt idx="21">
                  <c:v>60</c:v>
                </c:pt>
                <c:pt idx="22">
                  <c:v>71</c:v>
                </c:pt>
                <c:pt idx="23">
                  <c:v>39</c:v>
                </c:pt>
                <c:pt idx="24">
                  <c:v>59</c:v>
                </c:pt>
                <c:pt idx="25">
                  <c:v>52</c:v>
                </c:pt>
                <c:pt idx="26">
                  <c:v>89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C-44EF-8AB1-5E6E7079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'8g.ArdiData28Fixed'!$A$3:$A$30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'8g.ArdiData28Fixed'!$E$3:$E$30</c:f>
              <c:numCache>
                <c:formatCode>General</c:formatCode>
                <c:ptCount val="28"/>
                <c:pt idx="0">
                  <c:v>32</c:v>
                </c:pt>
                <c:pt idx="1">
                  <c:v>55</c:v>
                </c:pt>
                <c:pt idx="2">
                  <c:v>78</c:v>
                </c:pt>
                <c:pt idx="3">
                  <c:v>45</c:v>
                </c:pt>
                <c:pt idx="4">
                  <c:v>46</c:v>
                </c:pt>
                <c:pt idx="5">
                  <c:v>71</c:v>
                </c:pt>
                <c:pt idx="6">
                  <c:v>48</c:v>
                </c:pt>
                <c:pt idx="7">
                  <c:v>22</c:v>
                </c:pt>
                <c:pt idx="8">
                  <c:v>17</c:v>
                </c:pt>
                <c:pt idx="9">
                  <c:v>48</c:v>
                </c:pt>
                <c:pt idx="10">
                  <c:v>66</c:v>
                </c:pt>
                <c:pt idx="11">
                  <c:v>43</c:v>
                </c:pt>
                <c:pt idx="12">
                  <c:v>40</c:v>
                </c:pt>
                <c:pt idx="13">
                  <c:v>47</c:v>
                </c:pt>
                <c:pt idx="14">
                  <c:v>64</c:v>
                </c:pt>
                <c:pt idx="15">
                  <c:v>35</c:v>
                </c:pt>
                <c:pt idx="16">
                  <c:v>39</c:v>
                </c:pt>
                <c:pt idx="17">
                  <c:v>50</c:v>
                </c:pt>
                <c:pt idx="18">
                  <c:v>59</c:v>
                </c:pt>
                <c:pt idx="19">
                  <c:v>33</c:v>
                </c:pt>
                <c:pt idx="20">
                  <c:v>38</c:v>
                </c:pt>
                <c:pt idx="21">
                  <c:v>52</c:v>
                </c:pt>
                <c:pt idx="22">
                  <c:v>60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89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2-4FA8-80FF-39B69147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'8g.ArdiData28Fixed'!$F$2:$F$14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'8g.ArdiData28Fixed'!$K$2:$K$14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3-49B7-9956-4C99D590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'8g.ArdiData28Fixed'!$B$98:$B$125</c:f>
              <c:numCache>
                <c:formatCode>General</c:formatCode>
                <c:ptCount val="28"/>
                <c:pt idx="0">
                  <c:v>33</c:v>
                </c:pt>
                <c:pt idx="1">
                  <c:v>72</c:v>
                </c:pt>
                <c:pt idx="2">
                  <c:v>124</c:v>
                </c:pt>
                <c:pt idx="3">
                  <c:v>167</c:v>
                </c:pt>
                <c:pt idx="4">
                  <c:v>199</c:v>
                </c:pt>
                <c:pt idx="5">
                  <c:v>221</c:v>
                </c:pt>
                <c:pt idx="6">
                  <c:v>268</c:v>
                </c:pt>
                <c:pt idx="7">
                  <c:v>357</c:v>
                </c:pt>
                <c:pt idx="8">
                  <c:v>409</c:v>
                </c:pt>
                <c:pt idx="9">
                  <c:v>480</c:v>
                </c:pt>
                <c:pt idx="10">
                  <c:v>525</c:v>
                </c:pt>
                <c:pt idx="11">
                  <c:v>589</c:v>
                </c:pt>
                <c:pt idx="12">
                  <c:v>648</c:v>
                </c:pt>
                <c:pt idx="13">
                  <c:v>696</c:v>
                </c:pt>
                <c:pt idx="14">
                  <c:v>756</c:v>
                </c:pt>
                <c:pt idx="15">
                  <c:v>773</c:v>
                </c:pt>
                <c:pt idx="16">
                  <c:v>823</c:v>
                </c:pt>
                <c:pt idx="17">
                  <c:v>858</c:v>
                </c:pt>
                <c:pt idx="18">
                  <c:v>904</c:v>
                </c:pt>
                <c:pt idx="19">
                  <c:v>982</c:v>
                </c:pt>
                <c:pt idx="20">
                  <c:v>1020</c:v>
                </c:pt>
                <c:pt idx="21">
                  <c:v>1059</c:v>
                </c:pt>
                <c:pt idx="22">
                  <c:v>1104</c:v>
                </c:pt>
                <c:pt idx="23">
                  <c:v>1170</c:v>
                </c:pt>
                <c:pt idx="24">
                  <c:v>1210</c:v>
                </c:pt>
                <c:pt idx="25">
                  <c:v>1253</c:v>
                </c:pt>
                <c:pt idx="26">
                  <c:v>1308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2-4F42-A962-9159D6EB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'8g.ArdiData28Fixed'!$C$2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'8g.ArdiData28Fixed'!$C$98:$C$125</c:f>
              <c:numCache>
                <c:formatCode>General</c:formatCode>
                <c:ptCount val="28"/>
                <c:pt idx="0">
                  <c:v>17</c:v>
                </c:pt>
                <c:pt idx="1">
                  <c:v>39</c:v>
                </c:pt>
                <c:pt idx="2">
                  <c:v>71</c:v>
                </c:pt>
                <c:pt idx="3">
                  <c:v>104</c:v>
                </c:pt>
                <c:pt idx="4">
                  <c:v>139</c:v>
                </c:pt>
                <c:pt idx="5">
                  <c:v>177</c:v>
                </c:pt>
                <c:pt idx="6">
                  <c:v>216</c:v>
                </c:pt>
                <c:pt idx="7">
                  <c:v>255</c:v>
                </c:pt>
                <c:pt idx="8">
                  <c:v>295</c:v>
                </c:pt>
                <c:pt idx="9">
                  <c:v>338</c:v>
                </c:pt>
                <c:pt idx="10">
                  <c:v>381</c:v>
                </c:pt>
                <c:pt idx="11">
                  <c:v>426</c:v>
                </c:pt>
                <c:pt idx="12">
                  <c:v>471</c:v>
                </c:pt>
                <c:pt idx="13">
                  <c:v>517</c:v>
                </c:pt>
                <c:pt idx="14">
                  <c:v>564</c:v>
                </c:pt>
                <c:pt idx="15">
                  <c:v>612</c:v>
                </c:pt>
                <c:pt idx="16">
                  <c:v>660</c:v>
                </c:pt>
                <c:pt idx="17">
                  <c:v>710</c:v>
                </c:pt>
                <c:pt idx="18">
                  <c:v>762</c:v>
                </c:pt>
                <c:pt idx="19">
                  <c:v>814</c:v>
                </c:pt>
                <c:pt idx="20">
                  <c:v>869</c:v>
                </c:pt>
                <c:pt idx="21">
                  <c:v>928</c:v>
                </c:pt>
                <c:pt idx="22">
                  <c:v>988</c:v>
                </c:pt>
                <c:pt idx="23">
                  <c:v>1052</c:v>
                </c:pt>
                <c:pt idx="24">
                  <c:v>1118</c:v>
                </c:pt>
                <c:pt idx="25">
                  <c:v>1189</c:v>
                </c:pt>
                <c:pt idx="26">
                  <c:v>1267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A-4AC8-9FBA-D789D3C2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'8g.ArdiData28Fixed'!$D$98:$D$125</c:f>
              <c:numCache>
                <c:formatCode>General</c:formatCode>
                <c:ptCount val="28"/>
                <c:pt idx="0">
                  <c:v>17</c:v>
                </c:pt>
                <c:pt idx="1">
                  <c:v>55</c:v>
                </c:pt>
                <c:pt idx="2">
                  <c:v>107</c:v>
                </c:pt>
                <c:pt idx="3">
                  <c:v>142</c:v>
                </c:pt>
                <c:pt idx="4">
                  <c:v>164</c:v>
                </c:pt>
                <c:pt idx="5">
                  <c:v>207</c:v>
                </c:pt>
                <c:pt idx="6">
                  <c:v>257</c:v>
                </c:pt>
                <c:pt idx="7">
                  <c:v>296</c:v>
                </c:pt>
                <c:pt idx="8">
                  <c:v>342</c:v>
                </c:pt>
                <c:pt idx="9">
                  <c:v>390</c:v>
                </c:pt>
                <c:pt idx="10">
                  <c:v>456</c:v>
                </c:pt>
                <c:pt idx="11">
                  <c:v>504</c:v>
                </c:pt>
                <c:pt idx="12">
                  <c:v>549</c:v>
                </c:pt>
                <c:pt idx="13">
                  <c:v>594</c:v>
                </c:pt>
                <c:pt idx="14">
                  <c:v>658</c:v>
                </c:pt>
                <c:pt idx="15">
                  <c:v>691</c:v>
                </c:pt>
                <c:pt idx="16">
                  <c:v>738</c:v>
                </c:pt>
                <c:pt idx="17">
                  <c:v>793</c:v>
                </c:pt>
                <c:pt idx="18">
                  <c:v>871</c:v>
                </c:pt>
                <c:pt idx="19">
                  <c:v>914</c:v>
                </c:pt>
                <c:pt idx="20">
                  <c:v>946</c:v>
                </c:pt>
                <c:pt idx="21">
                  <c:v>1006</c:v>
                </c:pt>
                <c:pt idx="22">
                  <c:v>1077</c:v>
                </c:pt>
                <c:pt idx="23">
                  <c:v>1116</c:v>
                </c:pt>
                <c:pt idx="24">
                  <c:v>1175</c:v>
                </c:pt>
                <c:pt idx="25">
                  <c:v>1227</c:v>
                </c:pt>
                <c:pt idx="26">
                  <c:v>1316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48-4124-9F11-5BD1E20E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'8g.ArdiData28Fixed'!$E$98:$E$125</c:f>
              <c:numCache>
                <c:formatCode>General</c:formatCode>
                <c:ptCount val="28"/>
                <c:pt idx="0">
                  <c:v>32</c:v>
                </c:pt>
                <c:pt idx="1">
                  <c:v>87</c:v>
                </c:pt>
                <c:pt idx="2">
                  <c:v>165</c:v>
                </c:pt>
                <c:pt idx="3">
                  <c:v>210</c:v>
                </c:pt>
                <c:pt idx="4">
                  <c:v>256</c:v>
                </c:pt>
                <c:pt idx="5">
                  <c:v>327</c:v>
                </c:pt>
                <c:pt idx="6">
                  <c:v>375</c:v>
                </c:pt>
                <c:pt idx="7">
                  <c:v>397</c:v>
                </c:pt>
                <c:pt idx="8">
                  <c:v>414</c:v>
                </c:pt>
                <c:pt idx="9">
                  <c:v>462</c:v>
                </c:pt>
                <c:pt idx="10">
                  <c:v>528</c:v>
                </c:pt>
                <c:pt idx="11">
                  <c:v>571</c:v>
                </c:pt>
                <c:pt idx="12">
                  <c:v>611</c:v>
                </c:pt>
                <c:pt idx="13">
                  <c:v>658</c:v>
                </c:pt>
                <c:pt idx="14">
                  <c:v>722</c:v>
                </c:pt>
                <c:pt idx="15">
                  <c:v>757</c:v>
                </c:pt>
                <c:pt idx="16">
                  <c:v>796</c:v>
                </c:pt>
                <c:pt idx="17">
                  <c:v>846</c:v>
                </c:pt>
                <c:pt idx="18">
                  <c:v>905</c:v>
                </c:pt>
                <c:pt idx="19">
                  <c:v>938</c:v>
                </c:pt>
                <c:pt idx="20">
                  <c:v>976</c:v>
                </c:pt>
                <c:pt idx="21">
                  <c:v>1028</c:v>
                </c:pt>
                <c:pt idx="22">
                  <c:v>1088</c:v>
                </c:pt>
                <c:pt idx="23">
                  <c:v>1133</c:v>
                </c:pt>
                <c:pt idx="24">
                  <c:v>1172</c:v>
                </c:pt>
                <c:pt idx="25">
                  <c:v>1224</c:v>
                </c:pt>
                <c:pt idx="26">
                  <c:v>1313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B-49C1-A0CA-6F585668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'8h.ArdiData28Fixed'!$K$2:$K$14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576-91B4-7DA7DE88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'8h.ArdiData28Fixed'!$F$2:$F$14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'8h.ArdiData28Fixed'!$K$2:$K$14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6-4C7B-8A2F-04DFBECB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'8h.ArdiData28Fixed'!$F$2:$F$14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'8h.ArdiData28Fixed'!$K$2:$K$14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C32-8953-87D7A90B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'8h.ArdiData28Fixed'!$A$3:$A$30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'8h.ArdiData28Fixed'!$B$3:$B$30</c:f>
              <c:numCache>
                <c:formatCode>General</c:formatCode>
                <c:ptCount val="28"/>
                <c:pt idx="0">
                  <c:v>40</c:v>
                </c:pt>
                <c:pt idx="1">
                  <c:v>53</c:v>
                </c:pt>
                <c:pt idx="2">
                  <c:v>65</c:v>
                </c:pt>
                <c:pt idx="3">
                  <c:v>30</c:v>
                </c:pt>
                <c:pt idx="4">
                  <c:v>46</c:v>
                </c:pt>
                <c:pt idx="5">
                  <c:v>51</c:v>
                </c:pt>
                <c:pt idx="6">
                  <c:v>39</c:v>
                </c:pt>
                <c:pt idx="7">
                  <c:v>33</c:v>
                </c:pt>
                <c:pt idx="8">
                  <c:v>81</c:v>
                </c:pt>
                <c:pt idx="9">
                  <c:v>37</c:v>
                </c:pt>
                <c:pt idx="10">
                  <c:v>57</c:v>
                </c:pt>
                <c:pt idx="11">
                  <c:v>66</c:v>
                </c:pt>
                <c:pt idx="12">
                  <c:v>29</c:v>
                </c:pt>
                <c:pt idx="13">
                  <c:v>18</c:v>
                </c:pt>
                <c:pt idx="14">
                  <c:v>73</c:v>
                </c:pt>
                <c:pt idx="15">
                  <c:v>25</c:v>
                </c:pt>
                <c:pt idx="16">
                  <c:v>51</c:v>
                </c:pt>
                <c:pt idx="17">
                  <c:v>54</c:v>
                </c:pt>
                <c:pt idx="18">
                  <c:v>46</c:v>
                </c:pt>
                <c:pt idx="19">
                  <c:v>73</c:v>
                </c:pt>
                <c:pt idx="20">
                  <c:v>58</c:v>
                </c:pt>
                <c:pt idx="21">
                  <c:v>64</c:v>
                </c:pt>
                <c:pt idx="22">
                  <c:v>38</c:v>
                </c:pt>
                <c:pt idx="23">
                  <c:v>30</c:v>
                </c:pt>
                <c:pt idx="24">
                  <c:v>61</c:v>
                </c:pt>
                <c:pt idx="25">
                  <c:v>70</c:v>
                </c:pt>
                <c:pt idx="26">
                  <c:v>49</c:v>
                </c:pt>
                <c:pt idx="2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0-4F00-9974-7E038CF9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'8h.ArdiData28Fixed'!$C$2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'8h.ArdiData28Fixed'!$A$3:$A$30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'8h.ArdiData28Fixed'!$C$3:$C$30</c:f>
              <c:numCache>
                <c:formatCode>General</c:formatCode>
                <c:ptCount val="28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51</c:v>
                </c:pt>
                <c:pt idx="14">
                  <c:v>51</c:v>
                </c:pt>
                <c:pt idx="15">
                  <c:v>53</c:v>
                </c:pt>
                <c:pt idx="16">
                  <c:v>54</c:v>
                </c:pt>
                <c:pt idx="17">
                  <c:v>57</c:v>
                </c:pt>
                <c:pt idx="18">
                  <c:v>58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70</c:v>
                </c:pt>
                <c:pt idx="25">
                  <c:v>73</c:v>
                </c:pt>
                <c:pt idx="26">
                  <c:v>73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D-4BE9-BF84-5EE6CD0B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'8h.ArdiData28Fixed'!$A$3:$A$30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'8h.ArdiData28Fixed'!$D$3:$D$30</c:f>
              <c:numCache>
                <c:formatCode>General</c:formatCode>
                <c:ptCount val="28"/>
                <c:pt idx="0">
                  <c:v>18</c:v>
                </c:pt>
                <c:pt idx="1">
                  <c:v>30</c:v>
                </c:pt>
                <c:pt idx="2">
                  <c:v>37</c:v>
                </c:pt>
                <c:pt idx="3">
                  <c:v>33</c:v>
                </c:pt>
                <c:pt idx="4">
                  <c:v>40</c:v>
                </c:pt>
                <c:pt idx="5">
                  <c:v>51</c:v>
                </c:pt>
                <c:pt idx="6">
                  <c:v>51</c:v>
                </c:pt>
                <c:pt idx="7">
                  <c:v>29</c:v>
                </c:pt>
                <c:pt idx="8">
                  <c:v>25</c:v>
                </c:pt>
                <c:pt idx="9">
                  <c:v>54</c:v>
                </c:pt>
                <c:pt idx="10">
                  <c:v>70</c:v>
                </c:pt>
                <c:pt idx="11">
                  <c:v>38</c:v>
                </c:pt>
                <c:pt idx="12">
                  <c:v>39</c:v>
                </c:pt>
                <c:pt idx="13">
                  <c:v>61</c:v>
                </c:pt>
                <c:pt idx="14">
                  <c:v>73</c:v>
                </c:pt>
                <c:pt idx="15">
                  <c:v>49</c:v>
                </c:pt>
                <c:pt idx="16">
                  <c:v>30</c:v>
                </c:pt>
                <c:pt idx="17">
                  <c:v>65</c:v>
                </c:pt>
                <c:pt idx="18">
                  <c:v>66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81</c:v>
                </c:pt>
                <c:pt idx="23">
                  <c:v>58</c:v>
                </c:pt>
                <c:pt idx="24">
                  <c:v>57</c:v>
                </c:pt>
                <c:pt idx="25">
                  <c:v>58</c:v>
                </c:pt>
                <c:pt idx="26">
                  <c:v>73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D-4BE6-8A11-8C17DB87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'8h.ArdiData28Fixed'!$A$3:$A$30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'8h.ArdiData28Fixed'!$E$3:$E$30</c:f>
              <c:numCache>
                <c:formatCode>General</c:formatCode>
                <c:ptCount val="28"/>
                <c:pt idx="0">
                  <c:v>49</c:v>
                </c:pt>
                <c:pt idx="1">
                  <c:v>54</c:v>
                </c:pt>
                <c:pt idx="2">
                  <c:v>73</c:v>
                </c:pt>
                <c:pt idx="3">
                  <c:v>30</c:v>
                </c:pt>
                <c:pt idx="4">
                  <c:v>37</c:v>
                </c:pt>
                <c:pt idx="5">
                  <c:v>51</c:v>
                </c:pt>
                <c:pt idx="6">
                  <c:v>70</c:v>
                </c:pt>
                <c:pt idx="7">
                  <c:v>51</c:v>
                </c:pt>
                <c:pt idx="8">
                  <c:v>18</c:v>
                </c:pt>
                <c:pt idx="9">
                  <c:v>81</c:v>
                </c:pt>
                <c:pt idx="10">
                  <c:v>58</c:v>
                </c:pt>
                <c:pt idx="11">
                  <c:v>33</c:v>
                </c:pt>
                <c:pt idx="12">
                  <c:v>39</c:v>
                </c:pt>
                <c:pt idx="13">
                  <c:v>65</c:v>
                </c:pt>
                <c:pt idx="14">
                  <c:v>61</c:v>
                </c:pt>
                <c:pt idx="15">
                  <c:v>38</c:v>
                </c:pt>
                <c:pt idx="16">
                  <c:v>30</c:v>
                </c:pt>
                <c:pt idx="17">
                  <c:v>58</c:v>
                </c:pt>
                <c:pt idx="18">
                  <c:v>57</c:v>
                </c:pt>
                <c:pt idx="19">
                  <c:v>40</c:v>
                </c:pt>
                <c:pt idx="20">
                  <c:v>29</c:v>
                </c:pt>
                <c:pt idx="21">
                  <c:v>53</c:v>
                </c:pt>
                <c:pt idx="22">
                  <c:v>66</c:v>
                </c:pt>
                <c:pt idx="23">
                  <c:v>46</c:v>
                </c:pt>
                <c:pt idx="24">
                  <c:v>25</c:v>
                </c:pt>
                <c:pt idx="25">
                  <c:v>64</c:v>
                </c:pt>
                <c:pt idx="26">
                  <c:v>73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0A-4E03-91F8-94AB3382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'8h.ArdiData28Fixed'!$F$2:$F$14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'8h.ArdiData28Fixed'!$K$2:$K$14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3-40CC-BFBE-DF3175FF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'8h.ArdiData28Fixed'!$A$98:$A$125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'8h.ArdiData28Fixed'!$B$98:$B$125</c:f>
              <c:numCache>
                <c:formatCode>General</c:formatCode>
                <c:ptCount val="28"/>
                <c:pt idx="0">
                  <c:v>40</c:v>
                </c:pt>
                <c:pt idx="1">
                  <c:v>93</c:v>
                </c:pt>
                <c:pt idx="2">
                  <c:v>158</c:v>
                </c:pt>
                <c:pt idx="3">
                  <c:v>188</c:v>
                </c:pt>
                <c:pt idx="4">
                  <c:v>234</c:v>
                </c:pt>
                <c:pt idx="5">
                  <c:v>285</c:v>
                </c:pt>
                <c:pt idx="6">
                  <c:v>324</c:v>
                </c:pt>
                <c:pt idx="7">
                  <c:v>357</c:v>
                </c:pt>
                <c:pt idx="8">
                  <c:v>438</c:v>
                </c:pt>
                <c:pt idx="9">
                  <c:v>475</c:v>
                </c:pt>
                <c:pt idx="10">
                  <c:v>532</c:v>
                </c:pt>
                <c:pt idx="11">
                  <c:v>598</c:v>
                </c:pt>
                <c:pt idx="12">
                  <c:v>627</c:v>
                </c:pt>
                <c:pt idx="13">
                  <c:v>645</c:v>
                </c:pt>
                <c:pt idx="14">
                  <c:v>718</c:v>
                </c:pt>
                <c:pt idx="15">
                  <c:v>743</c:v>
                </c:pt>
                <c:pt idx="16">
                  <c:v>794</c:v>
                </c:pt>
                <c:pt idx="17">
                  <c:v>848</c:v>
                </c:pt>
                <c:pt idx="18">
                  <c:v>894</c:v>
                </c:pt>
                <c:pt idx="19">
                  <c:v>967</c:v>
                </c:pt>
                <c:pt idx="20">
                  <c:v>1025</c:v>
                </c:pt>
                <c:pt idx="21">
                  <c:v>1089</c:v>
                </c:pt>
                <c:pt idx="22">
                  <c:v>1127</c:v>
                </c:pt>
                <c:pt idx="23">
                  <c:v>1157</c:v>
                </c:pt>
                <c:pt idx="24">
                  <c:v>1218</c:v>
                </c:pt>
                <c:pt idx="25">
                  <c:v>1288</c:v>
                </c:pt>
                <c:pt idx="26">
                  <c:v>1337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8-4468-AC19-0B952C91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'8h.ArdiData28Fixed'!$C$2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'8h.ArdiData28Fixed'!$C$2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'8h.ArdiData28Fixed'!$C$98:$C$125</c:f>
              <c:numCache>
                <c:formatCode>General</c:formatCode>
                <c:ptCount val="28"/>
                <c:pt idx="0">
                  <c:v>18</c:v>
                </c:pt>
                <c:pt idx="1">
                  <c:v>43</c:v>
                </c:pt>
                <c:pt idx="2">
                  <c:v>72</c:v>
                </c:pt>
                <c:pt idx="3">
                  <c:v>102</c:v>
                </c:pt>
                <c:pt idx="4">
                  <c:v>132</c:v>
                </c:pt>
                <c:pt idx="5">
                  <c:v>165</c:v>
                </c:pt>
                <c:pt idx="6">
                  <c:v>202</c:v>
                </c:pt>
                <c:pt idx="7">
                  <c:v>240</c:v>
                </c:pt>
                <c:pt idx="8">
                  <c:v>279</c:v>
                </c:pt>
                <c:pt idx="9">
                  <c:v>319</c:v>
                </c:pt>
                <c:pt idx="10">
                  <c:v>365</c:v>
                </c:pt>
                <c:pt idx="11">
                  <c:v>411</c:v>
                </c:pt>
                <c:pt idx="12">
                  <c:v>460</c:v>
                </c:pt>
                <c:pt idx="13">
                  <c:v>511</c:v>
                </c:pt>
                <c:pt idx="14">
                  <c:v>562</c:v>
                </c:pt>
                <c:pt idx="15">
                  <c:v>615</c:v>
                </c:pt>
                <c:pt idx="16">
                  <c:v>669</c:v>
                </c:pt>
                <c:pt idx="17">
                  <c:v>726</c:v>
                </c:pt>
                <c:pt idx="18">
                  <c:v>784</c:v>
                </c:pt>
                <c:pt idx="19">
                  <c:v>842</c:v>
                </c:pt>
                <c:pt idx="20">
                  <c:v>903</c:v>
                </c:pt>
                <c:pt idx="21">
                  <c:v>967</c:v>
                </c:pt>
                <c:pt idx="22">
                  <c:v>1032</c:v>
                </c:pt>
                <c:pt idx="23">
                  <c:v>1098</c:v>
                </c:pt>
                <c:pt idx="24">
                  <c:v>1168</c:v>
                </c:pt>
                <c:pt idx="25">
                  <c:v>1241</c:v>
                </c:pt>
                <c:pt idx="26">
                  <c:v>1314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5-42F0-BF29-4AB8D128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'8h.ArdiData28Fixed'!$D$2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'8h.ArdiData28Fixed'!$D$98:$D$125</c:f>
              <c:numCache>
                <c:formatCode>General</c:formatCode>
                <c:ptCount val="28"/>
                <c:pt idx="0">
                  <c:v>18</c:v>
                </c:pt>
                <c:pt idx="1">
                  <c:v>48</c:v>
                </c:pt>
                <c:pt idx="2">
                  <c:v>85</c:v>
                </c:pt>
                <c:pt idx="3">
                  <c:v>118</c:v>
                </c:pt>
                <c:pt idx="4">
                  <c:v>158</c:v>
                </c:pt>
                <c:pt idx="5">
                  <c:v>209</c:v>
                </c:pt>
                <c:pt idx="6">
                  <c:v>260</c:v>
                </c:pt>
                <c:pt idx="7">
                  <c:v>289</c:v>
                </c:pt>
                <c:pt idx="8">
                  <c:v>314</c:v>
                </c:pt>
                <c:pt idx="9">
                  <c:v>368</c:v>
                </c:pt>
                <c:pt idx="10">
                  <c:v>438</c:v>
                </c:pt>
                <c:pt idx="11">
                  <c:v>476</c:v>
                </c:pt>
                <c:pt idx="12">
                  <c:v>515</c:v>
                </c:pt>
                <c:pt idx="13">
                  <c:v>576</c:v>
                </c:pt>
                <c:pt idx="14">
                  <c:v>649</c:v>
                </c:pt>
                <c:pt idx="15">
                  <c:v>698</c:v>
                </c:pt>
                <c:pt idx="16">
                  <c:v>728</c:v>
                </c:pt>
                <c:pt idx="17">
                  <c:v>793</c:v>
                </c:pt>
                <c:pt idx="18">
                  <c:v>859</c:v>
                </c:pt>
                <c:pt idx="19">
                  <c:v>905</c:v>
                </c:pt>
                <c:pt idx="20">
                  <c:v>951</c:v>
                </c:pt>
                <c:pt idx="21">
                  <c:v>1004</c:v>
                </c:pt>
                <c:pt idx="22">
                  <c:v>1085</c:v>
                </c:pt>
                <c:pt idx="23">
                  <c:v>1143</c:v>
                </c:pt>
                <c:pt idx="24">
                  <c:v>1200</c:v>
                </c:pt>
                <c:pt idx="25">
                  <c:v>1258</c:v>
                </c:pt>
                <c:pt idx="26">
                  <c:v>1331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5-46AE-A26D-2A85018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'8h.ArdiData28Fixed'!$A$98:$A$125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'8h.ArdiData28Fixed'!$E$98:$E$125</c:f>
              <c:numCache>
                <c:formatCode>General</c:formatCode>
                <c:ptCount val="28"/>
                <c:pt idx="0">
                  <c:v>49</c:v>
                </c:pt>
                <c:pt idx="1">
                  <c:v>103</c:v>
                </c:pt>
                <c:pt idx="2">
                  <c:v>176</c:v>
                </c:pt>
                <c:pt idx="3">
                  <c:v>206</c:v>
                </c:pt>
                <c:pt idx="4">
                  <c:v>243</c:v>
                </c:pt>
                <c:pt idx="5">
                  <c:v>294</c:v>
                </c:pt>
                <c:pt idx="6">
                  <c:v>364</c:v>
                </c:pt>
                <c:pt idx="7">
                  <c:v>415</c:v>
                </c:pt>
                <c:pt idx="8">
                  <c:v>433</c:v>
                </c:pt>
                <c:pt idx="9">
                  <c:v>514</c:v>
                </c:pt>
                <c:pt idx="10">
                  <c:v>572</c:v>
                </c:pt>
                <c:pt idx="11">
                  <c:v>605</c:v>
                </c:pt>
                <c:pt idx="12">
                  <c:v>644</c:v>
                </c:pt>
                <c:pt idx="13">
                  <c:v>709</c:v>
                </c:pt>
                <c:pt idx="14">
                  <c:v>770</c:v>
                </c:pt>
                <c:pt idx="15">
                  <c:v>808</c:v>
                </c:pt>
                <c:pt idx="16">
                  <c:v>838</c:v>
                </c:pt>
                <c:pt idx="17">
                  <c:v>896</c:v>
                </c:pt>
                <c:pt idx="18">
                  <c:v>953</c:v>
                </c:pt>
                <c:pt idx="19">
                  <c:v>993</c:v>
                </c:pt>
                <c:pt idx="20">
                  <c:v>1022</c:v>
                </c:pt>
                <c:pt idx="21">
                  <c:v>1075</c:v>
                </c:pt>
                <c:pt idx="22">
                  <c:v>1141</c:v>
                </c:pt>
                <c:pt idx="23">
                  <c:v>1187</c:v>
                </c:pt>
                <c:pt idx="24">
                  <c:v>1212</c:v>
                </c:pt>
                <c:pt idx="25">
                  <c:v>1276</c:v>
                </c:pt>
                <c:pt idx="26">
                  <c:v>1349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C-4A62-B15F-1FADE16D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0" Type="http://schemas.openxmlformats.org/officeDocument/2006/relationships/chart" Target="../charts/chart53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chart" Target="../charts/chart67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3" Type="http://schemas.openxmlformats.org/officeDocument/2006/relationships/chart" Target="../charts/chart95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5" Type="http://schemas.openxmlformats.org/officeDocument/2006/relationships/chart" Target="../charts/chart97.xml"/><Relationship Id="rId10" Type="http://schemas.openxmlformats.org/officeDocument/2006/relationships/chart" Target="../charts/chart102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12" Type="http://schemas.openxmlformats.org/officeDocument/2006/relationships/chart" Target="../charts/chart116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11" Type="http://schemas.openxmlformats.org/officeDocument/2006/relationships/chart" Target="../charts/chart115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4.xml"/><Relationship Id="rId3" Type="http://schemas.openxmlformats.org/officeDocument/2006/relationships/chart" Target="../charts/chart119.xml"/><Relationship Id="rId7" Type="http://schemas.openxmlformats.org/officeDocument/2006/relationships/chart" Target="../charts/chart123.xml"/><Relationship Id="rId12" Type="http://schemas.openxmlformats.org/officeDocument/2006/relationships/chart" Target="../charts/chart128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6" Type="http://schemas.openxmlformats.org/officeDocument/2006/relationships/chart" Target="../charts/chart122.xml"/><Relationship Id="rId11" Type="http://schemas.openxmlformats.org/officeDocument/2006/relationships/chart" Target="../charts/chart127.xml"/><Relationship Id="rId5" Type="http://schemas.openxmlformats.org/officeDocument/2006/relationships/chart" Target="../charts/chart121.xml"/><Relationship Id="rId10" Type="http://schemas.openxmlformats.org/officeDocument/2006/relationships/chart" Target="../charts/chart126.xml"/><Relationship Id="rId4" Type="http://schemas.openxmlformats.org/officeDocument/2006/relationships/chart" Target="../charts/chart120.xml"/><Relationship Id="rId9" Type="http://schemas.openxmlformats.org/officeDocument/2006/relationships/chart" Target="../charts/chart125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6.xml"/><Relationship Id="rId3" Type="http://schemas.openxmlformats.org/officeDocument/2006/relationships/chart" Target="../charts/chart131.xml"/><Relationship Id="rId7" Type="http://schemas.openxmlformats.org/officeDocument/2006/relationships/chart" Target="../charts/chart135.xml"/><Relationship Id="rId12" Type="http://schemas.openxmlformats.org/officeDocument/2006/relationships/chart" Target="../charts/chart140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6" Type="http://schemas.openxmlformats.org/officeDocument/2006/relationships/chart" Target="../charts/chart134.xml"/><Relationship Id="rId11" Type="http://schemas.openxmlformats.org/officeDocument/2006/relationships/chart" Target="../charts/chart139.xml"/><Relationship Id="rId5" Type="http://schemas.openxmlformats.org/officeDocument/2006/relationships/chart" Target="../charts/chart133.xml"/><Relationship Id="rId10" Type="http://schemas.openxmlformats.org/officeDocument/2006/relationships/chart" Target="../charts/chart138.xml"/><Relationship Id="rId4" Type="http://schemas.openxmlformats.org/officeDocument/2006/relationships/chart" Target="../charts/chart132.xml"/><Relationship Id="rId9" Type="http://schemas.openxmlformats.org/officeDocument/2006/relationships/chart" Target="../charts/chart13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12" Type="http://schemas.openxmlformats.org/officeDocument/2006/relationships/chart" Target="../charts/chart152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11" Type="http://schemas.openxmlformats.org/officeDocument/2006/relationships/chart" Target="../charts/chart151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754857</xdr:colOff>
      <xdr:row>5</xdr:row>
      <xdr:rowOff>9526</xdr:rowOff>
    </xdr:from>
    <xdr:to>
      <xdr:col>18</xdr:col>
      <xdr:colOff>504826</xdr:colOff>
      <xdr:row>18</xdr:row>
      <xdr:rowOff>54769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CC43B3-C59C-4BEA-BAAC-2AAE77E1E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3571</xdr:colOff>
      <xdr:row>19</xdr:row>
      <xdr:rowOff>27384</xdr:rowOff>
    </xdr:from>
    <xdr:to>
      <xdr:col>18</xdr:col>
      <xdr:colOff>515540</xdr:colOff>
      <xdr:row>62</xdr:row>
      <xdr:rowOff>27384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6BC9E-3AC3-4227-A807-BB1CC1938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759618</xdr:colOff>
      <xdr:row>62</xdr:row>
      <xdr:rowOff>183356</xdr:rowOff>
    </xdr:from>
    <xdr:to>
      <xdr:col>18</xdr:col>
      <xdr:colOff>509587</xdr:colOff>
      <xdr:row>76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1F177B-4DD1-4B3D-A9B1-D60C6A9EF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5</xdr:row>
      <xdr:rowOff>180975</xdr:rowOff>
    </xdr:from>
    <xdr:to>
      <xdr:col>16</xdr:col>
      <xdr:colOff>285750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E035F9-FCFE-4F15-B8CB-2982E4F78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561975</xdr:colOff>
      <xdr:row>21</xdr:row>
      <xdr:rowOff>47625</xdr:rowOff>
    </xdr:from>
    <xdr:to>
      <xdr:col>16</xdr:col>
      <xdr:colOff>285750</xdr:colOff>
      <xdr:row>27</xdr:row>
      <xdr:rowOff>695325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CFAAB4-EE93-473A-9893-D9A3848F5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0</xdr:row>
      <xdr:rowOff>114300</xdr:rowOff>
    </xdr:from>
    <xdr:to>
      <xdr:col>12</xdr:col>
      <xdr:colOff>298450</xdr:colOff>
      <xdr:row>14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A2D3FB-1C14-4BF6-A6AE-1D3648A2B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596900</xdr:colOff>
      <xdr:row>15</xdr:row>
      <xdr:rowOff>95250</xdr:rowOff>
    </xdr:from>
    <xdr:to>
      <xdr:col>12</xdr:col>
      <xdr:colOff>292100</xdr:colOff>
      <xdr:row>29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831FEE-9F06-4530-AEF6-ACBE85D8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703B1A-0716-46D2-9C2D-C87C8E4E6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9571E3-A746-4A5E-A55F-20556DEDF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F40933-9174-4A51-A77F-6CB21C2CF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434EEC-FF62-4567-BA90-631723ED6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E6C059-C14C-4A34-AC29-127030934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D4A935-B0F8-4F27-8B3A-974F393C9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67BA15-FA73-4991-9164-CD9898B01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117178-F9D0-4F22-A660-11ADBAA9E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960BC9-5442-4554-B451-F367C4818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559392-09D0-4D9C-8B95-81928D20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6B0E6D-7080-4FAD-9C8E-92B2FF210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C09224-2BB0-4FC9-973F-7CF1B44D3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FF869-B9BB-47E3-83A1-906FE92DE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018C2A-62BD-40E9-B0DD-D92F2C5B3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C6A1A9-1FFE-4F99-A2A4-2949E3F35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E4B4DD-D178-4B90-9776-7D0FD47C8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1BD150-F8A4-4ECA-8C22-CCAB769AA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9AC50A5-9A61-420F-8110-136BC99A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557664-F408-4BBF-80C0-A66C49D0E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12D3B5-CC59-4324-9996-A72849C37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89F02B-B5F0-48C5-B092-AE296E42B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8032AE-5640-4F6C-B8C4-D3C859BF2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C90D2F-DCEE-4D7A-B006-5E915AB62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E9A3698-E034-485C-BCAB-83EE78131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9CED95-12A7-4FCA-BE27-E2E4172CA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FD207A-E28A-4309-980B-487C19C71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1510C5-67BD-4FBA-9C1C-1BCAAA4A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58BFC8-A19B-4536-84B2-8B4F08CC0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094402-FF62-4AB4-8D44-9132F3AB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63622D-900F-4CD6-8D3D-C5054F15B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91DC43-1372-4ACD-914D-D3EB3FFC4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756FB81-502B-456A-B28A-D04E19512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6388FA8-109E-44DA-87ED-22D0A1299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866776-F14D-4B99-ADAF-3CD7D6333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E569820-4076-4FFE-8060-7AE44DBB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F2A690F-C922-4BDF-AC84-098E0C4CC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552093</xdr:colOff>
      <xdr:row>2</xdr:row>
      <xdr:rowOff>10698</xdr:rowOff>
    </xdr:from>
    <xdr:to>
      <xdr:col>12</xdr:col>
      <xdr:colOff>523518</xdr:colOff>
      <xdr:row>14</xdr:row>
      <xdr:rowOff>133331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B6917-ABCE-48A1-B4A3-8A668634D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51329</xdr:colOff>
      <xdr:row>1</xdr:row>
      <xdr:rowOff>215578</xdr:rowOff>
    </xdr:from>
    <xdr:to>
      <xdr:col>18</xdr:col>
      <xdr:colOff>413864</xdr:colOff>
      <xdr:row>14</xdr:row>
      <xdr:rowOff>115168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16A753-3441-4AB2-BC1E-C18FDB17D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556589</xdr:colOff>
      <xdr:row>2</xdr:row>
      <xdr:rowOff>24055</xdr:rowOff>
    </xdr:from>
    <xdr:to>
      <xdr:col>25</xdr:col>
      <xdr:colOff>458402</xdr:colOff>
      <xdr:row>14</xdr:row>
      <xdr:rowOff>127639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73C19E-2009-495C-8521-8932E5791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4B1464-8707-4511-B96C-927ECDFD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EFB157-386A-4B16-96A6-AD07A469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9A9734-6EDC-44C8-929A-8FFA428E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940514-BE71-4A4A-86F0-822435827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569362</xdr:colOff>
      <xdr:row>2</xdr:row>
      <xdr:rowOff>15264</xdr:rowOff>
    </xdr:from>
    <xdr:to>
      <xdr:col>32</xdr:col>
      <xdr:colOff>512389</xdr:colOff>
      <xdr:row>14</xdr:row>
      <xdr:rowOff>118848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E4580C-5572-4971-96AB-2CB40CB28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3911D1E-4FCC-4DE1-9F3D-F9AA82728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5A0021-1917-41FE-9CF2-1E744C07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97195C-CC98-4735-A34D-6E1C093B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31B972-0CF0-4ABB-8E4E-3538BD39B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A7C98C-A5E7-4940-97A1-94D25A163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9F54C2-3253-4B4E-988A-2F276A62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CBE17A-8F51-4958-A6C1-C9FECAF3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19294B-2FD9-4E0A-9D18-657F9195C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D26E32-B33D-4CA2-A411-0C9D641F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6C2061-CA9F-4639-B000-44BDD040D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0C10A7D-A65D-4527-898C-C9CBF660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C0451C-EE14-4A03-A6BA-8F1E7297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AC972-6A68-4EBF-AA59-B8B37C88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0586FE-C434-4324-AEE2-5D2D4A41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253A331-4D42-4FFA-B0F7-5FA61CE7B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7238CC5-25D4-4CD0-953E-EC5EC5A8E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407D29-7D37-4010-AE57-F75630BD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AFE5BF-BE45-45E0-88E9-92B0FFFF7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0A1902-6241-4D41-A9B6-972796B5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E35EC2-4FF0-4328-900E-6B7914245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89167B-FB1F-4DDB-844D-57F4C3A5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5BE840-AACA-45D5-ACCC-5EC16F56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AEF87B-9846-4C7A-9878-BCDD4B03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2A90AD-AEA6-4FB5-AEEE-E3DC4D66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4E6951-D773-4FAB-B934-988817A9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E497D9E-3BDF-4CA7-BC46-BB06836E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27255A7-1351-486C-9BB8-3846EC0C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1C15478-0D72-4CCB-A1D2-757D7D896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F90F7-A5A5-484F-8B55-733D5325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98417B-22D8-48BD-A084-64929194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923436-9075-499E-A16A-CB40A2FFE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16DDFF-776D-4940-8B3A-15831F86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CE6F1E-6516-4243-8055-62D9D47E0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B12A41-723F-4F0D-B427-8399931D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FF2E00-397A-43BD-871B-00141C144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409FE2B-A34C-4404-A889-8B90F810F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557E891-FC9E-4CB8-A865-470D6D42B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8ED8468-740E-4E09-ADDB-373BD94E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CA8D042-9D72-498F-989D-8D4C5C77F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99D81FB-0AE9-40F0-8360-A5CDD5FF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FC1DD-E03F-43F8-AAB7-A2B3EBBD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DE1976-195F-44DC-98D8-44275D27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1C75F8-6C1D-4898-86AF-6C503E9B1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F3696A-EBB8-416F-A709-F8ACE7B9F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EDE6FE-3A35-416F-9231-62A18CED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CCC1F5-5137-4120-B610-AD1950F87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BA08D9-E629-4D3E-BC0C-2B144093A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15A324-70C9-4958-B77B-C59BF51D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8CF698-0009-4CB8-8D1A-785BBB95B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86F345-8A16-4AB3-A142-DA4CAB58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227DBFF-AB6D-4375-8917-B8A572B05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86990C-8BDD-4D3D-A273-C9646984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E833C-7220-4B65-B9FD-0154BF565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65A727-0A2A-4EA0-B32A-76CB4B2C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E9A744-0E50-4A3E-8215-7824F5E1D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5872A6-F38E-432D-82D7-BEBA3417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396863-AED9-479E-B311-F4942A512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A07E7C-29E2-46FF-BA72-0D5435C3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B58D41-9BE8-4184-8CB7-36840B37B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003B400-A19E-4E1C-B1A0-B186AA8E6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68484F-0958-4BC2-BCFD-4489A0D4E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37EF789-52B0-4116-A1EB-810D278CE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0668D2-4E48-47A6-BD3A-E89FA7AE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F194209-CCB0-44E2-B3D6-5F6EA957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E2FB3-8742-4FD4-85FD-B925DC6B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15761-68F2-49CF-A67F-42762210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5ED636-2CDE-4004-9306-CD934632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60D4B-1B2F-4704-B347-2F92456B4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5D0FD4-6FE4-4CC7-ADF8-5CA03ACA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AA0F05-068E-47FF-860D-0165E466F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998A29-4FDD-4E9F-A882-F0FE4CB3D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45150D6-101C-4C73-B7CF-2DF8835A3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A058765-701A-498E-8B8A-31D78EE3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BA5B43D-BCF0-45FF-9732-89EDD7CF4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B7A89DC-1EAC-4CCB-BFE5-98F25B3F8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1B26434-C759-4BE3-BDCF-75DA7ABE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F39D3-BEAA-4AC1-8193-BC2F6793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26925-6BA2-4490-A36C-24D3934C8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1F0EC4-E5E3-4263-9745-AD1732E7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08B983-1F41-41CE-A9B9-CF9F0564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1A2C54-75F2-4C54-9391-35F8D335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93F8F-5A55-4BB3-9392-5FE0FCDD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A93E03-AB87-4BA8-AD08-36F3079D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04244C-1536-4147-B209-FA442928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4967075-417A-41AA-AA82-858A165F6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CBBA8D-C124-4C83-8130-CCC80047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9E95F9-9F3D-4B39-B706-F714AF41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12BBA9-F153-4EA7-AFFF-18C860852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0CFDD-8D78-41A9-BAE2-A284BFA2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9C327-77BB-418F-AED3-B26415AD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A6FFDA-BE76-44B3-8113-38577C87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ADBCF3-C914-4B3B-B3A2-051E4210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E89BCC-23C6-4625-98A2-DDCBD348E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434B09-654A-4488-A177-FAF302FE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FA2FB3-D785-4634-A9FE-03ED36FB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534E28-F41E-4FBB-B869-CC05086B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E62A68-ECA3-43EB-9D0C-B1CD71F5D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18880B-E32D-4E17-B183-EE75A70EE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D72E8E-D953-4A9E-8544-D8FD9A55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027DA1F-F4AF-4975-953D-65EB7311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E8E2-2263-4ECB-ACA9-C559029ACC48}">
  <sheetPr>
    <tabColor rgb="FFFFFF00"/>
  </sheetPr>
  <dimension ref="A1:Q59"/>
  <sheetViews>
    <sheetView zoomScaleNormal="100" workbookViewId="0">
      <selection activeCell="F62" sqref="F62"/>
    </sheetView>
  </sheetViews>
  <sheetFormatPr defaultColWidth="9.140625" defaultRowHeight="15.75" x14ac:dyDescent="0.25"/>
  <cols>
    <col min="1" max="1" width="9.140625" style="155"/>
    <col min="2" max="2" width="4.85546875" style="155" customWidth="1"/>
    <col min="3" max="3" width="20" style="155" bestFit="1" customWidth="1"/>
    <col min="4" max="4" width="9.28515625" style="155" bestFit="1" customWidth="1"/>
    <col min="5" max="5" width="8" style="158" bestFit="1" customWidth="1"/>
    <col min="6" max="6" width="5.5703125" style="158" bestFit="1" customWidth="1"/>
    <col min="7" max="7" width="12.7109375" style="158" bestFit="1" customWidth="1"/>
    <col min="8" max="8" width="7" style="158" bestFit="1" customWidth="1"/>
    <col min="9" max="9" width="6" style="158" bestFit="1" customWidth="1"/>
    <col min="10" max="10" width="8" style="158" bestFit="1" customWidth="1"/>
    <col min="11" max="12" width="11.42578125" style="158" customWidth="1"/>
    <col min="13" max="13" width="15.42578125" style="155" bestFit="1" customWidth="1"/>
    <col min="14" max="16384" width="9.140625" style="155"/>
  </cols>
  <sheetData>
    <row r="1" spans="1:17" ht="16.5" thickBot="1" x14ac:dyDescent="0.3">
      <c r="A1" s="155" t="s">
        <v>129</v>
      </c>
      <c r="E1" s="155"/>
      <c r="F1" s="155"/>
      <c r="G1" s="155"/>
      <c r="H1" s="155"/>
      <c r="I1" s="155"/>
      <c r="J1" s="156">
        <v>0.4</v>
      </c>
      <c r="K1"/>
      <c r="L1" s="155" t="s">
        <v>130</v>
      </c>
      <c r="M1" s="157">
        <v>0</v>
      </c>
      <c r="N1" s="158"/>
      <c r="O1" s="155" t="s">
        <v>131</v>
      </c>
      <c r="P1" s="158" t="s">
        <v>132</v>
      </c>
      <c r="Q1" s="158" t="s">
        <v>133</v>
      </c>
    </row>
    <row r="2" spans="1:17" x14ac:dyDescent="0.25">
      <c r="A2" s="155" t="s">
        <v>134</v>
      </c>
      <c r="E2" s="155"/>
      <c r="F2" s="155"/>
      <c r="G2" s="155"/>
      <c r="H2" s="155"/>
      <c r="I2" s="155"/>
      <c r="J2" s="155"/>
      <c r="K2"/>
      <c r="L2" s="155"/>
      <c r="N2" s="158">
        <v>0</v>
      </c>
      <c r="O2" s="155">
        <v>0</v>
      </c>
      <c r="P2" s="158">
        <v>5</v>
      </c>
      <c r="Q2" s="158">
        <v>-5</v>
      </c>
    </row>
    <row r="3" spans="1:17" x14ac:dyDescent="0.25">
      <c r="A3" s="155" t="s">
        <v>135</v>
      </c>
      <c r="E3" s="155"/>
      <c r="F3" s="155"/>
      <c r="G3" s="155"/>
      <c r="H3" s="155"/>
      <c r="I3" s="155"/>
      <c r="J3" s="155"/>
      <c r="K3" s="155"/>
      <c r="L3" s="155"/>
      <c r="N3" s="158">
        <v>50</v>
      </c>
      <c r="O3" s="155">
        <v>0</v>
      </c>
      <c r="P3" s="158">
        <v>5</v>
      </c>
      <c r="Q3" s="158">
        <v>-5</v>
      </c>
    </row>
    <row r="4" spans="1:17" x14ac:dyDescent="0.25">
      <c r="A4" s="155" t="s">
        <v>136</v>
      </c>
      <c r="E4" s="155"/>
      <c r="F4" s="155"/>
      <c r="G4" s="155"/>
      <c r="H4" s="155"/>
      <c r="I4" s="155"/>
      <c r="J4" s="155"/>
      <c r="K4" s="155"/>
      <c r="L4"/>
      <c r="N4"/>
    </row>
    <row r="5" spans="1:17" x14ac:dyDescent="0.25">
      <c r="E5" s="155"/>
      <c r="F5" s="155"/>
      <c r="G5" s="155"/>
      <c r="H5" s="155"/>
      <c r="I5" s="155"/>
      <c r="J5" s="155"/>
      <c r="K5" s="155"/>
      <c r="L5" s="155"/>
    </row>
    <row r="6" spans="1:17" x14ac:dyDescent="0.25">
      <c r="K6" s="155"/>
      <c r="M6" s="158"/>
    </row>
    <row r="7" spans="1:17" ht="16.5" x14ac:dyDescent="0.3">
      <c r="A7" s="158" t="s">
        <v>137</v>
      </c>
      <c r="B7" s="159" t="s">
        <v>0</v>
      </c>
      <c r="C7" s="160" t="s">
        <v>138</v>
      </c>
      <c r="D7" s="160" t="s">
        <v>139</v>
      </c>
      <c r="E7" s="160" t="s">
        <v>2</v>
      </c>
      <c r="F7" s="160" t="s">
        <v>63</v>
      </c>
      <c r="G7" s="160" t="s">
        <v>140</v>
      </c>
      <c r="H7" s="160" t="s">
        <v>1</v>
      </c>
      <c r="I7" s="160" t="s">
        <v>65</v>
      </c>
      <c r="J7" s="160" t="s">
        <v>66</v>
      </c>
      <c r="K7" s="158" t="s">
        <v>22</v>
      </c>
      <c r="L7" s="160"/>
      <c r="M7" s="160"/>
    </row>
    <row r="8" spans="1:17" ht="16.5" x14ac:dyDescent="0.3">
      <c r="A8" s="161">
        <v>1</v>
      </c>
      <c r="B8" s="162">
        <v>2</v>
      </c>
      <c r="C8" s="163">
        <f>B8</f>
        <v>2</v>
      </c>
      <c r="D8" s="163">
        <f>B8-C8</f>
        <v>0</v>
      </c>
      <c r="E8" s="164">
        <f>ABS(D8)</f>
        <v>0</v>
      </c>
      <c r="F8" s="164">
        <f>D8^2</f>
        <v>0</v>
      </c>
      <c r="G8" s="164">
        <f t="shared" ref="G8:G57" si="0">IFERROR(E8/B8,"")</f>
        <v>0</v>
      </c>
      <c r="H8" s="164">
        <f>AVERAGE(E$8:E8)</f>
        <v>0</v>
      </c>
      <c r="I8" s="164">
        <f>AVERAGE(F$8:F8)</f>
        <v>0</v>
      </c>
      <c r="J8" s="164">
        <f>AVERAGE(G$8:G8)</f>
        <v>0</v>
      </c>
      <c r="K8" s="165">
        <f>SUM(D$8:D8)</f>
        <v>0</v>
      </c>
      <c r="L8" s="164"/>
      <c r="M8" s="164"/>
      <c r="O8"/>
      <c r="P8"/>
      <c r="Q8"/>
    </row>
    <row r="9" spans="1:17" ht="16.5" x14ac:dyDescent="0.3">
      <c r="A9" s="161">
        <v>2</v>
      </c>
      <c r="B9" s="162">
        <v>2</v>
      </c>
      <c r="C9" s="163">
        <f>(1-$J$1)*C8+$J$1*B8</f>
        <v>2</v>
      </c>
      <c r="D9" s="163">
        <f t="shared" ref="D9:D57" si="1">B9-C9</f>
        <v>0</v>
      </c>
      <c r="E9" s="164">
        <f t="shared" ref="E9:E57" si="2">ABS(D9)</f>
        <v>0</v>
      </c>
      <c r="F9" s="164">
        <f t="shared" ref="F9:F57" si="3">D9^2</f>
        <v>0</v>
      </c>
      <c r="G9" s="164">
        <f t="shared" si="0"/>
        <v>0</v>
      </c>
      <c r="H9" s="164">
        <f>AVERAGE(E$8:E9)</f>
        <v>0</v>
      </c>
      <c r="I9" s="164">
        <f>AVERAGE(F$8:F9)</f>
        <v>0</v>
      </c>
      <c r="J9" s="164">
        <f>AVERAGE(G$8:G9)</f>
        <v>0</v>
      </c>
      <c r="K9" s="165">
        <f>SUM(D$8:D9)</f>
        <v>0</v>
      </c>
      <c r="L9" s="164"/>
      <c r="M9" s="164"/>
      <c r="O9"/>
      <c r="P9"/>
      <c r="Q9"/>
    </row>
    <row r="10" spans="1:17" ht="16.5" x14ac:dyDescent="0.3">
      <c r="A10" s="161">
        <v>3</v>
      </c>
      <c r="B10" s="162">
        <v>1</v>
      </c>
      <c r="C10" s="163">
        <f t="shared" ref="C10:C58" si="4">(1-$J$1)*C9+$J$1*B9</f>
        <v>2</v>
      </c>
      <c r="D10" s="163">
        <f t="shared" si="1"/>
        <v>-1</v>
      </c>
      <c r="E10" s="164">
        <f t="shared" si="2"/>
        <v>1</v>
      </c>
      <c r="F10" s="164">
        <f t="shared" si="3"/>
        <v>1</v>
      </c>
      <c r="G10" s="164">
        <f t="shared" si="0"/>
        <v>1</v>
      </c>
      <c r="H10" s="164">
        <f>AVERAGE(E$8:E10)</f>
        <v>0.33333333333333331</v>
      </c>
      <c r="I10" s="164">
        <f>AVERAGE(F$8:F10)</f>
        <v>0.33333333333333331</v>
      </c>
      <c r="J10" s="164">
        <f>AVERAGE(G$8:G10)</f>
        <v>0.33333333333333331</v>
      </c>
      <c r="K10" s="165">
        <f>SUM(D$8:D10)</f>
        <v>-1</v>
      </c>
      <c r="L10" s="164"/>
      <c r="M10" s="164"/>
      <c r="O10"/>
      <c r="P10"/>
      <c r="Q10"/>
    </row>
    <row r="11" spans="1:17" ht="16.5" x14ac:dyDescent="0.3">
      <c r="A11" s="161">
        <v>4</v>
      </c>
      <c r="B11" s="162">
        <v>0</v>
      </c>
      <c r="C11" s="163">
        <f t="shared" si="4"/>
        <v>1.6</v>
      </c>
      <c r="D11" s="163">
        <f t="shared" si="1"/>
        <v>-1.6</v>
      </c>
      <c r="E11" s="164">
        <f t="shared" si="2"/>
        <v>1.6</v>
      </c>
      <c r="F11" s="164">
        <f t="shared" si="3"/>
        <v>2.5600000000000005</v>
      </c>
      <c r="G11" s="164" t="str">
        <f t="shared" si="0"/>
        <v/>
      </c>
      <c r="H11" s="164">
        <f>AVERAGE(E$8:E11)</f>
        <v>0.65</v>
      </c>
      <c r="I11" s="164">
        <f>AVERAGE(F$8:F11)</f>
        <v>0.89000000000000012</v>
      </c>
      <c r="J11" s="164">
        <f>AVERAGE(G$8:G11)</f>
        <v>0.33333333333333331</v>
      </c>
      <c r="K11" s="165">
        <f>SUM(D$8:D11)</f>
        <v>-2.6</v>
      </c>
      <c r="L11" s="164"/>
      <c r="M11" s="164"/>
      <c r="O11"/>
      <c r="P11"/>
      <c r="Q11"/>
    </row>
    <row r="12" spans="1:17" ht="16.5" x14ac:dyDescent="0.3">
      <c r="A12" s="161">
        <v>5</v>
      </c>
      <c r="B12" s="162">
        <v>2</v>
      </c>
      <c r="C12" s="163">
        <f t="shared" si="4"/>
        <v>0.96</v>
      </c>
      <c r="D12" s="163">
        <f t="shared" si="1"/>
        <v>1.04</v>
      </c>
      <c r="E12" s="164">
        <f t="shared" si="2"/>
        <v>1.04</v>
      </c>
      <c r="F12" s="164">
        <f t="shared" si="3"/>
        <v>1.0816000000000001</v>
      </c>
      <c r="G12" s="164">
        <f t="shared" si="0"/>
        <v>0.52</v>
      </c>
      <c r="H12" s="164">
        <f>AVERAGE(E$8:E12)</f>
        <v>0.72799999999999998</v>
      </c>
      <c r="I12" s="164">
        <f>AVERAGE(F$8:F12)</f>
        <v>0.92832000000000003</v>
      </c>
      <c r="J12" s="164">
        <f>AVERAGE(G$8:G12)</f>
        <v>0.38</v>
      </c>
      <c r="K12" s="165">
        <f>SUM(D$8:D12)</f>
        <v>-1.56</v>
      </c>
      <c r="L12" s="164"/>
      <c r="M12" s="164"/>
      <c r="O12"/>
      <c r="P12"/>
      <c r="Q12"/>
    </row>
    <row r="13" spans="1:17" ht="16.5" x14ac:dyDescent="0.3">
      <c r="A13" s="161">
        <v>6</v>
      </c>
      <c r="B13" s="162">
        <v>1</v>
      </c>
      <c r="C13" s="163">
        <f t="shared" si="4"/>
        <v>1.3759999999999999</v>
      </c>
      <c r="D13" s="163">
        <f t="shared" si="1"/>
        <v>-0.37599999999999989</v>
      </c>
      <c r="E13" s="164">
        <f t="shared" si="2"/>
        <v>0.37599999999999989</v>
      </c>
      <c r="F13" s="164">
        <f t="shared" si="3"/>
        <v>0.14137599999999992</v>
      </c>
      <c r="G13" s="164">
        <f t="shared" si="0"/>
        <v>0.37599999999999989</v>
      </c>
      <c r="H13" s="164">
        <f>AVERAGE(E$8:E13)</f>
        <v>0.66933333333333334</v>
      </c>
      <c r="I13" s="164">
        <f>AVERAGE(F$8:F13)</f>
        <v>0.7971626666666668</v>
      </c>
      <c r="J13" s="164">
        <f>AVERAGE(G$8:G13)</f>
        <v>0.37919999999999998</v>
      </c>
      <c r="K13" s="165">
        <f>SUM(D$8:D13)</f>
        <v>-1.9359999999999999</v>
      </c>
      <c r="L13" s="164"/>
      <c r="M13" s="164"/>
      <c r="O13"/>
      <c r="P13"/>
      <c r="Q13"/>
    </row>
    <row r="14" spans="1:17" ht="16.5" x14ac:dyDescent="0.3">
      <c r="A14" s="161">
        <v>7</v>
      </c>
      <c r="B14" s="162">
        <v>0</v>
      </c>
      <c r="C14" s="163">
        <f t="shared" si="4"/>
        <v>1.2256</v>
      </c>
      <c r="D14" s="163">
        <f t="shared" si="1"/>
        <v>-1.2256</v>
      </c>
      <c r="E14" s="164">
        <f t="shared" si="2"/>
        <v>1.2256</v>
      </c>
      <c r="F14" s="164">
        <f t="shared" si="3"/>
        <v>1.50209536</v>
      </c>
      <c r="G14" s="164" t="str">
        <f t="shared" si="0"/>
        <v/>
      </c>
      <c r="H14" s="164">
        <f>AVERAGE(E$8:E14)</f>
        <v>0.74880000000000002</v>
      </c>
      <c r="I14" s="164">
        <f>AVERAGE(F$8:F14)</f>
        <v>0.89786733714285727</v>
      </c>
      <c r="J14" s="164">
        <f>AVERAGE(G$8:G14)</f>
        <v>0.37919999999999998</v>
      </c>
      <c r="K14" s="165">
        <f>SUM(D$8:D14)</f>
        <v>-3.1616</v>
      </c>
      <c r="L14" s="164"/>
      <c r="M14" s="164"/>
      <c r="O14"/>
      <c r="P14"/>
      <c r="Q14"/>
    </row>
    <row r="15" spans="1:17" ht="16.5" x14ac:dyDescent="0.3">
      <c r="A15" s="161">
        <v>8</v>
      </c>
      <c r="B15" s="162">
        <v>2</v>
      </c>
      <c r="C15" s="163">
        <f t="shared" si="4"/>
        <v>0.73536000000000001</v>
      </c>
      <c r="D15" s="163">
        <f t="shared" si="1"/>
        <v>1.26464</v>
      </c>
      <c r="E15" s="164">
        <f t="shared" si="2"/>
        <v>1.26464</v>
      </c>
      <c r="F15" s="164">
        <f t="shared" si="3"/>
        <v>1.5993143295999999</v>
      </c>
      <c r="G15" s="164">
        <f t="shared" si="0"/>
        <v>0.63231999999999999</v>
      </c>
      <c r="H15" s="164">
        <f>AVERAGE(E$8:E15)</f>
        <v>0.81328</v>
      </c>
      <c r="I15" s="164">
        <f>AVERAGE(F$8:F15)</f>
        <v>0.98554821120000002</v>
      </c>
      <c r="J15" s="164">
        <f>AVERAGE(G$8:G15)</f>
        <v>0.42138666666666663</v>
      </c>
      <c r="K15" s="165">
        <f>SUM(D$8:D15)</f>
        <v>-1.89696</v>
      </c>
      <c r="L15" s="164"/>
      <c r="M15" s="164"/>
      <c r="O15"/>
      <c r="P15"/>
      <c r="Q15"/>
    </row>
    <row r="16" spans="1:17" ht="16.5" x14ac:dyDescent="0.3">
      <c r="A16" s="161">
        <v>9</v>
      </c>
      <c r="B16" s="162">
        <v>2</v>
      </c>
      <c r="C16" s="163">
        <f t="shared" si="4"/>
        <v>1.2412160000000001</v>
      </c>
      <c r="D16" s="163">
        <f t="shared" si="1"/>
        <v>0.7587839999999999</v>
      </c>
      <c r="E16" s="164">
        <f t="shared" si="2"/>
        <v>0.7587839999999999</v>
      </c>
      <c r="F16" s="164">
        <f t="shared" si="3"/>
        <v>0.57575315865599985</v>
      </c>
      <c r="G16" s="164">
        <f t="shared" si="0"/>
        <v>0.37939199999999995</v>
      </c>
      <c r="H16" s="164">
        <f>AVERAGE(E$8:E16)</f>
        <v>0.80722488888888888</v>
      </c>
      <c r="I16" s="164">
        <f>AVERAGE(F$8:F16)</f>
        <v>0.94001542758399992</v>
      </c>
      <c r="J16" s="164">
        <f>AVERAGE(G$8:G16)</f>
        <v>0.41538742857142857</v>
      </c>
      <c r="K16" s="165">
        <f>SUM(D$8:D16)</f>
        <v>-1.1381760000000001</v>
      </c>
      <c r="L16" s="164"/>
      <c r="M16" s="164"/>
      <c r="O16"/>
      <c r="P16"/>
      <c r="Q16"/>
    </row>
    <row r="17" spans="1:17" ht="16.5" x14ac:dyDescent="0.3">
      <c r="A17" s="161">
        <v>10</v>
      </c>
      <c r="B17" s="162">
        <v>3</v>
      </c>
      <c r="C17" s="163">
        <f t="shared" si="4"/>
        <v>1.5447296000000001</v>
      </c>
      <c r="D17" s="163">
        <f t="shared" si="1"/>
        <v>1.4552703999999999</v>
      </c>
      <c r="E17" s="164">
        <f t="shared" si="2"/>
        <v>1.4552703999999999</v>
      </c>
      <c r="F17" s="164">
        <f t="shared" si="3"/>
        <v>2.1178119371161594</v>
      </c>
      <c r="G17" s="164">
        <f t="shared" si="0"/>
        <v>0.48509013333333328</v>
      </c>
      <c r="H17" s="164">
        <f>AVERAGE(E$8:E17)</f>
        <v>0.87202944000000004</v>
      </c>
      <c r="I17" s="164">
        <f>AVERAGE(F$8:F17)</f>
        <v>1.0577950785372159</v>
      </c>
      <c r="J17" s="164">
        <f>AVERAGE(G$8:G17)</f>
        <v>0.42410026666666667</v>
      </c>
      <c r="K17" s="165">
        <f>SUM(D$8:D17)</f>
        <v>0.31709439999999978</v>
      </c>
      <c r="L17" s="164"/>
      <c r="M17" s="164"/>
      <c r="O17"/>
      <c r="P17"/>
      <c r="Q17"/>
    </row>
    <row r="18" spans="1:17" ht="16.5" x14ac:dyDescent="0.3">
      <c r="A18" s="161">
        <v>11</v>
      </c>
      <c r="B18" s="162">
        <v>1</v>
      </c>
      <c r="C18" s="163">
        <f t="shared" si="4"/>
        <v>2.1268377600000004</v>
      </c>
      <c r="D18" s="163">
        <f t="shared" si="1"/>
        <v>-1.1268377600000004</v>
      </c>
      <c r="E18" s="164">
        <f t="shared" si="2"/>
        <v>1.1268377600000004</v>
      </c>
      <c r="F18" s="164">
        <f t="shared" si="3"/>
        <v>1.2697633373618185</v>
      </c>
      <c r="G18" s="164">
        <f t="shared" si="0"/>
        <v>1.1268377600000004</v>
      </c>
      <c r="H18" s="164">
        <f>AVERAGE(E$8:E18)</f>
        <v>0.89519383272727282</v>
      </c>
      <c r="I18" s="164">
        <f>AVERAGE(F$8:F18)</f>
        <v>1.0770649202485434</v>
      </c>
      <c r="J18" s="164">
        <f>AVERAGE(G$8:G18)</f>
        <v>0.50218221037037047</v>
      </c>
      <c r="K18" s="165">
        <f>SUM(D$8:D18)</f>
        <v>-0.80974336000000058</v>
      </c>
      <c r="L18" s="164"/>
      <c r="M18" s="164"/>
      <c r="O18"/>
      <c r="P18"/>
      <c r="Q18"/>
    </row>
    <row r="19" spans="1:17" ht="16.5" x14ac:dyDescent="0.3">
      <c r="A19" s="161">
        <v>12</v>
      </c>
      <c r="B19" s="162">
        <v>3</v>
      </c>
      <c r="C19" s="163">
        <f t="shared" si="4"/>
        <v>1.6761026560000003</v>
      </c>
      <c r="D19" s="163">
        <f t="shared" si="1"/>
        <v>1.3238973439999997</v>
      </c>
      <c r="E19" s="164">
        <f t="shared" si="2"/>
        <v>1.3238973439999997</v>
      </c>
      <c r="F19" s="164">
        <f t="shared" si="3"/>
        <v>1.7527041774502536</v>
      </c>
      <c r="G19" s="164">
        <f t="shared" si="0"/>
        <v>0.44129911466666655</v>
      </c>
      <c r="H19" s="164">
        <f>AVERAGE(E$8:E19)</f>
        <v>0.93091912533333332</v>
      </c>
      <c r="I19" s="164">
        <f>AVERAGE(F$8:F19)</f>
        <v>1.1333681916820193</v>
      </c>
      <c r="J19" s="164">
        <f>AVERAGE(G$8:G19)</f>
        <v>0.49609390080000004</v>
      </c>
      <c r="K19" s="165">
        <f>SUM(D$8:D19)</f>
        <v>0.51415398399999912</v>
      </c>
      <c r="L19" s="164"/>
      <c r="M19" s="164"/>
      <c r="O19"/>
      <c r="P19"/>
      <c r="Q19"/>
    </row>
    <row r="20" spans="1:17" ht="16.5" x14ac:dyDescent="0.3">
      <c r="A20" s="161">
        <v>13</v>
      </c>
      <c r="B20" s="162">
        <v>3</v>
      </c>
      <c r="C20" s="163">
        <f t="shared" si="4"/>
        <v>2.2056615936000004</v>
      </c>
      <c r="D20" s="163">
        <f t="shared" si="1"/>
        <v>0.79433840639999964</v>
      </c>
      <c r="E20" s="164">
        <f t="shared" si="2"/>
        <v>0.79433840639999964</v>
      </c>
      <c r="F20" s="164">
        <f t="shared" si="3"/>
        <v>0.63097350388209095</v>
      </c>
      <c r="G20" s="164">
        <f t="shared" si="0"/>
        <v>0.26477946879999986</v>
      </c>
      <c r="H20" s="164">
        <f>AVERAGE(E$8:E20)</f>
        <v>0.92041291618461529</v>
      </c>
      <c r="I20" s="164">
        <f>AVERAGE(F$8:F20)</f>
        <v>1.0947224464666401</v>
      </c>
      <c r="J20" s="164">
        <f>AVERAGE(G$8:G20)</f>
        <v>0.47506531607272728</v>
      </c>
      <c r="K20" s="165">
        <f>SUM(D$8:D20)</f>
        <v>1.3084923903999988</v>
      </c>
      <c r="L20" s="164"/>
      <c r="M20" s="164"/>
      <c r="O20"/>
      <c r="P20"/>
      <c r="Q20"/>
    </row>
    <row r="21" spans="1:17" ht="16.5" x14ac:dyDescent="0.3">
      <c r="A21" s="161">
        <v>14</v>
      </c>
      <c r="B21" s="162">
        <v>2</v>
      </c>
      <c r="C21" s="163">
        <f t="shared" si="4"/>
        <v>2.52339695616</v>
      </c>
      <c r="D21" s="163">
        <f t="shared" si="1"/>
        <v>-0.52339695616000004</v>
      </c>
      <c r="E21" s="164">
        <f t="shared" si="2"/>
        <v>0.52339695616000004</v>
      </c>
      <c r="F21" s="164">
        <f t="shared" si="3"/>
        <v>0.27394437371755298</v>
      </c>
      <c r="G21" s="164">
        <f t="shared" si="0"/>
        <v>0.26169847808000002</v>
      </c>
      <c r="H21" s="164">
        <f>AVERAGE(E$8:E21)</f>
        <v>0.89205463332571433</v>
      </c>
      <c r="I21" s="164">
        <f>AVERAGE(F$8:F21)</f>
        <v>1.0360954412702768</v>
      </c>
      <c r="J21" s="164">
        <f>AVERAGE(G$8:G21)</f>
        <v>0.45728474624000004</v>
      </c>
      <c r="K21" s="165">
        <f>SUM(D$8:D21)</f>
        <v>0.78509543423999872</v>
      </c>
      <c r="L21" s="164"/>
      <c r="M21" s="164"/>
      <c r="O21"/>
      <c r="P21"/>
      <c r="Q21"/>
    </row>
    <row r="22" spans="1:17" ht="16.5" x14ac:dyDescent="0.3">
      <c r="A22" s="161">
        <v>15</v>
      </c>
      <c r="B22" s="162">
        <v>1</v>
      </c>
      <c r="C22" s="163">
        <f t="shared" si="4"/>
        <v>2.3140381736959998</v>
      </c>
      <c r="D22" s="163">
        <f t="shared" si="1"/>
        <v>-1.3140381736959998</v>
      </c>
      <c r="E22" s="164">
        <f t="shared" si="2"/>
        <v>1.3140381736959998</v>
      </c>
      <c r="F22" s="164">
        <f t="shared" si="3"/>
        <v>1.7266963219303186</v>
      </c>
      <c r="G22" s="164">
        <f t="shared" si="0"/>
        <v>1.3140381736959998</v>
      </c>
      <c r="H22" s="164">
        <f>AVERAGE(E$8:E22)</f>
        <v>0.92018686935040006</v>
      </c>
      <c r="I22" s="164">
        <f>AVERAGE(F$8:F22)</f>
        <v>1.0821354999809463</v>
      </c>
      <c r="J22" s="164">
        <f>AVERAGE(G$8:G22)</f>
        <v>0.52318885604430776</v>
      </c>
      <c r="K22" s="165">
        <f>SUM(D$8:D22)</f>
        <v>-0.52894273945600112</v>
      </c>
      <c r="L22" s="164"/>
      <c r="M22" s="164"/>
      <c r="O22"/>
      <c r="P22"/>
      <c r="Q22"/>
    </row>
    <row r="23" spans="1:17" ht="16.5" x14ac:dyDescent="0.3">
      <c r="A23" s="161">
        <v>16</v>
      </c>
      <c r="B23" s="162">
        <v>6</v>
      </c>
      <c r="C23" s="163">
        <f t="shared" si="4"/>
        <v>1.7884229042176001</v>
      </c>
      <c r="D23" s="163">
        <f t="shared" si="1"/>
        <v>4.2115770957823999</v>
      </c>
      <c r="E23" s="164">
        <f t="shared" si="2"/>
        <v>4.2115770957823999</v>
      </c>
      <c r="F23" s="164">
        <f t="shared" si="3"/>
        <v>17.737381633718915</v>
      </c>
      <c r="G23" s="164">
        <f t="shared" si="0"/>
        <v>0.70192951596373332</v>
      </c>
      <c r="H23" s="164">
        <f>AVERAGE(E$8:E23)</f>
        <v>1.1258987585024001</v>
      </c>
      <c r="I23" s="164">
        <f>AVERAGE(F$8:F23)</f>
        <v>2.1230883833395691</v>
      </c>
      <c r="J23" s="164">
        <f>AVERAGE(G$8:G23)</f>
        <v>0.5359560460385524</v>
      </c>
      <c r="K23" s="165">
        <f>SUM(D$8:D23)</f>
        <v>3.6826343563263988</v>
      </c>
      <c r="L23" s="164"/>
      <c r="M23" s="164"/>
      <c r="O23"/>
      <c r="P23"/>
      <c r="Q23"/>
    </row>
    <row r="24" spans="1:17" ht="16.5" x14ac:dyDescent="0.3">
      <c r="A24" s="161">
        <v>17</v>
      </c>
      <c r="B24" s="162">
        <v>2</v>
      </c>
      <c r="C24" s="163">
        <f t="shared" si="4"/>
        <v>3.4730537425305603</v>
      </c>
      <c r="D24" s="163">
        <f t="shared" si="1"/>
        <v>-1.4730537425305603</v>
      </c>
      <c r="E24" s="164">
        <f t="shared" si="2"/>
        <v>1.4730537425305603</v>
      </c>
      <c r="F24" s="164">
        <f t="shared" si="3"/>
        <v>2.1698873283832905</v>
      </c>
      <c r="G24" s="164">
        <f t="shared" si="0"/>
        <v>0.73652687126528016</v>
      </c>
      <c r="H24" s="164">
        <f>AVERAGE(E$8:E24)</f>
        <v>1.1463196399158213</v>
      </c>
      <c r="I24" s="164">
        <f>AVERAGE(F$8:F24)</f>
        <v>2.125841262459788</v>
      </c>
      <c r="J24" s="164">
        <f>AVERAGE(G$8:G24)</f>
        <v>0.54932743438700093</v>
      </c>
      <c r="K24" s="165">
        <f>SUM(D$8:D24)</f>
        <v>2.2095806137958385</v>
      </c>
      <c r="L24" s="164"/>
      <c r="M24" s="164"/>
      <c r="O24"/>
      <c r="P24"/>
      <c r="Q24"/>
    </row>
    <row r="25" spans="1:17" ht="16.5" hidden="1" x14ac:dyDescent="0.3">
      <c r="A25" s="161">
        <v>18</v>
      </c>
      <c r="B25" s="162">
        <v>1</v>
      </c>
      <c r="C25" s="163">
        <f t="shared" si="4"/>
        <v>2.8838322455183363</v>
      </c>
      <c r="D25" s="163">
        <f t="shared" si="1"/>
        <v>-1.8838322455183363</v>
      </c>
      <c r="E25" s="164">
        <f t="shared" si="2"/>
        <v>1.8838322455183363</v>
      </c>
      <c r="F25" s="164">
        <f t="shared" si="3"/>
        <v>3.5488239292546573</v>
      </c>
      <c r="G25" s="164">
        <f t="shared" si="0"/>
        <v>1.8838322455183363</v>
      </c>
      <c r="H25" s="164">
        <f>AVERAGE(E$8:E25)</f>
        <v>1.1872925624492945</v>
      </c>
      <c r="I25" s="164">
        <f>AVERAGE(F$8:F25)</f>
        <v>2.2048958550595028</v>
      </c>
      <c r="J25" s="164">
        <f>AVERAGE(G$8:G25)</f>
        <v>0.63273398508270939</v>
      </c>
      <c r="K25" s="165">
        <f>SUM(D$8:D25)</f>
        <v>0.3257483682775022</v>
      </c>
      <c r="L25" s="164"/>
      <c r="M25" s="164"/>
    </row>
    <row r="26" spans="1:17" ht="16.5" hidden="1" x14ac:dyDescent="0.3">
      <c r="A26" s="161">
        <v>19</v>
      </c>
      <c r="B26" s="162">
        <v>2</v>
      </c>
      <c r="C26" s="163">
        <f t="shared" si="4"/>
        <v>2.1302993473110017</v>
      </c>
      <c r="D26" s="163">
        <f t="shared" si="1"/>
        <v>-0.13029934731100168</v>
      </c>
      <c r="E26" s="164">
        <f t="shared" si="2"/>
        <v>0.13029934731100168</v>
      </c>
      <c r="F26" s="164">
        <f t="shared" si="3"/>
        <v>1.6977919909673039E-2</v>
      </c>
      <c r="G26" s="164">
        <f t="shared" si="0"/>
        <v>6.5149673655500839E-2</v>
      </c>
      <c r="H26" s="164">
        <f>AVERAGE(E$8:E26)</f>
        <v>1.1316613405999105</v>
      </c>
      <c r="I26" s="164">
        <f>AVERAGE(F$8:F26)</f>
        <v>2.0897422795253013</v>
      </c>
      <c r="J26" s="164">
        <f>AVERAGE(G$8:G26)</f>
        <v>0.59934667264581476</v>
      </c>
      <c r="K26" s="165">
        <f>SUM(D$8:D26)</f>
        <v>0.19544902096650052</v>
      </c>
      <c r="L26" s="164"/>
      <c r="M26" s="164"/>
    </row>
    <row r="27" spans="1:17" ht="16.5" hidden="1" x14ac:dyDescent="0.3">
      <c r="A27" s="161">
        <v>20</v>
      </c>
      <c r="B27" s="162">
        <v>2</v>
      </c>
      <c r="C27" s="163">
        <f t="shared" si="4"/>
        <v>2.0781796083866011</v>
      </c>
      <c r="D27" s="163">
        <f t="shared" si="1"/>
        <v>-7.8179608386601096E-2</v>
      </c>
      <c r="E27" s="164">
        <f t="shared" si="2"/>
        <v>7.8179608386601096E-2</v>
      </c>
      <c r="F27" s="164">
        <f t="shared" si="3"/>
        <v>6.1120511674823087E-3</v>
      </c>
      <c r="G27" s="164">
        <f t="shared" si="0"/>
        <v>3.9089804193300548E-2</v>
      </c>
      <c r="H27" s="164">
        <f>AVERAGE(E$8:E27)</f>
        <v>1.0789872539892451</v>
      </c>
      <c r="I27" s="164">
        <f>AVERAGE(F$8:F27)</f>
        <v>1.9855607681074106</v>
      </c>
      <c r="J27" s="164">
        <f>AVERAGE(G$8:G27)</f>
        <v>0.56822129106511954</v>
      </c>
      <c r="K27" s="165">
        <f>SUM(D$8:D27)</f>
        <v>0.11726941257989942</v>
      </c>
      <c r="L27" s="164"/>
      <c r="M27" s="164"/>
    </row>
    <row r="28" spans="1:17" ht="16.5" hidden="1" x14ac:dyDescent="0.3">
      <c r="A28" s="161">
        <v>21</v>
      </c>
      <c r="B28" s="162">
        <v>3</v>
      </c>
      <c r="C28" s="163">
        <f t="shared" si="4"/>
        <v>2.0469077650319605</v>
      </c>
      <c r="D28" s="163">
        <f t="shared" si="1"/>
        <v>0.95309223496803952</v>
      </c>
      <c r="E28" s="164">
        <f t="shared" si="2"/>
        <v>0.95309223496803952</v>
      </c>
      <c r="F28" s="164">
        <f t="shared" si="3"/>
        <v>0.9083848083563727</v>
      </c>
      <c r="G28" s="164">
        <f t="shared" si="0"/>
        <v>0.31769741165601317</v>
      </c>
      <c r="H28" s="164">
        <f>AVERAGE(E$8:E28)</f>
        <v>1.0729922530834735</v>
      </c>
      <c r="I28" s="164">
        <f>AVERAGE(F$8:F28)</f>
        <v>1.9342666747859325</v>
      </c>
      <c r="J28" s="164">
        <f>AVERAGE(G$8:G28)</f>
        <v>0.55503582372779814</v>
      </c>
      <c r="K28" s="165">
        <f>SUM(D$8:D28)</f>
        <v>1.0703616475479389</v>
      </c>
      <c r="L28" s="164"/>
      <c r="M28" s="164"/>
    </row>
    <row r="29" spans="1:17" ht="16.5" hidden="1" x14ac:dyDescent="0.3">
      <c r="A29" s="161">
        <v>22</v>
      </c>
      <c r="B29" s="162">
        <v>4</v>
      </c>
      <c r="C29" s="163">
        <f t="shared" si="4"/>
        <v>2.4281446590191766</v>
      </c>
      <c r="D29" s="163">
        <f t="shared" si="1"/>
        <v>1.5718553409808234</v>
      </c>
      <c r="E29" s="164">
        <f t="shared" si="2"/>
        <v>1.5718553409808234</v>
      </c>
      <c r="F29" s="164">
        <f t="shared" si="3"/>
        <v>2.4707292129699403</v>
      </c>
      <c r="G29" s="164">
        <f t="shared" si="0"/>
        <v>0.39296383524520584</v>
      </c>
      <c r="H29" s="164">
        <f>AVERAGE(E$8:E29)</f>
        <v>1.0956678479878983</v>
      </c>
      <c r="I29" s="164">
        <f>AVERAGE(F$8:F29)</f>
        <v>1.9586513356124784</v>
      </c>
      <c r="J29" s="164">
        <f>AVERAGE(G$8:G29)</f>
        <v>0.54693222430366861</v>
      </c>
      <c r="K29" s="165">
        <f>SUM(D$8:D29)</f>
        <v>2.6422169885287623</v>
      </c>
      <c r="L29" s="164"/>
      <c r="M29" s="164"/>
    </row>
    <row r="30" spans="1:17" ht="16.5" hidden="1" x14ac:dyDescent="0.3">
      <c r="A30" s="161">
        <v>23</v>
      </c>
      <c r="B30" s="162">
        <v>4</v>
      </c>
      <c r="C30" s="163">
        <f t="shared" si="4"/>
        <v>3.056886795411506</v>
      </c>
      <c r="D30" s="163">
        <f t="shared" si="1"/>
        <v>0.94311320458849401</v>
      </c>
      <c r="E30" s="164">
        <f t="shared" si="2"/>
        <v>0.94311320458849401</v>
      </c>
      <c r="F30" s="164">
        <f t="shared" si="3"/>
        <v>0.88946251666917853</v>
      </c>
      <c r="G30" s="164">
        <f t="shared" si="0"/>
        <v>0.2357783011471235</v>
      </c>
      <c r="H30" s="164">
        <f>AVERAGE(E$8:E30)</f>
        <v>1.0890350374053155</v>
      </c>
      <c r="I30" s="164">
        <f>AVERAGE(F$8:F30)</f>
        <v>1.9121648652236392</v>
      </c>
      <c r="J30" s="164">
        <f>AVERAGE(G$8:G30)</f>
        <v>0.53211537082002358</v>
      </c>
      <c r="K30" s="165">
        <f>SUM(D$8:D30)</f>
        <v>3.5853301931172563</v>
      </c>
      <c r="L30" s="164"/>
      <c r="M30" s="164"/>
    </row>
    <row r="31" spans="1:17" ht="16.5" hidden="1" x14ac:dyDescent="0.3">
      <c r="A31" s="161">
        <v>24</v>
      </c>
      <c r="B31" s="162">
        <v>5</v>
      </c>
      <c r="C31" s="163">
        <f t="shared" si="4"/>
        <v>3.4341320772469035</v>
      </c>
      <c r="D31" s="163">
        <f t="shared" si="1"/>
        <v>1.5658679227530965</v>
      </c>
      <c r="E31" s="164">
        <f t="shared" si="2"/>
        <v>1.5658679227530965</v>
      </c>
      <c r="F31" s="164">
        <f t="shared" si="3"/>
        <v>2.4519423515070975</v>
      </c>
      <c r="G31" s="164">
        <f t="shared" si="0"/>
        <v>0.31317358455061928</v>
      </c>
      <c r="H31" s="164">
        <f>AVERAGE(E$8:E31)</f>
        <v>1.1089030742948063</v>
      </c>
      <c r="I31" s="164">
        <f>AVERAGE(F$8:F31)</f>
        <v>1.9346555938187835</v>
      </c>
      <c r="J31" s="164">
        <f>AVERAGE(G$8:G31)</f>
        <v>0.52216347144414155</v>
      </c>
      <c r="K31" s="165">
        <f>SUM(D$8:D31)</f>
        <v>5.1511981158703524</v>
      </c>
      <c r="L31" s="164"/>
      <c r="M31" s="164"/>
    </row>
    <row r="32" spans="1:17" ht="16.5" hidden="1" x14ac:dyDescent="0.3">
      <c r="A32" s="161">
        <v>25</v>
      </c>
      <c r="B32" s="162">
        <v>4</v>
      </c>
      <c r="C32" s="163">
        <f t="shared" si="4"/>
        <v>4.0604792463481418</v>
      </c>
      <c r="D32" s="163">
        <f t="shared" si="1"/>
        <v>-6.0479246348141835E-2</v>
      </c>
      <c r="E32" s="164">
        <f t="shared" si="2"/>
        <v>6.0479246348141835E-2</v>
      </c>
      <c r="F32" s="164">
        <f t="shared" si="3"/>
        <v>3.6577392388392276E-3</v>
      </c>
      <c r="G32" s="164">
        <f t="shared" si="0"/>
        <v>1.5119811587035459E-2</v>
      </c>
      <c r="H32" s="164">
        <f>AVERAGE(E$8:E32)</f>
        <v>1.0669661211769397</v>
      </c>
      <c r="I32" s="164">
        <f>AVERAGE(F$8:F32)</f>
        <v>1.8574156796355856</v>
      </c>
      <c r="J32" s="164">
        <f>AVERAGE(G$8:G32)</f>
        <v>0.50011809492861514</v>
      </c>
      <c r="K32" s="165">
        <f>SUM(D$8:D32)</f>
        <v>5.0907188695222105</v>
      </c>
      <c r="L32" s="164"/>
      <c r="M32" s="164"/>
    </row>
    <row r="33" spans="1:13" ht="16.5" hidden="1" x14ac:dyDescent="0.3">
      <c r="A33" s="161">
        <v>26</v>
      </c>
      <c r="B33" s="162">
        <v>2</v>
      </c>
      <c r="C33" s="163">
        <f t="shared" si="4"/>
        <v>4.0362875478088851</v>
      </c>
      <c r="D33" s="163">
        <f t="shared" si="1"/>
        <v>-2.0362875478088851</v>
      </c>
      <c r="E33" s="164">
        <f t="shared" si="2"/>
        <v>2.0362875478088851</v>
      </c>
      <c r="F33" s="164">
        <f t="shared" si="3"/>
        <v>4.1464669773615226</v>
      </c>
      <c r="G33" s="164">
        <f t="shared" si="0"/>
        <v>1.0181437739044426</v>
      </c>
      <c r="H33" s="164">
        <f>AVERAGE(E$8:E33)</f>
        <v>1.1042477145089378</v>
      </c>
      <c r="I33" s="164">
        <f>AVERAGE(F$8:F33)</f>
        <v>1.9454561141635063</v>
      </c>
      <c r="J33" s="164">
        <f>AVERAGE(G$8:G33)</f>
        <v>0.52170249821927472</v>
      </c>
      <c r="K33" s="165">
        <f>SUM(D$8:D33)</f>
        <v>3.0544313217133254</v>
      </c>
      <c r="L33" s="164"/>
      <c r="M33" s="164"/>
    </row>
    <row r="34" spans="1:13" ht="16.5" hidden="1" x14ac:dyDescent="0.3">
      <c r="A34" s="161">
        <v>27</v>
      </c>
      <c r="B34" s="162">
        <v>1</v>
      </c>
      <c r="C34" s="163">
        <f t="shared" si="4"/>
        <v>3.2217725286853307</v>
      </c>
      <c r="D34" s="163">
        <f t="shared" si="1"/>
        <v>-2.2217725286853307</v>
      </c>
      <c r="E34" s="164">
        <f t="shared" si="2"/>
        <v>2.2217725286853307</v>
      </c>
      <c r="F34" s="164">
        <f t="shared" si="3"/>
        <v>4.9362731692208088</v>
      </c>
      <c r="G34" s="164">
        <f t="shared" si="0"/>
        <v>2.2217725286853307</v>
      </c>
      <c r="H34" s="164">
        <f>AVERAGE(E$8:E34)</f>
        <v>1.1456375224413966</v>
      </c>
      <c r="I34" s="164">
        <f>AVERAGE(F$8:F34)</f>
        <v>2.0562271162026655</v>
      </c>
      <c r="J34" s="164">
        <f>AVERAGE(G$8:G34)</f>
        <v>0.58970529943791694</v>
      </c>
      <c r="K34" s="165">
        <f>SUM(D$8:D34)</f>
        <v>0.83265879302799473</v>
      </c>
      <c r="L34" s="164"/>
      <c r="M34" s="164"/>
    </row>
    <row r="35" spans="1:13" ht="16.5" hidden="1" x14ac:dyDescent="0.3">
      <c r="A35" s="161">
        <v>28</v>
      </c>
      <c r="B35" s="162">
        <v>4</v>
      </c>
      <c r="C35" s="163">
        <f t="shared" si="4"/>
        <v>2.3330635172111984</v>
      </c>
      <c r="D35" s="163">
        <f t="shared" si="1"/>
        <v>1.6669364827888016</v>
      </c>
      <c r="E35" s="164">
        <f t="shared" si="2"/>
        <v>1.6669364827888016</v>
      </c>
      <c r="F35" s="164">
        <f t="shared" si="3"/>
        <v>2.7786772376523006</v>
      </c>
      <c r="G35" s="164">
        <f t="shared" si="0"/>
        <v>0.41673412069720039</v>
      </c>
      <c r="H35" s="164">
        <f>AVERAGE(E$8:E35)</f>
        <v>1.164255342453804</v>
      </c>
      <c r="I35" s="164">
        <f>AVERAGE(F$8:F35)</f>
        <v>2.0820289062544384</v>
      </c>
      <c r="J35" s="164">
        <f>AVERAGE(G$8:G35)</f>
        <v>0.58305256179404319</v>
      </c>
      <c r="K35" s="165">
        <f>SUM(D$8:D35)</f>
        <v>2.4995952758167963</v>
      </c>
      <c r="L35" s="164"/>
      <c r="M35" s="164"/>
    </row>
    <row r="36" spans="1:13" ht="16.5" hidden="1" x14ac:dyDescent="0.3">
      <c r="A36" s="161">
        <v>29</v>
      </c>
      <c r="B36" s="162">
        <v>3</v>
      </c>
      <c r="C36" s="163">
        <f t="shared" si="4"/>
        <v>2.9998381103267189</v>
      </c>
      <c r="D36" s="163">
        <f t="shared" si="1"/>
        <v>1.6188967328112369E-4</v>
      </c>
      <c r="E36" s="164">
        <f t="shared" si="2"/>
        <v>1.6188967328112369E-4</v>
      </c>
      <c r="F36" s="164">
        <f t="shared" si="3"/>
        <v>2.6208266315068974E-8</v>
      </c>
      <c r="G36" s="164">
        <f t="shared" si="0"/>
        <v>5.3963224427041233E-5</v>
      </c>
      <c r="H36" s="164">
        <f>AVERAGE(E$8:E36)</f>
        <v>1.124114188909648</v>
      </c>
      <c r="I36" s="164">
        <f>AVERAGE(F$8:F36)</f>
        <v>2.0102348069425018</v>
      </c>
      <c r="J36" s="164">
        <f>AVERAGE(G$8:G36)</f>
        <v>0.56146002110627957</v>
      </c>
      <c r="K36" s="165">
        <f>SUM(D$8:D36)</f>
        <v>2.4997571654900774</v>
      </c>
      <c r="L36" s="164"/>
      <c r="M36" s="164"/>
    </row>
    <row r="37" spans="1:13" ht="16.5" hidden="1" x14ac:dyDescent="0.3">
      <c r="A37" s="161">
        <v>30</v>
      </c>
      <c r="B37" s="162">
        <v>4</v>
      </c>
      <c r="C37" s="163">
        <f t="shared" si="4"/>
        <v>2.9999028661960314</v>
      </c>
      <c r="D37" s="163">
        <f t="shared" si="1"/>
        <v>1.0000971338039686</v>
      </c>
      <c r="E37" s="164">
        <f t="shared" si="2"/>
        <v>1.0000971338039686</v>
      </c>
      <c r="F37" s="164">
        <f t="shared" si="3"/>
        <v>1.0001942770429131</v>
      </c>
      <c r="G37" s="164">
        <f t="shared" si="0"/>
        <v>0.25002428345099215</v>
      </c>
      <c r="H37" s="164">
        <f>AVERAGE(E$8:E37)</f>
        <v>1.119980287072792</v>
      </c>
      <c r="I37" s="164">
        <f>AVERAGE(F$8:F37)</f>
        <v>1.9765667892791821</v>
      </c>
      <c r="J37" s="164">
        <f>AVERAGE(G$8:G37)</f>
        <v>0.55033731619001935</v>
      </c>
      <c r="K37" s="165">
        <f>SUM(D$8:D37)</f>
        <v>3.499854299294046</v>
      </c>
      <c r="L37" s="164"/>
      <c r="M37" s="164"/>
    </row>
    <row r="38" spans="1:13" ht="16.5" hidden="1" x14ac:dyDescent="0.3">
      <c r="A38" s="161">
        <v>31</v>
      </c>
      <c r="B38" s="162">
        <v>3</v>
      </c>
      <c r="C38" s="163">
        <f t="shared" si="4"/>
        <v>3.3999417197176189</v>
      </c>
      <c r="D38" s="163">
        <f t="shared" si="1"/>
        <v>-0.39994171971761894</v>
      </c>
      <c r="E38" s="164">
        <f t="shared" si="2"/>
        <v>0.39994171971761894</v>
      </c>
      <c r="F38" s="164">
        <f t="shared" si="3"/>
        <v>0.15995337917068647</v>
      </c>
      <c r="G38" s="164">
        <f t="shared" si="0"/>
        <v>0.13331390657253964</v>
      </c>
      <c r="H38" s="164">
        <f>AVERAGE(E$8:E38)</f>
        <v>1.0967532365129475</v>
      </c>
      <c r="I38" s="164">
        <f>AVERAGE(F$8:F38)</f>
        <v>1.9179663566950371</v>
      </c>
      <c r="J38" s="164">
        <f>AVERAGE(G$8:G38)</f>
        <v>0.53595719861700275</v>
      </c>
      <c r="K38" s="165">
        <f>SUM(D$8:D38)</f>
        <v>3.0999125795764271</v>
      </c>
      <c r="L38" s="164"/>
      <c r="M38" s="164"/>
    </row>
    <row r="39" spans="1:13" ht="16.5" hidden="1" x14ac:dyDescent="0.3">
      <c r="A39" s="161">
        <v>32</v>
      </c>
      <c r="B39" s="162">
        <v>1</v>
      </c>
      <c r="C39" s="163">
        <f t="shared" si="4"/>
        <v>3.2399650318305713</v>
      </c>
      <c r="D39" s="163">
        <f t="shared" si="1"/>
        <v>-2.2399650318305713</v>
      </c>
      <c r="E39" s="164">
        <f t="shared" si="2"/>
        <v>2.2399650318305713</v>
      </c>
      <c r="F39" s="164">
        <f t="shared" si="3"/>
        <v>5.0174433438237322</v>
      </c>
      <c r="G39" s="164">
        <f t="shared" si="0"/>
        <v>2.2399650318305713</v>
      </c>
      <c r="H39" s="164">
        <f>AVERAGE(E$8:E39)</f>
        <v>1.1324786051166233</v>
      </c>
      <c r="I39" s="164">
        <f>AVERAGE(F$8:F39)</f>
        <v>2.0148250125428087</v>
      </c>
      <c r="J39" s="164">
        <f>AVERAGE(G$8:G39)</f>
        <v>0.59275745972412175</v>
      </c>
      <c r="K39" s="165">
        <f>SUM(D$8:D39)</f>
        <v>0.8599475477458558</v>
      </c>
      <c r="L39" s="164"/>
      <c r="M39" s="164"/>
    </row>
    <row r="40" spans="1:13" ht="16.5" hidden="1" x14ac:dyDescent="0.3">
      <c r="A40" s="161">
        <v>33</v>
      </c>
      <c r="B40" s="162">
        <v>5</v>
      </c>
      <c r="C40" s="163">
        <f t="shared" si="4"/>
        <v>2.3439790190983425</v>
      </c>
      <c r="D40" s="163">
        <f t="shared" si="1"/>
        <v>2.6560209809016575</v>
      </c>
      <c r="E40" s="164">
        <f t="shared" si="2"/>
        <v>2.6560209809016575</v>
      </c>
      <c r="F40" s="164">
        <f t="shared" si="3"/>
        <v>7.0544474509898025</v>
      </c>
      <c r="G40" s="164">
        <f t="shared" si="0"/>
        <v>0.53120419618033154</v>
      </c>
      <c r="H40" s="164">
        <f>AVERAGE(E$8:E40)</f>
        <v>1.1786465558979879</v>
      </c>
      <c r="I40" s="164">
        <f>AVERAGE(F$8:F40)</f>
        <v>2.1675408440108992</v>
      </c>
      <c r="J40" s="164">
        <f>AVERAGE(G$8:G40)</f>
        <v>0.59077187057754788</v>
      </c>
      <c r="K40" s="165">
        <f>SUM(D$8:D40)</f>
        <v>3.5159685286475133</v>
      </c>
      <c r="L40" s="164"/>
      <c r="M40" s="164"/>
    </row>
    <row r="41" spans="1:13" ht="16.5" hidden="1" x14ac:dyDescent="0.3">
      <c r="A41" s="161">
        <v>34</v>
      </c>
      <c r="B41" s="162">
        <v>2</v>
      </c>
      <c r="C41" s="163">
        <f t="shared" si="4"/>
        <v>3.4063874114590051</v>
      </c>
      <c r="D41" s="163">
        <f t="shared" si="1"/>
        <v>-1.4063874114590051</v>
      </c>
      <c r="E41" s="164">
        <f t="shared" si="2"/>
        <v>1.4063874114590051</v>
      </c>
      <c r="F41" s="164">
        <f t="shared" si="3"/>
        <v>1.9779255511103611</v>
      </c>
      <c r="G41" s="164">
        <f t="shared" si="0"/>
        <v>0.70319370572950257</v>
      </c>
      <c r="H41" s="164">
        <f>AVERAGE(E$8:E41)</f>
        <v>1.185344816355665</v>
      </c>
      <c r="I41" s="164">
        <f>AVERAGE(F$8:F41)</f>
        <v>2.1619639236314718</v>
      </c>
      <c r="J41" s="164">
        <f>AVERAGE(G$8:G41)</f>
        <v>0.5942850529260465</v>
      </c>
      <c r="K41" s="165">
        <f>SUM(D$8:D41)</f>
        <v>2.1095811171885082</v>
      </c>
      <c r="L41" s="164"/>
      <c r="M41" s="164"/>
    </row>
    <row r="42" spans="1:13" ht="16.5" hidden="1" x14ac:dyDescent="0.3">
      <c r="A42" s="161">
        <v>35</v>
      </c>
      <c r="B42" s="162">
        <v>0</v>
      </c>
      <c r="C42" s="163">
        <f t="shared" si="4"/>
        <v>2.8438324468754033</v>
      </c>
      <c r="D42" s="163">
        <f t="shared" si="1"/>
        <v>-2.8438324468754033</v>
      </c>
      <c r="E42" s="164">
        <f t="shared" si="2"/>
        <v>2.8438324468754033</v>
      </c>
      <c r="F42" s="164">
        <f t="shared" si="3"/>
        <v>8.0873829859013426</v>
      </c>
      <c r="G42" s="164" t="str">
        <f t="shared" si="0"/>
        <v/>
      </c>
      <c r="H42" s="164">
        <f>AVERAGE(E$8:E42)</f>
        <v>1.2327301772276575</v>
      </c>
      <c r="I42" s="164">
        <f>AVERAGE(F$8:F42)</f>
        <v>2.3312616111248965</v>
      </c>
      <c r="J42" s="164">
        <f>AVERAGE(G$8:G42)</f>
        <v>0.5942850529260465</v>
      </c>
      <c r="K42" s="165">
        <f>SUM(D$8:D42)</f>
        <v>-0.7342513296868951</v>
      </c>
      <c r="L42" s="164"/>
      <c r="M42" s="164"/>
    </row>
    <row r="43" spans="1:13" ht="16.5" hidden="1" x14ac:dyDescent="0.3">
      <c r="A43" s="161">
        <v>36</v>
      </c>
      <c r="B43" s="162">
        <v>7</v>
      </c>
      <c r="C43" s="163">
        <f t="shared" si="4"/>
        <v>1.7062994681252419</v>
      </c>
      <c r="D43" s="163">
        <f t="shared" si="1"/>
        <v>5.2937005318747579</v>
      </c>
      <c r="E43" s="164">
        <f t="shared" si="2"/>
        <v>5.2937005318747579</v>
      </c>
      <c r="F43" s="164">
        <f t="shared" si="3"/>
        <v>28.023265321171095</v>
      </c>
      <c r="G43" s="164">
        <f t="shared" si="0"/>
        <v>0.75624293312496538</v>
      </c>
      <c r="H43" s="164">
        <f>AVERAGE(E$8:E43)</f>
        <v>1.3455349093011881</v>
      </c>
      <c r="I43" s="164">
        <f>AVERAGE(F$8:F43)</f>
        <v>3.0449283808484022</v>
      </c>
      <c r="J43" s="164">
        <f>AVERAGE(G$8:G43)</f>
        <v>0.59919286747752887</v>
      </c>
      <c r="K43" s="165">
        <f>SUM(D$8:D43)</f>
        <v>4.5594492021878628</v>
      </c>
      <c r="L43" s="164"/>
      <c r="M43" s="164"/>
    </row>
    <row r="44" spans="1:13" ht="16.5" hidden="1" x14ac:dyDescent="0.3">
      <c r="A44" s="161">
        <v>37</v>
      </c>
      <c r="B44" s="162">
        <v>3</v>
      </c>
      <c r="C44" s="163">
        <f t="shared" si="4"/>
        <v>3.8237796808751456</v>
      </c>
      <c r="D44" s="163">
        <f t="shared" si="1"/>
        <v>-0.82377968087514564</v>
      </c>
      <c r="E44" s="164">
        <f t="shared" si="2"/>
        <v>0.82377968087514564</v>
      </c>
      <c r="F44" s="164">
        <f t="shared" si="3"/>
        <v>0.67861296262275683</v>
      </c>
      <c r="G44" s="164">
        <f t="shared" si="0"/>
        <v>0.2745932269583819</v>
      </c>
      <c r="H44" s="164">
        <f>AVERAGE(E$8:E44)</f>
        <v>1.3314334166410249</v>
      </c>
      <c r="I44" s="164">
        <f>AVERAGE(F$8:F44)</f>
        <v>2.9809739100855466</v>
      </c>
      <c r="J44" s="164">
        <f>AVERAGE(G$8:G44)</f>
        <v>0.58964581922696568</v>
      </c>
      <c r="K44" s="165">
        <f>SUM(D$8:D44)</f>
        <v>3.7356695213127171</v>
      </c>
      <c r="L44" s="164"/>
      <c r="M44" s="164"/>
    </row>
    <row r="45" spans="1:13" ht="16.5" hidden="1" x14ac:dyDescent="0.3">
      <c r="A45" s="161">
        <v>38</v>
      </c>
      <c r="B45" s="162">
        <v>5</v>
      </c>
      <c r="C45" s="163">
        <f t="shared" si="4"/>
        <v>3.4942678085250876</v>
      </c>
      <c r="D45" s="163">
        <f t="shared" si="1"/>
        <v>1.5057321914749124</v>
      </c>
      <c r="E45" s="164">
        <f t="shared" si="2"/>
        <v>1.5057321914749124</v>
      </c>
      <c r="F45" s="164">
        <f t="shared" si="3"/>
        <v>2.2672294324438425</v>
      </c>
      <c r="G45" s="164">
        <f t="shared" si="0"/>
        <v>0.3011464382949825</v>
      </c>
      <c r="H45" s="164">
        <f>AVERAGE(E$8:E45)</f>
        <v>1.3360202265050745</v>
      </c>
      <c r="I45" s="164">
        <f>AVERAGE(F$8:F45)</f>
        <v>2.9621911606739229</v>
      </c>
      <c r="J45" s="164">
        <f>AVERAGE(G$8:G45)</f>
        <v>0.58140297977176614</v>
      </c>
      <c r="K45" s="165">
        <f>SUM(D$8:D45)</f>
        <v>5.2414017127876296</v>
      </c>
      <c r="L45" s="164"/>
      <c r="M45" s="164"/>
    </row>
    <row r="46" spans="1:13" ht="16.5" hidden="1" x14ac:dyDescent="0.3">
      <c r="A46" s="161">
        <v>39</v>
      </c>
      <c r="B46" s="162">
        <v>5</v>
      </c>
      <c r="C46" s="163">
        <f t="shared" si="4"/>
        <v>4.0965606851150529</v>
      </c>
      <c r="D46" s="163">
        <f t="shared" si="1"/>
        <v>0.90343931488494711</v>
      </c>
      <c r="E46" s="164">
        <f t="shared" si="2"/>
        <v>0.90343931488494711</v>
      </c>
      <c r="F46" s="164">
        <f t="shared" si="3"/>
        <v>0.81620259567978259</v>
      </c>
      <c r="G46" s="164">
        <f t="shared" si="0"/>
        <v>0.18068786297698941</v>
      </c>
      <c r="H46" s="164">
        <f>AVERAGE(E$8:E46)</f>
        <v>1.3249284082584047</v>
      </c>
      <c r="I46" s="164">
        <f>AVERAGE(F$8:F46)</f>
        <v>2.90716581285356</v>
      </c>
      <c r="J46" s="164">
        <f>AVERAGE(G$8:G46)</f>
        <v>0.57027200430524461</v>
      </c>
      <c r="K46" s="165">
        <f>SUM(D$8:D46)</f>
        <v>6.1448410276725767</v>
      </c>
      <c r="L46" s="164"/>
      <c r="M46" s="164"/>
    </row>
    <row r="47" spans="1:13" ht="16.5" hidden="1" x14ac:dyDescent="0.3">
      <c r="A47" s="161">
        <v>40</v>
      </c>
      <c r="B47" s="162">
        <v>6</v>
      </c>
      <c r="C47" s="163">
        <f t="shared" si="4"/>
        <v>4.4579364110690314</v>
      </c>
      <c r="D47" s="163">
        <f t="shared" si="1"/>
        <v>1.5420635889309686</v>
      </c>
      <c r="E47" s="164">
        <f t="shared" si="2"/>
        <v>1.5420635889309686</v>
      </c>
      <c r="F47" s="164">
        <f t="shared" si="3"/>
        <v>2.3779601123066594</v>
      </c>
      <c r="G47" s="164">
        <f t="shared" si="0"/>
        <v>0.25701059815516142</v>
      </c>
      <c r="H47" s="164">
        <f>AVERAGE(E$8:E47)</f>
        <v>1.3303567877752187</v>
      </c>
      <c r="I47" s="164">
        <f>AVERAGE(F$8:F47)</f>
        <v>2.8939356703398875</v>
      </c>
      <c r="J47" s="164">
        <f>AVERAGE(G$8:G47)</f>
        <v>0.56180547981470175</v>
      </c>
      <c r="K47" s="165">
        <f>SUM(D$8:D47)</f>
        <v>7.6869046166035453</v>
      </c>
      <c r="L47" s="164"/>
      <c r="M47" s="164"/>
    </row>
    <row r="48" spans="1:13" ht="16.5" hidden="1" x14ac:dyDescent="0.3">
      <c r="A48" s="161">
        <v>41</v>
      </c>
      <c r="B48" s="162">
        <v>2</v>
      </c>
      <c r="C48" s="163">
        <f t="shared" si="4"/>
        <v>5.0747618466414188</v>
      </c>
      <c r="D48" s="163">
        <f t="shared" si="1"/>
        <v>-3.0747618466414188</v>
      </c>
      <c r="E48" s="164">
        <f t="shared" si="2"/>
        <v>3.0747618466414188</v>
      </c>
      <c r="F48" s="164">
        <f t="shared" si="3"/>
        <v>9.4541604135617483</v>
      </c>
      <c r="G48" s="164">
        <f t="shared" si="0"/>
        <v>1.5373809233207094</v>
      </c>
      <c r="H48" s="164">
        <f>AVERAGE(E$8:E48)</f>
        <v>1.372903252625614</v>
      </c>
      <c r="I48" s="164">
        <f>AVERAGE(F$8:F48)</f>
        <v>3.0539411518818844</v>
      </c>
      <c r="J48" s="164">
        <f>AVERAGE(G$8:G48)</f>
        <v>0.58747851780170202</v>
      </c>
      <c r="K48" s="165">
        <f>SUM(D$8:D48)</f>
        <v>4.6121427699621265</v>
      </c>
      <c r="L48" s="164"/>
      <c r="M48" s="164"/>
    </row>
    <row r="49" spans="1:13" ht="16.5" hidden="1" x14ac:dyDescent="0.3">
      <c r="A49" s="161">
        <v>42</v>
      </c>
      <c r="B49" s="162">
        <v>3</v>
      </c>
      <c r="C49" s="163">
        <f t="shared" si="4"/>
        <v>3.8448571079848515</v>
      </c>
      <c r="D49" s="163">
        <f t="shared" si="1"/>
        <v>-0.84485710798485147</v>
      </c>
      <c r="E49" s="164">
        <f t="shared" si="2"/>
        <v>0.84485710798485147</v>
      </c>
      <c r="F49" s="164">
        <f t="shared" si="3"/>
        <v>0.71378353291252694</v>
      </c>
      <c r="G49" s="164">
        <f t="shared" si="0"/>
        <v>0.28161903599495047</v>
      </c>
      <c r="H49" s="164">
        <f>AVERAGE(E$8:E49)</f>
        <v>1.3603307253722623</v>
      </c>
      <c r="I49" s="164">
        <f>AVERAGE(F$8:F49)</f>
        <v>2.998223113334995</v>
      </c>
      <c r="J49" s="164">
        <f>AVERAGE(G$8:G49)</f>
        <v>0.57963596698614428</v>
      </c>
      <c r="K49" s="165">
        <f>SUM(D$8:D49)</f>
        <v>3.767285661977275</v>
      </c>
      <c r="L49" s="164"/>
      <c r="M49" s="164"/>
    </row>
    <row r="50" spans="1:13" ht="15.75" hidden="1" customHeight="1" x14ac:dyDescent="0.3">
      <c r="A50" s="161">
        <v>43</v>
      </c>
      <c r="B50" s="162">
        <v>4</v>
      </c>
      <c r="C50" s="163">
        <f t="shared" si="4"/>
        <v>3.5069142647909111</v>
      </c>
      <c r="D50" s="163">
        <f t="shared" si="1"/>
        <v>0.49308573520908894</v>
      </c>
      <c r="E50" s="164">
        <f t="shared" si="2"/>
        <v>0.49308573520908894</v>
      </c>
      <c r="F50" s="164">
        <f t="shared" si="3"/>
        <v>0.24313354226668776</v>
      </c>
      <c r="G50" s="164">
        <f t="shared" si="0"/>
        <v>0.12327143380227223</v>
      </c>
      <c r="H50" s="164">
        <f>AVERAGE(E$8:E50)</f>
        <v>1.3401622372289328</v>
      </c>
      <c r="I50" s="164">
        <f>AVERAGE(F$8:F50)</f>
        <v>2.9341512628450341</v>
      </c>
      <c r="J50" s="164">
        <f>AVERAGE(G$8:G50)</f>
        <v>0.56822685365654757</v>
      </c>
      <c r="K50" s="165">
        <f>SUM(D$8:D50)</f>
        <v>4.2603713971863639</v>
      </c>
      <c r="L50" s="164"/>
      <c r="M50" s="164"/>
    </row>
    <row r="51" spans="1:13" ht="16.5" hidden="1" x14ac:dyDescent="0.3">
      <c r="A51" s="161">
        <v>44</v>
      </c>
      <c r="B51" s="162">
        <v>2</v>
      </c>
      <c r="C51" s="163">
        <f t="shared" si="4"/>
        <v>3.7041485588745466</v>
      </c>
      <c r="D51" s="163">
        <f t="shared" si="1"/>
        <v>-1.7041485588745466</v>
      </c>
      <c r="E51" s="164">
        <f t="shared" si="2"/>
        <v>1.7041485588745466</v>
      </c>
      <c r="F51" s="164">
        <f t="shared" si="3"/>
        <v>2.904122310714194</v>
      </c>
      <c r="G51" s="164">
        <f t="shared" si="0"/>
        <v>0.85207427943727332</v>
      </c>
      <c r="H51" s="164">
        <f>AVERAGE(E$8:E51)</f>
        <v>1.3484346536299696</v>
      </c>
      <c r="I51" s="164">
        <f>AVERAGE(F$8:F51)</f>
        <v>2.9334687866602422</v>
      </c>
      <c r="J51" s="164">
        <f>AVERAGE(G$8:G51)</f>
        <v>0.57514996160241894</v>
      </c>
      <c r="K51" s="165">
        <f>SUM(D$8:D51)</f>
        <v>2.5562228383118173</v>
      </c>
      <c r="L51" s="164"/>
      <c r="M51" s="164"/>
    </row>
    <row r="52" spans="1:13" ht="16.5" hidden="1" x14ac:dyDescent="0.3">
      <c r="A52" s="161">
        <v>45</v>
      </c>
      <c r="B52" s="162">
        <v>3</v>
      </c>
      <c r="C52" s="163">
        <f t="shared" si="4"/>
        <v>3.0224891353247276</v>
      </c>
      <c r="D52" s="163">
        <f t="shared" si="1"/>
        <v>-2.2489135324727627E-2</v>
      </c>
      <c r="E52" s="164">
        <f t="shared" si="2"/>
        <v>2.2489135324727627E-2</v>
      </c>
      <c r="F52" s="164">
        <f t="shared" si="3"/>
        <v>5.0576120765391194E-4</v>
      </c>
      <c r="G52" s="164">
        <f t="shared" si="0"/>
        <v>7.4963784415758754E-3</v>
      </c>
      <c r="H52" s="164">
        <f>AVERAGE(E$8:E52)</f>
        <v>1.3189691976676308</v>
      </c>
      <c r="I52" s="164">
        <f>AVERAGE(F$8:F52)</f>
        <v>2.8682918305390737</v>
      </c>
      <c r="J52" s="164">
        <f>AVERAGE(G$8:G52)</f>
        <v>0.56163440009858934</v>
      </c>
      <c r="K52" s="165">
        <f>SUM(D$8:D52)</f>
        <v>2.5337337029870897</v>
      </c>
      <c r="L52" s="164"/>
      <c r="M52" s="164"/>
    </row>
    <row r="53" spans="1:13" ht="16.5" hidden="1" x14ac:dyDescent="0.3">
      <c r="A53" s="161">
        <v>46</v>
      </c>
      <c r="B53" s="162">
        <v>3</v>
      </c>
      <c r="C53" s="163">
        <f t="shared" si="4"/>
        <v>3.0134934811948364</v>
      </c>
      <c r="D53" s="163">
        <f t="shared" si="1"/>
        <v>-1.3493481194836399E-2</v>
      </c>
      <c r="E53" s="164">
        <f t="shared" si="2"/>
        <v>1.3493481194836399E-2</v>
      </c>
      <c r="F53" s="164">
        <f t="shared" si="3"/>
        <v>1.8207403475540353E-4</v>
      </c>
      <c r="G53" s="164">
        <f t="shared" si="0"/>
        <v>4.4978270649454659E-3</v>
      </c>
      <c r="H53" s="164">
        <f>AVERAGE(E$8:E53)</f>
        <v>1.2905892907877874</v>
      </c>
      <c r="I53" s="164">
        <f>AVERAGE(F$8:F53)</f>
        <v>2.8059416184411536</v>
      </c>
      <c r="J53" s="164">
        <f>AVERAGE(G$8:G53)</f>
        <v>0.54867773560943478</v>
      </c>
      <c r="K53" s="165">
        <f>SUM(D$8:D53)</f>
        <v>2.5202402217922533</v>
      </c>
      <c r="L53" s="164"/>
      <c r="M53" s="164"/>
    </row>
    <row r="54" spans="1:13" ht="16.5" hidden="1" x14ac:dyDescent="0.3">
      <c r="A54" s="161">
        <v>47</v>
      </c>
      <c r="B54" s="162">
        <v>6</v>
      </c>
      <c r="C54" s="163">
        <f t="shared" si="4"/>
        <v>3.0080960887169019</v>
      </c>
      <c r="D54" s="163">
        <f t="shared" si="1"/>
        <v>2.9919039112830981</v>
      </c>
      <c r="E54" s="164">
        <f t="shared" si="2"/>
        <v>2.9919039112830981</v>
      </c>
      <c r="F54" s="164">
        <f t="shared" si="3"/>
        <v>8.9514890143511003</v>
      </c>
      <c r="G54" s="164">
        <f t="shared" si="0"/>
        <v>0.49865065188051633</v>
      </c>
      <c r="H54" s="164">
        <f>AVERAGE(E$8:E54)</f>
        <v>1.3267874742025814</v>
      </c>
      <c r="I54" s="164">
        <f>AVERAGE(F$8:F54)</f>
        <v>2.9366979460137057</v>
      </c>
      <c r="J54" s="164">
        <f>AVERAGE(G$8:G54)</f>
        <v>0.54754075643377764</v>
      </c>
      <c r="K54" s="165">
        <f>SUM(D$8:D54)</f>
        <v>5.5121441330753509</v>
      </c>
      <c r="L54" s="164"/>
      <c r="M54" s="164"/>
    </row>
    <row r="55" spans="1:13" ht="16.5" x14ac:dyDescent="0.3">
      <c r="A55" s="161">
        <v>48</v>
      </c>
      <c r="B55" s="162">
        <v>11</v>
      </c>
      <c r="C55" s="163">
        <f t="shared" si="4"/>
        <v>4.2048576532301416</v>
      </c>
      <c r="D55" s="163">
        <f t="shared" si="1"/>
        <v>6.7951423467698584</v>
      </c>
      <c r="E55" s="164">
        <f t="shared" si="2"/>
        <v>6.7951423467698584</v>
      </c>
      <c r="F55" s="164">
        <f t="shared" si="3"/>
        <v>46.173959512864975</v>
      </c>
      <c r="G55" s="164">
        <f t="shared" si="0"/>
        <v>0.61774021334271445</v>
      </c>
      <c r="H55" s="164">
        <f>AVERAGE(E$8:E55)</f>
        <v>1.4407115340477328</v>
      </c>
      <c r="I55" s="164">
        <f>AVERAGE(F$8:F55)</f>
        <v>3.8374742286564403</v>
      </c>
      <c r="J55" s="164">
        <f>AVERAGE(G$8:G55)</f>
        <v>0.54910074436508727</v>
      </c>
      <c r="K55" s="165">
        <f>SUM(D$8:D55)</f>
        <v>12.30728647984521</v>
      </c>
      <c r="L55" s="164"/>
      <c r="M55" s="164"/>
    </row>
    <row r="56" spans="1:13" ht="16.5" x14ac:dyDescent="0.3">
      <c r="A56" s="161">
        <v>49</v>
      </c>
      <c r="B56" s="162">
        <v>5</v>
      </c>
      <c r="C56" s="163">
        <f t="shared" si="4"/>
        <v>6.9229145919380848</v>
      </c>
      <c r="D56" s="163">
        <f t="shared" si="1"/>
        <v>-1.9229145919380848</v>
      </c>
      <c r="E56" s="164">
        <f t="shared" si="2"/>
        <v>1.9229145919380848</v>
      </c>
      <c r="F56" s="164">
        <f t="shared" si="3"/>
        <v>3.6976005278884112</v>
      </c>
      <c r="G56" s="164">
        <f t="shared" si="0"/>
        <v>0.38458291838761693</v>
      </c>
      <c r="H56" s="164">
        <f>AVERAGE(E$8:E56)</f>
        <v>1.450552412780189</v>
      </c>
      <c r="I56" s="164">
        <f>AVERAGE(F$8:F56)</f>
        <v>3.8346196633346437</v>
      </c>
      <c r="J56" s="164">
        <f>AVERAGE(G$8:G56)</f>
        <v>0.54552426988731628</v>
      </c>
      <c r="K56" s="165">
        <f>SUM(D$8:D56)</f>
        <v>10.384371887907125</v>
      </c>
      <c r="L56" s="164"/>
      <c r="M56" s="164"/>
    </row>
    <row r="57" spans="1:13" ht="16.5" x14ac:dyDescent="0.3">
      <c r="A57" s="161">
        <v>50</v>
      </c>
      <c r="B57" s="162">
        <v>5</v>
      </c>
      <c r="C57" s="163">
        <f t="shared" si="4"/>
        <v>6.1537487551628507</v>
      </c>
      <c r="D57" s="163">
        <f t="shared" si="1"/>
        <v>-1.1537487551628507</v>
      </c>
      <c r="E57" s="164">
        <f t="shared" si="2"/>
        <v>1.1537487551628507</v>
      </c>
      <c r="F57" s="164">
        <f t="shared" si="3"/>
        <v>1.3311361900398275</v>
      </c>
      <c r="G57" s="164">
        <f t="shared" si="0"/>
        <v>0.23074975103257014</v>
      </c>
      <c r="H57" s="166">
        <f>AVERAGE(E$8:E57)</f>
        <v>1.4446163396278422</v>
      </c>
      <c r="I57" s="166">
        <f>AVERAGE(F$8:F57)</f>
        <v>3.784549993868747</v>
      </c>
      <c r="J57" s="166">
        <f>AVERAGE(G$8:G57)</f>
        <v>0.53882693969891737</v>
      </c>
      <c r="K57" s="166">
        <f>SUM(D$8:D57)</f>
        <v>9.2306231327442738</v>
      </c>
      <c r="L57" s="164"/>
      <c r="M57" s="164"/>
    </row>
    <row r="58" spans="1:13" ht="16.5" x14ac:dyDescent="0.3">
      <c r="A58" s="155">
        <v>51</v>
      </c>
      <c r="C58" s="163">
        <f t="shared" si="4"/>
        <v>5.6922492530977102</v>
      </c>
      <c r="D58" s="164"/>
      <c r="F58" s="164"/>
      <c r="G58" s="164"/>
      <c r="H58" s="164"/>
      <c r="I58" s="164"/>
      <c r="J58" s="164"/>
      <c r="K58" s="155"/>
      <c r="L58" s="164"/>
      <c r="M58" s="164"/>
    </row>
    <row r="59" spans="1:13" x14ac:dyDescent="0.25">
      <c r="C59" s="167"/>
      <c r="D59" s="160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0876-646F-4F18-9A8B-ECEE6B828D4C}">
  <dimension ref="A1:V29"/>
  <sheetViews>
    <sheetView workbookViewId="0">
      <selection activeCell="V1" sqref="V1:V21"/>
    </sheetView>
  </sheetViews>
  <sheetFormatPr defaultRowHeight="15" x14ac:dyDescent="0.25"/>
  <cols>
    <col min="1" max="5" width="8.85546875" customWidth="1"/>
    <col min="6" max="6" width="7.7109375" customWidth="1"/>
    <col min="7" max="7" width="8.85546875" customWidth="1"/>
    <col min="12" max="12" width="9.140625" customWidth="1"/>
    <col min="13" max="13" width="12.7109375" bestFit="1" customWidth="1"/>
    <col min="15" max="15" width="32.5703125" bestFit="1" customWidth="1"/>
  </cols>
  <sheetData>
    <row r="1" spans="1:22" x14ac:dyDescent="0.25">
      <c r="A1" t="s">
        <v>105</v>
      </c>
      <c r="B1" t="s">
        <v>106</v>
      </c>
      <c r="C1" t="s">
        <v>107</v>
      </c>
      <c r="D1" t="s">
        <v>108</v>
      </c>
      <c r="E1" t="s">
        <v>2</v>
      </c>
      <c r="F1" t="s">
        <v>63</v>
      </c>
      <c r="G1" t="s">
        <v>109</v>
      </c>
      <c r="H1" t="s">
        <v>1</v>
      </c>
      <c r="I1" t="s">
        <v>65</v>
      </c>
      <c r="J1" t="s">
        <v>110</v>
      </c>
      <c r="K1" t="s">
        <v>22</v>
      </c>
      <c r="M1" t="s">
        <v>111</v>
      </c>
      <c r="S1" t="s">
        <v>105</v>
      </c>
      <c r="T1" t="s">
        <v>106</v>
      </c>
      <c r="U1" t="s">
        <v>112</v>
      </c>
      <c r="V1" t="s">
        <v>113</v>
      </c>
    </row>
    <row r="2" spans="1:22" x14ac:dyDescent="0.25">
      <c r="A2">
        <v>2000</v>
      </c>
      <c r="B2">
        <v>1314</v>
      </c>
      <c r="S2">
        <v>2000</v>
      </c>
      <c r="T2">
        <v>1314</v>
      </c>
      <c r="U2">
        <v>833</v>
      </c>
      <c r="V2">
        <f t="shared" ref="V2:V21" si="0">U2/T2</f>
        <v>0.63394216133942161</v>
      </c>
    </row>
    <row r="3" spans="1:22" x14ac:dyDescent="0.25">
      <c r="A3">
        <v>2001</v>
      </c>
      <c r="B3">
        <v>1427</v>
      </c>
      <c r="M3" t="s">
        <v>114</v>
      </c>
      <c r="N3" s="151">
        <f>AVERAGE($B$2:$B$21)</f>
        <v>1674.25</v>
      </c>
      <c r="O3" t="str">
        <f t="shared" ref="O3:O8" ca="1" si="1">_xlfn.FORMULATEXT(N3)</f>
        <v>=AVERAGE($B$2:$B$21)</v>
      </c>
      <c r="S3">
        <v>2001</v>
      </c>
      <c r="T3">
        <v>1427</v>
      </c>
      <c r="U3">
        <v>879</v>
      </c>
      <c r="V3">
        <f t="shared" si="0"/>
        <v>0.61597757533286612</v>
      </c>
    </row>
    <row r="4" spans="1:22" x14ac:dyDescent="0.25">
      <c r="A4">
        <v>2002</v>
      </c>
      <c r="B4">
        <v>1346</v>
      </c>
      <c r="M4" t="s">
        <v>115</v>
      </c>
      <c r="N4" s="151">
        <f>_xlfn.STDEV.S($B$2:$B$21)</f>
        <v>257.17265856966497</v>
      </c>
      <c r="O4" t="str">
        <f t="shared" ca="1" si="1"/>
        <v>=STDEV.S($B$2:$B$21)</v>
      </c>
      <c r="S4">
        <v>2002</v>
      </c>
      <c r="T4">
        <v>1346</v>
      </c>
      <c r="U4">
        <v>765</v>
      </c>
      <c r="V4">
        <f t="shared" si="0"/>
        <v>0.56835066864784545</v>
      </c>
    </row>
    <row r="5" spans="1:22" x14ac:dyDescent="0.25">
      <c r="A5">
        <v>2003</v>
      </c>
      <c r="B5">
        <v>1373</v>
      </c>
      <c r="M5" t="s">
        <v>8</v>
      </c>
      <c r="N5">
        <f>COUNT($B$2:$B$21)</f>
        <v>20</v>
      </c>
      <c r="O5" t="str">
        <f t="shared" ca="1" si="1"/>
        <v>=COUNT($B$2:$B$21)</v>
      </c>
      <c r="S5">
        <v>2003</v>
      </c>
      <c r="T5">
        <v>1373</v>
      </c>
      <c r="U5">
        <v>750</v>
      </c>
      <c r="V5">
        <f t="shared" si="0"/>
        <v>0.54624908958485074</v>
      </c>
    </row>
    <row r="6" spans="1:22" x14ac:dyDescent="0.25">
      <c r="A6">
        <v>2004</v>
      </c>
      <c r="B6">
        <v>1245</v>
      </c>
      <c r="M6" t="s">
        <v>116</v>
      </c>
      <c r="N6" s="151">
        <f>N4/SQRT(N5)</f>
        <v>57.505554651611469</v>
      </c>
      <c r="O6" t="str">
        <f t="shared" ca="1" si="1"/>
        <v>=N4/SQRT(N5)</v>
      </c>
      <c r="S6">
        <v>2004</v>
      </c>
      <c r="T6">
        <v>1245</v>
      </c>
      <c r="U6">
        <v>709</v>
      </c>
      <c r="V6">
        <f t="shared" si="0"/>
        <v>0.56947791164658634</v>
      </c>
    </row>
    <row r="7" spans="1:22" x14ac:dyDescent="0.25">
      <c r="A7">
        <v>2005</v>
      </c>
      <c r="B7">
        <v>1646</v>
      </c>
      <c r="M7" t="s">
        <v>117</v>
      </c>
      <c r="N7" s="151">
        <f>_xlfn.CONFIDENCE.NORM(1-0.95,N4,N5)</f>
        <v>112.70881602815822</v>
      </c>
      <c r="O7" t="str">
        <f t="shared" ca="1" si="1"/>
        <v>=CONFIDENCE.NORM(1-0.95,N4,N5)</v>
      </c>
      <c r="S7">
        <v>2005</v>
      </c>
      <c r="T7">
        <v>1646</v>
      </c>
      <c r="U7">
        <v>987</v>
      </c>
      <c r="V7">
        <f t="shared" si="0"/>
        <v>0.59963547995139732</v>
      </c>
    </row>
    <row r="8" spans="1:22" x14ac:dyDescent="0.25">
      <c r="A8">
        <v>2006</v>
      </c>
      <c r="B8">
        <v>1702</v>
      </c>
      <c r="C8" s="151">
        <f>AVERAGE(B2:B7)</f>
        <v>1391.8333333333333</v>
      </c>
      <c r="D8" s="151">
        <f t="shared" ref="D8:D21" si="2">B8-C8</f>
        <v>310.16666666666674</v>
      </c>
      <c r="E8" s="151">
        <f>ABS(D8:D17)</f>
        <v>310.16666666666674</v>
      </c>
      <c r="F8" s="151">
        <f t="shared" ref="F8:F21" si="3">D8^2</f>
        <v>96203.361111111153</v>
      </c>
      <c r="G8" s="152">
        <f t="shared" ref="G8:G21" si="4">E8/B8</f>
        <v>0.1822365844104975</v>
      </c>
      <c r="H8" s="151">
        <f>AVERAGE(E$8:E8)</f>
        <v>310.16666666666674</v>
      </c>
      <c r="I8" s="151">
        <f>AVERAGE(F$8:F8)</f>
        <v>96203.361111111153</v>
      </c>
      <c r="J8" s="152">
        <f>AVERAGE(G$8:G8)</f>
        <v>0.1822365844104975</v>
      </c>
      <c r="K8">
        <f>SUM(D$8:D8)/H8</f>
        <v>1</v>
      </c>
      <c r="M8" t="s">
        <v>118</v>
      </c>
      <c r="N8">
        <f>(1+6)/2</f>
        <v>3.5</v>
      </c>
      <c r="O8" t="str">
        <f t="shared" ca="1" si="1"/>
        <v>=(1+6)/2</v>
      </c>
      <c r="S8">
        <v>2006</v>
      </c>
      <c r="T8">
        <v>1702</v>
      </c>
      <c r="U8">
        <v>1028</v>
      </c>
      <c r="V8">
        <f t="shared" si="0"/>
        <v>0.60399529964747356</v>
      </c>
    </row>
    <row r="9" spans="1:22" x14ac:dyDescent="0.25">
      <c r="A9">
        <v>2007</v>
      </c>
      <c r="B9">
        <v>1743</v>
      </c>
      <c r="C9" s="151">
        <f t="shared" ref="C9:C22" si="5">AVERAGE(B3:B8)+$Q$1</f>
        <v>1456.5</v>
      </c>
      <c r="D9" s="151">
        <f t="shared" si="2"/>
        <v>286.5</v>
      </c>
      <c r="E9" s="151">
        <f>ABS(D9:D18)</f>
        <v>286.5</v>
      </c>
      <c r="F9" s="151">
        <f t="shared" si="3"/>
        <v>82082.25</v>
      </c>
      <c r="G9" s="152">
        <f t="shared" si="4"/>
        <v>0.16437177280550774</v>
      </c>
      <c r="H9" s="151">
        <f>AVERAGE(E$8:E9)</f>
        <v>298.33333333333337</v>
      </c>
      <c r="I9" s="151">
        <f>AVERAGE(F$8:F9)</f>
        <v>89142.805555555577</v>
      </c>
      <c r="J9" s="152">
        <f>AVERAGE(G$8:G9)</f>
        <v>0.17330417860800262</v>
      </c>
      <c r="K9">
        <f>SUM(D$8:D9)/H9</f>
        <v>2</v>
      </c>
      <c r="M9" t="s">
        <v>119</v>
      </c>
      <c r="N9">
        <f>_xlfn.NORM.DIST(0.9*C22,C22,I23,1)</f>
        <v>0.22686109111799271</v>
      </c>
      <c r="S9">
        <v>2007</v>
      </c>
      <c r="T9">
        <v>1743</v>
      </c>
      <c r="U9">
        <v>1042</v>
      </c>
      <c r="V9">
        <f t="shared" si="0"/>
        <v>0.59781985083189904</v>
      </c>
    </row>
    <row r="10" spans="1:22" x14ac:dyDescent="0.25">
      <c r="A10">
        <v>2008</v>
      </c>
      <c r="B10">
        <v>1726</v>
      </c>
      <c r="C10" s="151">
        <f t="shared" si="5"/>
        <v>1509.1666666666667</v>
      </c>
      <c r="D10" s="151">
        <f t="shared" si="2"/>
        <v>216.83333333333326</v>
      </c>
      <c r="E10" s="151">
        <f>ABS(D10:D19)</f>
        <v>216.83333333333326</v>
      </c>
      <c r="F10" s="151">
        <f t="shared" si="3"/>
        <v>47016.694444444409</v>
      </c>
      <c r="G10" s="152">
        <f t="shared" si="4"/>
        <v>0.12562765546543062</v>
      </c>
      <c r="H10" s="151">
        <f>AVERAGE(E$8:E10)</f>
        <v>271.16666666666669</v>
      </c>
      <c r="I10" s="151">
        <f>AVERAGE(F$8:F10)</f>
        <v>75100.768518518526</v>
      </c>
      <c r="J10" s="152">
        <f>AVERAGE(G$8:G10)</f>
        <v>0.1574120042271453</v>
      </c>
      <c r="K10">
        <f>SUM(D$8:D10)/H10</f>
        <v>3</v>
      </c>
      <c r="M10" t="s">
        <v>120</v>
      </c>
      <c r="N10">
        <v>1</v>
      </c>
      <c r="O10">
        <v>4</v>
      </c>
      <c r="S10">
        <v>2008</v>
      </c>
      <c r="T10">
        <v>1726</v>
      </c>
      <c r="U10">
        <v>935</v>
      </c>
      <c r="V10">
        <f t="shared" si="0"/>
        <v>0.54171494785631513</v>
      </c>
    </row>
    <row r="11" spans="1:22" x14ac:dyDescent="0.25">
      <c r="A11">
        <v>2009</v>
      </c>
      <c r="B11">
        <v>1562</v>
      </c>
      <c r="C11" s="151">
        <f t="shared" si="5"/>
        <v>1572.5</v>
      </c>
      <c r="D11" s="151">
        <f t="shared" si="2"/>
        <v>-10.5</v>
      </c>
      <c r="E11" s="151">
        <f>ABS(D11:D20)</f>
        <v>10.5</v>
      </c>
      <c r="F11" s="151">
        <f t="shared" si="3"/>
        <v>110.25</v>
      </c>
      <c r="G11" s="152">
        <f t="shared" si="4"/>
        <v>6.7221510883482714E-3</v>
      </c>
      <c r="H11" s="151">
        <f>AVERAGE(E$8:E11)</f>
        <v>206</v>
      </c>
      <c r="I11" s="151">
        <f>AVERAGE(F$8:F11)</f>
        <v>56353.138888888891</v>
      </c>
      <c r="J11" s="152">
        <f>AVERAGE(G$8:G11)</f>
        <v>0.11973954094244604</v>
      </c>
      <c r="K11">
        <f>SUM(D$8:D11)/H11</f>
        <v>3.8980582524271843</v>
      </c>
      <c r="N11">
        <v>14</v>
      </c>
      <c r="O11">
        <v>4</v>
      </c>
      <c r="S11">
        <v>2009</v>
      </c>
      <c r="T11">
        <v>1562</v>
      </c>
      <c r="U11">
        <v>938</v>
      </c>
      <c r="V11">
        <f t="shared" si="0"/>
        <v>0.60051216389244555</v>
      </c>
    </row>
    <row r="12" spans="1:22" x14ac:dyDescent="0.25">
      <c r="A12">
        <v>2010</v>
      </c>
      <c r="B12">
        <v>1761</v>
      </c>
      <c r="C12" s="151">
        <f t="shared" si="5"/>
        <v>1604</v>
      </c>
      <c r="D12" s="151">
        <f t="shared" si="2"/>
        <v>157</v>
      </c>
      <c r="E12" s="151">
        <f>ABS(D12:D21)</f>
        <v>157</v>
      </c>
      <c r="F12" s="151">
        <f t="shared" si="3"/>
        <v>24649</v>
      </c>
      <c r="G12" s="152">
        <f t="shared" si="4"/>
        <v>8.915388983532084E-2</v>
      </c>
      <c r="H12" s="151">
        <f>AVERAGE(E$8:E12)</f>
        <v>196.2</v>
      </c>
      <c r="I12" s="151">
        <f>AVERAGE(F$8:F12)</f>
        <v>50012.311111111114</v>
      </c>
      <c r="J12" s="152">
        <f>AVERAGE(G$8:G12)</f>
        <v>0.113622410721021</v>
      </c>
      <c r="K12">
        <f>SUM(D$8:D12)/H12</f>
        <v>4.8929663608562697</v>
      </c>
      <c r="S12">
        <v>2010</v>
      </c>
      <c r="T12">
        <v>1761</v>
      </c>
      <c r="U12">
        <v>1068</v>
      </c>
      <c r="V12">
        <f t="shared" si="0"/>
        <v>0.60647359454855199</v>
      </c>
    </row>
    <row r="13" spans="1:22" x14ac:dyDescent="0.25">
      <c r="A13">
        <v>2011</v>
      </c>
      <c r="B13">
        <v>1777</v>
      </c>
      <c r="C13" s="151">
        <f t="shared" si="5"/>
        <v>1690</v>
      </c>
      <c r="D13" s="151">
        <f t="shared" si="2"/>
        <v>87</v>
      </c>
      <c r="E13" s="151">
        <f>ABS(D13:D21)</f>
        <v>87</v>
      </c>
      <c r="F13" s="151">
        <f t="shared" si="3"/>
        <v>7569</v>
      </c>
      <c r="G13" s="152">
        <f t="shared" si="4"/>
        <v>4.8958919527293192E-2</v>
      </c>
      <c r="H13" s="151">
        <f>AVERAGE(E$8:E13)</f>
        <v>178</v>
      </c>
      <c r="I13" s="151">
        <f>AVERAGE(F$8:F13)</f>
        <v>42938.425925925927</v>
      </c>
      <c r="J13" s="152">
        <f>AVERAGE(G$8:G13)</f>
        <v>0.10284516218873302</v>
      </c>
      <c r="K13">
        <f>SUM(D$8:D13)/H13</f>
        <v>5.882022471910112</v>
      </c>
      <c r="M13" t="s">
        <v>121</v>
      </c>
      <c r="N13">
        <v>1</v>
      </c>
      <c r="O13">
        <v>-4</v>
      </c>
      <c r="S13">
        <v>2011</v>
      </c>
      <c r="T13">
        <v>1777</v>
      </c>
      <c r="U13">
        <v>1101</v>
      </c>
      <c r="V13">
        <f t="shared" si="0"/>
        <v>0.61958356781091728</v>
      </c>
    </row>
    <row r="14" spans="1:22" x14ac:dyDescent="0.25">
      <c r="A14">
        <v>2012</v>
      </c>
      <c r="B14">
        <v>1394</v>
      </c>
      <c r="C14" s="151">
        <f t="shared" si="5"/>
        <v>1711.8333333333333</v>
      </c>
      <c r="D14" s="151">
        <f t="shared" si="2"/>
        <v>-317.83333333333326</v>
      </c>
      <c r="E14" s="151">
        <f>ABS(D14:D21)</f>
        <v>317.83333333333326</v>
      </c>
      <c r="F14" s="151">
        <f t="shared" si="3"/>
        <v>101018.02777777772</v>
      </c>
      <c r="G14" s="152">
        <f t="shared" si="4"/>
        <v>0.22800095648015298</v>
      </c>
      <c r="H14" s="151">
        <f>AVERAGE(E$8:E14)</f>
        <v>197.97619047619045</v>
      </c>
      <c r="I14" s="151">
        <f>AVERAGE(F$8:F14)</f>
        <v>51235.511904761894</v>
      </c>
      <c r="J14" s="152">
        <f>AVERAGE(G$8:G14)</f>
        <v>0.12072456137322159</v>
      </c>
      <c r="K14">
        <f>SUM(D$8:D14)/H14</f>
        <v>3.6831028262176799</v>
      </c>
      <c r="N14">
        <v>14</v>
      </c>
      <c r="O14">
        <v>-4</v>
      </c>
      <c r="S14">
        <v>2012</v>
      </c>
      <c r="T14">
        <v>1394</v>
      </c>
      <c r="U14">
        <v>846</v>
      </c>
      <c r="V14">
        <f t="shared" si="0"/>
        <v>0.60688665710186518</v>
      </c>
    </row>
    <row r="15" spans="1:22" x14ac:dyDescent="0.25">
      <c r="A15">
        <v>2013</v>
      </c>
      <c r="B15">
        <v>1915</v>
      </c>
      <c r="C15" s="151">
        <f t="shared" si="5"/>
        <v>1660.5</v>
      </c>
      <c r="D15" s="151">
        <f t="shared" si="2"/>
        <v>254.5</v>
      </c>
      <c r="E15" s="151">
        <f t="shared" ref="E15:E21" si="6">ABS(D15:D21)</f>
        <v>254.5</v>
      </c>
      <c r="F15" s="151">
        <f t="shared" si="3"/>
        <v>64770.25</v>
      </c>
      <c r="G15" s="152">
        <f t="shared" si="4"/>
        <v>0.13289817232375978</v>
      </c>
      <c r="H15" s="151">
        <f>AVERAGE(E$8:E15)</f>
        <v>205.04166666666666</v>
      </c>
      <c r="I15" s="151">
        <f>AVERAGE(F$8:F15)</f>
        <v>52927.354166666657</v>
      </c>
      <c r="J15" s="152">
        <f>AVERAGE(G$8:G15)</f>
        <v>0.12224626274203886</v>
      </c>
      <c r="K15">
        <f>SUM(D$8:D15)/H15</f>
        <v>4.7973989026620609</v>
      </c>
      <c r="S15">
        <v>2013</v>
      </c>
      <c r="T15">
        <v>1915</v>
      </c>
      <c r="U15">
        <v>1169</v>
      </c>
      <c r="V15">
        <f t="shared" si="0"/>
        <v>0.61044386422976504</v>
      </c>
    </row>
    <row r="16" spans="1:22" x14ac:dyDescent="0.25">
      <c r="A16">
        <v>2014</v>
      </c>
      <c r="B16">
        <v>2063</v>
      </c>
      <c r="C16" s="151">
        <f t="shared" si="5"/>
        <v>1689.1666666666667</v>
      </c>
      <c r="D16" s="151">
        <f t="shared" si="2"/>
        <v>373.83333333333326</v>
      </c>
      <c r="E16" s="151">
        <f t="shared" si="6"/>
        <v>373.83333333333326</v>
      </c>
      <c r="F16" s="151">
        <f t="shared" si="3"/>
        <v>139751.36111111107</v>
      </c>
      <c r="G16" s="152">
        <f t="shared" si="4"/>
        <v>0.18120859589594437</v>
      </c>
      <c r="H16" s="151">
        <f>AVERAGE(E$8:E16)</f>
        <v>223.79629629629628</v>
      </c>
      <c r="I16" s="151">
        <f>AVERAGE(F$8:F16)</f>
        <v>62574.466049382696</v>
      </c>
      <c r="J16" s="152">
        <f>AVERAGE(G$8:G16)</f>
        <v>0.1287976330924728</v>
      </c>
      <c r="K16">
        <f>SUM(D$8:D16)/H16</f>
        <v>6.0657840297889951</v>
      </c>
      <c r="M16" t="s">
        <v>122</v>
      </c>
      <c r="N16">
        <v>1</v>
      </c>
      <c r="O16">
        <v>0</v>
      </c>
      <c r="S16">
        <v>2014</v>
      </c>
      <c r="T16">
        <v>2063</v>
      </c>
      <c r="U16">
        <v>1278</v>
      </c>
      <c r="V16">
        <f t="shared" si="0"/>
        <v>0.6194861851672322</v>
      </c>
    </row>
    <row r="17" spans="1:22" x14ac:dyDescent="0.25">
      <c r="A17">
        <v>2015</v>
      </c>
      <c r="B17">
        <v>2110</v>
      </c>
      <c r="C17" s="151">
        <f t="shared" si="5"/>
        <v>1745.3333333333333</v>
      </c>
      <c r="D17" s="151">
        <f t="shared" si="2"/>
        <v>364.66666666666674</v>
      </c>
      <c r="E17" s="151">
        <f t="shared" si="6"/>
        <v>364.66666666666674</v>
      </c>
      <c r="F17" s="151">
        <f t="shared" si="3"/>
        <v>132981.77777777784</v>
      </c>
      <c r="G17" s="152">
        <f t="shared" si="4"/>
        <v>0.17282780410742499</v>
      </c>
      <c r="H17" s="151">
        <f>AVERAGE(E$8:E17)</f>
        <v>237.8833333333333</v>
      </c>
      <c r="I17" s="151">
        <f>AVERAGE(F$8:F17)</f>
        <v>69615.19722222221</v>
      </c>
      <c r="J17" s="152">
        <f>AVERAGE(G$8:G17)</f>
        <v>0.13320065019396801</v>
      </c>
      <c r="K17">
        <f>SUM(D$8:D17)/H17</f>
        <v>7.2395431934421648</v>
      </c>
      <c r="N17">
        <v>14</v>
      </c>
      <c r="O17">
        <v>0</v>
      </c>
      <c r="S17">
        <v>2015</v>
      </c>
      <c r="T17">
        <v>2110</v>
      </c>
      <c r="U17">
        <v>1327</v>
      </c>
      <c r="V17">
        <f t="shared" si="0"/>
        <v>0.62890995260663507</v>
      </c>
    </row>
    <row r="18" spans="1:22" x14ac:dyDescent="0.25">
      <c r="A18">
        <v>2016</v>
      </c>
      <c r="B18">
        <v>1662</v>
      </c>
      <c r="C18" s="151">
        <f t="shared" si="5"/>
        <v>1836.6666666666667</v>
      </c>
      <c r="D18" s="151">
        <f t="shared" si="2"/>
        <v>-174.66666666666674</v>
      </c>
      <c r="E18" s="151">
        <f t="shared" si="6"/>
        <v>174.66666666666674</v>
      </c>
      <c r="F18" s="151">
        <f t="shared" si="3"/>
        <v>30508.444444444471</v>
      </c>
      <c r="G18" s="152">
        <f t="shared" si="4"/>
        <v>0.10509426393902933</v>
      </c>
      <c r="H18" s="151">
        <f>AVERAGE(E$8:E18)</f>
        <v>232.13636363636363</v>
      </c>
      <c r="I18" s="151">
        <f>AVERAGE(F$8:F18)</f>
        <v>66060.037878787873</v>
      </c>
      <c r="J18" s="152">
        <f>AVERAGE(G$8:G18)</f>
        <v>0.13064552417079175</v>
      </c>
      <c r="K18">
        <f>SUM(D$8:D18)/H18</f>
        <v>6.6663403172116702</v>
      </c>
      <c r="S18">
        <v>2016</v>
      </c>
      <c r="T18">
        <v>1662</v>
      </c>
      <c r="U18">
        <v>1061</v>
      </c>
      <c r="V18">
        <f t="shared" si="0"/>
        <v>0.63838748495788211</v>
      </c>
    </row>
    <row r="19" spans="1:22" x14ac:dyDescent="0.25">
      <c r="A19">
        <v>2017</v>
      </c>
      <c r="B19">
        <v>1891</v>
      </c>
      <c r="C19" s="151">
        <f t="shared" si="5"/>
        <v>1820.1666666666667</v>
      </c>
      <c r="D19" s="151">
        <f t="shared" si="2"/>
        <v>70.833333333333258</v>
      </c>
      <c r="E19" s="151">
        <f t="shared" si="6"/>
        <v>70.833333333333258</v>
      </c>
      <c r="F19" s="151">
        <f t="shared" si="3"/>
        <v>5017.3611111111004</v>
      </c>
      <c r="G19" s="152">
        <f t="shared" si="4"/>
        <v>3.7458135025559627E-2</v>
      </c>
      <c r="H19" s="151">
        <f>AVERAGE(E$8:E19)</f>
        <v>218.69444444444443</v>
      </c>
      <c r="I19" s="151">
        <f>AVERAGE(F$8:F19)</f>
        <v>60973.148148148146</v>
      </c>
      <c r="J19" s="152">
        <f>AVERAGE(G$8:G19)</f>
        <v>0.12287990840868908</v>
      </c>
      <c r="K19">
        <f>SUM(D$8:D19)/H19</f>
        <v>7.3999745967229771</v>
      </c>
      <c r="S19">
        <v>2017</v>
      </c>
      <c r="T19">
        <v>1891</v>
      </c>
      <c r="U19">
        <v>1162</v>
      </c>
      <c r="V19">
        <f t="shared" si="0"/>
        <v>0.61448968799576942</v>
      </c>
    </row>
    <row r="20" spans="1:22" x14ac:dyDescent="0.25">
      <c r="A20">
        <v>2018</v>
      </c>
      <c r="B20">
        <v>1957</v>
      </c>
      <c r="C20" s="151">
        <f t="shared" si="5"/>
        <v>1839.1666666666667</v>
      </c>
      <c r="D20" s="151">
        <f t="shared" si="2"/>
        <v>117.83333333333326</v>
      </c>
      <c r="E20" s="151">
        <f t="shared" si="6"/>
        <v>117.83333333333326</v>
      </c>
      <c r="F20" s="151">
        <f t="shared" si="3"/>
        <v>13884.694444444427</v>
      </c>
      <c r="G20" s="152">
        <f t="shared" si="4"/>
        <v>6.0211207630727265E-2</v>
      </c>
      <c r="H20" s="151">
        <f>AVERAGE(E$8:E20)</f>
        <v>210.9358974358974</v>
      </c>
      <c r="I20" s="151">
        <f>AVERAGE(F$8:F20)</f>
        <v>57350.959401709391</v>
      </c>
      <c r="J20" s="152">
        <f>AVERAGE(G$8:G20)</f>
        <v>0.11805923911807664</v>
      </c>
      <c r="K20">
        <f>SUM(D$8:D20)/H20</f>
        <v>8.2307785814137251</v>
      </c>
      <c r="S20">
        <v>2018</v>
      </c>
      <c r="T20">
        <v>1957</v>
      </c>
      <c r="U20">
        <v>1302</v>
      </c>
      <c r="V20">
        <f t="shared" si="0"/>
        <v>0.66530403679100669</v>
      </c>
    </row>
    <row r="21" spans="1:22" x14ac:dyDescent="0.25">
      <c r="A21">
        <v>2019</v>
      </c>
      <c r="B21">
        <v>1871</v>
      </c>
      <c r="C21" s="151">
        <f t="shared" si="5"/>
        <v>1933</v>
      </c>
      <c r="D21" s="151">
        <f t="shared" si="2"/>
        <v>-62</v>
      </c>
      <c r="E21" s="151">
        <f t="shared" si="6"/>
        <v>62</v>
      </c>
      <c r="F21" s="151">
        <f t="shared" si="3"/>
        <v>3844</v>
      </c>
      <c r="G21" s="152">
        <f t="shared" si="4"/>
        <v>3.3137359700694813E-2</v>
      </c>
      <c r="H21" s="151">
        <f>AVERAGE(E$8:E21)</f>
        <v>200.29761904761901</v>
      </c>
      <c r="I21" s="151">
        <f>AVERAGE(F$8:F21)</f>
        <v>53529.033730158721</v>
      </c>
      <c r="J21" s="152">
        <f>AVERAGE(G$8:G21)</f>
        <v>0.11199339058826364</v>
      </c>
      <c r="K21">
        <f>SUM(D$8:D21)/H21</f>
        <v>8.3583952451708772</v>
      </c>
      <c r="S21">
        <v>2019</v>
      </c>
      <c r="T21">
        <v>1871</v>
      </c>
      <c r="U21">
        <v>1201</v>
      </c>
      <c r="V21">
        <f t="shared" si="0"/>
        <v>0.64190272581507213</v>
      </c>
    </row>
    <row r="22" spans="1:22" x14ac:dyDescent="0.25">
      <c r="A22" t="s">
        <v>123</v>
      </c>
      <c r="C22" s="151">
        <f t="shared" si="5"/>
        <v>1925.6666666666667</v>
      </c>
    </row>
    <row r="23" spans="1:22" x14ac:dyDescent="0.25">
      <c r="A23" t="s">
        <v>124</v>
      </c>
      <c r="H23" s="151">
        <f>1.25*H18</f>
        <v>290.1704545454545</v>
      </c>
      <c r="I23" s="151">
        <f>SQRT(I18)</f>
        <v>257.02147357524018</v>
      </c>
      <c r="J23" s="152">
        <f>1.25*J18</f>
        <v>0.1633069052134897</v>
      </c>
    </row>
    <row r="24" spans="1:22" x14ac:dyDescent="0.25">
      <c r="A24" t="s">
        <v>15</v>
      </c>
      <c r="H24" s="152">
        <f>H23/$C$22</f>
        <v>0.15068571293688135</v>
      </c>
      <c r="I24" s="152">
        <f>I23/$C$22</f>
        <v>0.13347142474047438</v>
      </c>
    </row>
    <row r="26" spans="1:22" ht="45" x14ac:dyDescent="0.25">
      <c r="A26" s="153" t="s">
        <v>125</v>
      </c>
      <c r="B26" s="153"/>
      <c r="C26" s="154" t="str">
        <f t="shared" ref="C26:K26" ca="1" si="7">_xlfn.FORMULATEXT(C9)</f>
        <v>=AVERAGE(B3:B8)+$Q$1</v>
      </c>
      <c r="D26" s="154" t="str">
        <f t="shared" ca="1" si="7"/>
        <v>=B9-C9</v>
      </c>
      <c r="E26" s="154" t="str">
        <f t="shared" ca="1" si="7"/>
        <v>=ABS(@D9:D18)</v>
      </c>
      <c r="F26" s="154" t="str">
        <f t="shared" ca="1" si="7"/>
        <v>=D9^2</v>
      </c>
      <c r="G26" s="154" t="str">
        <f t="shared" ca="1" si="7"/>
        <v>=E9/B9</v>
      </c>
      <c r="H26" s="154" t="str">
        <f t="shared" ca="1" si="7"/>
        <v>=AVERAGE(E$8:E9)</v>
      </c>
      <c r="I26" s="154" t="str">
        <f t="shared" ca="1" si="7"/>
        <v>=AVERAGE(F$8:F9)</v>
      </c>
      <c r="J26" s="154" t="str">
        <f t="shared" ca="1" si="7"/>
        <v>=AVERAGE(G$8:G9)</v>
      </c>
      <c r="K26" s="154" t="str">
        <f t="shared" ca="1" si="7"/>
        <v>=SUM(D$8:D9)/H9</v>
      </c>
      <c r="L26" s="154"/>
    </row>
    <row r="27" spans="1:22" ht="60" x14ac:dyDescent="0.25">
      <c r="A27" s="153" t="s">
        <v>126</v>
      </c>
      <c r="B27" s="153"/>
      <c r="C27" s="154" t="str">
        <f t="shared" ref="C27:K27" ca="1" si="8">_xlfn.FORMULATEXT(C18)</f>
        <v>=AVERAGE(B12:B17)+$Q$1</v>
      </c>
      <c r="D27" s="154" t="str">
        <f t="shared" ca="1" si="8"/>
        <v>=B18-C18</v>
      </c>
      <c r="E27" s="154" t="str">
        <f t="shared" ca="1" si="8"/>
        <v>=ABS(@D18:D24)</v>
      </c>
      <c r="F27" s="154" t="str">
        <f t="shared" ca="1" si="8"/>
        <v>=D18^2</v>
      </c>
      <c r="G27" s="154" t="str">
        <f t="shared" ca="1" si="8"/>
        <v>=E18/B18</v>
      </c>
      <c r="H27" s="154" t="str">
        <f t="shared" ca="1" si="8"/>
        <v>=AVERAGE(E$8:E18)</v>
      </c>
      <c r="I27" s="154" t="str">
        <f t="shared" ca="1" si="8"/>
        <v>=AVERAGE(F$8:F18)</v>
      </c>
      <c r="J27" s="154" t="str">
        <f t="shared" ca="1" si="8"/>
        <v>=AVERAGE(G$8:G18)</v>
      </c>
      <c r="K27" s="154" t="str">
        <f t="shared" ca="1" si="8"/>
        <v>=SUM(D$8:D18)/H18</v>
      </c>
      <c r="L27" s="154"/>
    </row>
    <row r="28" spans="1:22" ht="60" x14ac:dyDescent="0.25">
      <c r="A28" s="153" t="s">
        <v>127</v>
      </c>
      <c r="C28" s="154" t="str">
        <f ca="1">_xlfn.FORMULATEXT(C22)</f>
        <v>=AVERAGE(B16:B21)+$Q$1</v>
      </c>
      <c r="I28" s="154"/>
      <c r="J28" s="154"/>
    </row>
    <row r="29" spans="1:22" ht="45" x14ac:dyDescent="0.25">
      <c r="A29" s="153" t="s">
        <v>128</v>
      </c>
      <c r="H29" s="154" t="str">
        <f ca="1">_xlfn.FORMULATEXT(H23)</f>
        <v>=1.25*H18</v>
      </c>
      <c r="I29" s="154" t="str">
        <f ca="1">_xlfn.FORMULATEXT(I23)</f>
        <v>=SQRT(I18)</v>
      </c>
      <c r="J29" s="154" t="str">
        <f ca="1">_xlfn.FORMULATEXT(J23)</f>
        <v>=1.25*J18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B959-A587-4576-834F-5094E063494F}">
  <sheetPr>
    <tabColor rgb="FFFFFF00"/>
  </sheetPr>
  <dimension ref="A1:F24"/>
  <sheetViews>
    <sheetView zoomScale="150" zoomScaleNormal="150" workbookViewId="0">
      <selection activeCell="M1" sqref="M1"/>
    </sheetView>
  </sheetViews>
  <sheetFormatPr defaultRowHeight="16.5" x14ac:dyDescent="0.3"/>
  <cols>
    <col min="1" max="1" width="11.5703125" style="25" bestFit="1" customWidth="1"/>
    <col min="2" max="2" width="13.85546875" style="25" bestFit="1" customWidth="1"/>
    <col min="3" max="16384" width="9.140625" style="25"/>
  </cols>
  <sheetData>
    <row r="1" spans="1:6" x14ac:dyDescent="0.3">
      <c r="A1" s="147" t="s">
        <v>79</v>
      </c>
      <c r="B1" s="147" t="s">
        <v>80</v>
      </c>
      <c r="C1" s="147" t="s">
        <v>81</v>
      </c>
    </row>
    <row r="2" spans="1:6" x14ac:dyDescent="0.3">
      <c r="A2" s="148" t="s">
        <v>82</v>
      </c>
      <c r="B2" s="149">
        <v>1</v>
      </c>
      <c r="C2" s="149">
        <v>6464</v>
      </c>
      <c r="D2" s="150"/>
      <c r="E2" s="150"/>
      <c r="F2" s="150">
        <f>C2/2</f>
        <v>3232</v>
      </c>
    </row>
    <row r="3" spans="1:6" x14ac:dyDescent="0.3">
      <c r="A3" s="148" t="s">
        <v>83</v>
      </c>
      <c r="B3" s="149">
        <v>2</v>
      </c>
      <c r="C3" s="149">
        <v>7475</v>
      </c>
    </row>
    <row r="4" spans="1:6" x14ac:dyDescent="0.3">
      <c r="A4" s="148" t="s">
        <v>84</v>
      </c>
      <c r="B4" s="149">
        <v>3</v>
      </c>
      <c r="C4" s="149">
        <v>8237</v>
      </c>
    </row>
    <row r="5" spans="1:6" x14ac:dyDescent="0.3">
      <c r="A5" s="148" t="s">
        <v>85</v>
      </c>
      <c r="B5" s="149">
        <v>4</v>
      </c>
      <c r="C5" s="149">
        <v>9480</v>
      </c>
    </row>
    <row r="6" spans="1:6" x14ac:dyDescent="0.3">
      <c r="A6" s="148" t="s">
        <v>86</v>
      </c>
      <c r="B6" s="149">
        <v>5</v>
      </c>
      <c r="C6" s="149">
        <v>11642</v>
      </c>
    </row>
    <row r="7" spans="1:6" x14ac:dyDescent="0.3">
      <c r="A7" s="148" t="s">
        <v>87</v>
      </c>
      <c r="B7" s="149">
        <v>6</v>
      </c>
      <c r="C7" s="149">
        <v>11705</v>
      </c>
    </row>
    <row r="8" spans="1:6" x14ac:dyDescent="0.3">
      <c r="A8" s="148" t="s">
        <v>88</v>
      </c>
      <c r="B8" s="149">
        <v>7</v>
      </c>
      <c r="C8" s="149">
        <v>11837</v>
      </c>
    </row>
    <row r="9" spans="1:6" x14ac:dyDescent="0.3">
      <c r="A9" s="148" t="s">
        <v>89</v>
      </c>
      <c r="B9" s="149">
        <v>8</v>
      </c>
      <c r="C9" s="149">
        <v>13101</v>
      </c>
    </row>
    <row r="10" spans="1:6" x14ac:dyDescent="0.3">
      <c r="A10" s="148" t="s">
        <v>90</v>
      </c>
      <c r="B10" s="149">
        <v>9</v>
      </c>
      <c r="C10" s="149">
        <v>14194</v>
      </c>
    </row>
    <row r="11" spans="1:6" x14ac:dyDescent="0.3">
      <c r="A11" s="148" t="s">
        <v>91</v>
      </c>
      <c r="B11" s="149">
        <v>10</v>
      </c>
      <c r="C11" s="149">
        <v>15760</v>
      </c>
    </row>
    <row r="12" spans="1:6" x14ac:dyDescent="0.3">
      <c r="A12" s="148" t="s">
        <v>92</v>
      </c>
      <c r="B12" s="149">
        <v>11</v>
      </c>
      <c r="C12" s="149">
        <v>15667</v>
      </c>
    </row>
    <row r="13" spans="1:6" x14ac:dyDescent="0.3">
      <c r="A13" s="148" t="s">
        <v>93</v>
      </c>
      <c r="B13" s="149">
        <v>12</v>
      </c>
      <c r="C13" s="149">
        <v>14338</v>
      </c>
    </row>
    <row r="14" spans="1:6" x14ac:dyDescent="0.3">
      <c r="A14" s="148" t="s">
        <v>94</v>
      </c>
      <c r="B14" s="149">
        <v>13</v>
      </c>
      <c r="C14" s="149">
        <v>11816</v>
      </c>
    </row>
    <row r="15" spans="1:6" x14ac:dyDescent="0.3">
      <c r="A15" s="148" t="s">
        <v>95</v>
      </c>
      <c r="B15" s="149">
        <v>14</v>
      </c>
      <c r="C15" s="149">
        <v>14095</v>
      </c>
    </row>
    <row r="16" spans="1:6" x14ac:dyDescent="0.3">
      <c r="A16" s="148" t="s">
        <v>96</v>
      </c>
      <c r="B16" s="149">
        <v>15</v>
      </c>
      <c r="C16" s="149">
        <v>14001</v>
      </c>
    </row>
    <row r="17" spans="1:3" x14ac:dyDescent="0.3">
      <c r="A17" s="148" t="s">
        <v>97</v>
      </c>
      <c r="B17" s="149">
        <v>16</v>
      </c>
      <c r="C17" s="149">
        <v>14123</v>
      </c>
    </row>
    <row r="18" spans="1:3" x14ac:dyDescent="0.3">
      <c r="A18" s="148" t="s">
        <v>98</v>
      </c>
      <c r="B18" s="149">
        <v>17</v>
      </c>
      <c r="C18" s="149">
        <v>14599</v>
      </c>
    </row>
    <row r="19" spans="1:3" x14ac:dyDescent="0.3">
      <c r="A19" s="148" t="s">
        <v>99</v>
      </c>
      <c r="B19" s="149">
        <v>18</v>
      </c>
      <c r="C19" s="149">
        <v>15160</v>
      </c>
    </row>
    <row r="20" spans="1:3" x14ac:dyDescent="0.3">
      <c r="A20" s="148" t="s">
        <v>100</v>
      </c>
      <c r="B20" s="149">
        <v>19</v>
      </c>
      <c r="C20" s="149">
        <v>15352</v>
      </c>
    </row>
    <row r="21" spans="1:3" x14ac:dyDescent="0.3">
      <c r="A21" s="148" t="s">
        <v>101</v>
      </c>
      <c r="B21" s="149">
        <v>20</v>
      </c>
      <c r="C21" s="149">
        <v>15631</v>
      </c>
    </row>
    <row r="22" spans="1:3" x14ac:dyDescent="0.3">
      <c r="A22" s="148" t="s">
        <v>102</v>
      </c>
      <c r="B22" s="149">
        <v>21</v>
      </c>
      <c r="C22" s="149">
        <v>16887</v>
      </c>
    </row>
    <row r="23" spans="1:3" x14ac:dyDescent="0.3">
      <c r="A23" s="148" t="s">
        <v>103</v>
      </c>
      <c r="B23" s="149">
        <v>22</v>
      </c>
      <c r="C23" s="149">
        <v>17549</v>
      </c>
    </row>
    <row r="24" spans="1:3" x14ac:dyDescent="0.3">
      <c r="A24" s="148" t="s">
        <v>104</v>
      </c>
      <c r="B24" s="149">
        <v>23</v>
      </c>
      <c r="C24" s="149">
        <v>17090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Q34" sqref="Q34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24" t="s">
        <v>34</v>
      </c>
      <c r="B1" s="3">
        <v>1</v>
      </c>
      <c r="C1" s="23">
        <v>8000</v>
      </c>
    </row>
    <row r="2" spans="1:7" x14ac:dyDescent="0.25">
      <c r="A2" s="12" t="s">
        <v>33</v>
      </c>
      <c r="B2" s="4">
        <v>2</v>
      </c>
      <c r="C2" s="15">
        <v>13000</v>
      </c>
    </row>
    <row r="3" spans="1:7" x14ac:dyDescent="0.25">
      <c r="A3" s="12" t="s">
        <v>32</v>
      </c>
      <c r="B3" s="4">
        <v>3</v>
      </c>
      <c r="C3" s="15">
        <v>23000</v>
      </c>
      <c r="D3">
        <f t="shared" ref="D3:D10" si="0">(C1+2*(C2+C3+C4)+C5)/8</f>
        <v>19750</v>
      </c>
      <c r="E3" s="14">
        <f t="shared" ref="E3:E10" si="1">C3/D3</f>
        <v>1.1645569620253164</v>
      </c>
      <c r="F3" s="19">
        <f>C3/D3</f>
        <v>1.1645569620253164</v>
      </c>
    </row>
    <row r="4" spans="1:7" x14ac:dyDescent="0.25">
      <c r="A4" s="12" t="s">
        <v>31</v>
      </c>
      <c r="B4" s="4">
        <v>4</v>
      </c>
      <c r="C4" s="15">
        <v>34000</v>
      </c>
      <c r="D4">
        <f t="shared" si="0"/>
        <v>20625</v>
      </c>
      <c r="E4" s="14">
        <f t="shared" si="1"/>
        <v>1.6484848484848484</v>
      </c>
      <c r="F4" s="17">
        <f t="shared" ref="F4:F10" si="2">C4/D4</f>
        <v>1.6484848484848484</v>
      </c>
      <c r="G4" s="22">
        <f>(F4+F8)/2</f>
        <v>1.682999486389317</v>
      </c>
    </row>
    <row r="5" spans="1:7" x14ac:dyDescent="0.25">
      <c r="A5" s="12" t="s">
        <v>30</v>
      </c>
      <c r="B5" s="4">
        <v>5</v>
      </c>
      <c r="C5" s="15">
        <v>10000</v>
      </c>
      <c r="D5">
        <f t="shared" si="0"/>
        <v>21250</v>
      </c>
      <c r="E5" s="14">
        <f t="shared" si="1"/>
        <v>0.47058823529411764</v>
      </c>
      <c r="F5" s="16">
        <f t="shared" si="2"/>
        <v>0.47058823529411764</v>
      </c>
      <c r="G5" s="21">
        <f>(F5+F9)/2</f>
        <v>0.50048748781280472</v>
      </c>
    </row>
    <row r="6" spans="1:7" x14ac:dyDescent="0.25">
      <c r="A6" s="12" t="s">
        <v>29</v>
      </c>
      <c r="B6" s="4">
        <v>6</v>
      </c>
      <c r="C6" s="15">
        <v>18000</v>
      </c>
      <c r="D6">
        <f t="shared" si="0"/>
        <v>21750</v>
      </c>
      <c r="E6" s="14">
        <f t="shared" si="1"/>
        <v>0.82758620689655171</v>
      </c>
      <c r="F6" s="13">
        <f t="shared" si="2"/>
        <v>0.82758620689655171</v>
      </c>
      <c r="G6" s="20">
        <f>(F6+F10)/2</f>
        <v>0.68322315526174737</v>
      </c>
    </row>
    <row r="7" spans="1:7" x14ac:dyDescent="0.25">
      <c r="A7" s="12" t="s">
        <v>28</v>
      </c>
      <c r="B7" s="4">
        <v>7</v>
      </c>
      <c r="C7" s="15">
        <v>23000</v>
      </c>
      <c r="D7">
        <f t="shared" si="0"/>
        <v>22500</v>
      </c>
      <c r="E7" s="14">
        <f t="shared" si="1"/>
        <v>1.0222222222222221</v>
      </c>
      <c r="F7" s="19">
        <f t="shared" si="2"/>
        <v>1.0222222222222221</v>
      </c>
      <c r="G7" s="18">
        <f>(F7+F3)/2</f>
        <v>1.0933895921237693</v>
      </c>
    </row>
    <row r="8" spans="1:7" x14ac:dyDescent="0.25">
      <c r="A8" s="12" t="s">
        <v>27</v>
      </c>
      <c r="B8" s="4">
        <v>8</v>
      </c>
      <c r="C8" s="15">
        <v>38000</v>
      </c>
      <c r="D8">
        <f t="shared" si="0"/>
        <v>22125</v>
      </c>
      <c r="E8" s="14">
        <f t="shared" si="1"/>
        <v>1.7175141242937852</v>
      </c>
      <c r="F8" s="17">
        <f t="shared" si="2"/>
        <v>1.7175141242937852</v>
      </c>
    </row>
    <row r="9" spans="1:7" x14ac:dyDescent="0.25">
      <c r="A9" s="12" t="s">
        <v>26</v>
      </c>
      <c r="B9" s="4">
        <v>9</v>
      </c>
      <c r="C9" s="15">
        <v>12000</v>
      </c>
      <c r="D9">
        <f t="shared" si="0"/>
        <v>22625</v>
      </c>
      <c r="E9" s="14">
        <f t="shared" si="1"/>
        <v>0.53038674033149169</v>
      </c>
      <c r="F9" s="16">
        <f t="shared" si="2"/>
        <v>0.53038674033149169</v>
      </c>
    </row>
    <row r="10" spans="1:7" x14ac:dyDescent="0.25">
      <c r="A10" s="12" t="s">
        <v>25</v>
      </c>
      <c r="B10" s="4">
        <v>10</v>
      </c>
      <c r="C10" s="15">
        <v>13000</v>
      </c>
      <c r="D10">
        <f t="shared" si="0"/>
        <v>24125</v>
      </c>
      <c r="E10" s="14">
        <f t="shared" si="1"/>
        <v>0.53886010362694303</v>
      </c>
      <c r="F10" s="13">
        <f t="shared" si="2"/>
        <v>0.53886010362694303</v>
      </c>
    </row>
    <row r="11" spans="1:7" x14ac:dyDescent="0.25">
      <c r="A11" s="12" t="s">
        <v>24</v>
      </c>
      <c r="B11" s="4">
        <v>11</v>
      </c>
      <c r="C11" s="11">
        <v>32000</v>
      </c>
    </row>
    <row r="12" spans="1:7" ht="15.75" thickBot="1" x14ac:dyDescent="0.3">
      <c r="A12" s="10" t="s">
        <v>23</v>
      </c>
      <c r="B12" s="5">
        <v>12</v>
      </c>
      <c r="C12" s="9">
        <v>41000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DADEF-AD22-4CA6-8461-2DA5CDABD91A}">
  <dimension ref="A1:AL89"/>
  <sheetViews>
    <sheetView topLeftCell="D39" zoomScale="73" zoomScaleNormal="73" workbookViewId="0">
      <selection activeCell="U22" sqref="U22"/>
    </sheetView>
  </sheetViews>
  <sheetFormatPr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1.71093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27" width="9.140625" style="34"/>
    <col min="28" max="30" width="9.28515625" style="34" bestFit="1" customWidth="1"/>
    <col min="31" max="31" width="12.28515625" style="34" customWidth="1"/>
    <col min="32" max="36" width="9.28515625" style="34" bestFit="1" customWidth="1"/>
    <col min="37" max="16384" width="9.140625" style="34"/>
  </cols>
  <sheetData>
    <row r="1" spans="1:37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5" t="s">
        <v>36</v>
      </c>
      <c r="P1" s="67" t="s">
        <v>37</v>
      </c>
      <c r="Q1" s="66" t="s">
        <v>38</v>
      </c>
      <c r="R1" s="35" t="s">
        <v>21</v>
      </c>
      <c r="AB1" s="26"/>
      <c r="AC1" s="36" t="s">
        <v>17</v>
      </c>
      <c r="AD1" s="36"/>
      <c r="AE1" s="36"/>
      <c r="AF1" s="26"/>
      <c r="AG1" s="26"/>
      <c r="AH1" s="37">
        <f ca="1">RANDBETWEEN(100,150)</f>
        <v>132</v>
      </c>
      <c r="AI1" s="37">
        <f ca="1">RANDBETWEEN(5,15)</f>
        <v>15</v>
      </c>
      <c r="AJ1" s="37">
        <v>0.1</v>
      </c>
      <c r="AK1" s="26"/>
    </row>
    <row r="2" spans="1:37" ht="17.25" thickBot="1" x14ac:dyDescent="0.35">
      <c r="A2" s="38" t="s">
        <v>3</v>
      </c>
      <c r="B2" s="39" t="s">
        <v>72</v>
      </c>
      <c r="C2" s="40" t="s">
        <v>18</v>
      </c>
      <c r="D2" s="41" t="s">
        <v>20</v>
      </c>
      <c r="F2" s="43" t="str">
        <f t="shared" ref="F2:F14" ca="1" si="0">G2&amp;" - "&amp;H2</f>
        <v>2000 - 4000</v>
      </c>
      <c r="G2" s="90">
        <f ca="1">R4</f>
        <v>2000</v>
      </c>
      <c r="H2" s="44">
        <f t="shared" ref="H2:H14" ca="1" si="1">G2+$S$5</f>
        <v>4000</v>
      </c>
      <c r="I2" s="45">
        <f t="shared" ref="I2:I14" ca="1" si="2">COUNTIF($C$3:$C$77, "&lt;"&amp;H2)</f>
        <v>8</v>
      </c>
      <c r="J2" s="45">
        <f ca="1">I2</f>
        <v>8</v>
      </c>
      <c r="K2" s="46">
        <f t="shared" ref="K2:K14" ca="1" si="3">J2/$J$15</f>
        <v>0.10666666666666667</v>
      </c>
      <c r="L2" s="47">
        <f t="shared" ref="L2:L14" ca="1" si="4">I2/$J$15</f>
        <v>0.10666666666666667</v>
      </c>
      <c r="N2" s="89" t="s">
        <v>11</v>
      </c>
      <c r="O2" s="99">
        <f ca="1">AVERAGE(B$3:B$77)</f>
        <v>10606.32</v>
      </c>
      <c r="P2" s="88">
        <f ca="1">AVERAGE(C$3:C$77)</f>
        <v>10606.32</v>
      </c>
      <c r="Q2" s="88">
        <f ca="1">AVERAGE(D$3:D$77)</f>
        <v>10606.32</v>
      </c>
      <c r="T2" s="34" t="b">
        <f t="shared" ref="T2:U9" ca="1" si="5">O2=P2</f>
        <v>1</v>
      </c>
      <c r="U2" s="34" t="b">
        <f t="shared" ca="1" si="5"/>
        <v>1</v>
      </c>
      <c r="X2" s="34">
        <v>20</v>
      </c>
      <c r="AB2" s="26"/>
      <c r="AC2" s="37"/>
      <c r="AD2" s="37"/>
      <c r="AE2" s="37" t="s">
        <v>71</v>
      </c>
      <c r="AF2" s="26" t="s">
        <v>19</v>
      </c>
      <c r="AG2" s="26" t="s">
        <v>70</v>
      </c>
      <c r="AH2" s="26"/>
      <c r="AI2" s="96"/>
      <c r="AJ2" s="26"/>
      <c r="AK2" s="26"/>
    </row>
    <row r="3" spans="1:37" ht="16.5" x14ac:dyDescent="0.3">
      <c r="A3" s="6">
        <v>1</v>
      </c>
      <c r="B3" s="48">
        <f t="shared" ref="B3:B34" ca="1" si="6">INDEX($AG$3:$AG$77,RANK(AB3,$AB$3:$AB$77))</f>
        <v>22302</v>
      </c>
      <c r="C3" s="49">
        <f t="shared" ref="C3:C34" ca="1" si="7">SMALL($AG$3:$AG$77,AC3)</f>
        <v>2068</v>
      </c>
      <c r="D3" s="50">
        <f t="shared" ref="D3:D34" ca="1" si="8">AG3</f>
        <v>2068</v>
      </c>
      <c r="E3" s="81"/>
      <c r="F3" s="52" t="str">
        <f t="shared" ca="1" si="0"/>
        <v>4000 - 6000</v>
      </c>
      <c r="G3" s="53">
        <f t="shared" ref="G3:G14" ca="1" si="9">H2</f>
        <v>4000</v>
      </c>
      <c r="H3" s="54">
        <f t="shared" ca="1" si="1"/>
        <v>6000</v>
      </c>
      <c r="I3" s="83">
        <f t="shared" ca="1" si="2"/>
        <v>19</v>
      </c>
      <c r="J3" s="83">
        <f t="shared" ref="J3:J14" ca="1" si="10">I3-I2</f>
        <v>11</v>
      </c>
      <c r="K3" s="69">
        <f t="shared" ca="1" si="3"/>
        <v>0.14666666666666667</v>
      </c>
      <c r="L3" s="56">
        <f t="shared" ca="1" si="4"/>
        <v>0.25333333333333335</v>
      </c>
      <c r="N3" s="87" t="s">
        <v>12</v>
      </c>
      <c r="O3" s="98">
        <f ca="1">MAX(B$3:B$77)</f>
        <v>22302</v>
      </c>
      <c r="P3" s="86">
        <f ca="1">MAX(C$3:C$77)</f>
        <v>22302</v>
      </c>
      <c r="Q3" s="86">
        <f ca="1">MAX(D$3:D$77)</f>
        <v>22302</v>
      </c>
      <c r="R3" s="34">
        <f ca="1">ROUNDUP(O3/S5,0)</f>
        <v>12</v>
      </c>
      <c r="S3" s="34">
        <f ca="1">R3*S5</f>
        <v>24000</v>
      </c>
      <c r="T3" s="34" t="b">
        <f t="shared" ca="1" si="5"/>
        <v>1</v>
      </c>
      <c r="U3" s="34" t="b">
        <f t="shared" ca="1" si="5"/>
        <v>1</v>
      </c>
      <c r="AB3" s="26">
        <f t="shared" ref="AB3:AB34" ca="1" si="11">RAND()</f>
        <v>0.15008059468119628</v>
      </c>
      <c r="AC3" s="37">
        <v>1</v>
      </c>
      <c r="AD3" s="37">
        <v>1</v>
      </c>
      <c r="AE3" s="37">
        <f t="shared" ref="AE3:AE34" ca="1" si="12">INT($AH$1+$AI$1*AD3)</f>
        <v>147</v>
      </c>
      <c r="AF3" s="57">
        <f t="shared" ref="AF3:AF34" ca="1" si="13">(((IF(MOD(AD3,5)&lt;&gt;0,MOD(AD3,5),5))+12)+_xlfn.NORM.S.INV(RAND()))</f>
        <v>14.064841859874184</v>
      </c>
      <c r="AG3" s="26">
        <f t="shared" ref="AG3:AG34" ca="1" si="14">ROUND(AE3*AF3,0)</f>
        <v>2068</v>
      </c>
      <c r="AH3" s="26"/>
      <c r="AI3" s="96"/>
      <c r="AJ3" s="26"/>
      <c r="AK3" s="26"/>
    </row>
    <row r="4" spans="1:37" ht="16.5" x14ac:dyDescent="0.3">
      <c r="A4" s="6">
        <v>2</v>
      </c>
      <c r="B4" s="48">
        <f t="shared" ca="1" si="6"/>
        <v>13344</v>
      </c>
      <c r="C4" s="49">
        <f t="shared" ca="1" si="7"/>
        <v>2413</v>
      </c>
      <c r="D4" s="50">
        <f t="shared" ca="1" si="8"/>
        <v>2413</v>
      </c>
      <c r="E4" s="81"/>
      <c r="F4" s="52" t="str">
        <f t="shared" ca="1" si="0"/>
        <v>6000 - 8000</v>
      </c>
      <c r="G4" s="53">
        <f t="shared" ca="1" si="9"/>
        <v>6000</v>
      </c>
      <c r="H4" s="54">
        <f t="shared" ca="1" si="1"/>
        <v>8000</v>
      </c>
      <c r="I4" s="83">
        <f t="shared" ca="1" si="2"/>
        <v>25</v>
      </c>
      <c r="J4" s="83">
        <f t="shared" ca="1" si="10"/>
        <v>6</v>
      </c>
      <c r="K4" s="69">
        <f t="shared" ca="1" si="3"/>
        <v>0.08</v>
      </c>
      <c r="L4" s="56">
        <f t="shared" ca="1" si="4"/>
        <v>0.33333333333333331</v>
      </c>
      <c r="N4" s="87" t="s">
        <v>13</v>
      </c>
      <c r="O4" s="98">
        <f ca="1">MIN(B$3:B$77)</f>
        <v>2068</v>
      </c>
      <c r="P4" s="86">
        <f ca="1">MIN(C$3:C$77)</f>
        <v>2068</v>
      </c>
      <c r="Q4" s="86">
        <f ca="1">MIN(D$3:D$77)</f>
        <v>2068</v>
      </c>
      <c r="R4" s="34">
        <f ca="1">S5*INT(O4/S5)</f>
        <v>2000</v>
      </c>
      <c r="T4" s="34" t="b">
        <f t="shared" ca="1" si="5"/>
        <v>1</v>
      </c>
      <c r="U4" s="34" t="b">
        <f t="shared" ca="1" si="5"/>
        <v>1</v>
      </c>
      <c r="AB4" s="26">
        <f t="shared" ca="1" si="11"/>
        <v>0.29087431844651024</v>
      </c>
      <c r="AC4" s="37">
        <v>2</v>
      </c>
      <c r="AD4" s="37">
        <v>2</v>
      </c>
      <c r="AE4" s="37">
        <f t="shared" ca="1" si="12"/>
        <v>162</v>
      </c>
      <c r="AF4" s="57">
        <f t="shared" ca="1" si="13"/>
        <v>14.894506655362798</v>
      </c>
      <c r="AG4" s="26">
        <f t="shared" ca="1" si="14"/>
        <v>2413</v>
      </c>
      <c r="AH4" s="26"/>
      <c r="AI4" s="96"/>
      <c r="AJ4" s="26"/>
      <c r="AK4" s="26"/>
    </row>
    <row r="5" spans="1:37" ht="16.5" x14ac:dyDescent="0.3">
      <c r="A5" s="6">
        <v>3</v>
      </c>
      <c r="B5" s="48">
        <f t="shared" ca="1" si="6"/>
        <v>10049</v>
      </c>
      <c r="C5" s="49">
        <f t="shared" ca="1" si="7"/>
        <v>2678</v>
      </c>
      <c r="D5" s="50">
        <f t="shared" ca="1" si="8"/>
        <v>2678</v>
      </c>
      <c r="E5" s="81"/>
      <c r="F5" s="52" t="str">
        <f t="shared" ca="1" si="0"/>
        <v>8000 - 10000</v>
      </c>
      <c r="G5" s="53">
        <f t="shared" ca="1" si="9"/>
        <v>8000</v>
      </c>
      <c r="H5" s="54">
        <f t="shared" ca="1" si="1"/>
        <v>10000</v>
      </c>
      <c r="I5" s="83">
        <f t="shared" ca="1" si="2"/>
        <v>35</v>
      </c>
      <c r="J5" s="83">
        <f t="shared" ca="1" si="10"/>
        <v>10</v>
      </c>
      <c r="K5" s="69">
        <f t="shared" ca="1" si="3"/>
        <v>0.13333333333333333</v>
      </c>
      <c r="L5" s="56">
        <f t="shared" ca="1" si="4"/>
        <v>0.46666666666666667</v>
      </c>
      <c r="N5" s="87" t="s">
        <v>4</v>
      </c>
      <c r="O5" s="98">
        <f ca="1">O3-O4</f>
        <v>20234</v>
      </c>
      <c r="P5" s="86">
        <f ca="1">P3-P4</f>
        <v>20234</v>
      </c>
      <c r="Q5" s="86">
        <f ca="1">Q3-Q4</f>
        <v>20234</v>
      </c>
      <c r="R5" s="34">
        <f ca="1">ROUND(O5/10,0)</f>
        <v>2023</v>
      </c>
      <c r="S5" s="34">
        <f ca="1">ROUND(R5,-LEN(R5)+1)</f>
        <v>2000</v>
      </c>
      <c r="T5" s="34" t="b">
        <f t="shared" ca="1" si="5"/>
        <v>1</v>
      </c>
      <c r="U5" s="34" t="b">
        <f t="shared" ca="1" si="5"/>
        <v>1</v>
      </c>
      <c r="AB5" s="26">
        <f t="shared" ca="1" si="11"/>
        <v>0.40104778385505802</v>
      </c>
      <c r="AC5" s="37">
        <v>3</v>
      </c>
      <c r="AD5" s="37">
        <v>3</v>
      </c>
      <c r="AE5" s="37">
        <f t="shared" ca="1" si="12"/>
        <v>177</v>
      </c>
      <c r="AF5" s="57">
        <f t="shared" ca="1" si="13"/>
        <v>15.129775997195397</v>
      </c>
      <c r="AG5" s="26">
        <f t="shared" ca="1" si="14"/>
        <v>2678</v>
      </c>
      <c r="AH5" s="26"/>
      <c r="AI5" s="96"/>
      <c r="AJ5" s="26"/>
      <c r="AK5" s="26"/>
    </row>
    <row r="6" spans="1:37" ht="16.5" x14ac:dyDescent="0.3">
      <c r="A6" s="6">
        <v>4</v>
      </c>
      <c r="B6" s="48">
        <f t="shared" ca="1" si="6"/>
        <v>22169</v>
      </c>
      <c r="C6" s="49">
        <f t="shared" ca="1" si="7"/>
        <v>3012</v>
      </c>
      <c r="D6" s="50">
        <f t="shared" ca="1" si="8"/>
        <v>3012</v>
      </c>
      <c r="E6" s="81"/>
      <c r="F6" s="52" t="str">
        <f t="shared" ca="1" si="0"/>
        <v>10000 - 12000</v>
      </c>
      <c r="G6" s="53">
        <f t="shared" ca="1" si="9"/>
        <v>10000</v>
      </c>
      <c r="H6" s="54">
        <f t="shared" ca="1" si="1"/>
        <v>12000</v>
      </c>
      <c r="I6" s="83">
        <f t="shared" ca="1" si="2"/>
        <v>47</v>
      </c>
      <c r="J6" s="83">
        <f t="shared" ca="1" si="10"/>
        <v>12</v>
      </c>
      <c r="K6" s="69">
        <f t="shared" ca="1" si="3"/>
        <v>0.16</v>
      </c>
      <c r="L6" s="56">
        <f t="shared" ca="1" si="4"/>
        <v>0.62666666666666671</v>
      </c>
      <c r="N6" s="87" t="s">
        <v>14</v>
      </c>
      <c r="O6" s="98">
        <f ca="1">_xlfn.STDEV.S(B$3:B$77)</f>
        <v>5165.4351800132881</v>
      </c>
      <c r="P6" s="86">
        <f ca="1">_xlfn.STDEV.S(C$3:C$77)</f>
        <v>5165.4351800132881</v>
      </c>
      <c r="Q6" s="86">
        <f ca="1">_xlfn.STDEV.S(D$3:D$77)</f>
        <v>5165.4351800132881</v>
      </c>
      <c r="T6" s="34" t="b">
        <f t="shared" ca="1" si="5"/>
        <v>1</v>
      </c>
      <c r="U6" s="34" t="b">
        <f t="shared" ca="1" si="5"/>
        <v>1</v>
      </c>
      <c r="AB6" s="26">
        <f t="shared" ca="1" si="11"/>
        <v>1.5688164167063423E-2</v>
      </c>
      <c r="AC6" s="37">
        <v>4</v>
      </c>
      <c r="AD6" s="37">
        <v>4</v>
      </c>
      <c r="AE6" s="37">
        <f t="shared" ca="1" si="12"/>
        <v>192</v>
      </c>
      <c r="AF6" s="57">
        <f t="shared" ca="1" si="13"/>
        <v>15.687057202886324</v>
      </c>
      <c r="AG6" s="26">
        <f t="shared" ca="1" si="14"/>
        <v>3012</v>
      </c>
      <c r="AH6" s="26"/>
      <c r="AI6" s="96"/>
      <c r="AJ6" s="26"/>
      <c r="AK6" s="26"/>
    </row>
    <row r="7" spans="1:37" ht="16.5" x14ac:dyDescent="0.3">
      <c r="A7" s="6">
        <v>5</v>
      </c>
      <c r="B7" s="48">
        <f t="shared" ca="1" si="6"/>
        <v>4732</v>
      </c>
      <c r="C7" s="49">
        <f t="shared" ca="1" si="7"/>
        <v>3119</v>
      </c>
      <c r="D7" s="50">
        <f t="shared" ca="1" si="8"/>
        <v>3540</v>
      </c>
      <c r="E7" s="81"/>
      <c r="F7" s="52" t="str">
        <f t="shared" ca="1" si="0"/>
        <v>12000 - 14000</v>
      </c>
      <c r="G7" s="53">
        <f t="shared" ca="1" si="9"/>
        <v>12000</v>
      </c>
      <c r="H7" s="54">
        <f t="shared" ca="1" si="1"/>
        <v>14000</v>
      </c>
      <c r="I7" s="83">
        <f t="shared" ca="1" si="2"/>
        <v>54</v>
      </c>
      <c r="J7" s="83">
        <f t="shared" ca="1" si="10"/>
        <v>7</v>
      </c>
      <c r="K7" s="69">
        <f t="shared" ca="1" si="3"/>
        <v>9.3333333333333338E-2</v>
      </c>
      <c r="L7" s="56">
        <f t="shared" ca="1" si="4"/>
        <v>0.72</v>
      </c>
      <c r="N7" s="87" t="s">
        <v>15</v>
      </c>
      <c r="O7" s="98">
        <f ca="1">O6/O2</f>
        <v>0.48701483455272782</v>
      </c>
      <c r="P7" s="86">
        <f ca="1">P6/P2</f>
        <v>0.48701483455272782</v>
      </c>
      <c r="Q7" s="86">
        <f ca="1">Q6/Q2</f>
        <v>0.48701483455272782</v>
      </c>
      <c r="T7" s="34" t="b">
        <f t="shared" ca="1" si="5"/>
        <v>1</v>
      </c>
      <c r="U7" s="34" t="b">
        <f t="shared" ca="1" si="5"/>
        <v>1</v>
      </c>
      <c r="AB7" s="26">
        <f t="shared" ca="1" si="11"/>
        <v>0.82968861585809506</v>
      </c>
      <c r="AC7" s="37">
        <v>5</v>
      </c>
      <c r="AD7" s="37">
        <v>5</v>
      </c>
      <c r="AE7" s="37">
        <f t="shared" ca="1" si="12"/>
        <v>207</v>
      </c>
      <c r="AF7" s="57">
        <f t="shared" ca="1" si="13"/>
        <v>17.103709950801164</v>
      </c>
      <c r="AG7" s="26">
        <f t="shared" ca="1" si="14"/>
        <v>3540</v>
      </c>
      <c r="AH7" s="26"/>
      <c r="AI7" s="96"/>
      <c r="AJ7" s="26"/>
      <c r="AK7" s="26"/>
    </row>
    <row r="8" spans="1:37" ht="16.5" x14ac:dyDescent="0.3">
      <c r="A8" s="6">
        <v>6</v>
      </c>
      <c r="B8" s="48">
        <f t="shared" ca="1" si="6"/>
        <v>10908</v>
      </c>
      <c r="C8" s="49">
        <f t="shared" ca="1" si="7"/>
        <v>3307</v>
      </c>
      <c r="D8" s="50">
        <f t="shared" ca="1" si="8"/>
        <v>3119</v>
      </c>
      <c r="E8" s="81"/>
      <c r="F8" s="52" t="str">
        <f t="shared" ca="1" si="0"/>
        <v>14000 - 16000</v>
      </c>
      <c r="G8" s="53">
        <f t="shared" ca="1" si="9"/>
        <v>14000</v>
      </c>
      <c r="H8" s="54">
        <f t="shared" ca="1" si="1"/>
        <v>16000</v>
      </c>
      <c r="I8" s="83">
        <f t="shared" ca="1" si="2"/>
        <v>62</v>
      </c>
      <c r="J8" s="83">
        <f t="shared" ca="1" si="10"/>
        <v>8</v>
      </c>
      <c r="K8" s="69">
        <f t="shared" ca="1" si="3"/>
        <v>0.10666666666666667</v>
      </c>
      <c r="L8" s="56">
        <f t="shared" ca="1" si="4"/>
        <v>0.82666666666666666</v>
      </c>
      <c r="N8" s="87" t="s">
        <v>39</v>
      </c>
      <c r="O8" s="98">
        <f ca="1">O5/O2</f>
        <v>1.9077304852201329</v>
      </c>
      <c r="P8" s="86">
        <f ca="1">P5/P2</f>
        <v>1.9077304852201329</v>
      </c>
      <c r="Q8" s="86">
        <f ca="1">Q5/Q2</f>
        <v>1.9077304852201329</v>
      </c>
      <c r="T8" s="34" t="b">
        <f t="shared" ca="1" si="5"/>
        <v>1</v>
      </c>
      <c r="U8" s="34" t="b">
        <f t="shared" ca="1" si="5"/>
        <v>1</v>
      </c>
      <c r="AB8" s="26">
        <f t="shared" ca="1" si="11"/>
        <v>0.29347161303843206</v>
      </c>
      <c r="AC8" s="37">
        <v>6</v>
      </c>
      <c r="AD8" s="37">
        <v>6</v>
      </c>
      <c r="AE8" s="37">
        <f t="shared" ca="1" si="12"/>
        <v>222</v>
      </c>
      <c r="AF8" s="57">
        <f t="shared" ca="1" si="13"/>
        <v>14.047451518794</v>
      </c>
      <c r="AG8" s="26">
        <f t="shared" ca="1" si="14"/>
        <v>3119</v>
      </c>
      <c r="AH8" s="26"/>
      <c r="AI8" s="96"/>
      <c r="AJ8" s="26"/>
      <c r="AK8" s="26"/>
    </row>
    <row r="9" spans="1:37" ht="17.25" thickBot="1" x14ac:dyDescent="0.35">
      <c r="A9" s="6">
        <v>7</v>
      </c>
      <c r="B9" s="48">
        <f t="shared" ca="1" si="6"/>
        <v>15014</v>
      </c>
      <c r="C9" s="49">
        <f t="shared" ca="1" si="7"/>
        <v>3861</v>
      </c>
      <c r="D9" s="50">
        <f t="shared" ca="1" si="8"/>
        <v>3307</v>
      </c>
      <c r="E9" s="81"/>
      <c r="F9" s="52" t="str">
        <f t="shared" ca="1" si="0"/>
        <v>16000 - 18000</v>
      </c>
      <c r="G9" s="53">
        <f t="shared" ca="1" si="9"/>
        <v>16000</v>
      </c>
      <c r="H9" s="54">
        <f t="shared" ca="1" si="1"/>
        <v>18000</v>
      </c>
      <c r="I9" s="83">
        <f t="shared" ca="1" si="2"/>
        <v>68</v>
      </c>
      <c r="J9" s="83">
        <f t="shared" ca="1" si="10"/>
        <v>6</v>
      </c>
      <c r="K9" s="69">
        <f t="shared" ca="1" si="3"/>
        <v>0.08</v>
      </c>
      <c r="L9" s="56">
        <f t="shared" ca="1" si="4"/>
        <v>0.90666666666666662</v>
      </c>
      <c r="N9" s="85" t="s">
        <v>69</v>
      </c>
      <c r="O9" s="97">
        <f ca="1">SKEW(B$3:B$77)</f>
        <v>0.25929244128913703</v>
      </c>
      <c r="P9" s="84">
        <f ca="1">SKEW(C$3:C$77)</f>
        <v>0.25929244128913703</v>
      </c>
      <c r="Q9" s="84">
        <f ca="1">SKEW(D$3:D$77)</f>
        <v>0.25929244128913703</v>
      </c>
      <c r="T9" s="34" t="b">
        <f t="shared" ca="1" si="5"/>
        <v>1</v>
      </c>
      <c r="U9" s="34" t="b">
        <f t="shared" ca="1" si="5"/>
        <v>1</v>
      </c>
      <c r="AB9" s="26">
        <f t="shared" ca="1" si="11"/>
        <v>0.17235814975489328</v>
      </c>
      <c r="AC9" s="37">
        <v>8</v>
      </c>
      <c r="AD9" s="37">
        <v>7</v>
      </c>
      <c r="AE9" s="37">
        <f t="shared" ca="1" si="12"/>
        <v>237</v>
      </c>
      <c r="AF9" s="57">
        <f t="shared" ca="1" si="13"/>
        <v>13.951904682532371</v>
      </c>
      <c r="AG9" s="26">
        <f t="shared" ca="1" si="14"/>
        <v>3307</v>
      </c>
      <c r="AH9" s="26"/>
      <c r="AI9" s="96"/>
      <c r="AJ9" s="26"/>
      <c r="AK9" s="26"/>
    </row>
    <row r="10" spans="1:37" ht="16.5" x14ac:dyDescent="0.3">
      <c r="A10" s="6">
        <v>8</v>
      </c>
      <c r="B10" s="48">
        <f t="shared" ca="1" si="6"/>
        <v>12560</v>
      </c>
      <c r="C10" s="49">
        <f t="shared" ca="1" si="7"/>
        <v>3540</v>
      </c>
      <c r="D10" s="50">
        <f t="shared" ca="1" si="8"/>
        <v>3861</v>
      </c>
      <c r="E10" s="81"/>
      <c r="F10" s="52" t="str">
        <f t="shared" ca="1" si="0"/>
        <v>18000 - 20000</v>
      </c>
      <c r="G10" s="53">
        <f t="shared" ca="1" si="9"/>
        <v>18000</v>
      </c>
      <c r="H10" s="54">
        <f t="shared" ca="1" si="1"/>
        <v>20000</v>
      </c>
      <c r="I10" s="83">
        <f t="shared" ca="1" si="2"/>
        <v>72</v>
      </c>
      <c r="J10" s="83">
        <f t="shared" ca="1" si="10"/>
        <v>4</v>
      </c>
      <c r="K10" s="69">
        <f t="shared" ca="1" si="3"/>
        <v>5.3333333333333337E-2</v>
      </c>
      <c r="L10" s="56">
        <f t="shared" ca="1" si="4"/>
        <v>0.96</v>
      </c>
      <c r="AB10" s="26">
        <f t="shared" ca="1" si="11"/>
        <v>0.32536180404159465</v>
      </c>
      <c r="AC10" s="37">
        <v>7</v>
      </c>
      <c r="AD10" s="37">
        <v>8</v>
      </c>
      <c r="AE10" s="37">
        <f t="shared" ca="1" si="12"/>
        <v>252</v>
      </c>
      <c r="AF10" s="57">
        <f t="shared" ca="1" si="13"/>
        <v>15.322615225182277</v>
      </c>
      <c r="AG10" s="26">
        <f t="shared" ca="1" si="14"/>
        <v>3861</v>
      </c>
      <c r="AH10" s="26"/>
      <c r="AI10" s="96"/>
      <c r="AJ10" s="26"/>
      <c r="AK10" s="26"/>
    </row>
    <row r="11" spans="1:37" ht="16.5" x14ac:dyDescent="0.3">
      <c r="A11" s="6">
        <v>9</v>
      </c>
      <c r="B11" s="48">
        <f t="shared" ca="1" si="6"/>
        <v>14344</v>
      </c>
      <c r="C11" s="49">
        <f t="shared" ca="1" si="7"/>
        <v>4799</v>
      </c>
      <c r="D11" s="50">
        <f t="shared" ca="1" si="8"/>
        <v>4655</v>
      </c>
      <c r="E11" s="81"/>
      <c r="F11" s="52" t="str">
        <f t="shared" ca="1" si="0"/>
        <v>20000 - 22000</v>
      </c>
      <c r="G11" s="53">
        <f t="shared" ca="1" si="9"/>
        <v>20000</v>
      </c>
      <c r="H11" s="54">
        <f t="shared" ca="1" si="1"/>
        <v>22000</v>
      </c>
      <c r="I11" s="83">
        <f t="shared" ca="1" si="2"/>
        <v>73</v>
      </c>
      <c r="J11" s="83">
        <f t="shared" ca="1" si="10"/>
        <v>1</v>
      </c>
      <c r="K11" s="69">
        <f t="shared" ca="1" si="3"/>
        <v>1.3333333333333334E-2</v>
      </c>
      <c r="L11" s="56">
        <f t="shared" ca="1" si="4"/>
        <v>0.97333333333333338</v>
      </c>
      <c r="AB11" s="26">
        <f t="shared" ca="1" si="11"/>
        <v>0.24213926869716562</v>
      </c>
      <c r="AC11" s="37">
        <v>12</v>
      </c>
      <c r="AD11" s="37">
        <v>9</v>
      </c>
      <c r="AE11" s="37">
        <f t="shared" ca="1" si="12"/>
        <v>267</v>
      </c>
      <c r="AF11" s="57">
        <f t="shared" ca="1" si="13"/>
        <v>17.43453331006037</v>
      </c>
      <c r="AG11" s="26">
        <f t="shared" ca="1" si="14"/>
        <v>4655</v>
      </c>
      <c r="AH11" s="26"/>
      <c r="AI11" s="96"/>
      <c r="AJ11" s="26"/>
      <c r="AK11" s="26"/>
    </row>
    <row r="12" spans="1:37" ht="16.5" x14ac:dyDescent="0.3">
      <c r="A12" s="6">
        <v>10</v>
      </c>
      <c r="B12" s="48">
        <f t="shared" ca="1" si="6"/>
        <v>2068</v>
      </c>
      <c r="C12" s="49">
        <f t="shared" ca="1" si="7"/>
        <v>4090</v>
      </c>
      <c r="D12" s="50">
        <f t="shared" ca="1" si="8"/>
        <v>4965</v>
      </c>
      <c r="E12" s="81"/>
      <c r="F12" s="52" t="str">
        <f t="shared" ca="1" si="0"/>
        <v>22000 - 24000</v>
      </c>
      <c r="G12" s="53">
        <f t="shared" ca="1" si="9"/>
        <v>22000</v>
      </c>
      <c r="H12" s="54">
        <f t="shared" ca="1" si="1"/>
        <v>24000</v>
      </c>
      <c r="I12" s="83">
        <f t="shared" ca="1" si="2"/>
        <v>75</v>
      </c>
      <c r="J12" s="83">
        <f t="shared" ca="1" si="10"/>
        <v>2</v>
      </c>
      <c r="K12" s="69">
        <f t="shared" ca="1" si="3"/>
        <v>2.6666666666666668E-2</v>
      </c>
      <c r="L12" s="56">
        <f t="shared" ca="1" si="4"/>
        <v>1</v>
      </c>
      <c r="AB12" s="26">
        <f t="shared" ca="1" si="11"/>
        <v>0.98634603816781785</v>
      </c>
      <c r="AC12" s="37">
        <v>9</v>
      </c>
      <c r="AD12" s="37">
        <v>10</v>
      </c>
      <c r="AE12" s="37">
        <f t="shared" ca="1" si="12"/>
        <v>282</v>
      </c>
      <c r="AF12" s="57">
        <f t="shared" ca="1" si="13"/>
        <v>17.607906440028035</v>
      </c>
      <c r="AG12" s="26">
        <f t="shared" ca="1" si="14"/>
        <v>4965</v>
      </c>
      <c r="AH12" s="26"/>
      <c r="AI12" s="96"/>
      <c r="AJ12" s="26"/>
      <c r="AK12" s="26"/>
    </row>
    <row r="13" spans="1:37" ht="16.5" x14ac:dyDescent="0.3">
      <c r="A13" s="6">
        <v>11</v>
      </c>
      <c r="B13" s="48">
        <f t="shared" ca="1" si="6"/>
        <v>15854</v>
      </c>
      <c r="C13" s="49">
        <f t="shared" ca="1" si="7"/>
        <v>4655</v>
      </c>
      <c r="D13" s="50">
        <f t="shared" ca="1" si="8"/>
        <v>4090</v>
      </c>
      <c r="E13" s="81"/>
      <c r="F13" s="52" t="str">
        <f t="shared" ca="1" si="0"/>
        <v>24000 - 26000</v>
      </c>
      <c r="G13" s="53">
        <f t="shared" ca="1" si="9"/>
        <v>24000</v>
      </c>
      <c r="H13" s="54">
        <f t="shared" ca="1" si="1"/>
        <v>26000</v>
      </c>
      <c r="I13" s="83">
        <f t="shared" ca="1" si="2"/>
        <v>75</v>
      </c>
      <c r="J13" s="83">
        <f t="shared" ca="1" si="10"/>
        <v>0</v>
      </c>
      <c r="K13" s="69">
        <f t="shared" ca="1" si="3"/>
        <v>0</v>
      </c>
      <c r="L13" s="56">
        <f t="shared" ca="1" si="4"/>
        <v>1</v>
      </c>
      <c r="AB13" s="26">
        <f t="shared" ca="1" si="11"/>
        <v>0.21072477266536382</v>
      </c>
      <c r="AC13" s="37">
        <v>10</v>
      </c>
      <c r="AD13" s="37">
        <v>11</v>
      </c>
      <c r="AE13" s="37">
        <f t="shared" ca="1" si="12"/>
        <v>297</v>
      </c>
      <c r="AF13" s="57">
        <f t="shared" ca="1" si="13"/>
        <v>13.771325476211686</v>
      </c>
      <c r="AG13" s="26">
        <f t="shared" ca="1" si="14"/>
        <v>4090</v>
      </c>
      <c r="AH13" s="26"/>
      <c r="AI13" s="96"/>
      <c r="AJ13" s="26"/>
      <c r="AK13" s="26"/>
    </row>
    <row r="14" spans="1:37" ht="17.25" thickBot="1" x14ac:dyDescent="0.35">
      <c r="A14" s="6">
        <v>12</v>
      </c>
      <c r="B14" s="48">
        <f t="shared" ca="1" si="6"/>
        <v>16184</v>
      </c>
      <c r="C14" s="49">
        <f t="shared" ca="1" si="7"/>
        <v>4732</v>
      </c>
      <c r="D14" s="50">
        <f t="shared" ca="1" si="8"/>
        <v>4898</v>
      </c>
      <c r="E14" s="81"/>
      <c r="F14" s="58" t="str">
        <f t="shared" ca="1" si="0"/>
        <v>26000 - 28000</v>
      </c>
      <c r="G14" s="59">
        <f t="shared" ca="1" si="9"/>
        <v>26000</v>
      </c>
      <c r="H14" s="60">
        <f t="shared" ca="1" si="1"/>
        <v>28000</v>
      </c>
      <c r="I14" s="61">
        <f t="shared" ca="1" si="2"/>
        <v>75</v>
      </c>
      <c r="J14" s="61">
        <f t="shared" ca="1" si="10"/>
        <v>0</v>
      </c>
      <c r="K14" s="62">
        <f t="shared" ca="1" si="3"/>
        <v>0</v>
      </c>
      <c r="L14" s="63">
        <f t="shared" ca="1" si="4"/>
        <v>1</v>
      </c>
      <c r="AB14" s="26">
        <f t="shared" ca="1" si="11"/>
        <v>0.17239616548758141</v>
      </c>
      <c r="AC14" s="37">
        <v>11</v>
      </c>
      <c r="AD14" s="37">
        <v>12</v>
      </c>
      <c r="AE14" s="37">
        <f t="shared" ca="1" si="12"/>
        <v>312</v>
      </c>
      <c r="AF14" s="57">
        <f t="shared" ca="1" si="13"/>
        <v>15.70005563947581</v>
      </c>
      <c r="AG14" s="26">
        <f t="shared" ca="1" si="14"/>
        <v>4898</v>
      </c>
      <c r="AH14" s="26"/>
      <c r="AI14" s="96"/>
      <c r="AJ14" s="26"/>
      <c r="AK14" s="26"/>
    </row>
    <row r="15" spans="1:37" ht="16.5" x14ac:dyDescent="0.3">
      <c r="A15" s="6">
        <v>13</v>
      </c>
      <c r="B15" s="48">
        <f t="shared" ca="1" si="6"/>
        <v>10454</v>
      </c>
      <c r="C15" s="49">
        <f t="shared" ca="1" si="7"/>
        <v>4965</v>
      </c>
      <c r="D15" s="50">
        <f t="shared" ca="1" si="8"/>
        <v>4732</v>
      </c>
      <c r="E15" s="81"/>
      <c r="F15" s="64"/>
      <c r="G15" s="83"/>
      <c r="H15" s="83"/>
      <c r="I15" s="83"/>
      <c r="J15" s="83">
        <f ca="1">SUM(J2:J14)</f>
        <v>75</v>
      </c>
      <c r="K15" s="69">
        <f ca="1">SUM(K2:K14)</f>
        <v>1</v>
      </c>
      <c r="L15" s="69"/>
      <c r="AB15" s="26">
        <f t="shared" ca="1" si="11"/>
        <v>0.41798711508376896</v>
      </c>
      <c r="AC15" s="37">
        <v>14</v>
      </c>
      <c r="AD15" s="37">
        <v>13</v>
      </c>
      <c r="AE15" s="37">
        <f t="shared" ca="1" si="12"/>
        <v>327</v>
      </c>
      <c r="AF15" s="57">
        <f t="shared" ca="1" si="13"/>
        <v>14.472235745111725</v>
      </c>
      <c r="AG15" s="26">
        <f t="shared" ca="1" si="14"/>
        <v>4732</v>
      </c>
      <c r="AH15" s="26"/>
      <c r="AI15" s="96"/>
      <c r="AJ15" s="26"/>
      <c r="AK15" s="26"/>
    </row>
    <row r="16" spans="1:37" ht="16.5" x14ac:dyDescent="0.3">
      <c r="A16" s="6">
        <v>14</v>
      </c>
      <c r="B16" s="48">
        <f t="shared" ca="1" si="6"/>
        <v>16928</v>
      </c>
      <c r="C16" s="49">
        <f t="shared" ca="1" si="7"/>
        <v>5787</v>
      </c>
      <c r="D16" s="50">
        <f t="shared" ca="1" si="8"/>
        <v>5787</v>
      </c>
      <c r="E16" s="81"/>
      <c r="AB16" s="26">
        <f t="shared" ca="1" si="11"/>
        <v>5.4807791361040747E-2</v>
      </c>
      <c r="AC16" s="37">
        <v>16</v>
      </c>
      <c r="AD16" s="37">
        <v>14</v>
      </c>
      <c r="AE16" s="37">
        <f t="shared" ca="1" si="12"/>
        <v>342</v>
      </c>
      <c r="AF16" s="57">
        <f t="shared" ca="1" si="13"/>
        <v>16.920301891915713</v>
      </c>
      <c r="AG16" s="26">
        <f t="shared" ca="1" si="14"/>
        <v>5787</v>
      </c>
      <c r="AH16" s="26"/>
      <c r="AI16" s="96"/>
      <c r="AJ16" s="26"/>
      <c r="AK16" s="26"/>
    </row>
    <row r="17" spans="1:37" ht="16.5" x14ac:dyDescent="0.3">
      <c r="A17" s="6">
        <v>15</v>
      </c>
      <c r="B17" s="48">
        <f t="shared" ca="1" si="6"/>
        <v>3540</v>
      </c>
      <c r="C17" s="49">
        <f t="shared" ca="1" si="7"/>
        <v>5837</v>
      </c>
      <c r="D17" s="50">
        <f t="shared" ca="1" si="8"/>
        <v>5902</v>
      </c>
      <c r="E17" s="81"/>
      <c r="J17" s="64"/>
      <c r="K17" s="64"/>
      <c r="AB17" s="26">
        <f t="shared" ca="1" si="11"/>
        <v>0.91966359586946722</v>
      </c>
      <c r="AC17" s="37">
        <v>18</v>
      </c>
      <c r="AD17" s="37">
        <v>15</v>
      </c>
      <c r="AE17" s="37">
        <f t="shared" ca="1" si="12"/>
        <v>357</v>
      </c>
      <c r="AF17" s="57">
        <f t="shared" ca="1" si="13"/>
        <v>16.532668213686676</v>
      </c>
      <c r="AG17" s="26">
        <f t="shared" ca="1" si="14"/>
        <v>5902</v>
      </c>
      <c r="AH17" s="26"/>
      <c r="AI17" s="96"/>
      <c r="AJ17" s="26"/>
      <c r="AK17" s="26"/>
    </row>
    <row r="18" spans="1:37" ht="16.5" x14ac:dyDescent="0.3">
      <c r="A18" s="6">
        <v>16</v>
      </c>
      <c r="B18" s="48">
        <f t="shared" ca="1" si="6"/>
        <v>5902</v>
      </c>
      <c r="C18" s="49">
        <f t="shared" ca="1" si="7"/>
        <v>4898</v>
      </c>
      <c r="D18" s="50">
        <f t="shared" ca="1" si="8"/>
        <v>4799</v>
      </c>
      <c r="E18" s="81"/>
      <c r="AB18" s="26">
        <f t="shared" ca="1" si="11"/>
        <v>0.80221727264183795</v>
      </c>
      <c r="AC18" s="37">
        <v>13</v>
      </c>
      <c r="AD18" s="37">
        <v>16</v>
      </c>
      <c r="AE18" s="37">
        <f t="shared" ca="1" si="12"/>
        <v>372</v>
      </c>
      <c r="AF18" s="57">
        <f t="shared" ca="1" si="13"/>
        <v>12.899407056662008</v>
      </c>
      <c r="AG18" s="26">
        <f t="shared" ca="1" si="14"/>
        <v>4799</v>
      </c>
      <c r="AH18" s="26"/>
      <c r="AI18" s="96"/>
      <c r="AJ18" s="26"/>
      <c r="AK18" s="26"/>
    </row>
    <row r="19" spans="1:37" ht="16.5" x14ac:dyDescent="0.3">
      <c r="A19" s="6">
        <v>17</v>
      </c>
      <c r="B19" s="48">
        <f t="shared" ca="1" si="6"/>
        <v>9779</v>
      </c>
      <c r="C19" s="49">
        <f t="shared" ca="1" si="7"/>
        <v>5830</v>
      </c>
      <c r="D19" s="50">
        <f t="shared" ca="1" si="8"/>
        <v>5830</v>
      </c>
      <c r="E19" s="81"/>
      <c r="AB19" s="26">
        <f t="shared" ca="1" si="11"/>
        <v>0.44045357401409813</v>
      </c>
      <c r="AC19" s="37">
        <v>17</v>
      </c>
      <c r="AD19" s="37">
        <v>17</v>
      </c>
      <c r="AE19" s="37">
        <f t="shared" ca="1" si="12"/>
        <v>387</v>
      </c>
      <c r="AF19" s="57">
        <f t="shared" ca="1" si="13"/>
        <v>15.065274716258315</v>
      </c>
      <c r="AG19" s="26">
        <f t="shared" ca="1" si="14"/>
        <v>5830</v>
      </c>
      <c r="AH19" s="26"/>
      <c r="AI19" s="96"/>
      <c r="AJ19" s="26"/>
      <c r="AK19" s="26"/>
    </row>
    <row r="20" spans="1:37" ht="16.5" x14ac:dyDescent="0.3">
      <c r="A20" s="6">
        <v>18</v>
      </c>
      <c r="B20" s="48">
        <f t="shared" ca="1" si="6"/>
        <v>19080</v>
      </c>
      <c r="C20" s="49">
        <f t="shared" ca="1" si="7"/>
        <v>5401</v>
      </c>
      <c r="D20" s="50">
        <f t="shared" ca="1" si="8"/>
        <v>6140</v>
      </c>
      <c r="E20" s="81"/>
      <c r="AB20" s="26">
        <f t="shared" ca="1" si="11"/>
        <v>3.9906455671228858E-2</v>
      </c>
      <c r="AC20" s="37">
        <v>15</v>
      </c>
      <c r="AD20" s="37">
        <v>18</v>
      </c>
      <c r="AE20" s="37">
        <f t="shared" ca="1" si="12"/>
        <v>402</v>
      </c>
      <c r="AF20" s="57">
        <f t="shared" ca="1" si="13"/>
        <v>15.274853307647701</v>
      </c>
      <c r="AG20" s="26">
        <f t="shared" ca="1" si="14"/>
        <v>6140</v>
      </c>
      <c r="AH20" s="26"/>
      <c r="AI20" s="96"/>
      <c r="AJ20" s="26"/>
      <c r="AK20" s="26"/>
    </row>
    <row r="21" spans="1:37" ht="16.5" x14ac:dyDescent="0.3">
      <c r="A21" s="6">
        <v>19</v>
      </c>
      <c r="B21" s="48">
        <f t="shared" ca="1" si="6"/>
        <v>11580</v>
      </c>
      <c r="C21" s="49">
        <f t="shared" ca="1" si="7"/>
        <v>5902</v>
      </c>
      <c r="D21" s="50">
        <f t="shared" ca="1" si="8"/>
        <v>6324</v>
      </c>
      <c r="E21" s="81"/>
      <c r="AB21" s="26">
        <f t="shared" ca="1" si="11"/>
        <v>0.35609560577407851</v>
      </c>
      <c r="AC21" s="37">
        <v>19</v>
      </c>
      <c r="AD21" s="37">
        <v>19</v>
      </c>
      <c r="AE21" s="37">
        <f t="shared" ca="1" si="12"/>
        <v>417</v>
      </c>
      <c r="AF21" s="57">
        <f t="shared" ca="1" si="13"/>
        <v>15.164892654645096</v>
      </c>
      <c r="AG21" s="26">
        <f t="shared" ca="1" si="14"/>
        <v>6324</v>
      </c>
      <c r="AH21" s="26"/>
      <c r="AI21" s="96"/>
      <c r="AJ21" s="26"/>
      <c r="AK21" s="26"/>
    </row>
    <row r="22" spans="1:37" ht="16.5" x14ac:dyDescent="0.3">
      <c r="A22" s="6">
        <v>20</v>
      </c>
      <c r="B22" s="48">
        <f t="shared" ca="1" si="6"/>
        <v>14832</v>
      </c>
      <c r="C22" s="49">
        <f t="shared" ca="1" si="7"/>
        <v>6140</v>
      </c>
      <c r="D22" s="50">
        <f t="shared" ca="1" si="8"/>
        <v>6861</v>
      </c>
      <c r="E22" s="81"/>
      <c r="AB22" s="26">
        <f t="shared" ca="1" si="11"/>
        <v>0.14317266825125641</v>
      </c>
      <c r="AC22" s="37">
        <v>20</v>
      </c>
      <c r="AD22" s="37">
        <v>20</v>
      </c>
      <c r="AE22" s="37">
        <f t="shared" ca="1" si="12"/>
        <v>432</v>
      </c>
      <c r="AF22" s="57">
        <f t="shared" ca="1" si="13"/>
        <v>15.882721759339587</v>
      </c>
      <c r="AG22" s="26">
        <f t="shared" ca="1" si="14"/>
        <v>6861</v>
      </c>
      <c r="AH22" s="26"/>
      <c r="AI22" s="96"/>
      <c r="AJ22" s="26"/>
      <c r="AK22" s="26"/>
    </row>
    <row r="23" spans="1:37" ht="16.5" x14ac:dyDescent="0.3">
      <c r="A23" s="6">
        <v>21</v>
      </c>
      <c r="B23" s="48">
        <f t="shared" ca="1" si="6"/>
        <v>18053</v>
      </c>
      <c r="C23" s="49">
        <f t="shared" ca="1" si="7"/>
        <v>7296</v>
      </c>
      <c r="D23" s="50">
        <f t="shared" ca="1" si="8"/>
        <v>5837</v>
      </c>
      <c r="E23" s="81"/>
      <c r="AB23" s="26">
        <f t="shared" ca="1" si="11"/>
        <v>0.11392538355672621</v>
      </c>
      <c r="AC23" s="37">
        <v>24</v>
      </c>
      <c r="AD23" s="37">
        <v>21</v>
      </c>
      <c r="AE23" s="37">
        <f t="shared" ca="1" si="12"/>
        <v>447</v>
      </c>
      <c r="AF23" s="57">
        <f t="shared" ca="1" si="13"/>
        <v>13.057920758864928</v>
      </c>
      <c r="AG23" s="26">
        <f t="shared" ca="1" si="14"/>
        <v>5837</v>
      </c>
      <c r="AH23" s="26"/>
      <c r="AI23" s="96"/>
      <c r="AJ23" s="26"/>
      <c r="AK23" s="26"/>
    </row>
    <row r="24" spans="1:37" ht="16.5" x14ac:dyDescent="0.3">
      <c r="A24" s="6">
        <v>22</v>
      </c>
      <c r="B24" s="48">
        <f t="shared" ca="1" si="6"/>
        <v>11247</v>
      </c>
      <c r="C24" s="49">
        <f t="shared" ca="1" si="7"/>
        <v>6648</v>
      </c>
      <c r="D24" s="50">
        <f t="shared" ca="1" si="8"/>
        <v>6648</v>
      </c>
      <c r="E24" s="81"/>
      <c r="AB24" s="26">
        <f t="shared" ca="1" si="11"/>
        <v>0.4153084322822197</v>
      </c>
      <c r="AC24" s="37">
        <v>22</v>
      </c>
      <c r="AD24" s="37">
        <v>22</v>
      </c>
      <c r="AE24" s="37">
        <f t="shared" ca="1" si="12"/>
        <v>462</v>
      </c>
      <c r="AF24" s="57">
        <f t="shared" ca="1" si="13"/>
        <v>14.389739690429753</v>
      </c>
      <c r="AG24" s="26">
        <f t="shared" ca="1" si="14"/>
        <v>6648</v>
      </c>
      <c r="AH24" s="26"/>
      <c r="AI24" s="96"/>
      <c r="AJ24" s="26"/>
      <c r="AK24" s="26"/>
    </row>
    <row r="25" spans="1:37" ht="16.5" x14ac:dyDescent="0.3">
      <c r="A25" s="6">
        <v>23</v>
      </c>
      <c r="B25" s="48">
        <f t="shared" ca="1" si="6"/>
        <v>3861</v>
      </c>
      <c r="C25" s="49">
        <f t="shared" ca="1" si="7"/>
        <v>6861</v>
      </c>
      <c r="D25" s="50">
        <f t="shared" ca="1" si="8"/>
        <v>7775</v>
      </c>
      <c r="E25" s="81"/>
      <c r="AB25" s="26">
        <f t="shared" ca="1" si="11"/>
        <v>0.88071243622156647</v>
      </c>
      <c r="AC25" s="37">
        <v>23</v>
      </c>
      <c r="AD25" s="37">
        <v>23</v>
      </c>
      <c r="AE25" s="37">
        <f t="shared" ca="1" si="12"/>
        <v>477</v>
      </c>
      <c r="AF25" s="57">
        <f t="shared" ca="1" si="13"/>
        <v>16.298898790753647</v>
      </c>
      <c r="AG25" s="26">
        <f t="shared" ca="1" si="14"/>
        <v>7775</v>
      </c>
      <c r="AH25" s="26"/>
      <c r="AI25" s="96"/>
      <c r="AJ25" s="26"/>
      <c r="AK25" s="26"/>
    </row>
    <row r="26" spans="1:37" ht="16.5" x14ac:dyDescent="0.3">
      <c r="A26" s="6">
        <v>24</v>
      </c>
      <c r="B26" s="48">
        <f t="shared" ca="1" si="6"/>
        <v>10352</v>
      </c>
      <c r="C26" s="49">
        <f t="shared" ca="1" si="7"/>
        <v>7775</v>
      </c>
      <c r="D26" s="50">
        <f t="shared" ca="1" si="8"/>
        <v>8048</v>
      </c>
      <c r="E26" s="81"/>
      <c r="AB26" s="26">
        <f t="shared" ca="1" si="11"/>
        <v>0.45848402354085449</v>
      </c>
      <c r="AC26" s="37">
        <v>25</v>
      </c>
      <c r="AD26" s="37">
        <v>24</v>
      </c>
      <c r="AE26" s="37">
        <f t="shared" ca="1" si="12"/>
        <v>492</v>
      </c>
      <c r="AF26" s="57">
        <f t="shared" ca="1" si="13"/>
        <v>16.35749020548359</v>
      </c>
      <c r="AG26" s="26">
        <f t="shared" ca="1" si="14"/>
        <v>8048</v>
      </c>
      <c r="AH26" s="26"/>
      <c r="AI26" s="96"/>
      <c r="AJ26" s="26"/>
      <c r="AK26" s="26"/>
    </row>
    <row r="27" spans="1:37" ht="16.5" x14ac:dyDescent="0.3">
      <c r="A27" s="6">
        <v>25</v>
      </c>
      <c r="B27" s="48">
        <f t="shared" ca="1" si="6"/>
        <v>7296</v>
      </c>
      <c r="C27" s="49">
        <f t="shared" ca="1" si="7"/>
        <v>6324</v>
      </c>
      <c r="D27" s="50">
        <f t="shared" ca="1" si="8"/>
        <v>9282</v>
      </c>
      <c r="E27" s="95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26">
        <f t="shared" ca="1" si="11"/>
        <v>0.63762767121940211</v>
      </c>
      <c r="AC27" s="37">
        <v>21</v>
      </c>
      <c r="AD27" s="37">
        <v>25</v>
      </c>
      <c r="AE27" s="37">
        <f t="shared" ca="1" si="12"/>
        <v>507</v>
      </c>
      <c r="AF27" s="57">
        <f t="shared" ca="1" si="13"/>
        <v>18.307546014228421</v>
      </c>
      <c r="AG27" s="26">
        <f t="shared" ca="1" si="14"/>
        <v>9282</v>
      </c>
      <c r="AH27" s="26"/>
      <c r="AI27" s="96"/>
      <c r="AJ27" s="26"/>
      <c r="AK27" s="26"/>
    </row>
    <row r="28" spans="1:37" ht="16.5" x14ac:dyDescent="0.3">
      <c r="A28" s="6">
        <v>26</v>
      </c>
      <c r="B28" s="48">
        <f t="shared" ca="1" si="6"/>
        <v>9214</v>
      </c>
      <c r="C28" s="49">
        <f t="shared" ca="1" si="7"/>
        <v>8182</v>
      </c>
      <c r="D28" s="50">
        <f t="shared" ca="1" si="8"/>
        <v>5401</v>
      </c>
      <c r="E28" s="95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26">
        <f t="shared" ca="1" si="11"/>
        <v>0.60300577402952937</v>
      </c>
      <c r="AC28" s="37">
        <v>27</v>
      </c>
      <c r="AD28" s="37">
        <v>26</v>
      </c>
      <c r="AE28" s="37">
        <f t="shared" ca="1" si="12"/>
        <v>522</v>
      </c>
      <c r="AF28" s="57">
        <f t="shared" ca="1" si="13"/>
        <v>10.347435307047668</v>
      </c>
      <c r="AG28" s="26">
        <f t="shared" ca="1" si="14"/>
        <v>5401</v>
      </c>
      <c r="AH28" s="26"/>
      <c r="AI28" s="96"/>
      <c r="AJ28" s="26"/>
      <c r="AK28" s="26"/>
    </row>
    <row r="29" spans="1:37" ht="16.5" x14ac:dyDescent="0.3">
      <c r="A29" s="6">
        <v>27</v>
      </c>
      <c r="B29" s="48">
        <f t="shared" ca="1" si="6"/>
        <v>10530</v>
      </c>
      <c r="C29" s="49">
        <f t="shared" ca="1" si="7"/>
        <v>8048</v>
      </c>
      <c r="D29" s="50">
        <f t="shared" ca="1" si="8"/>
        <v>7296</v>
      </c>
      <c r="E29" s="95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26">
        <f t="shared" ca="1" si="11"/>
        <v>0.36636358997761254</v>
      </c>
      <c r="AC29" s="37">
        <v>26</v>
      </c>
      <c r="AD29" s="37">
        <v>27</v>
      </c>
      <c r="AE29" s="37">
        <f t="shared" ca="1" si="12"/>
        <v>537</v>
      </c>
      <c r="AF29" s="57">
        <f t="shared" ca="1" si="13"/>
        <v>13.587348373982167</v>
      </c>
      <c r="AG29" s="26">
        <f t="shared" ca="1" si="14"/>
        <v>7296</v>
      </c>
      <c r="AH29" s="26"/>
      <c r="AI29" s="96"/>
      <c r="AJ29" s="26"/>
      <c r="AK29" s="26"/>
    </row>
    <row r="30" spans="1:37" ht="16.5" x14ac:dyDescent="0.3">
      <c r="A30" s="6">
        <v>28</v>
      </c>
      <c r="B30" s="48">
        <f t="shared" ca="1" si="6"/>
        <v>6140</v>
      </c>
      <c r="C30" s="49">
        <f t="shared" ca="1" si="7"/>
        <v>9282</v>
      </c>
      <c r="D30" s="50">
        <f t="shared" ca="1" si="8"/>
        <v>8851</v>
      </c>
      <c r="E30" s="95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26">
        <f t="shared" ca="1" si="11"/>
        <v>0.74518007411761855</v>
      </c>
      <c r="AC30" s="37">
        <v>33</v>
      </c>
      <c r="AD30" s="37">
        <v>28</v>
      </c>
      <c r="AE30" s="37">
        <f t="shared" ca="1" si="12"/>
        <v>552</v>
      </c>
      <c r="AF30" s="57">
        <f t="shared" ca="1" si="13"/>
        <v>16.034851245889495</v>
      </c>
      <c r="AG30" s="26">
        <f t="shared" ca="1" si="14"/>
        <v>8851</v>
      </c>
      <c r="AH30" s="26"/>
      <c r="AI30" s="96"/>
      <c r="AJ30" s="26"/>
      <c r="AK30" s="26"/>
    </row>
    <row r="31" spans="1:37" ht="16.5" x14ac:dyDescent="0.3">
      <c r="A31" s="6">
        <v>29</v>
      </c>
      <c r="B31" s="48">
        <f t="shared" ca="1" si="6"/>
        <v>5401</v>
      </c>
      <c r="C31" s="49">
        <f t="shared" ca="1" si="7"/>
        <v>9434</v>
      </c>
      <c r="D31" s="50">
        <f t="shared" ca="1" si="8"/>
        <v>9214</v>
      </c>
      <c r="E31" s="95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26">
        <f t="shared" ca="1" si="11"/>
        <v>0.64489079644170211</v>
      </c>
      <c r="AC31" s="37">
        <v>34</v>
      </c>
      <c r="AD31" s="37">
        <v>29</v>
      </c>
      <c r="AE31" s="37">
        <f t="shared" ca="1" si="12"/>
        <v>567</v>
      </c>
      <c r="AF31" s="57">
        <f t="shared" ca="1" si="13"/>
        <v>16.251318792362021</v>
      </c>
      <c r="AG31" s="26">
        <f t="shared" ca="1" si="14"/>
        <v>9214</v>
      </c>
      <c r="AH31" s="26"/>
      <c r="AI31" s="96"/>
      <c r="AJ31" s="26"/>
      <c r="AK31" s="26"/>
    </row>
    <row r="32" spans="1:37" ht="16.5" x14ac:dyDescent="0.3">
      <c r="A32" s="6">
        <v>30</v>
      </c>
      <c r="B32" s="48">
        <f t="shared" ca="1" si="6"/>
        <v>3307</v>
      </c>
      <c r="C32" s="49">
        <f t="shared" ca="1" si="7"/>
        <v>8546</v>
      </c>
      <c r="D32" s="50">
        <f t="shared" ca="1" si="8"/>
        <v>10479</v>
      </c>
      <c r="E32" s="95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26">
        <f t="shared" ca="1" si="11"/>
        <v>0.9018060270815963</v>
      </c>
      <c r="AC32" s="37">
        <v>28</v>
      </c>
      <c r="AD32" s="37">
        <v>30</v>
      </c>
      <c r="AE32" s="37">
        <f t="shared" ca="1" si="12"/>
        <v>582</v>
      </c>
      <c r="AF32" s="57">
        <f t="shared" ca="1" si="13"/>
        <v>18.005016374649198</v>
      </c>
      <c r="AG32" s="26">
        <f t="shared" ca="1" si="14"/>
        <v>10479</v>
      </c>
      <c r="AH32" s="26"/>
      <c r="AI32" s="96"/>
      <c r="AJ32" s="26"/>
      <c r="AK32" s="26"/>
    </row>
    <row r="33" spans="1:37" ht="16.5" x14ac:dyDescent="0.3">
      <c r="A33" s="6">
        <v>31</v>
      </c>
      <c r="B33" s="48">
        <f t="shared" ca="1" si="6"/>
        <v>16997</v>
      </c>
      <c r="C33" s="49">
        <f t="shared" ca="1" si="7"/>
        <v>9195</v>
      </c>
      <c r="D33" s="50">
        <f t="shared" ca="1" si="8"/>
        <v>8182</v>
      </c>
      <c r="E33" s="95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26">
        <f t="shared" ca="1" si="11"/>
        <v>0.15694680129903193</v>
      </c>
      <c r="AC33" s="37">
        <v>30</v>
      </c>
      <c r="AD33" s="37">
        <v>31</v>
      </c>
      <c r="AE33" s="37">
        <f t="shared" ca="1" si="12"/>
        <v>597</v>
      </c>
      <c r="AF33" s="57">
        <f t="shared" ca="1" si="13"/>
        <v>13.704919182569681</v>
      </c>
      <c r="AG33" s="26">
        <f t="shared" ca="1" si="14"/>
        <v>8182</v>
      </c>
      <c r="AH33" s="26"/>
      <c r="AI33" s="96"/>
      <c r="AJ33" s="26"/>
      <c r="AK33" s="26"/>
    </row>
    <row r="34" spans="1:37" ht="16.5" x14ac:dyDescent="0.3">
      <c r="A34" s="6">
        <v>32</v>
      </c>
      <c r="B34" s="48">
        <f t="shared" ca="1" si="6"/>
        <v>15634</v>
      </c>
      <c r="C34" s="49">
        <f t="shared" ca="1" si="7"/>
        <v>8851</v>
      </c>
      <c r="D34" s="50">
        <f t="shared" ca="1" si="8"/>
        <v>8546</v>
      </c>
      <c r="E34" s="95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26">
        <f t="shared" ca="1" si="11"/>
        <v>5.9425037794858748E-2</v>
      </c>
      <c r="AC34" s="37">
        <v>29</v>
      </c>
      <c r="AD34" s="37">
        <v>32</v>
      </c>
      <c r="AE34" s="37">
        <f t="shared" ca="1" si="12"/>
        <v>612</v>
      </c>
      <c r="AF34" s="57">
        <f t="shared" ca="1" si="13"/>
        <v>13.963236925619766</v>
      </c>
      <c r="AG34" s="26">
        <f t="shared" ca="1" si="14"/>
        <v>8546</v>
      </c>
      <c r="AH34" s="26"/>
      <c r="AI34" s="96"/>
      <c r="AJ34" s="26"/>
      <c r="AK34" s="26"/>
    </row>
    <row r="35" spans="1:37" ht="16.5" x14ac:dyDescent="0.3">
      <c r="A35" s="6">
        <v>33</v>
      </c>
      <c r="B35" s="48">
        <f t="shared" ref="B35:B66" ca="1" si="15">INDEX($AG$3:$AG$77,RANK(AB35,$AB$3:$AB$77))</f>
        <v>9195</v>
      </c>
      <c r="C35" s="49">
        <f t="shared" ref="C35:C66" ca="1" si="16">SMALL($AG$3:$AG$77,AC35)</f>
        <v>9195</v>
      </c>
      <c r="D35" s="50">
        <f t="shared" ref="D35:D66" ca="1" si="17">AG35</f>
        <v>9195</v>
      </c>
      <c r="E35" s="95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26">
        <f t="shared" ref="AB35:AB66" ca="1" si="18">RAND()</f>
        <v>0.44574950388833245</v>
      </c>
      <c r="AC35" s="37">
        <v>31</v>
      </c>
      <c r="AD35" s="37">
        <v>33</v>
      </c>
      <c r="AE35" s="37">
        <f t="shared" ref="AE35:AE66" ca="1" si="19">INT($AH$1+$AI$1*AD35)</f>
        <v>627</v>
      </c>
      <c r="AF35" s="57">
        <f t="shared" ref="AF35:AF66" ca="1" si="20">(((IF(MOD(AD35,5)&lt;&gt;0,MOD(AD35,5),5))+12)+_xlfn.NORM.S.INV(RAND()))</f>
        <v>14.665743983774494</v>
      </c>
      <c r="AG35" s="26">
        <f t="shared" ref="AG35:AG66" ca="1" si="21">ROUND(AE35*AF35,0)</f>
        <v>9195</v>
      </c>
      <c r="AH35" s="26"/>
      <c r="AI35" s="96"/>
      <c r="AJ35" s="26"/>
      <c r="AK35" s="26"/>
    </row>
    <row r="36" spans="1:37" ht="16.5" x14ac:dyDescent="0.3">
      <c r="A36" s="6">
        <v>34</v>
      </c>
      <c r="B36" s="48">
        <f t="shared" ca="1" si="15"/>
        <v>17220</v>
      </c>
      <c r="C36" s="49">
        <f t="shared" ca="1" si="16"/>
        <v>9214</v>
      </c>
      <c r="D36" s="50">
        <f t="shared" ca="1" si="17"/>
        <v>10352</v>
      </c>
      <c r="E36" s="95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26">
        <f t="shared" ca="1" si="18"/>
        <v>0.15810888565568182</v>
      </c>
      <c r="AC36" s="37">
        <v>32</v>
      </c>
      <c r="AD36" s="37">
        <v>34</v>
      </c>
      <c r="AE36" s="37">
        <f t="shared" ca="1" si="19"/>
        <v>642</v>
      </c>
      <c r="AF36" s="57">
        <f t="shared" ca="1" si="20"/>
        <v>16.124466021690619</v>
      </c>
      <c r="AG36" s="26">
        <f t="shared" ca="1" si="21"/>
        <v>10352</v>
      </c>
      <c r="AH36" s="26"/>
      <c r="AI36" s="96"/>
      <c r="AJ36" s="26"/>
      <c r="AK36" s="26"/>
    </row>
    <row r="37" spans="1:37" ht="16.5" x14ac:dyDescent="0.3">
      <c r="A37" s="6">
        <v>35</v>
      </c>
      <c r="B37" s="48">
        <f t="shared" ca="1" si="15"/>
        <v>14288</v>
      </c>
      <c r="C37" s="49">
        <f t="shared" ca="1" si="16"/>
        <v>9779</v>
      </c>
      <c r="D37" s="50">
        <f t="shared" ca="1" si="17"/>
        <v>10633</v>
      </c>
      <c r="E37" s="95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26">
        <f t="shared" ca="1" si="18"/>
        <v>0.3612561248524806</v>
      </c>
      <c r="AC37" s="37">
        <v>35</v>
      </c>
      <c r="AD37" s="37">
        <v>35</v>
      </c>
      <c r="AE37" s="37">
        <f t="shared" ca="1" si="19"/>
        <v>657</v>
      </c>
      <c r="AF37" s="57">
        <f t="shared" ca="1" si="20"/>
        <v>16.183444161489735</v>
      </c>
      <c r="AG37" s="26">
        <f t="shared" ca="1" si="21"/>
        <v>10633</v>
      </c>
      <c r="AH37" s="26"/>
      <c r="AI37" s="96"/>
      <c r="AJ37" s="26"/>
      <c r="AK37" s="26"/>
    </row>
    <row r="38" spans="1:37" ht="16.5" x14ac:dyDescent="0.3">
      <c r="A38" s="6">
        <v>36</v>
      </c>
      <c r="B38" s="48">
        <f t="shared" ca="1" si="15"/>
        <v>15416</v>
      </c>
      <c r="C38" s="49">
        <f t="shared" ca="1" si="16"/>
        <v>10479</v>
      </c>
      <c r="D38" s="50">
        <f t="shared" ca="1" si="17"/>
        <v>9195</v>
      </c>
      <c r="E38" s="95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26">
        <f t="shared" ca="1" si="18"/>
        <v>0.26579318389691409</v>
      </c>
      <c r="AC38" s="37">
        <v>39</v>
      </c>
      <c r="AD38" s="37">
        <v>36</v>
      </c>
      <c r="AE38" s="37">
        <f t="shared" ca="1" si="19"/>
        <v>672</v>
      </c>
      <c r="AF38" s="57">
        <f t="shared" ca="1" si="20"/>
        <v>13.682731113218697</v>
      </c>
      <c r="AG38" s="26">
        <f t="shared" ca="1" si="21"/>
        <v>9195</v>
      </c>
      <c r="AH38" s="26"/>
      <c r="AI38" s="96"/>
      <c r="AJ38" s="26"/>
      <c r="AK38" s="26"/>
    </row>
    <row r="39" spans="1:37" ht="16.5" x14ac:dyDescent="0.3">
      <c r="A39" s="6">
        <v>37</v>
      </c>
      <c r="B39" s="48">
        <f t="shared" ca="1" si="15"/>
        <v>8851</v>
      </c>
      <c r="C39" s="49">
        <f t="shared" ca="1" si="16"/>
        <v>10049</v>
      </c>
      <c r="D39" s="50">
        <f t="shared" ca="1" si="17"/>
        <v>9779</v>
      </c>
      <c r="E39" s="95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26">
        <f t="shared" ca="1" si="18"/>
        <v>0.6198235397236711</v>
      </c>
      <c r="AC39" s="37">
        <v>36</v>
      </c>
      <c r="AD39" s="37">
        <v>37</v>
      </c>
      <c r="AE39" s="37">
        <f t="shared" ca="1" si="19"/>
        <v>687</v>
      </c>
      <c r="AF39" s="57">
        <f t="shared" ca="1" si="20"/>
        <v>14.234114060332429</v>
      </c>
      <c r="AG39" s="26">
        <f t="shared" ca="1" si="21"/>
        <v>9779</v>
      </c>
      <c r="AH39" s="26"/>
      <c r="AI39" s="96"/>
      <c r="AJ39" s="26"/>
      <c r="AK39" s="26"/>
    </row>
    <row r="40" spans="1:37" ht="16.5" x14ac:dyDescent="0.3">
      <c r="A40" s="6">
        <v>38</v>
      </c>
      <c r="B40" s="48">
        <f t="shared" ca="1" si="15"/>
        <v>9195</v>
      </c>
      <c r="C40" s="49">
        <f t="shared" ca="1" si="16"/>
        <v>10352</v>
      </c>
      <c r="D40" s="50">
        <f t="shared" ca="1" si="17"/>
        <v>10454</v>
      </c>
      <c r="E40" s="95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26">
        <f t="shared" ca="1" si="18"/>
        <v>0.47302525682136809</v>
      </c>
      <c r="AC40" s="37">
        <v>37</v>
      </c>
      <c r="AD40" s="37">
        <v>38</v>
      </c>
      <c r="AE40" s="37">
        <f t="shared" ca="1" si="19"/>
        <v>702</v>
      </c>
      <c r="AF40" s="57">
        <f t="shared" ca="1" si="20"/>
        <v>14.891870278588382</v>
      </c>
      <c r="AG40" s="26">
        <f t="shared" ca="1" si="21"/>
        <v>10454</v>
      </c>
      <c r="AH40" s="26"/>
      <c r="AI40" s="96"/>
      <c r="AJ40" s="26"/>
      <c r="AK40" s="26"/>
    </row>
    <row r="41" spans="1:37" ht="16.5" x14ac:dyDescent="0.3">
      <c r="A41" s="6">
        <v>39</v>
      </c>
      <c r="B41" s="48">
        <f t="shared" ca="1" si="15"/>
        <v>15275</v>
      </c>
      <c r="C41" s="49">
        <f t="shared" ca="1" si="16"/>
        <v>10454</v>
      </c>
      <c r="D41" s="50">
        <f t="shared" ca="1" si="17"/>
        <v>11247</v>
      </c>
      <c r="E41" s="95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26">
        <f t="shared" ca="1" si="18"/>
        <v>0.29401918849971009</v>
      </c>
      <c r="AC41" s="37">
        <v>38</v>
      </c>
      <c r="AD41" s="37">
        <v>39</v>
      </c>
      <c r="AE41" s="37">
        <f t="shared" ca="1" si="19"/>
        <v>717</v>
      </c>
      <c r="AF41" s="57">
        <f t="shared" ca="1" si="20"/>
        <v>15.68654112817395</v>
      </c>
      <c r="AG41" s="26">
        <f t="shared" ca="1" si="21"/>
        <v>11247</v>
      </c>
      <c r="AH41" s="26"/>
      <c r="AI41" s="96"/>
      <c r="AJ41" s="26"/>
      <c r="AK41" s="26"/>
    </row>
    <row r="42" spans="1:37" ht="16.5" x14ac:dyDescent="0.3">
      <c r="A42" s="6">
        <v>40</v>
      </c>
      <c r="B42" s="48">
        <f t="shared" ca="1" si="15"/>
        <v>6648</v>
      </c>
      <c r="C42" s="49">
        <f t="shared" ca="1" si="16"/>
        <v>10633</v>
      </c>
      <c r="D42" s="50">
        <f t="shared" ca="1" si="17"/>
        <v>11646</v>
      </c>
      <c r="E42" s="95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26">
        <f t="shared" ca="1" si="18"/>
        <v>0.70076729470942956</v>
      </c>
      <c r="AC42" s="37">
        <v>41</v>
      </c>
      <c r="AD42" s="37">
        <v>40</v>
      </c>
      <c r="AE42" s="37">
        <f t="shared" ca="1" si="19"/>
        <v>732</v>
      </c>
      <c r="AF42" s="57">
        <f t="shared" ca="1" si="20"/>
        <v>15.909631464202878</v>
      </c>
      <c r="AG42" s="26">
        <f t="shared" ca="1" si="21"/>
        <v>11646</v>
      </c>
      <c r="AH42" s="26"/>
      <c r="AI42" s="96"/>
      <c r="AJ42" s="26"/>
      <c r="AK42" s="26"/>
    </row>
    <row r="43" spans="1:37" ht="16.5" x14ac:dyDescent="0.3">
      <c r="A43" s="6">
        <v>41</v>
      </c>
      <c r="B43" s="48">
        <f t="shared" ca="1" si="15"/>
        <v>2678</v>
      </c>
      <c r="C43" s="49">
        <f t="shared" ca="1" si="16"/>
        <v>10530</v>
      </c>
      <c r="D43" s="50">
        <f t="shared" ca="1" si="17"/>
        <v>9434</v>
      </c>
      <c r="E43" s="95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26">
        <f t="shared" ca="1" si="18"/>
        <v>0.97115292795613994</v>
      </c>
      <c r="AC43" s="37">
        <v>40</v>
      </c>
      <c r="AD43" s="37">
        <v>41</v>
      </c>
      <c r="AE43" s="37">
        <f t="shared" ca="1" si="19"/>
        <v>747</v>
      </c>
      <c r="AF43" s="57">
        <f t="shared" ca="1" si="20"/>
        <v>12.629125185684673</v>
      </c>
      <c r="AG43" s="26">
        <f t="shared" ca="1" si="21"/>
        <v>9434</v>
      </c>
      <c r="AH43" s="26"/>
      <c r="AI43" s="96"/>
      <c r="AJ43" s="26"/>
      <c r="AK43" s="26"/>
    </row>
    <row r="44" spans="1:37" ht="16.5" x14ac:dyDescent="0.3">
      <c r="A44" s="6">
        <v>42</v>
      </c>
      <c r="B44" s="48">
        <f t="shared" ca="1" si="15"/>
        <v>3119</v>
      </c>
      <c r="C44" s="49">
        <f t="shared" ca="1" si="16"/>
        <v>11580</v>
      </c>
      <c r="D44" s="50">
        <f t="shared" ca="1" si="17"/>
        <v>10049</v>
      </c>
      <c r="E44" s="95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26">
        <f t="shared" ca="1" si="18"/>
        <v>0.91037291324339498</v>
      </c>
      <c r="AC44" s="37">
        <v>46</v>
      </c>
      <c r="AD44" s="37">
        <v>42</v>
      </c>
      <c r="AE44" s="37">
        <f t="shared" ca="1" si="19"/>
        <v>762</v>
      </c>
      <c r="AF44" s="57">
        <f t="shared" ca="1" si="20"/>
        <v>13.188249507184592</v>
      </c>
      <c r="AG44" s="26">
        <f t="shared" ca="1" si="21"/>
        <v>10049</v>
      </c>
      <c r="AH44" s="26"/>
      <c r="AI44" s="96"/>
      <c r="AJ44" s="26"/>
      <c r="AK44" s="26"/>
    </row>
    <row r="45" spans="1:37" ht="16.5" x14ac:dyDescent="0.3">
      <c r="A45" s="6">
        <v>43</v>
      </c>
      <c r="B45" s="48">
        <f t="shared" ca="1" si="15"/>
        <v>11646</v>
      </c>
      <c r="C45" s="49">
        <f t="shared" ca="1" si="16"/>
        <v>11247</v>
      </c>
      <c r="D45" s="50">
        <f t="shared" ca="1" si="17"/>
        <v>10530</v>
      </c>
      <c r="E45" s="9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26">
        <f t="shared" ca="1" si="18"/>
        <v>0.40307289380729627</v>
      </c>
      <c r="AC45" s="37">
        <v>44</v>
      </c>
      <c r="AD45" s="37">
        <v>43</v>
      </c>
      <c r="AE45" s="37">
        <f t="shared" ca="1" si="19"/>
        <v>777</v>
      </c>
      <c r="AF45" s="57">
        <f t="shared" ca="1" si="20"/>
        <v>13.552309362122397</v>
      </c>
      <c r="AG45" s="26">
        <f t="shared" ca="1" si="21"/>
        <v>10530</v>
      </c>
      <c r="AH45" s="26"/>
      <c r="AI45" s="96"/>
      <c r="AJ45" s="26"/>
      <c r="AK45" s="26"/>
    </row>
    <row r="46" spans="1:37" ht="16.5" x14ac:dyDescent="0.3">
      <c r="A46" s="6">
        <v>44</v>
      </c>
      <c r="B46" s="48">
        <f t="shared" ca="1" si="15"/>
        <v>3012</v>
      </c>
      <c r="C46" s="49">
        <f t="shared" ca="1" si="16"/>
        <v>11455</v>
      </c>
      <c r="D46" s="50">
        <f t="shared" ca="1" si="17"/>
        <v>11455</v>
      </c>
      <c r="E46" s="95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26">
        <f t="shared" ca="1" si="18"/>
        <v>0.96079391229636635</v>
      </c>
      <c r="AC46" s="34">
        <v>45</v>
      </c>
      <c r="AD46" s="37">
        <v>44</v>
      </c>
      <c r="AE46" s="37">
        <f t="shared" ca="1" si="19"/>
        <v>792</v>
      </c>
      <c r="AF46" s="57">
        <f t="shared" ca="1" si="20"/>
        <v>14.46322239223476</v>
      </c>
      <c r="AG46" s="26">
        <f t="shared" ca="1" si="21"/>
        <v>11455</v>
      </c>
      <c r="AH46" s="26"/>
      <c r="AI46" s="96"/>
      <c r="AJ46" s="26"/>
      <c r="AK46" s="26"/>
    </row>
    <row r="47" spans="1:37" ht="16.5" x14ac:dyDescent="0.3">
      <c r="A47" s="6">
        <v>45</v>
      </c>
      <c r="B47" s="48">
        <f t="shared" ca="1" si="15"/>
        <v>8546</v>
      </c>
      <c r="C47" s="49">
        <f t="shared" ca="1" si="16"/>
        <v>11646</v>
      </c>
      <c r="D47" s="50">
        <f t="shared" ca="1" si="17"/>
        <v>14288</v>
      </c>
      <c r="E47" s="95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26">
        <f t="shared" ca="1" si="18"/>
        <v>0.50488392058502141</v>
      </c>
      <c r="AC47" s="37">
        <v>47</v>
      </c>
      <c r="AD47" s="37">
        <v>45</v>
      </c>
      <c r="AE47" s="37">
        <f t="shared" ca="1" si="19"/>
        <v>807</v>
      </c>
      <c r="AF47" s="57">
        <f t="shared" ca="1" si="20"/>
        <v>17.704914565689489</v>
      </c>
      <c r="AG47" s="26">
        <f t="shared" ca="1" si="21"/>
        <v>14288</v>
      </c>
      <c r="AH47" s="26"/>
      <c r="AI47" s="96"/>
      <c r="AJ47" s="26"/>
      <c r="AK47" s="26"/>
    </row>
    <row r="48" spans="1:37" ht="16.5" x14ac:dyDescent="0.3">
      <c r="A48" s="6">
        <v>46</v>
      </c>
      <c r="B48" s="48">
        <f t="shared" ca="1" si="15"/>
        <v>2413</v>
      </c>
      <c r="C48" s="49">
        <f t="shared" ca="1" si="16"/>
        <v>12560</v>
      </c>
      <c r="D48" s="50">
        <f t="shared" ca="1" si="17"/>
        <v>11580</v>
      </c>
      <c r="E48" s="95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26">
        <f t="shared" ca="1" si="18"/>
        <v>0.98204134196181825</v>
      </c>
      <c r="AC48" s="37">
        <v>48</v>
      </c>
      <c r="AD48" s="37">
        <v>46</v>
      </c>
      <c r="AE48" s="37">
        <f t="shared" ca="1" si="19"/>
        <v>822</v>
      </c>
      <c r="AF48" s="57">
        <f t="shared" ca="1" si="20"/>
        <v>14.087039070300246</v>
      </c>
      <c r="AG48" s="26">
        <f t="shared" ca="1" si="21"/>
        <v>11580</v>
      </c>
      <c r="AH48" s="26"/>
      <c r="AI48" s="96"/>
      <c r="AJ48" s="26"/>
      <c r="AK48" s="26"/>
    </row>
    <row r="49" spans="1:37" ht="16.5" x14ac:dyDescent="0.3">
      <c r="A49" s="6">
        <v>47</v>
      </c>
      <c r="B49" s="48">
        <f t="shared" ca="1" si="15"/>
        <v>18043</v>
      </c>
      <c r="C49" s="49">
        <f t="shared" ca="1" si="16"/>
        <v>10908</v>
      </c>
      <c r="D49" s="50">
        <f t="shared" ca="1" si="17"/>
        <v>11114</v>
      </c>
      <c r="E49" s="95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26">
        <f t="shared" ca="1" si="18"/>
        <v>0.20648774880677612</v>
      </c>
      <c r="AC49" s="37">
        <v>42</v>
      </c>
      <c r="AD49" s="37">
        <v>47</v>
      </c>
      <c r="AE49" s="37">
        <f t="shared" ca="1" si="19"/>
        <v>837</v>
      </c>
      <c r="AF49" s="57">
        <f t="shared" ca="1" si="20"/>
        <v>13.277819674915404</v>
      </c>
      <c r="AG49" s="26">
        <f t="shared" ca="1" si="21"/>
        <v>11114</v>
      </c>
      <c r="AH49" s="26"/>
      <c r="AI49" s="96"/>
      <c r="AJ49" s="26"/>
      <c r="AK49" s="26"/>
    </row>
    <row r="50" spans="1:37" ht="16.5" x14ac:dyDescent="0.3">
      <c r="A50" s="6">
        <v>48</v>
      </c>
      <c r="B50" s="48">
        <f t="shared" ca="1" si="15"/>
        <v>13856</v>
      </c>
      <c r="C50" s="49">
        <f t="shared" ca="1" si="16"/>
        <v>11114</v>
      </c>
      <c r="D50" s="50">
        <f t="shared" ca="1" si="17"/>
        <v>12560</v>
      </c>
      <c r="E50" s="95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26">
        <f t="shared" ca="1" si="18"/>
        <v>0.28603883095015592</v>
      </c>
      <c r="AC50" s="37">
        <v>43</v>
      </c>
      <c r="AD50" s="37">
        <v>48</v>
      </c>
      <c r="AE50" s="37">
        <f t="shared" ca="1" si="19"/>
        <v>852</v>
      </c>
      <c r="AF50" s="57">
        <f t="shared" ca="1" si="20"/>
        <v>14.742115205339339</v>
      </c>
      <c r="AG50" s="26">
        <f t="shared" ca="1" si="21"/>
        <v>12560</v>
      </c>
      <c r="AH50" s="26"/>
      <c r="AI50" s="96"/>
      <c r="AJ50" s="26"/>
      <c r="AK50" s="26"/>
    </row>
    <row r="51" spans="1:37" ht="16.5" x14ac:dyDescent="0.3">
      <c r="A51" s="6">
        <v>49</v>
      </c>
      <c r="B51" s="48">
        <f t="shared" ca="1" si="15"/>
        <v>10479</v>
      </c>
      <c r="C51" s="49">
        <f t="shared" ca="1" si="16"/>
        <v>13060</v>
      </c>
      <c r="D51" s="50">
        <f t="shared" ca="1" si="17"/>
        <v>13060</v>
      </c>
      <c r="E51" s="95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26">
        <f t="shared" ca="1" si="18"/>
        <v>0.58749800317606882</v>
      </c>
      <c r="AC51" s="37">
        <v>50</v>
      </c>
      <c r="AD51" s="37">
        <v>49</v>
      </c>
      <c r="AE51" s="37">
        <f t="shared" ca="1" si="19"/>
        <v>867</v>
      </c>
      <c r="AF51" s="57">
        <f t="shared" ca="1" si="20"/>
        <v>15.063161902036446</v>
      </c>
      <c r="AG51" s="26">
        <f t="shared" ca="1" si="21"/>
        <v>13060</v>
      </c>
      <c r="AH51" s="26"/>
      <c r="AI51" s="96"/>
      <c r="AJ51" s="26"/>
      <c r="AK51" s="26"/>
    </row>
    <row r="52" spans="1:37" ht="16.5" x14ac:dyDescent="0.3">
      <c r="A52" s="6">
        <v>50</v>
      </c>
      <c r="B52" s="48">
        <f t="shared" ca="1" si="15"/>
        <v>4655</v>
      </c>
      <c r="C52" s="49">
        <f t="shared" ca="1" si="16"/>
        <v>12803</v>
      </c>
      <c r="D52" s="50">
        <f t="shared" ca="1" si="17"/>
        <v>15275</v>
      </c>
      <c r="E52" s="95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26">
        <f t="shared" ca="1" si="18"/>
        <v>0.85900937183574821</v>
      </c>
      <c r="AC52" s="37">
        <v>49</v>
      </c>
      <c r="AD52" s="37">
        <v>50</v>
      </c>
      <c r="AE52" s="37">
        <f t="shared" ca="1" si="19"/>
        <v>882</v>
      </c>
      <c r="AF52" s="57">
        <f t="shared" ca="1" si="20"/>
        <v>17.319015418822428</v>
      </c>
      <c r="AG52" s="26">
        <f t="shared" ca="1" si="21"/>
        <v>15275</v>
      </c>
      <c r="AH52" s="26"/>
      <c r="AI52" s="96"/>
      <c r="AJ52" s="26"/>
      <c r="AK52" s="26"/>
    </row>
    <row r="53" spans="1:37" ht="16.5" x14ac:dyDescent="0.3">
      <c r="A53" s="6">
        <v>51</v>
      </c>
      <c r="B53" s="48">
        <f t="shared" ca="1" si="15"/>
        <v>10633</v>
      </c>
      <c r="C53" s="49">
        <f t="shared" ca="1" si="16"/>
        <v>13344</v>
      </c>
      <c r="D53" s="50">
        <f t="shared" ca="1" si="17"/>
        <v>10908</v>
      </c>
      <c r="E53" s="95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26">
        <f t="shared" ca="1" si="18"/>
        <v>0.45754518498376318</v>
      </c>
      <c r="AC53" s="37">
        <v>51</v>
      </c>
      <c r="AD53" s="37">
        <v>51</v>
      </c>
      <c r="AE53" s="37">
        <f t="shared" ca="1" si="19"/>
        <v>897</v>
      </c>
      <c r="AF53" s="57">
        <f t="shared" ca="1" si="20"/>
        <v>12.161054420212748</v>
      </c>
      <c r="AG53" s="26">
        <f t="shared" ca="1" si="21"/>
        <v>10908</v>
      </c>
      <c r="AH53" s="26"/>
      <c r="AI53" s="96"/>
      <c r="AJ53" s="26"/>
      <c r="AK53" s="26"/>
    </row>
    <row r="54" spans="1:37" ht="16.5" x14ac:dyDescent="0.3">
      <c r="A54" s="6">
        <v>52</v>
      </c>
      <c r="B54" s="48">
        <f t="shared" ca="1" si="15"/>
        <v>7775</v>
      </c>
      <c r="C54" s="49">
        <f t="shared" ca="1" si="16"/>
        <v>13856</v>
      </c>
      <c r="D54" s="50">
        <f t="shared" ca="1" si="17"/>
        <v>12803</v>
      </c>
      <c r="E54" s="95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26">
        <f t="shared" ca="1" si="18"/>
        <v>0.69723325263377856</v>
      </c>
      <c r="AC54" s="37">
        <v>54</v>
      </c>
      <c r="AD54" s="37">
        <v>52</v>
      </c>
      <c r="AE54" s="37">
        <f t="shared" ca="1" si="19"/>
        <v>912</v>
      </c>
      <c r="AF54" s="57">
        <f t="shared" ca="1" si="20"/>
        <v>14.038852396405604</v>
      </c>
      <c r="AG54" s="26">
        <f t="shared" ca="1" si="21"/>
        <v>12803</v>
      </c>
      <c r="AH54" s="26"/>
      <c r="AI54" s="96"/>
      <c r="AJ54" s="26"/>
      <c r="AK54" s="26"/>
    </row>
    <row r="55" spans="1:37" ht="16.5" x14ac:dyDescent="0.3">
      <c r="A55" s="6">
        <v>53</v>
      </c>
      <c r="B55" s="48">
        <f t="shared" ca="1" si="15"/>
        <v>6861</v>
      </c>
      <c r="C55" s="49">
        <f t="shared" ca="1" si="16"/>
        <v>13751</v>
      </c>
      <c r="D55" s="50">
        <f t="shared" ca="1" si="17"/>
        <v>13344</v>
      </c>
      <c r="E55" s="95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26">
        <f t="shared" ca="1" si="18"/>
        <v>0.72463300383029938</v>
      </c>
      <c r="AC55" s="37">
        <v>53</v>
      </c>
      <c r="AD55" s="37">
        <v>53</v>
      </c>
      <c r="AE55" s="37">
        <f t="shared" ca="1" si="19"/>
        <v>927</v>
      </c>
      <c r="AF55" s="57">
        <f t="shared" ca="1" si="20"/>
        <v>14.395216367145323</v>
      </c>
      <c r="AG55" s="26">
        <f t="shared" ca="1" si="21"/>
        <v>13344</v>
      </c>
      <c r="AH55" s="26"/>
      <c r="AI55" s="26"/>
      <c r="AJ55" s="26"/>
      <c r="AK55" s="26"/>
    </row>
    <row r="56" spans="1:37" ht="16.5" x14ac:dyDescent="0.3">
      <c r="A56" s="6">
        <v>54</v>
      </c>
      <c r="B56" s="48">
        <f t="shared" ca="1" si="15"/>
        <v>9282</v>
      </c>
      <c r="C56" s="49">
        <f t="shared" ca="1" si="16"/>
        <v>13705</v>
      </c>
      <c r="D56" s="50">
        <f t="shared" ca="1" si="17"/>
        <v>13856</v>
      </c>
      <c r="E56" s="95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26">
        <f t="shared" ca="1" si="18"/>
        <v>0.66725048198089554</v>
      </c>
      <c r="AC56" s="37">
        <v>52</v>
      </c>
      <c r="AD56" s="37">
        <v>54</v>
      </c>
      <c r="AE56" s="37">
        <f t="shared" ca="1" si="19"/>
        <v>942</v>
      </c>
      <c r="AF56" s="57">
        <f t="shared" ca="1" si="20"/>
        <v>14.708797222690837</v>
      </c>
      <c r="AG56" s="26">
        <f t="shared" ca="1" si="21"/>
        <v>13856</v>
      </c>
      <c r="AH56" s="26"/>
      <c r="AI56" s="26"/>
      <c r="AJ56" s="26"/>
      <c r="AK56" s="26"/>
    </row>
    <row r="57" spans="1:37" ht="16.5" x14ac:dyDescent="0.3">
      <c r="A57" s="6">
        <v>55</v>
      </c>
      <c r="B57" s="48">
        <f t="shared" ca="1" si="15"/>
        <v>4898</v>
      </c>
      <c r="C57" s="49">
        <f t="shared" ca="1" si="16"/>
        <v>14288</v>
      </c>
      <c r="D57" s="50">
        <f t="shared" ca="1" si="17"/>
        <v>15416</v>
      </c>
      <c r="E57" s="95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26">
        <f t="shared" ca="1" si="18"/>
        <v>0.83373338246566786</v>
      </c>
      <c r="AC57" s="37">
        <v>55</v>
      </c>
      <c r="AD57" s="37">
        <v>55</v>
      </c>
      <c r="AE57" s="37">
        <f t="shared" ca="1" si="19"/>
        <v>957</v>
      </c>
      <c r="AF57" s="57">
        <f t="shared" ca="1" si="20"/>
        <v>16.108940251411166</v>
      </c>
      <c r="AG57" s="26">
        <f t="shared" ca="1" si="21"/>
        <v>15416</v>
      </c>
      <c r="AH57" s="26"/>
      <c r="AI57" s="26"/>
      <c r="AJ57" s="26"/>
      <c r="AK57" s="26"/>
    </row>
    <row r="58" spans="1:37" ht="16.5" x14ac:dyDescent="0.3">
      <c r="A58" s="6">
        <v>56</v>
      </c>
      <c r="B58" s="48">
        <f t="shared" ca="1" si="15"/>
        <v>4799</v>
      </c>
      <c r="C58" s="49">
        <f t="shared" ca="1" si="16"/>
        <v>14344</v>
      </c>
      <c r="D58" s="50">
        <f t="shared" ca="1" si="17"/>
        <v>13751</v>
      </c>
      <c r="E58" s="81"/>
      <c r="AB58" s="26">
        <f t="shared" ca="1" si="18"/>
        <v>0.77274922675659896</v>
      </c>
      <c r="AC58" s="37">
        <v>56</v>
      </c>
      <c r="AD58" s="37">
        <v>56</v>
      </c>
      <c r="AE58" s="37">
        <f t="shared" ca="1" si="19"/>
        <v>972</v>
      </c>
      <c r="AF58" s="57">
        <f t="shared" ca="1" si="20"/>
        <v>14.14722202265092</v>
      </c>
      <c r="AG58" s="26">
        <f t="shared" ca="1" si="21"/>
        <v>13751</v>
      </c>
      <c r="AH58" s="26"/>
      <c r="AI58" s="26"/>
      <c r="AJ58" s="26"/>
      <c r="AK58" s="26"/>
    </row>
    <row r="59" spans="1:37" ht="16.5" x14ac:dyDescent="0.3">
      <c r="A59" s="6">
        <v>57</v>
      </c>
      <c r="B59" s="48">
        <f t="shared" ca="1" si="15"/>
        <v>8048</v>
      </c>
      <c r="C59" s="49">
        <f t="shared" ca="1" si="16"/>
        <v>15014</v>
      </c>
      <c r="D59" s="50">
        <f t="shared" ca="1" si="17"/>
        <v>14344</v>
      </c>
      <c r="E59" s="81"/>
      <c r="AB59" s="26">
        <f t="shared" ca="1" si="18"/>
        <v>0.67388862458131693</v>
      </c>
      <c r="AC59" s="37">
        <v>58</v>
      </c>
      <c r="AD59" s="37">
        <v>57</v>
      </c>
      <c r="AE59" s="37">
        <f t="shared" ca="1" si="19"/>
        <v>987</v>
      </c>
      <c r="AF59" s="57">
        <f t="shared" ca="1" si="20"/>
        <v>14.533356747943046</v>
      </c>
      <c r="AG59" s="26">
        <f t="shared" ca="1" si="21"/>
        <v>14344</v>
      </c>
      <c r="AH59" s="26"/>
      <c r="AI59" s="26"/>
      <c r="AJ59" s="26"/>
      <c r="AK59" s="26"/>
    </row>
    <row r="60" spans="1:37" ht="16.5" x14ac:dyDescent="0.3">
      <c r="A60" s="6">
        <v>58</v>
      </c>
      <c r="B60" s="48">
        <f t="shared" ca="1" si="15"/>
        <v>11455</v>
      </c>
      <c r="C60" s="49">
        <f t="shared" ca="1" si="16"/>
        <v>15854</v>
      </c>
      <c r="D60" s="50">
        <f t="shared" ca="1" si="17"/>
        <v>13705</v>
      </c>
      <c r="E60" s="81"/>
      <c r="AB60" s="26">
        <f t="shared" ca="1" si="18"/>
        <v>0.36171916390896697</v>
      </c>
      <c r="AC60" s="37">
        <v>62</v>
      </c>
      <c r="AD60" s="37">
        <v>58</v>
      </c>
      <c r="AE60" s="37">
        <f t="shared" ca="1" si="19"/>
        <v>1002</v>
      </c>
      <c r="AF60" s="57">
        <f t="shared" ca="1" si="20"/>
        <v>13.678091205734495</v>
      </c>
      <c r="AG60" s="26">
        <f t="shared" ca="1" si="21"/>
        <v>13705</v>
      </c>
      <c r="AH60" s="26"/>
      <c r="AI60" s="26"/>
      <c r="AJ60" s="26"/>
      <c r="AK60" s="26"/>
    </row>
    <row r="61" spans="1:37" ht="16.5" x14ac:dyDescent="0.3">
      <c r="A61" s="6">
        <v>59</v>
      </c>
      <c r="B61" s="48">
        <f t="shared" ca="1" si="15"/>
        <v>4090</v>
      </c>
      <c r="C61" s="49">
        <f t="shared" ca="1" si="16"/>
        <v>14832</v>
      </c>
      <c r="D61" s="50">
        <f t="shared" ca="1" si="17"/>
        <v>15854</v>
      </c>
      <c r="E61" s="81"/>
      <c r="AB61" s="26">
        <f t="shared" ca="1" si="18"/>
        <v>0.85032490378514225</v>
      </c>
      <c r="AC61" s="37">
        <v>57</v>
      </c>
      <c r="AD61" s="37">
        <v>59</v>
      </c>
      <c r="AE61" s="37">
        <f t="shared" ca="1" si="19"/>
        <v>1017</v>
      </c>
      <c r="AF61" s="57">
        <f t="shared" ca="1" si="20"/>
        <v>15.588956719386484</v>
      </c>
      <c r="AG61" s="26">
        <f t="shared" ca="1" si="21"/>
        <v>15854</v>
      </c>
      <c r="AH61" s="26"/>
      <c r="AI61" s="26"/>
      <c r="AJ61" s="26"/>
      <c r="AK61" s="26"/>
    </row>
    <row r="62" spans="1:37" ht="16.5" x14ac:dyDescent="0.3">
      <c r="A62" s="6">
        <v>60</v>
      </c>
      <c r="B62" s="48">
        <f t="shared" ca="1" si="15"/>
        <v>16992</v>
      </c>
      <c r="C62" s="49">
        <f t="shared" ca="1" si="16"/>
        <v>15275</v>
      </c>
      <c r="D62" s="50">
        <f t="shared" ca="1" si="17"/>
        <v>18043</v>
      </c>
      <c r="E62" s="81"/>
      <c r="AB62" s="26">
        <f t="shared" ca="1" si="18"/>
        <v>0.11568565265204556</v>
      </c>
      <c r="AC62" s="37">
        <v>59</v>
      </c>
      <c r="AD62" s="37">
        <v>60</v>
      </c>
      <c r="AE62" s="37">
        <f t="shared" ca="1" si="19"/>
        <v>1032</v>
      </c>
      <c r="AF62" s="57">
        <f t="shared" ca="1" si="20"/>
        <v>17.483728139871484</v>
      </c>
      <c r="AG62" s="26">
        <f t="shared" ca="1" si="21"/>
        <v>18043</v>
      </c>
      <c r="AH62" s="26"/>
      <c r="AI62" s="26"/>
      <c r="AJ62" s="26"/>
      <c r="AK62" s="26"/>
    </row>
    <row r="63" spans="1:37" ht="16.5" x14ac:dyDescent="0.3">
      <c r="A63" s="6">
        <v>61</v>
      </c>
      <c r="B63" s="48">
        <f t="shared" ca="1" si="15"/>
        <v>5837</v>
      </c>
      <c r="C63" s="49">
        <f t="shared" ca="1" si="16"/>
        <v>15416</v>
      </c>
      <c r="D63" s="50">
        <f t="shared" ca="1" si="17"/>
        <v>16184</v>
      </c>
      <c r="E63" s="81"/>
      <c r="AB63" s="26">
        <f t="shared" ca="1" si="18"/>
        <v>0.70147997364103032</v>
      </c>
      <c r="AC63" s="37">
        <v>60</v>
      </c>
      <c r="AD63" s="37">
        <v>61</v>
      </c>
      <c r="AE63" s="37">
        <f t="shared" ca="1" si="19"/>
        <v>1047</v>
      </c>
      <c r="AF63" s="57">
        <f t="shared" ca="1" si="20"/>
        <v>15.45768368832459</v>
      </c>
      <c r="AG63" s="26">
        <f t="shared" ca="1" si="21"/>
        <v>16184</v>
      </c>
      <c r="AH63" s="26"/>
      <c r="AI63" s="26"/>
      <c r="AJ63" s="26"/>
      <c r="AK63" s="26"/>
    </row>
    <row r="64" spans="1:37" ht="16.5" x14ac:dyDescent="0.3">
      <c r="A64" s="6">
        <v>62</v>
      </c>
      <c r="B64" s="48">
        <f t="shared" ca="1" si="15"/>
        <v>18433</v>
      </c>
      <c r="C64" s="49">
        <f t="shared" ca="1" si="16"/>
        <v>15634</v>
      </c>
      <c r="D64" s="50">
        <f t="shared" ca="1" si="17"/>
        <v>15014</v>
      </c>
      <c r="E64" s="81"/>
      <c r="AB64" s="26">
        <f t="shared" ca="1" si="18"/>
        <v>9.8405709810442055E-2</v>
      </c>
      <c r="AC64" s="37">
        <v>61</v>
      </c>
      <c r="AD64" s="37">
        <v>62</v>
      </c>
      <c r="AE64" s="37">
        <f t="shared" ca="1" si="19"/>
        <v>1062</v>
      </c>
      <c r="AF64" s="57">
        <f t="shared" ca="1" si="20"/>
        <v>14.137704486267614</v>
      </c>
      <c r="AG64" s="26">
        <f t="shared" ca="1" si="21"/>
        <v>15014</v>
      </c>
      <c r="AH64" s="26"/>
      <c r="AI64" s="26"/>
      <c r="AJ64" s="26"/>
      <c r="AK64" s="26"/>
    </row>
    <row r="65" spans="1:38" ht="16.5" x14ac:dyDescent="0.3">
      <c r="A65" s="6">
        <v>63</v>
      </c>
      <c r="B65" s="48">
        <f t="shared" ca="1" si="15"/>
        <v>13060</v>
      </c>
      <c r="C65" s="49">
        <f t="shared" ca="1" si="16"/>
        <v>16811</v>
      </c>
      <c r="D65" s="50">
        <f t="shared" ca="1" si="17"/>
        <v>17220</v>
      </c>
      <c r="E65" s="81"/>
      <c r="AB65" s="26">
        <f t="shared" ca="1" si="18"/>
        <v>0.30648113485815554</v>
      </c>
      <c r="AC65" s="37">
        <v>64</v>
      </c>
      <c r="AD65" s="37">
        <v>63</v>
      </c>
      <c r="AE65" s="37">
        <f t="shared" ca="1" si="19"/>
        <v>1077</v>
      </c>
      <c r="AF65" s="57">
        <f t="shared" ca="1" si="20"/>
        <v>15.989218342840143</v>
      </c>
      <c r="AG65" s="26">
        <f t="shared" ca="1" si="21"/>
        <v>17220</v>
      </c>
      <c r="AH65" s="26"/>
      <c r="AI65" s="26"/>
      <c r="AJ65" s="26"/>
      <c r="AK65" s="26"/>
    </row>
    <row r="66" spans="1:38" ht="16.5" x14ac:dyDescent="0.3">
      <c r="A66" s="6">
        <v>64</v>
      </c>
      <c r="B66" s="48">
        <f t="shared" ca="1" si="15"/>
        <v>11114</v>
      </c>
      <c r="C66" s="49">
        <f t="shared" ca="1" si="16"/>
        <v>16184</v>
      </c>
      <c r="D66" s="50">
        <f t="shared" ca="1" si="17"/>
        <v>16997</v>
      </c>
      <c r="E66" s="81"/>
      <c r="AB66" s="26">
        <f t="shared" ca="1" si="18"/>
        <v>0.33545460646314151</v>
      </c>
      <c r="AC66" s="37">
        <v>63</v>
      </c>
      <c r="AD66" s="37">
        <v>64</v>
      </c>
      <c r="AE66" s="37">
        <f t="shared" ca="1" si="19"/>
        <v>1092</v>
      </c>
      <c r="AF66" s="57">
        <f t="shared" ca="1" si="20"/>
        <v>15.565434417129293</v>
      </c>
      <c r="AG66" s="26">
        <f t="shared" ca="1" si="21"/>
        <v>16997</v>
      </c>
      <c r="AH66" s="26"/>
      <c r="AI66" s="26"/>
      <c r="AJ66" s="26"/>
      <c r="AK66" s="26"/>
    </row>
    <row r="67" spans="1:38" ht="16.5" x14ac:dyDescent="0.3">
      <c r="A67" s="6">
        <v>65</v>
      </c>
      <c r="B67" s="48">
        <f t="shared" ref="B67:B77" ca="1" si="22">INDEX($AG$3:$AG$77,RANK(AB67,$AB$3:$AB$77))</f>
        <v>9434</v>
      </c>
      <c r="C67" s="49">
        <f t="shared" ref="C67:C77" ca="1" si="23">SMALL($AG$3:$AG$77,AC67)</f>
        <v>17220</v>
      </c>
      <c r="D67" s="50">
        <f t="shared" ref="D67:D77" ca="1" si="24">AG67</f>
        <v>22302</v>
      </c>
      <c r="E67" s="81"/>
      <c r="AB67" s="26">
        <f t="shared" ref="AB67:AB77" ca="1" si="25">RAND()</f>
        <v>0.40160765144089228</v>
      </c>
      <c r="AC67" s="37">
        <v>68</v>
      </c>
      <c r="AD67" s="37">
        <v>65</v>
      </c>
      <c r="AE67" s="37">
        <f t="shared" ref="AE67:AE77" ca="1" si="26">INT($AH$1+$AI$1*AD67)</f>
        <v>1107</v>
      </c>
      <c r="AF67" s="57">
        <f t="shared" ref="AF67:AF77" ca="1" si="27">(((IF(MOD(AD67,5)&lt;&gt;0,MOD(AD67,5),5))+12)+_xlfn.NORM.S.INV(RAND()))</f>
        <v>20.145895673931705</v>
      </c>
      <c r="AG67" s="26">
        <f t="shared" ref="AG67:AG77" ca="1" si="28">ROUND(AE67*AF67,0)</f>
        <v>22302</v>
      </c>
      <c r="AH67" s="26"/>
      <c r="AI67" s="26"/>
      <c r="AJ67" s="26"/>
      <c r="AK67" s="26"/>
    </row>
    <row r="68" spans="1:38" ht="16.5" x14ac:dyDescent="0.3">
      <c r="A68" s="6">
        <v>66</v>
      </c>
      <c r="B68" s="48">
        <f t="shared" ca="1" si="22"/>
        <v>5787</v>
      </c>
      <c r="C68" s="49">
        <f t="shared" ca="1" si="23"/>
        <v>16992</v>
      </c>
      <c r="D68" s="50">
        <f t="shared" ca="1" si="24"/>
        <v>14832</v>
      </c>
      <c r="E68" s="81"/>
      <c r="AB68" s="26">
        <f t="shared" ca="1" si="25"/>
        <v>0.82533937015962056</v>
      </c>
      <c r="AC68" s="37">
        <v>66</v>
      </c>
      <c r="AD68" s="37">
        <v>66</v>
      </c>
      <c r="AE68" s="37">
        <f t="shared" ca="1" si="26"/>
        <v>1122</v>
      </c>
      <c r="AF68" s="57">
        <f t="shared" ca="1" si="27"/>
        <v>13.218855865130385</v>
      </c>
      <c r="AG68" s="26">
        <f t="shared" ca="1" si="28"/>
        <v>14832</v>
      </c>
      <c r="AH68" s="26"/>
      <c r="AI68" s="26"/>
      <c r="AJ68" s="26"/>
      <c r="AK68" s="26"/>
    </row>
    <row r="69" spans="1:38" ht="16.5" x14ac:dyDescent="0.3">
      <c r="A69" s="6">
        <v>67</v>
      </c>
      <c r="B69" s="48">
        <f t="shared" ca="1" si="22"/>
        <v>12803</v>
      </c>
      <c r="C69" s="49">
        <f t="shared" ca="1" si="23"/>
        <v>16997</v>
      </c>
      <c r="D69" s="50">
        <f t="shared" ca="1" si="24"/>
        <v>16811</v>
      </c>
      <c r="E69" s="81"/>
      <c r="AB69" s="26">
        <f t="shared" ca="1" si="25"/>
        <v>0.29212005315883605</v>
      </c>
      <c r="AC69" s="37">
        <v>67</v>
      </c>
      <c r="AD69" s="37">
        <v>67</v>
      </c>
      <c r="AE69" s="37">
        <f t="shared" ca="1" si="26"/>
        <v>1137</v>
      </c>
      <c r="AF69" s="57">
        <f t="shared" ca="1" si="27"/>
        <v>14.785028335158811</v>
      </c>
      <c r="AG69" s="26">
        <f t="shared" ca="1" si="28"/>
        <v>16811</v>
      </c>
      <c r="AH69" s="26"/>
      <c r="AI69" s="26"/>
      <c r="AJ69" s="26"/>
      <c r="AK69" s="26"/>
    </row>
    <row r="70" spans="1:38" ht="16.5" x14ac:dyDescent="0.3">
      <c r="A70" s="6">
        <v>68</v>
      </c>
      <c r="B70" s="48">
        <f t="shared" ca="1" si="22"/>
        <v>20415</v>
      </c>
      <c r="C70" s="49">
        <f t="shared" ca="1" si="23"/>
        <v>16928</v>
      </c>
      <c r="D70" s="50">
        <f t="shared" ca="1" si="24"/>
        <v>16992</v>
      </c>
      <c r="E70" s="81"/>
      <c r="AB70" s="26">
        <f t="shared" ca="1" si="25"/>
        <v>1.8819022124258789E-2</v>
      </c>
      <c r="AC70" s="37">
        <v>65</v>
      </c>
      <c r="AD70" s="37">
        <v>68</v>
      </c>
      <c r="AE70" s="37">
        <f t="shared" ca="1" si="26"/>
        <v>1152</v>
      </c>
      <c r="AF70" s="57">
        <f t="shared" ca="1" si="27"/>
        <v>14.749920610744327</v>
      </c>
      <c r="AG70" s="26">
        <f t="shared" ca="1" si="28"/>
        <v>16992</v>
      </c>
      <c r="AH70" s="26"/>
      <c r="AI70" s="26"/>
      <c r="AJ70" s="26"/>
      <c r="AK70" s="26"/>
    </row>
    <row r="71" spans="1:38" ht="16.5" x14ac:dyDescent="0.3">
      <c r="A71" s="6">
        <v>69</v>
      </c>
      <c r="B71" s="48">
        <f t="shared" ca="1" si="22"/>
        <v>13751</v>
      </c>
      <c r="C71" s="49">
        <f t="shared" ca="1" si="23"/>
        <v>18043</v>
      </c>
      <c r="D71" s="50">
        <f t="shared" ca="1" si="24"/>
        <v>18053</v>
      </c>
      <c r="E71" s="81"/>
      <c r="AB71" s="26">
        <f t="shared" ca="1" si="25"/>
        <v>0.25659067980824268</v>
      </c>
      <c r="AC71" s="37">
        <v>69</v>
      </c>
      <c r="AD71" s="37">
        <v>69</v>
      </c>
      <c r="AE71" s="37">
        <f t="shared" ca="1" si="26"/>
        <v>1167</v>
      </c>
      <c r="AF71" s="57">
        <f t="shared" ca="1" si="27"/>
        <v>15.469614605645864</v>
      </c>
      <c r="AG71" s="26">
        <f t="shared" ca="1" si="28"/>
        <v>18053</v>
      </c>
      <c r="AH71" s="26"/>
      <c r="AI71" s="26"/>
      <c r="AJ71" s="26"/>
      <c r="AK71" s="26"/>
    </row>
    <row r="72" spans="1:38" ht="16.5" x14ac:dyDescent="0.3">
      <c r="A72" s="6">
        <v>70</v>
      </c>
      <c r="B72" s="48">
        <f t="shared" ca="1" si="22"/>
        <v>4965</v>
      </c>
      <c r="C72" s="49">
        <f t="shared" ca="1" si="23"/>
        <v>18053</v>
      </c>
      <c r="D72" s="50">
        <f t="shared" ca="1" si="24"/>
        <v>18433</v>
      </c>
      <c r="E72" s="81"/>
      <c r="AB72" s="26">
        <f t="shared" ca="1" si="25"/>
        <v>0.85128971680051091</v>
      </c>
      <c r="AC72" s="37">
        <v>70</v>
      </c>
      <c r="AD72" s="37">
        <v>70</v>
      </c>
      <c r="AE72" s="37">
        <f t="shared" ca="1" si="26"/>
        <v>1182</v>
      </c>
      <c r="AF72" s="57">
        <f t="shared" ca="1" si="27"/>
        <v>15.594391081785789</v>
      </c>
      <c r="AG72" s="26">
        <f t="shared" ca="1" si="28"/>
        <v>18433</v>
      </c>
      <c r="AH72" s="26"/>
      <c r="AI72" s="26"/>
      <c r="AJ72" s="26"/>
      <c r="AK72" s="26"/>
    </row>
    <row r="73" spans="1:38" ht="16.5" x14ac:dyDescent="0.3">
      <c r="A73" s="6">
        <v>71</v>
      </c>
      <c r="B73" s="48">
        <f t="shared" ca="1" si="22"/>
        <v>16811</v>
      </c>
      <c r="C73" s="49">
        <f t="shared" ca="1" si="23"/>
        <v>19080</v>
      </c>
      <c r="D73" s="50">
        <f t="shared" ca="1" si="24"/>
        <v>15634</v>
      </c>
      <c r="E73" s="81"/>
      <c r="AB73" s="26">
        <f t="shared" ca="1" si="25"/>
        <v>0.1233928893237739</v>
      </c>
      <c r="AC73" s="37">
        <v>72</v>
      </c>
      <c r="AD73" s="37">
        <v>71</v>
      </c>
      <c r="AE73" s="37">
        <f t="shared" ca="1" si="26"/>
        <v>1197</v>
      </c>
      <c r="AF73" s="57">
        <f t="shared" ca="1" si="27"/>
        <v>13.061353687854286</v>
      </c>
      <c r="AG73" s="26">
        <f t="shared" ca="1" si="28"/>
        <v>15634</v>
      </c>
      <c r="AH73" s="26"/>
      <c r="AI73" s="26"/>
      <c r="AJ73" s="26"/>
      <c r="AK73" s="26"/>
    </row>
    <row r="74" spans="1:38" ht="16.5" x14ac:dyDescent="0.3">
      <c r="A74" s="6">
        <v>72</v>
      </c>
      <c r="B74" s="48">
        <f t="shared" ca="1" si="22"/>
        <v>6324</v>
      </c>
      <c r="C74" s="49">
        <f t="shared" ca="1" si="23"/>
        <v>22302</v>
      </c>
      <c r="D74" s="50">
        <f t="shared" ca="1" si="24"/>
        <v>16928</v>
      </c>
      <c r="E74" s="81"/>
      <c r="AB74" s="26">
        <f t="shared" ca="1" si="25"/>
        <v>0.74189992830473983</v>
      </c>
      <c r="AC74" s="37">
        <v>75</v>
      </c>
      <c r="AD74" s="37">
        <v>72</v>
      </c>
      <c r="AE74" s="37">
        <f t="shared" ca="1" si="26"/>
        <v>1212</v>
      </c>
      <c r="AF74" s="57">
        <f t="shared" ca="1" si="27"/>
        <v>13.967276553095866</v>
      </c>
      <c r="AG74" s="26">
        <f t="shared" ca="1" si="28"/>
        <v>16928</v>
      </c>
      <c r="AH74" s="26"/>
      <c r="AI74" s="26"/>
      <c r="AJ74" s="26"/>
      <c r="AK74" s="26"/>
    </row>
    <row r="75" spans="1:38" ht="16.5" x14ac:dyDescent="0.3">
      <c r="A75" s="6">
        <v>73</v>
      </c>
      <c r="B75" s="48">
        <f t="shared" ca="1" si="22"/>
        <v>8182</v>
      </c>
      <c r="C75" s="49">
        <f t="shared" ca="1" si="23"/>
        <v>18433</v>
      </c>
      <c r="D75" s="50">
        <f t="shared" ca="1" si="24"/>
        <v>19080</v>
      </c>
      <c r="E75" s="81"/>
      <c r="AB75" s="26">
        <f t="shared" ca="1" si="25"/>
        <v>0.52240616307145094</v>
      </c>
      <c r="AC75" s="37">
        <v>71</v>
      </c>
      <c r="AD75" s="37">
        <v>73</v>
      </c>
      <c r="AE75" s="37">
        <f t="shared" ca="1" si="26"/>
        <v>1227</v>
      </c>
      <c r="AF75" s="57">
        <f t="shared" ca="1" si="27"/>
        <v>15.550078571263382</v>
      </c>
      <c r="AG75" s="26">
        <f t="shared" ca="1" si="28"/>
        <v>19080</v>
      </c>
      <c r="AH75" s="26"/>
      <c r="AI75" s="26"/>
      <c r="AJ75" s="26"/>
      <c r="AK75" s="26"/>
    </row>
    <row r="76" spans="1:38" ht="16.5" x14ac:dyDescent="0.3">
      <c r="A76" s="6">
        <v>74</v>
      </c>
      <c r="B76" s="48">
        <f t="shared" ca="1" si="22"/>
        <v>13705</v>
      </c>
      <c r="C76" s="49">
        <f t="shared" ca="1" si="23"/>
        <v>20415</v>
      </c>
      <c r="D76" s="50">
        <f t="shared" ca="1" si="24"/>
        <v>20415</v>
      </c>
      <c r="E76" s="81"/>
      <c r="AB76" s="26">
        <f t="shared" ca="1" si="25"/>
        <v>0.22240663792287851</v>
      </c>
      <c r="AC76" s="37">
        <v>73</v>
      </c>
      <c r="AD76" s="37">
        <v>74</v>
      </c>
      <c r="AE76" s="37">
        <f t="shared" ca="1" si="26"/>
        <v>1242</v>
      </c>
      <c r="AF76" s="57">
        <f t="shared" ca="1" si="27"/>
        <v>16.437550245075023</v>
      </c>
      <c r="AG76" s="26">
        <f t="shared" ca="1" si="28"/>
        <v>20415</v>
      </c>
      <c r="AH76" s="26"/>
      <c r="AI76" s="26"/>
      <c r="AJ76" s="26"/>
      <c r="AK76" s="26"/>
    </row>
    <row r="77" spans="1:38" ht="16.5" x14ac:dyDescent="0.3">
      <c r="A77" s="6">
        <v>75</v>
      </c>
      <c r="B77" s="48">
        <f t="shared" ca="1" si="22"/>
        <v>5830</v>
      </c>
      <c r="C77" s="49">
        <f t="shared" ca="1" si="23"/>
        <v>22169</v>
      </c>
      <c r="D77" s="50">
        <f t="shared" ca="1" si="24"/>
        <v>22169</v>
      </c>
      <c r="E77" s="81"/>
      <c r="AB77" s="26">
        <f t="shared" ca="1" si="25"/>
        <v>0.75374074159955684</v>
      </c>
      <c r="AC77" s="37">
        <v>74</v>
      </c>
      <c r="AD77" s="37">
        <v>75</v>
      </c>
      <c r="AE77" s="37">
        <f t="shared" ca="1" si="26"/>
        <v>1257</v>
      </c>
      <c r="AF77" s="57">
        <f t="shared" ca="1" si="27"/>
        <v>17.636103271684433</v>
      </c>
      <c r="AG77" s="26">
        <f t="shared" ca="1" si="28"/>
        <v>22169</v>
      </c>
      <c r="AH77" s="26"/>
      <c r="AI77" s="26"/>
      <c r="AJ77" s="26"/>
      <c r="AK77" s="26"/>
    </row>
    <row r="78" spans="1:38" ht="16.5" x14ac:dyDescent="0.3">
      <c r="A78" s="25"/>
      <c r="B78" s="25"/>
      <c r="C78" s="25"/>
      <c r="D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</row>
    <row r="79" spans="1:38" ht="16.5" x14ac:dyDescent="0.3">
      <c r="A79" s="25"/>
      <c r="B79" s="25"/>
      <c r="C79" s="25"/>
      <c r="D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</row>
    <row r="80" spans="1:38" ht="16.5" x14ac:dyDescent="0.3">
      <c r="A80" s="25"/>
      <c r="B80" s="25"/>
      <c r="C80" s="25"/>
      <c r="D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</row>
    <row r="81" spans="1:38" ht="16.5" x14ac:dyDescent="0.3">
      <c r="A81" s="25"/>
      <c r="B81" s="25"/>
      <c r="C81" s="25"/>
      <c r="D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</row>
    <row r="82" spans="1:38" ht="16.5" x14ac:dyDescent="0.3"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</row>
    <row r="83" spans="1:38" ht="16.5" x14ac:dyDescent="0.3"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</row>
    <row r="84" spans="1:38" ht="16.5" x14ac:dyDescent="0.3"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</row>
    <row r="85" spans="1:38" ht="16.5" x14ac:dyDescent="0.3"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</row>
    <row r="86" spans="1:38" ht="16.5" x14ac:dyDescent="0.3"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</row>
    <row r="87" spans="1:38" ht="16.5" x14ac:dyDescent="0.3"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</row>
    <row r="88" spans="1:38" ht="16.5" x14ac:dyDescent="0.3"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</row>
    <row r="89" spans="1:38" ht="16.5" x14ac:dyDescent="0.3"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07E6-1889-478A-B212-E951215DB41E}">
  <dimension ref="A1:V89"/>
  <sheetViews>
    <sheetView workbookViewId="0">
      <selection activeCell="U22" sqref="U22"/>
    </sheetView>
  </sheetViews>
  <sheetFormatPr defaultRowHeight="12.75" x14ac:dyDescent="0.2"/>
  <cols>
    <col min="1" max="1" width="4.42578125" style="2" bestFit="1" customWidth="1"/>
    <col min="2" max="2" width="9.5703125" style="2" bestFit="1" customWidth="1"/>
    <col min="3" max="3" width="6.140625" style="2" bestFit="1" customWidth="1"/>
    <col min="4" max="4" width="11.5703125" style="2" bestFit="1" customWidth="1"/>
    <col min="5" max="5" width="9.140625" style="2" customWidth="1"/>
    <col min="6" max="6" width="4.42578125" style="2" bestFit="1" customWidth="1"/>
    <col min="7" max="14" width="9.140625" style="2"/>
    <col min="15" max="15" width="12.28515625" style="2" customWidth="1"/>
    <col min="16" max="16384" width="9.140625" style="2"/>
  </cols>
  <sheetData>
    <row r="1" spans="1:21" ht="15.75" thickBot="1" x14ac:dyDescent="0.3">
      <c r="A1" s="120" t="s">
        <v>74</v>
      </c>
      <c r="B1" s="118"/>
      <c r="C1" s="119"/>
      <c r="D1" s="118"/>
      <c r="E1" s="105"/>
      <c r="G1" s="2" t="s">
        <v>73</v>
      </c>
      <c r="L1" s="100"/>
      <c r="M1" s="117" t="s">
        <v>17</v>
      </c>
      <c r="N1" s="117"/>
      <c r="O1" s="117"/>
      <c r="P1" s="100"/>
      <c r="Q1" s="100"/>
      <c r="R1" s="102">
        <f ca="1">RANDBETWEEN(100,150)</f>
        <v>147</v>
      </c>
      <c r="S1" s="102">
        <f ca="1">RANDBETWEEN(5,15)</f>
        <v>11</v>
      </c>
      <c r="T1" s="102">
        <v>0.1</v>
      </c>
      <c r="U1" s="100"/>
    </row>
    <row r="2" spans="1:21" ht="15.75" thickBot="1" x14ac:dyDescent="0.3">
      <c r="A2" s="116" t="s">
        <v>3</v>
      </c>
      <c r="B2" s="115" t="s">
        <v>72</v>
      </c>
      <c r="C2" s="114" t="s">
        <v>18</v>
      </c>
      <c r="D2" s="113" t="s">
        <v>20</v>
      </c>
      <c r="F2" s="104" t="s">
        <v>3</v>
      </c>
      <c r="G2" s="103" t="s">
        <v>72</v>
      </c>
      <c r="H2" s="103" t="s">
        <v>18</v>
      </c>
      <c r="I2" s="103" t="s">
        <v>20</v>
      </c>
      <c r="L2" s="100"/>
      <c r="M2" s="102"/>
      <c r="N2" s="102"/>
      <c r="O2" s="112" t="s">
        <v>71</v>
      </c>
      <c r="P2" s="100" t="s">
        <v>19</v>
      </c>
      <c r="Q2" s="100" t="s">
        <v>70</v>
      </c>
      <c r="R2" s="111"/>
      <c r="S2" s="110"/>
      <c r="T2" s="100"/>
      <c r="U2" s="100"/>
    </row>
    <row r="3" spans="1:21" ht="15" x14ac:dyDescent="0.25">
      <c r="A3" s="109">
        <v>1</v>
      </c>
      <c r="B3" s="108">
        <f t="shared" ref="B3:B34" ca="1" si="0">INDEX($Q$3:$Q$77,RANK(L3,$L$3:$L$77))</f>
        <v>8102</v>
      </c>
      <c r="C3" s="107">
        <f t="shared" ref="C3:C34" ca="1" si="1">SMALL($Q$3:$Q$77,M3)</f>
        <v>2206</v>
      </c>
      <c r="D3" s="106">
        <f t="shared" ref="D3:D34" ca="1" si="2">Q3</f>
        <v>2206</v>
      </c>
      <c r="E3" s="105"/>
      <c r="F3" s="104">
        <v>1</v>
      </c>
      <c r="G3" s="103">
        <v>10208</v>
      </c>
      <c r="H3" s="103">
        <v>1436</v>
      </c>
      <c r="I3" s="103">
        <v>1436</v>
      </c>
      <c r="L3" s="100">
        <f t="shared" ref="L3:L34" ca="1" si="3">RAND()</f>
        <v>0.42095307436887452</v>
      </c>
      <c r="M3" s="102">
        <v>1</v>
      </c>
      <c r="N3" s="102">
        <v>1</v>
      </c>
      <c r="O3" s="102">
        <f t="shared" ref="O3:O34" ca="1" si="4">INT($R$1+$S$1*N3)</f>
        <v>158</v>
      </c>
      <c r="P3" s="101">
        <f t="shared" ref="P3:P34" ca="1" si="5">(((IF(MOD(N3,5)&lt;&gt;0,MOD(N3,5),5))+12)+_xlfn.NORM.S.INV(RAND()))</f>
        <v>13.959466607379593</v>
      </c>
      <c r="Q3" s="100">
        <f t="shared" ref="Q3:Q34" ca="1" si="6">ROUND(O3*P3,0)</f>
        <v>2206</v>
      </c>
      <c r="R3" s="100"/>
      <c r="S3" s="110"/>
      <c r="T3" s="100"/>
      <c r="U3" s="100"/>
    </row>
    <row r="4" spans="1:21" ht="15" x14ac:dyDescent="0.25">
      <c r="A4" s="109">
        <v>2</v>
      </c>
      <c r="B4" s="108">
        <f t="shared" ca="1" si="0"/>
        <v>12037</v>
      </c>
      <c r="C4" s="107">
        <f t="shared" ca="1" si="1"/>
        <v>2400</v>
      </c>
      <c r="D4" s="106">
        <f t="shared" ca="1" si="2"/>
        <v>2400</v>
      </c>
      <c r="E4" s="105"/>
      <c r="F4" s="104">
        <v>2</v>
      </c>
      <c r="G4" s="103">
        <v>7226</v>
      </c>
      <c r="H4" s="103">
        <v>1690</v>
      </c>
      <c r="I4" s="103">
        <v>1690</v>
      </c>
      <c r="L4" s="100">
        <f t="shared" ca="1" si="3"/>
        <v>0.30499947703164809</v>
      </c>
      <c r="M4" s="102">
        <v>2</v>
      </c>
      <c r="N4" s="102">
        <v>2</v>
      </c>
      <c r="O4" s="102">
        <f t="shared" ca="1" si="4"/>
        <v>169</v>
      </c>
      <c r="P4" s="101">
        <f t="shared" ca="1" si="5"/>
        <v>14.200778589287816</v>
      </c>
      <c r="Q4" s="100">
        <f t="shared" ca="1" si="6"/>
        <v>2400</v>
      </c>
      <c r="R4" s="100"/>
      <c r="S4" s="110"/>
      <c r="T4" s="100"/>
      <c r="U4" s="100"/>
    </row>
    <row r="5" spans="1:21" ht="15" x14ac:dyDescent="0.25">
      <c r="A5" s="109">
        <v>3</v>
      </c>
      <c r="B5" s="108">
        <f t="shared" ca="1" si="0"/>
        <v>9831</v>
      </c>
      <c r="C5" s="107">
        <f t="shared" ca="1" si="1"/>
        <v>2510</v>
      </c>
      <c r="D5" s="106">
        <f t="shared" ca="1" si="2"/>
        <v>3020</v>
      </c>
      <c r="E5" s="105"/>
      <c r="F5" s="104">
        <v>3</v>
      </c>
      <c r="G5" s="103">
        <v>3498</v>
      </c>
      <c r="H5" s="103">
        <v>1909</v>
      </c>
      <c r="I5" s="103">
        <v>1909</v>
      </c>
      <c r="L5" s="100">
        <f t="shared" ca="1" si="3"/>
        <v>0.32963559182931357</v>
      </c>
      <c r="M5" s="102">
        <v>3</v>
      </c>
      <c r="N5" s="102">
        <v>3</v>
      </c>
      <c r="O5" s="102">
        <f t="shared" ca="1" si="4"/>
        <v>180</v>
      </c>
      <c r="P5" s="101">
        <f t="shared" ca="1" si="5"/>
        <v>16.778424749438383</v>
      </c>
      <c r="Q5" s="100">
        <f t="shared" ca="1" si="6"/>
        <v>3020</v>
      </c>
      <c r="R5" s="100"/>
      <c r="S5" s="110"/>
      <c r="T5" s="100"/>
      <c r="U5" s="100"/>
    </row>
    <row r="6" spans="1:21" ht="15" x14ac:dyDescent="0.25">
      <c r="A6" s="109">
        <v>4</v>
      </c>
      <c r="B6" s="108">
        <f t="shared" ca="1" si="0"/>
        <v>9562</v>
      </c>
      <c r="C6" s="107">
        <f t="shared" ca="1" si="1"/>
        <v>2593</v>
      </c>
      <c r="D6" s="106">
        <f t="shared" ca="1" si="2"/>
        <v>3207</v>
      </c>
      <c r="E6" s="105"/>
      <c r="F6" s="104">
        <v>4</v>
      </c>
      <c r="G6" s="103">
        <v>5654</v>
      </c>
      <c r="H6" s="103">
        <v>1984</v>
      </c>
      <c r="I6" s="103">
        <v>2078</v>
      </c>
      <c r="L6" s="100">
        <f t="shared" ca="1" si="3"/>
        <v>0.43748951225260213</v>
      </c>
      <c r="M6" s="102">
        <v>4</v>
      </c>
      <c r="N6" s="102">
        <v>4</v>
      </c>
      <c r="O6" s="102">
        <f t="shared" ca="1" si="4"/>
        <v>191</v>
      </c>
      <c r="P6" s="101">
        <f t="shared" ca="1" si="5"/>
        <v>16.791957202099326</v>
      </c>
      <c r="Q6" s="100">
        <f t="shared" ca="1" si="6"/>
        <v>3207</v>
      </c>
      <c r="R6" s="100"/>
      <c r="S6" s="110"/>
      <c r="T6" s="100"/>
      <c r="U6" s="100"/>
    </row>
    <row r="7" spans="1:21" ht="15" x14ac:dyDescent="0.25">
      <c r="A7" s="109">
        <v>5</v>
      </c>
      <c r="B7" s="108">
        <f t="shared" ca="1" si="0"/>
        <v>3363</v>
      </c>
      <c r="C7" s="107">
        <f t="shared" ca="1" si="1"/>
        <v>3020</v>
      </c>
      <c r="D7" s="106">
        <f t="shared" ca="1" si="2"/>
        <v>3570</v>
      </c>
      <c r="E7" s="105"/>
      <c r="F7" s="104">
        <v>5</v>
      </c>
      <c r="G7" s="103">
        <v>7172</v>
      </c>
      <c r="H7" s="103">
        <v>2078</v>
      </c>
      <c r="I7" s="103">
        <v>2490</v>
      </c>
      <c r="L7" s="100">
        <f t="shared" ca="1" si="3"/>
        <v>0.8607810228280075</v>
      </c>
      <c r="M7" s="102">
        <v>5</v>
      </c>
      <c r="N7" s="102">
        <v>5</v>
      </c>
      <c r="O7" s="102">
        <f t="shared" ca="1" si="4"/>
        <v>202</v>
      </c>
      <c r="P7" s="101">
        <f t="shared" ca="1" si="5"/>
        <v>17.675576697327148</v>
      </c>
      <c r="Q7" s="100">
        <f t="shared" ca="1" si="6"/>
        <v>3570</v>
      </c>
      <c r="R7" s="100"/>
      <c r="S7" s="110"/>
      <c r="T7" s="100"/>
      <c r="U7" s="100"/>
    </row>
    <row r="8" spans="1:21" ht="15" x14ac:dyDescent="0.25">
      <c r="A8" s="109">
        <v>6</v>
      </c>
      <c r="B8" s="108">
        <f t="shared" ca="1" si="0"/>
        <v>12208</v>
      </c>
      <c r="C8" s="107">
        <f t="shared" ca="1" si="1"/>
        <v>3207</v>
      </c>
      <c r="D8" s="106">
        <f t="shared" ca="1" si="2"/>
        <v>2510</v>
      </c>
      <c r="E8" s="105"/>
      <c r="F8" s="104">
        <v>6</v>
      </c>
      <c r="G8" s="103">
        <v>6532</v>
      </c>
      <c r="H8" s="103">
        <v>2216</v>
      </c>
      <c r="I8" s="103">
        <v>1984</v>
      </c>
      <c r="L8" s="100">
        <f t="shared" ca="1" si="3"/>
        <v>9.8983341297926519E-2</v>
      </c>
      <c r="M8" s="102">
        <v>6</v>
      </c>
      <c r="N8" s="102">
        <v>6</v>
      </c>
      <c r="O8" s="102">
        <f t="shared" ca="1" si="4"/>
        <v>213</v>
      </c>
      <c r="P8" s="101">
        <f t="shared" ca="1" si="5"/>
        <v>11.782088276444322</v>
      </c>
      <c r="Q8" s="100">
        <f t="shared" ca="1" si="6"/>
        <v>2510</v>
      </c>
      <c r="R8" s="100"/>
      <c r="S8" s="110"/>
      <c r="T8" s="100"/>
      <c r="U8" s="100"/>
    </row>
    <row r="9" spans="1:21" ht="15" x14ac:dyDescent="0.25">
      <c r="A9" s="109">
        <v>7</v>
      </c>
      <c r="B9" s="108">
        <f t="shared" ca="1" si="0"/>
        <v>5683</v>
      </c>
      <c r="C9" s="107">
        <f t="shared" ca="1" si="1"/>
        <v>3409</v>
      </c>
      <c r="D9" s="106">
        <f t="shared" ca="1" si="2"/>
        <v>2593</v>
      </c>
      <c r="E9" s="105"/>
      <c r="F9" s="104">
        <v>7</v>
      </c>
      <c r="G9" s="103">
        <v>6032</v>
      </c>
      <c r="H9" s="103">
        <v>2452</v>
      </c>
      <c r="I9" s="103">
        <v>2216</v>
      </c>
      <c r="L9" s="100">
        <f t="shared" ca="1" si="3"/>
        <v>0.73127509456241901</v>
      </c>
      <c r="M9" s="102">
        <v>8</v>
      </c>
      <c r="N9" s="102">
        <v>7</v>
      </c>
      <c r="O9" s="102">
        <f t="shared" ca="1" si="4"/>
        <v>224</v>
      </c>
      <c r="P9" s="101">
        <f t="shared" ca="1" si="5"/>
        <v>11.574426150900045</v>
      </c>
      <c r="Q9" s="100">
        <f t="shared" ca="1" si="6"/>
        <v>2593</v>
      </c>
      <c r="R9" s="100"/>
      <c r="S9" s="110"/>
      <c r="T9" s="100"/>
      <c r="U9" s="100"/>
    </row>
    <row r="10" spans="1:21" ht="15" x14ac:dyDescent="0.25">
      <c r="A10" s="109">
        <v>8</v>
      </c>
      <c r="B10" s="108">
        <f t="shared" ca="1" si="0"/>
        <v>4115</v>
      </c>
      <c r="C10" s="107">
        <f t="shared" ca="1" si="1"/>
        <v>3363</v>
      </c>
      <c r="D10" s="106">
        <f t="shared" ca="1" si="2"/>
        <v>3409</v>
      </c>
      <c r="E10" s="105"/>
      <c r="F10" s="104">
        <v>8</v>
      </c>
      <c r="G10" s="103">
        <v>7472</v>
      </c>
      <c r="H10" s="103">
        <v>2323</v>
      </c>
      <c r="I10" s="103">
        <v>2528</v>
      </c>
      <c r="L10" s="100">
        <f t="shared" ca="1" si="3"/>
        <v>0.80265540801694257</v>
      </c>
      <c r="M10" s="102">
        <v>7</v>
      </c>
      <c r="N10" s="102">
        <v>8</v>
      </c>
      <c r="O10" s="102">
        <f t="shared" ca="1" si="4"/>
        <v>235</v>
      </c>
      <c r="P10" s="101">
        <f t="shared" ca="1" si="5"/>
        <v>14.506706484835762</v>
      </c>
      <c r="Q10" s="100">
        <f t="shared" ca="1" si="6"/>
        <v>3409</v>
      </c>
      <c r="R10" s="100"/>
      <c r="S10" s="110"/>
      <c r="T10" s="100"/>
      <c r="U10" s="100"/>
    </row>
    <row r="11" spans="1:21" ht="15" x14ac:dyDescent="0.25">
      <c r="A11" s="109">
        <v>9</v>
      </c>
      <c r="B11" s="108">
        <f t="shared" ca="1" si="0"/>
        <v>16514</v>
      </c>
      <c r="C11" s="107">
        <f t="shared" ca="1" si="1"/>
        <v>4115</v>
      </c>
      <c r="D11" s="106">
        <f t="shared" ca="1" si="2"/>
        <v>3835</v>
      </c>
      <c r="E11" s="105"/>
      <c r="F11" s="104">
        <v>9</v>
      </c>
      <c r="G11" s="103">
        <v>5714</v>
      </c>
      <c r="H11" s="103">
        <v>2946</v>
      </c>
      <c r="I11" s="103">
        <v>3018</v>
      </c>
      <c r="L11" s="100">
        <f t="shared" ca="1" si="3"/>
        <v>2.5683158542045836E-3</v>
      </c>
      <c r="M11" s="102">
        <v>12</v>
      </c>
      <c r="N11" s="102">
        <v>9</v>
      </c>
      <c r="O11" s="102">
        <f t="shared" ca="1" si="4"/>
        <v>246</v>
      </c>
      <c r="P11" s="101">
        <f t="shared" ca="1" si="5"/>
        <v>15.589379658444491</v>
      </c>
      <c r="Q11" s="100">
        <f t="shared" ca="1" si="6"/>
        <v>3835</v>
      </c>
      <c r="R11" s="100"/>
      <c r="S11" s="110"/>
      <c r="T11" s="100"/>
      <c r="U11" s="100"/>
    </row>
    <row r="12" spans="1:21" ht="15" x14ac:dyDescent="0.25">
      <c r="A12" s="109">
        <v>10</v>
      </c>
      <c r="B12" s="108">
        <f t="shared" ca="1" si="0"/>
        <v>3409</v>
      </c>
      <c r="C12" s="107">
        <f t="shared" ca="1" si="1"/>
        <v>3570</v>
      </c>
      <c r="D12" s="106">
        <f t="shared" ca="1" si="2"/>
        <v>4760</v>
      </c>
      <c r="E12" s="105"/>
      <c r="F12" s="104">
        <v>10</v>
      </c>
      <c r="G12" s="103">
        <v>12275</v>
      </c>
      <c r="H12" s="103">
        <v>2490</v>
      </c>
      <c r="I12" s="103">
        <v>2946</v>
      </c>
      <c r="L12" s="100">
        <f t="shared" ca="1" si="3"/>
        <v>0.90753581516540871</v>
      </c>
      <c r="M12" s="102">
        <v>9</v>
      </c>
      <c r="N12" s="102">
        <v>10</v>
      </c>
      <c r="O12" s="102">
        <f t="shared" ca="1" si="4"/>
        <v>257</v>
      </c>
      <c r="P12" s="101">
        <f t="shared" ca="1" si="5"/>
        <v>18.523057421185644</v>
      </c>
      <c r="Q12" s="100">
        <f t="shared" ca="1" si="6"/>
        <v>4760</v>
      </c>
      <c r="R12" s="100"/>
      <c r="S12" s="110"/>
      <c r="T12" s="100"/>
      <c r="U12" s="100"/>
    </row>
    <row r="13" spans="1:21" ht="15" x14ac:dyDescent="0.25">
      <c r="A13" s="109">
        <v>11</v>
      </c>
      <c r="B13" s="108">
        <f t="shared" ca="1" si="0"/>
        <v>6145</v>
      </c>
      <c r="C13" s="107">
        <f t="shared" ca="1" si="1"/>
        <v>3835</v>
      </c>
      <c r="D13" s="106">
        <f t="shared" ca="1" si="2"/>
        <v>3363</v>
      </c>
      <c r="E13" s="105"/>
      <c r="F13" s="104">
        <v>11</v>
      </c>
      <c r="G13" s="103">
        <v>3747</v>
      </c>
      <c r="H13" s="103">
        <v>2528</v>
      </c>
      <c r="I13" s="103">
        <v>2323</v>
      </c>
      <c r="L13" s="100">
        <f t="shared" ca="1" si="3"/>
        <v>0.70281698091367584</v>
      </c>
      <c r="M13" s="102">
        <v>10</v>
      </c>
      <c r="N13" s="102">
        <v>11</v>
      </c>
      <c r="O13" s="102">
        <f t="shared" ca="1" si="4"/>
        <v>268</v>
      </c>
      <c r="P13" s="101">
        <f t="shared" ca="1" si="5"/>
        <v>12.548089126478072</v>
      </c>
      <c r="Q13" s="100">
        <f t="shared" ca="1" si="6"/>
        <v>3363</v>
      </c>
      <c r="R13" s="100"/>
      <c r="S13" s="110"/>
      <c r="T13" s="100"/>
      <c r="U13" s="100"/>
    </row>
    <row r="14" spans="1:21" ht="15" x14ac:dyDescent="0.25">
      <c r="A14" s="109">
        <v>12</v>
      </c>
      <c r="B14" s="108">
        <f t="shared" ca="1" si="0"/>
        <v>3570</v>
      </c>
      <c r="C14" s="107">
        <f t="shared" ca="1" si="1"/>
        <v>4009</v>
      </c>
      <c r="D14" s="106">
        <f t="shared" ca="1" si="2"/>
        <v>4009</v>
      </c>
      <c r="E14" s="105"/>
      <c r="F14" s="104">
        <v>12</v>
      </c>
      <c r="G14" s="103">
        <v>2323</v>
      </c>
      <c r="H14" s="103">
        <v>2877</v>
      </c>
      <c r="I14" s="103">
        <v>2452</v>
      </c>
      <c r="L14" s="100">
        <f t="shared" ca="1" si="3"/>
        <v>0.95103521269322278</v>
      </c>
      <c r="M14" s="102">
        <v>11</v>
      </c>
      <c r="N14" s="102">
        <v>12</v>
      </c>
      <c r="O14" s="102">
        <f t="shared" ca="1" si="4"/>
        <v>279</v>
      </c>
      <c r="P14" s="101">
        <f t="shared" ca="1" si="5"/>
        <v>14.370537699857858</v>
      </c>
      <c r="Q14" s="100">
        <f t="shared" ca="1" si="6"/>
        <v>4009</v>
      </c>
      <c r="R14" s="100"/>
      <c r="S14" s="110"/>
      <c r="T14" s="100"/>
      <c r="U14" s="100"/>
    </row>
    <row r="15" spans="1:21" ht="15" x14ac:dyDescent="0.25">
      <c r="A15" s="109">
        <v>13</v>
      </c>
      <c r="B15" s="108">
        <f t="shared" ca="1" si="0"/>
        <v>2206</v>
      </c>
      <c r="C15" s="107">
        <f t="shared" ca="1" si="1"/>
        <v>4668</v>
      </c>
      <c r="D15" s="106">
        <f t="shared" ca="1" si="2"/>
        <v>4617</v>
      </c>
      <c r="E15" s="105"/>
      <c r="F15" s="104">
        <v>13</v>
      </c>
      <c r="G15" s="103">
        <v>2216</v>
      </c>
      <c r="H15" s="103">
        <v>3019</v>
      </c>
      <c r="I15" s="103">
        <v>3019</v>
      </c>
      <c r="L15" s="100">
        <f t="shared" ca="1" si="3"/>
        <v>0.99837347818312394</v>
      </c>
      <c r="M15" s="102">
        <v>14</v>
      </c>
      <c r="N15" s="102">
        <v>13</v>
      </c>
      <c r="O15" s="102">
        <f t="shared" ca="1" si="4"/>
        <v>290</v>
      </c>
      <c r="P15" s="101">
        <f t="shared" ca="1" si="5"/>
        <v>15.921810984223194</v>
      </c>
      <c r="Q15" s="100">
        <f t="shared" ca="1" si="6"/>
        <v>4617</v>
      </c>
      <c r="R15" s="100"/>
      <c r="S15" s="110"/>
      <c r="T15" s="100"/>
      <c r="U15" s="100"/>
    </row>
    <row r="16" spans="1:21" ht="15" x14ac:dyDescent="0.25">
      <c r="A16" s="109">
        <v>14</v>
      </c>
      <c r="B16" s="108">
        <f t="shared" ca="1" si="0"/>
        <v>12817</v>
      </c>
      <c r="C16" s="107">
        <f t="shared" ca="1" si="1"/>
        <v>4760</v>
      </c>
      <c r="D16" s="106">
        <f t="shared" ca="1" si="2"/>
        <v>4992</v>
      </c>
      <c r="E16" s="105"/>
      <c r="F16" s="104">
        <v>14</v>
      </c>
      <c r="G16" s="103">
        <v>6894</v>
      </c>
      <c r="H16" s="103">
        <v>3498</v>
      </c>
      <c r="I16" s="103">
        <v>3498</v>
      </c>
      <c r="L16" s="100">
        <f t="shared" ca="1" si="3"/>
        <v>0.18849987146784331</v>
      </c>
      <c r="M16" s="102">
        <v>16</v>
      </c>
      <c r="N16" s="102">
        <v>14</v>
      </c>
      <c r="O16" s="102">
        <f t="shared" ca="1" si="4"/>
        <v>301</v>
      </c>
      <c r="P16" s="101">
        <f t="shared" ca="1" si="5"/>
        <v>16.584457549610541</v>
      </c>
      <c r="Q16" s="100">
        <f t="shared" ca="1" si="6"/>
        <v>4992</v>
      </c>
      <c r="R16" s="100"/>
      <c r="S16" s="110"/>
      <c r="T16" s="100"/>
      <c r="U16" s="100"/>
    </row>
    <row r="17" spans="1:21" ht="15" x14ac:dyDescent="0.25">
      <c r="A17" s="109">
        <v>15</v>
      </c>
      <c r="B17" s="108">
        <f t="shared" ca="1" si="0"/>
        <v>10072</v>
      </c>
      <c r="C17" s="107">
        <f t="shared" ca="1" si="1"/>
        <v>5683</v>
      </c>
      <c r="D17" s="106">
        <f t="shared" ca="1" si="2"/>
        <v>5728</v>
      </c>
      <c r="E17" s="105"/>
      <c r="F17" s="104">
        <v>15</v>
      </c>
      <c r="G17" s="103">
        <v>10359</v>
      </c>
      <c r="H17" s="103">
        <v>3743</v>
      </c>
      <c r="I17" s="103">
        <v>3747</v>
      </c>
      <c r="L17" s="100">
        <f t="shared" ca="1" si="3"/>
        <v>0.37916126113265314</v>
      </c>
      <c r="M17" s="102">
        <v>18</v>
      </c>
      <c r="N17" s="102">
        <v>15</v>
      </c>
      <c r="O17" s="102">
        <f t="shared" ca="1" si="4"/>
        <v>312</v>
      </c>
      <c r="P17" s="101">
        <f t="shared" ca="1" si="5"/>
        <v>18.359490985447696</v>
      </c>
      <c r="Q17" s="100">
        <f t="shared" ca="1" si="6"/>
        <v>5728</v>
      </c>
      <c r="R17" s="100"/>
      <c r="S17" s="110"/>
      <c r="T17" s="100"/>
      <c r="U17" s="100"/>
    </row>
    <row r="18" spans="1:21" ht="15" x14ac:dyDescent="0.25">
      <c r="A18" s="109">
        <v>16</v>
      </c>
      <c r="B18" s="108">
        <f t="shared" ca="1" si="0"/>
        <v>3207</v>
      </c>
      <c r="C18" s="107">
        <f t="shared" ca="1" si="1"/>
        <v>4617</v>
      </c>
      <c r="D18" s="106">
        <f t="shared" ca="1" si="2"/>
        <v>4115</v>
      </c>
      <c r="E18" s="105"/>
      <c r="F18" s="104">
        <v>16</v>
      </c>
      <c r="G18" s="103">
        <v>4421</v>
      </c>
      <c r="H18" s="103">
        <v>3018</v>
      </c>
      <c r="I18" s="103">
        <v>3099</v>
      </c>
      <c r="L18" s="100">
        <f t="shared" ca="1" si="3"/>
        <v>0.97649153867140226</v>
      </c>
      <c r="M18" s="102">
        <v>13</v>
      </c>
      <c r="N18" s="102">
        <v>16</v>
      </c>
      <c r="O18" s="102">
        <f t="shared" ca="1" si="4"/>
        <v>323</v>
      </c>
      <c r="P18" s="101">
        <f t="shared" ca="1" si="5"/>
        <v>12.738662928372973</v>
      </c>
      <c r="Q18" s="100">
        <f t="shared" ca="1" si="6"/>
        <v>4115</v>
      </c>
      <c r="R18" s="100"/>
      <c r="S18" s="110"/>
      <c r="T18" s="100"/>
      <c r="U18" s="100"/>
    </row>
    <row r="19" spans="1:21" ht="15" x14ac:dyDescent="0.25">
      <c r="A19" s="109">
        <v>17</v>
      </c>
      <c r="B19" s="108">
        <f t="shared" ca="1" si="0"/>
        <v>9620</v>
      </c>
      <c r="C19" s="107">
        <f t="shared" ca="1" si="1"/>
        <v>4992</v>
      </c>
      <c r="D19" s="106">
        <f t="shared" ca="1" si="2"/>
        <v>4675</v>
      </c>
      <c r="E19" s="105"/>
      <c r="F19" s="104">
        <v>17</v>
      </c>
      <c r="G19" s="103">
        <v>8720</v>
      </c>
      <c r="H19" s="103">
        <v>3578</v>
      </c>
      <c r="I19" s="103">
        <v>2877</v>
      </c>
      <c r="L19" s="100">
        <f t="shared" ca="1" si="3"/>
        <v>0.4502200947385594</v>
      </c>
      <c r="M19" s="102">
        <v>17</v>
      </c>
      <c r="N19" s="102">
        <v>17</v>
      </c>
      <c r="O19" s="102">
        <f t="shared" ca="1" si="4"/>
        <v>334</v>
      </c>
      <c r="P19" s="101">
        <f t="shared" ca="1" si="5"/>
        <v>13.996025348982652</v>
      </c>
      <c r="Q19" s="100">
        <f t="shared" ca="1" si="6"/>
        <v>4675</v>
      </c>
      <c r="R19" s="100"/>
      <c r="S19" s="110"/>
      <c r="T19" s="100"/>
      <c r="U19" s="100"/>
    </row>
    <row r="20" spans="1:21" ht="15" x14ac:dyDescent="0.25">
      <c r="A20" s="109">
        <v>18</v>
      </c>
      <c r="B20" s="108">
        <f t="shared" ca="1" si="0"/>
        <v>6347</v>
      </c>
      <c r="C20" s="107">
        <f t="shared" ca="1" si="1"/>
        <v>4675</v>
      </c>
      <c r="D20" s="106">
        <f t="shared" ca="1" si="2"/>
        <v>5732</v>
      </c>
      <c r="E20" s="105"/>
      <c r="F20" s="104">
        <v>18</v>
      </c>
      <c r="G20" s="103">
        <v>6526</v>
      </c>
      <c r="H20" s="103">
        <v>3099</v>
      </c>
      <c r="I20" s="103">
        <v>3779</v>
      </c>
      <c r="L20" s="100">
        <f t="shared" ca="1" si="3"/>
        <v>0.71192282062926271</v>
      </c>
      <c r="M20" s="102">
        <v>15</v>
      </c>
      <c r="N20" s="102">
        <v>18</v>
      </c>
      <c r="O20" s="102">
        <f t="shared" ca="1" si="4"/>
        <v>345</v>
      </c>
      <c r="P20" s="101">
        <f t="shared" ca="1" si="5"/>
        <v>16.61524299455607</v>
      </c>
      <c r="Q20" s="100">
        <f t="shared" ca="1" si="6"/>
        <v>5732</v>
      </c>
      <c r="R20" s="100"/>
      <c r="S20" s="110"/>
      <c r="T20" s="100"/>
      <c r="U20" s="100"/>
    </row>
    <row r="21" spans="1:21" ht="15" x14ac:dyDescent="0.25">
      <c r="A21" s="109">
        <v>19</v>
      </c>
      <c r="B21" s="108">
        <f t="shared" ca="1" si="0"/>
        <v>8489</v>
      </c>
      <c r="C21" s="107">
        <f t="shared" ca="1" si="1"/>
        <v>5728</v>
      </c>
      <c r="D21" s="106">
        <f t="shared" ca="1" si="2"/>
        <v>5683</v>
      </c>
      <c r="E21" s="105"/>
      <c r="F21" s="104">
        <v>19</v>
      </c>
      <c r="G21" s="103">
        <v>12037</v>
      </c>
      <c r="H21" s="103">
        <v>3747</v>
      </c>
      <c r="I21" s="103">
        <v>4336</v>
      </c>
      <c r="L21" s="100">
        <f t="shared" ca="1" si="3"/>
        <v>0.5290714583704631</v>
      </c>
      <c r="M21" s="102">
        <v>19</v>
      </c>
      <c r="N21" s="102">
        <v>19</v>
      </c>
      <c r="O21" s="102">
        <f t="shared" ca="1" si="4"/>
        <v>356</v>
      </c>
      <c r="P21" s="101">
        <f t="shared" ca="1" si="5"/>
        <v>15.962126531681651</v>
      </c>
      <c r="Q21" s="100">
        <f t="shared" ca="1" si="6"/>
        <v>5683</v>
      </c>
      <c r="R21" s="100"/>
      <c r="S21" s="110"/>
      <c r="T21" s="100"/>
      <c r="U21" s="100"/>
    </row>
    <row r="22" spans="1:21" ht="15" x14ac:dyDescent="0.25">
      <c r="A22" s="109">
        <v>20</v>
      </c>
      <c r="B22" s="108">
        <f t="shared" ca="1" si="0"/>
        <v>7463</v>
      </c>
      <c r="C22" s="107">
        <f t="shared" ca="1" si="1"/>
        <v>5732</v>
      </c>
      <c r="D22" s="106">
        <f t="shared" ca="1" si="2"/>
        <v>6443</v>
      </c>
      <c r="E22" s="105"/>
      <c r="F22" s="104">
        <v>20</v>
      </c>
      <c r="G22" s="103">
        <v>8593</v>
      </c>
      <c r="H22" s="103">
        <v>3779</v>
      </c>
      <c r="I22" s="103">
        <v>4492</v>
      </c>
      <c r="L22" s="100">
        <f t="shared" ca="1" si="3"/>
        <v>0.44192257763010945</v>
      </c>
      <c r="M22" s="102">
        <v>20</v>
      </c>
      <c r="N22" s="102">
        <v>20</v>
      </c>
      <c r="O22" s="102">
        <f t="shared" ca="1" si="4"/>
        <v>367</v>
      </c>
      <c r="P22" s="101">
        <f t="shared" ca="1" si="5"/>
        <v>17.555542906086895</v>
      </c>
      <c r="Q22" s="100">
        <f t="shared" ca="1" si="6"/>
        <v>6443</v>
      </c>
      <c r="R22" s="100"/>
      <c r="S22" s="110"/>
      <c r="T22" s="100"/>
      <c r="U22" s="100"/>
    </row>
    <row r="23" spans="1:21" ht="15" x14ac:dyDescent="0.25">
      <c r="A23" s="109">
        <v>21</v>
      </c>
      <c r="B23" s="108">
        <f t="shared" ca="1" si="0"/>
        <v>4760</v>
      </c>
      <c r="C23" s="107">
        <f t="shared" ca="1" si="1"/>
        <v>6145</v>
      </c>
      <c r="D23" s="106">
        <f t="shared" ca="1" si="2"/>
        <v>4668</v>
      </c>
      <c r="E23" s="105"/>
      <c r="F23" s="104">
        <v>21</v>
      </c>
      <c r="G23" s="103">
        <v>3578</v>
      </c>
      <c r="H23" s="103">
        <v>4336</v>
      </c>
      <c r="I23" s="103">
        <v>3578</v>
      </c>
      <c r="L23" s="100">
        <f t="shared" ca="1" si="3"/>
        <v>0.86748469049950983</v>
      </c>
      <c r="M23" s="102">
        <v>24</v>
      </c>
      <c r="N23" s="102">
        <v>21</v>
      </c>
      <c r="O23" s="102">
        <f t="shared" ca="1" si="4"/>
        <v>378</v>
      </c>
      <c r="P23" s="101">
        <f t="shared" ca="1" si="5"/>
        <v>12.349151515494279</v>
      </c>
      <c r="Q23" s="100">
        <f t="shared" ca="1" si="6"/>
        <v>4668</v>
      </c>
      <c r="R23" s="100"/>
      <c r="S23" s="110"/>
      <c r="T23" s="100"/>
      <c r="U23" s="100"/>
    </row>
    <row r="24" spans="1:21" ht="15" x14ac:dyDescent="0.25">
      <c r="A24" s="109">
        <v>22</v>
      </c>
      <c r="B24" s="108">
        <f t="shared" ca="1" si="0"/>
        <v>12154</v>
      </c>
      <c r="C24" s="107">
        <f t="shared" ca="1" si="1"/>
        <v>5753</v>
      </c>
      <c r="D24" s="106">
        <f t="shared" ca="1" si="2"/>
        <v>6347</v>
      </c>
      <c r="E24" s="105"/>
      <c r="F24" s="104">
        <v>22</v>
      </c>
      <c r="G24" s="103">
        <v>3018</v>
      </c>
      <c r="H24" s="103">
        <v>4185</v>
      </c>
      <c r="I24" s="103">
        <v>4185</v>
      </c>
      <c r="L24" s="100">
        <f t="shared" ca="1" si="3"/>
        <v>0.26427288137380078</v>
      </c>
      <c r="M24" s="102">
        <v>22</v>
      </c>
      <c r="N24" s="102">
        <v>22</v>
      </c>
      <c r="O24" s="102">
        <f t="shared" ca="1" si="4"/>
        <v>389</v>
      </c>
      <c r="P24" s="101">
        <f t="shared" ca="1" si="5"/>
        <v>16.315954108869477</v>
      </c>
      <c r="Q24" s="100">
        <f t="shared" ca="1" si="6"/>
        <v>6347</v>
      </c>
      <c r="R24" s="100"/>
      <c r="S24" s="110"/>
      <c r="T24" s="100"/>
      <c r="U24" s="100"/>
    </row>
    <row r="25" spans="1:21" ht="15" x14ac:dyDescent="0.25">
      <c r="A25" s="109">
        <v>23</v>
      </c>
      <c r="B25" s="108">
        <f t="shared" ca="1" si="0"/>
        <v>5780</v>
      </c>
      <c r="C25" s="107">
        <f t="shared" ca="1" si="1"/>
        <v>5780</v>
      </c>
      <c r="D25" s="106">
        <f t="shared" ca="1" si="2"/>
        <v>6145</v>
      </c>
      <c r="E25" s="105"/>
      <c r="F25" s="104">
        <v>23</v>
      </c>
      <c r="G25" s="103">
        <v>4185</v>
      </c>
      <c r="H25" s="103">
        <v>4254</v>
      </c>
      <c r="I25" s="103">
        <v>4523</v>
      </c>
      <c r="L25" s="100">
        <f t="shared" ca="1" si="3"/>
        <v>0.69322307051544418</v>
      </c>
      <c r="M25" s="102">
        <v>23</v>
      </c>
      <c r="N25" s="102">
        <v>23</v>
      </c>
      <c r="O25" s="102">
        <f t="shared" ca="1" si="4"/>
        <v>400</v>
      </c>
      <c r="P25" s="101">
        <f t="shared" ca="1" si="5"/>
        <v>15.362444113151987</v>
      </c>
      <c r="Q25" s="100">
        <f t="shared" ca="1" si="6"/>
        <v>6145</v>
      </c>
      <c r="R25" s="100"/>
      <c r="S25" s="110"/>
      <c r="T25" s="100"/>
      <c r="U25" s="100"/>
    </row>
    <row r="26" spans="1:21" ht="15" x14ac:dyDescent="0.25">
      <c r="A26" s="109">
        <v>24</v>
      </c>
      <c r="B26" s="108">
        <f t="shared" ca="1" si="0"/>
        <v>15492</v>
      </c>
      <c r="C26" s="107">
        <f t="shared" ca="1" si="1"/>
        <v>6347</v>
      </c>
      <c r="D26" s="106">
        <f t="shared" ca="1" si="2"/>
        <v>7350</v>
      </c>
      <c r="E26" s="105"/>
      <c r="F26" s="104">
        <v>24</v>
      </c>
      <c r="G26" s="103">
        <v>9678</v>
      </c>
      <c r="H26" s="103">
        <v>4421</v>
      </c>
      <c r="I26" s="103">
        <v>5005</v>
      </c>
      <c r="L26" s="100">
        <f t="shared" ca="1" si="3"/>
        <v>4.4696291292634083E-4</v>
      </c>
      <c r="M26" s="102">
        <v>25</v>
      </c>
      <c r="N26" s="102">
        <v>24</v>
      </c>
      <c r="O26" s="102">
        <f t="shared" ca="1" si="4"/>
        <v>411</v>
      </c>
      <c r="P26" s="101">
        <f t="shared" ca="1" si="5"/>
        <v>17.882394853718814</v>
      </c>
      <c r="Q26" s="100">
        <f t="shared" ca="1" si="6"/>
        <v>7350</v>
      </c>
      <c r="R26" s="100"/>
      <c r="S26" s="110"/>
      <c r="T26" s="100"/>
      <c r="U26" s="100"/>
    </row>
    <row r="27" spans="1:21" ht="15" x14ac:dyDescent="0.25">
      <c r="A27" s="109">
        <v>25</v>
      </c>
      <c r="B27" s="108">
        <f t="shared" ca="1" si="0"/>
        <v>11236</v>
      </c>
      <c r="C27" s="107">
        <f t="shared" ca="1" si="1"/>
        <v>5736</v>
      </c>
      <c r="D27" s="106">
        <f t="shared" ca="1" si="2"/>
        <v>6771</v>
      </c>
      <c r="E27" s="105"/>
      <c r="F27" s="104">
        <v>25</v>
      </c>
      <c r="G27" s="103">
        <v>9442</v>
      </c>
      <c r="H27" s="103">
        <v>3935</v>
      </c>
      <c r="I27" s="103">
        <v>5417</v>
      </c>
      <c r="L27" s="100">
        <f t="shared" ca="1" si="3"/>
        <v>0.19445363185418751</v>
      </c>
      <c r="M27" s="102">
        <v>21</v>
      </c>
      <c r="N27" s="102">
        <v>25</v>
      </c>
      <c r="O27" s="102">
        <f t="shared" ca="1" si="4"/>
        <v>422</v>
      </c>
      <c r="P27" s="101">
        <f t="shared" ca="1" si="5"/>
        <v>16.045681681366222</v>
      </c>
      <c r="Q27" s="100">
        <f t="shared" ca="1" si="6"/>
        <v>6771</v>
      </c>
      <c r="R27" s="100"/>
      <c r="S27" s="110"/>
      <c r="T27" s="100"/>
      <c r="U27" s="100"/>
    </row>
    <row r="28" spans="1:21" ht="15" x14ac:dyDescent="0.25">
      <c r="A28" s="109">
        <v>26</v>
      </c>
      <c r="B28" s="108">
        <f t="shared" ca="1" si="0"/>
        <v>5732</v>
      </c>
      <c r="C28" s="107">
        <f t="shared" ca="1" si="1"/>
        <v>6742</v>
      </c>
      <c r="D28" s="106">
        <f t="shared" ca="1" si="2"/>
        <v>5780</v>
      </c>
      <c r="E28" s="105"/>
      <c r="F28" s="104">
        <v>26</v>
      </c>
      <c r="G28" s="103">
        <v>9895</v>
      </c>
      <c r="H28" s="103">
        <v>4523</v>
      </c>
      <c r="I28" s="103">
        <v>3935</v>
      </c>
      <c r="L28" s="100">
        <f t="shared" ca="1" si="3"/>
        <v>0.75424919915689392</v>
      </c>
      <c r="M28" s="102">
        <v>27</v>
      </c>
      <c r="N28" s="102">
        <v>26</v>
      </c>
      <c r="O28" s="102">
        <f t="shared" ca="1" si="4"/>
        <v>433</v>
      </c>
      <c r="P28" s="101">
        <f t="shared" ca="1" si="5"/>
        <v>13.347628670564529</v>
      </c>
      <c r="Q28" s="100">
        <f t="shared" ca="1" si="6"/>
        <v>5780</v>
      </c>
      <c r="R28" s="100"/>
      <c r="S28" s="110"/>
      <c r="T28" s="100"/>
      <c r="U28" s="100"/>
    </row>
    <row r="29" spans="1:21" ht="15" x14ac:dyDescent="0.25">
      <c r="A29" s="109">
        <v>27</v>
      </c>
      <c r="B29" s="108">
        <f t="shared" ca="1" si="0"/>
        <v>7669</v>
      </c>
      <c r="C29" s="107">
        <f t="shared" ca="1" si="1"/>
        <v>6443</v>
      </c>
      <c r="D29" s="106">
        <f t="shared" ca="1" si="2"/>
        <v>5753</v>
      </c>
      <c r="E29" s="105"/>
      <c r="F29" s="104">
        <v>27</v>
      </c>
      <c r="G29" s="103">
        <v>5005</v>
      </c>
      <c r="H29" s="103">
        <v>4492</v>
      </c>
      <c r="I29" s="103">
        <v>4254</v>
      </c>
      <c r="L29" s="100">
        <f t="shared" ca="1" si="3"/>
        <v>0.58459613988939141</v>
      </c>
      <c r="M29" s="102">
        <v>26</v>
      </c>
      <c r="N29" s="102">
        <v>27</v>
      </c>
      <c r="O29" s="102">
        <f t="shared" ca="1" si="4"/>
        <v>444</v>
      </c>
      <c r="P29" s="101">
        <f t="shared" ca="1" si="5"/>
        <v>12.957122341515603</v>
      </c>
      <c r="Q29" s="100">
        <f t="shared" ca="1" si="6"/>
        <v>5753</v>
      </c>
      <c r="R29" s="100"/>
      <c r="S29" s="110"/>
      <c r="T29" s="100"/>
      <c r="U29" s="100"/>
    </row>
    <row r="30" spans="1:21" ht="15" x14ac:dyDescent="0.25">
      <c r="A30" s="109">
        <v>28</v>
      </c>
      <c r="B30" s="108">
        <f t="shared" ca="1" si="0"/>
        <v>7456</v>
      </c>
      <c r="C30" s="107">
        <f t="shared" ca="1" si="1"/>
        <v>7669</v>
      </c>
      <c r="D30" s="106">
        <f t="shared" ca="1" si="2"/>
        <v>7456</v>
      </c>
      <c r="E30" s="105"/>
      <c r="F30" s="104">
        <v>28</v>
      </c>
      <c r="G30" s="103">
        <v>7242</v>
      </c>
      <c r="H30" s="103">
        <v>5461</v>
      </c>
      <c r="I30" s="103">
        <v>4421</v>
      </c>
      <c r="L30" s="100">
        <f t="shared" ca="1" si="3"/>
        <v>0.62349659429721782</v>
      </c>
      <c r="M30" s="102">
        <v>33</v>
      </c>
      <c r="N30" s="102">
        <v>28</v>
      </c>
      <c r="O30" s="102">
        <f t="shared" ca="1" si="4"/>
        <v>455</v>
      </c>
      <c r="P30" s="101">
        <f t="shared" ca="1" si="5"/>
        <v>16.38665660936233</v>
      </c>
      <c r="Q30" s="100">
        <f t="shared" ca="1" si="6"/>
        <v>7456</v>
      </c>
      <c r="R30" s="100"/>
      <c r="S30" s="110"/>
      <c r="T30" s="100"/>
      <c r="U30" s="100"/>
    </row>
    <row r="31" spans="1:21" ht="15" x14ac:dyDescent="0.25">
      <c r="A31" s="109">
        <v>29</v>
      </c>
      <c r="B31" s="108">
        <f t="shared" ca="1" si="0"/>
        <v>10629</v>
      </c>
      <c r="C31" s="107">
        <f t="shared" ca="1" si="1"/>
        <v>7806</v>
      </c>
      <c r="D31" s="106">
        <f t="shared" ca="1" si="2"/>
        <v>8149</v>
      </c>
      <c r="E31" s="105"/>
      <c r="F31" s="104">
        <v>29</v>
      </c>
      <c r="G31" s="103">
        <v>5461</v>
      </c>
      <c r="H31" s="103">
        <v>5475</v>
      </c>
      <c r="I31" s="103">
        <v>5130</v>
      </c>
      <c r="L31" s="100">
        <f t="shared" ca="1" si="3"/>
        <v>0.31689629599703306</v>
      </c>
      <c r="M31" s="102">
        <v>34</v>
      </c>
      <c r="N31" s="102">
        <v>29</v>
      </c>
      <c r="O31" s="102">
        <f t="shared" ca="1" si="4"/>
        <v>466</v>
      </c>
      <c r="P31" s="101">
        <f t="shared" ca="1" si="5"/>
        <v>17.4874062564943</v>
      </c>
      <c r="Q31" s="100">
        <f t="shared" ca="1" si="6"/>
        <v>8149</v>
      </c>
      <c r="R31" s="100"/>
      <c r="S31" s="110"/>
      <c r="T31" s="100"/>
      <c r="U31" s="100"/>
    </row>
    <row r="32" spans="1:21" ht="15" x14ac:dyDescent="0.25">
      <c r="A32" s="109">
        <v>30</v>
      </c>
      <c r="B32" s="108">
        <f t="shared" ca="1" si="0"/>
        <v>7350</v>
      </c>
      <c r="C32" s="107">
        <f t="shared" ca="1" si="1"/>
        <v>6771</v>
      </c>
      <c r="D32" s="106">
        <f t="shared" ca="1" si="2"/>
        <v>7669</v>
      </c>
      <c r="E32" s="105"/>
      <c r="F32" s="104">
        <v>30</v>
      </c>
      <c r="G32" s="103">
        <v>9652</v>
      </c>
      <c r="H32" s="103">
        <v>4861</v>
      </c>
      <c r="I32" s="103">
        <v>5801</v>
      </c>
      <c r="L32" s="100">
        <f t="shared" ca="1" si="3"/>
        <v>0.69494837744155591</v>
      </c>
      <c r="M32" s="102">
        <v>28</v>
      </c>
      <c r="N32" s="102">
        <v>30</v>
      </c>
      <c r="O32" s="102">
        <f t="shared" ca="1" si="4"/>
        <v>477</v>
      </c>
      <c r="P32" s="101">
        <f t="shared" ca="1" si="5"/>
        <v>16.076629508250146</v>
      </c>
      <c r="Q32" s="100">
        <f t="shared" ca="1" si="6"/>
        <v>7669</v>
      </c>
      <c r="R32" s="100"/>
      <c r="S32" s="110"/>
      <c r="T32" s="100"/>
      <c r="U32" s="100"/>
    </row>
    <row r="33" spans="1:21" ht="15" x14ac:dyDescent="0.25">
      <c r="A33" s="109">
        <v>31</v>
      </c>
      <c r="B33" s="108">
        <f t="shared" ca="1" si="0"/>
        <v>12112</v>
      </c>
      <c r="C33" s="107">
        <f t="shared" ca="1" si="1"/>
        <v>7350</v>
      </c>
      <c r="D33" s="106">
        <f t="shared" ca="1" si="2"/>
        <v>5736</v>
      </c>
      <c r="E33" s="105"/>
      <c r="F33" s="104">
        <v>31</v>
      </c>
      <c r="G33" s="103">
        <v>1690</v>
      </c>
      <c r="H33" s="103">
        <v>5130</v>
      </c>
      <c r="I33" s="103">
        <v>3743</v>
      </c>
      <c r="L33" s="100">
        <f t="shared" ca="1" si="3"/>
        <v>0.19457441448839108</v>
      </c>
      <c r="M33" s="102">
        <v>30</v>
      </c>
      <c r="N33" s="102">
        <v>31</v>
      </c>
      <c r="O33" s="102">
        <f t="shared" ca="1" si="4"/>
        <v>488</v>
      </c>
      <c r="P33" s="101">
        <f t="shared" ca="1" si="5"/>
        <v>11.754212319584065</v>
      </c>
      <c r="Q33" s="100">
        <f t="shared" ca="1" si="6"/>
        <v>5736</v>
      </c>
      <c r="R33" s="100"/>
      <c r="S33" s="110"/>
      <c r="T33" s="100"/>
      <c r="U33" s="100"/>
    </row>
    <row r="34" spans="1:21" ht="15" x14ac:dyDescent="0.25">
      <c r="A34" s="109">
        <v>32</v>
      </c>
      <c r="B34" s="108">
        <f t="shared" ca="1" si="0"/>
        <v>13050</v>
      </c>
      <c r="C34" s="107">
        <f t="shared" ca="1" si="1"/>
        <v>6999</v>
      </c>
      <c r="D34" s="106">
        <f t="shared" ca="1" si="2"/>
        <v>6742</v>
      </c>
      <c r="E34" s="105"/>
      <c r="F34" s="104">
        <v>32</v>
      </c>
      <c r="G34" s="103">
        <v>2946</v>
      </c>
      <c r="H34" s="103">
        <v>5005</v>
      </c>
      <c r="I34" s="103">
        <v>4861</v>
      </c>
      <c r="L34" s="100">
        <f t="shared" ca="1" si="3"/>
        <v>4.504799680713123E-2</v>
      </c>
      <c r="M34" s="102">
        <v>29</v>
      </c>
      <c r="N34" s="102">
        <v>32</v>
      </c>
      <c r="O34" s="102">
        <f t="shared" ca="1" si="4"/>
        <v>499</v>
      </c>
      <c r="P34" s="101">
        <f t="shared" ca="1" si="5"/>
        <v>13.51151614596801</v>
      </c>
      <c r="Q34" s="100">
        <f t="shared" ca="1" si="6"/>
        <v>6742</v>
      </c>
      <c r="R34" s="100"/>
      <c r="S34" s="110"/>
      <c r="T34" s="100"/>
      <c r="U34" s="100"/>
    </row>
    <row r="35" spans="1:21" ht="15" x14ac:dyDescent="0.25">
      <c r="A35" s="109">
        <v>33</v>
      </c>
      <c r="B35" s="108">
        <f t="shared" ref="B35:B66" ca="1" si="7">INDEX($Q$3:$Q$77,RANK(L35,$L$3:$L$77))</f>
        <v>3835</v>
      </c>
      <c r="C35" s="107">
        <f t="shared" ref="C35:C66" ca="1" si="8">SMALL($Q$3:$Q$77,M35)</f>
        <v>7456</v>
      </c>
      <c r="D35" s="106">
        <f t="shared" ref="D35:D66" ca="1" si="9">Q35</f>
        <v>8036</v>
      </c>
      <c r="E35" s="105"/>
      <c r="F35" s="104">
        <v>33</v>
      </c>
      <c r="G35" s="103">
        <v>2877</v>
      </c>
      <c r="H35" s="103">
        <v>5192</v>
      </c>
      <c r="I35" s="103">
        <v>5475</v>
      </c>
      <c r="L35" s="100">
        <f t="shared" ref="L35:L66" ca="1" si="10">RAND()</f>
        <v>0.90185834527819742</v>
      </c>
      <c r="M35" s="102">
        <v>31</v>
      </c>
      <c r="N35" s="102">
        <v>33</v>
      </c>
      <c r="O35" s="102">
        <f t="shared" ref="O35:O66" ca="1" si="11">INT($R$1+$S$1*N35)</f>
        <v>510</v>
      </c>
      <c r="P35" s="101">
        <f t="shared" ref="P35:P66" ca="1" si="12">(((IF(MOD(N35,5)&lt;&gt;0,MOD(N35,5),5))+12)+_xlfn.NORM.S.INV(RAND()))</f>
        <v>15.756580036949602</v>
      </c>
      <c r="Q35" s="100">
        <f t="shared" ref="Q35:Q66" ca="1" si="13">ROUND(O35*P35,0)</f>
        <v>8036</v>
      </c>
      <c r="R35" s="100"/>
      <c r="S35" s="110"/>
      <c r="T35" s="100"/>
      <c r="U35" s="100"/>
    </row>
    <row r="36" spans="1:21" ht="15" x14ac:dyDescent="0.25">
      <c r="A36" s="109">
        <v>34</v>
      </c>
      <c r="B36" s="108">
        <f t="shared" ca="1" si="7"/>
        <v>4992</v>
      </c>
      <c r="C36" s="107">
        <f t="shared" ca="1" si="8"/>
        <v>7463</v>
      </c>
      <c r="D36" s="106">
        <f t="shared" ca="1" si="9"/>
        <v>8489</v>
      </c>
      <c r="E36" s="105"/>
      <c r="F36" s="104">
        <v>34</v>
      </c>
      <c r="G36" s="103">
        <v>9135</v>
      </c>
      <c r="H36" s="103">
        <v>5417</v>
      </c>
      <c r="I36" s="103">
        <v>5654</v>
      </c>
      <c r="L36" s="100">
        <f t="shared" ca="1" si="10"/>
        <v>0.82557687495708321</v>
      </c>
      <c r="M36" s="102">
        <v>32</v>
      </c>
      <c r="N36" s="102">
        <v>34</v>
      </c>
      <c r="O36" s="102">
        <f t="shared" ca="1" si="11"/>
        <v>521</v>
      </c>
      <c r="P36" s="101">
        <f t="shared" ca="1" si="12"/>
        <v>16.293870588969366</v>
      </c>
      <c r="Q36" s="100">
        <f t="shared" ca="1" si="13"/>
        <v>8489</v>
      </c>
      <c r="R36" s="100"/>
      <c r="S36" s="110"/>
      <c r="T36" s="100"/>
      <c r="U36" s="100"/>
    </row>
    <row r="37" spans="1:21" ht="15" x14ac:dyDescent="0.25">
      <c r="A37" s="109">
        <v>35</v>
      </c>
      <c r="B37" s="108">
        <f t="shared" ca="1" si="7"/>
        <v>8049</v>
      </c>
      <c r="C37" s="107">
        <f t="shared" ca="1" si="8"/>
        <v>8036</v>
      </c>
      <c r="D37" s="106">
        <f t="shared" ca="1" si="9"/>
        <v>9742</v>
      </c>
      <c r="E37" s="105"/>
      <c r="F37" s="104">
        <v>35</v>
      </c>
      <c r="G37" s="103">
        <v>1984</v>
      </c>
      <c r="H37" s="103">
        <v>5561</v>
      </c>
      <c r="I37" s="103">
        <v>6532</v>
      </c>
      <c r="L37" s="100">
        <f t="shared" ca="1" si="10"/>
        <v>0.48984583835719986</v>
      </c>
      <c r="M37" s="102">
        <v>35</v>
      </c>
      <c r="N37" s="102">
        <v>35</v>
      </c>
      <c r="O37" s="102">
        <f t="shared" ca="1" si="11"/>
        <v>532</v>
      </c>
      <c r="P37" s="101">
        <f t="shared" ca="1" si="12"/>
        <v>18.312820679569679</v>
      </c>
      <c r="Q37" s="100">
        <f t="shared" ca="1" si="13"/>
        <v>9742</v>
      </c>
      <c r="R37" s="100"/>
      <c r="S37" s="110"/>
      <c r="T37" s="100"/>
      <c r="U37" s="100"/>
    </row>
    <row r="38" spans="1:21" ht="15" x14ac:dyDescent="0.25">
      <c r="A38" s="109">
        <v>36</v>
      </c>
      <c r="B38" s="108">
        <f t="shared" ca="1" si="7"/>
        <v>6999</v>
      </c>
      <c r="C38" s="107">
        <f t="shared" ca="1" si="8"/>
        <v>8489</v>
      </c>
      <c r="D38" s="106">
        <f t="shared" ca="1" si="9"/>
        <v>6999</v>
      </c>
      <c r="E38" s="105"/>
      <c r="F38" s="104">
        <v>36</v>
      </c>
      <c r="G38" s="103">
        <v>6552</v>
      </c>
      <c r="H38" s="103">
        <v>5801</v>
      </c>
      <c r="I38" s="103">
        <v>5561</v>
      </c>
      <c r="L38" s="100">
        <f t="shared" ca="1" si="10"/>
        <v>0.49998300189082934</v>
      </c>
      <c r="M38" s="102">
        <v>39</v>
      </c>
      <c r="N38" s="102">
        <v>36</v>
      </c>
      <c r="O38" s="102">
        <f t="shared" ca="1" si="11"/>
        <v>543</v>
      </c>
      <c r="P38" s="101">
        <f t="shared" ca="1" si="12"/>
        <v>12.890307090449143</v>
      </c>
      <c r="Q38" s="100">
        <f t="shared" ca="1" si="13"/>
        <v>6999</v>
      </c>
      <c r="R38" s="100"/>
      <c r="S38" s="110"/>
      <c r="T38" s="100"/>
      <c r="U38" s="100"/>
    </row>
    <row r="39" spans="1:21" ht="15" x14ac:dyDescent="0.25">
      <c r="A39" s="109">
        <v>37</v>
      </c>
      <c r="B39" s="108">
        <f t="shared" ca="1" si="7"/>
        <v>5728</v>
      </c>
      <c r="C39" s="107">
        <f t="shared" ca="1" si="8"/>
        <v>8049</v>
      </c>
      <c r="D39" s="106">
        <f t="shared" ca="1" si="9"/>
        <v>8049</v>
      </c>
      <c r="E39" s="105"/>
      <c r="F39" s="104">
        <v>37</v>
      </c>
      <c r="G39" s="103">
        <v>11930</v>
      </c>
      <c r="H39" s="103">
        <v>5654</v>
      </c>
      <c r="I39" s="103">
        <v>5461</v>
      </c>
      <c r="L39" s="100">
        <f t="shared" ca="1" si="10"/>
        <v>0.81752258453041959</v>
      </c>
      <c r="M39" s="102">
        <v>36</v>
      </c>
      <c r="N39" s="102">
        <v>37</v>
      </c>
      <c r="O39" s="102">
        <f t="shared" ca="1" si="11"/>
        <v>554</v>
      </c>
      <c r="P39" s="101">
        <f t="shared" ca="1" si="12"/>
        <v>14.528986502232412</v>
      </c>
      <c r="Q39" s="100">
        <f t="shared" ca="1" si="13"/>
        <v>8049</v>
      </c>
      <c r="R39" s="100"/>
      <c r="S39" s="110"/>
      <c r="T39" s="100"/>
      <c r="U39" s="100"/>
    </row>
    <row r="40" spans="1:21" ht="15" x14ac:dyDescent="0.25">
      <c r="A40" s="109">
        <v>38</v>
      </c>
      <c r="B40" s="108">
        <f t="shared" ca="1" si="7"/>
        <v>3020</v>
      </c>
      <c r="C40" s="107">
        <f t="shared" ca="1" si="8"/>
        <v>8102</v>
      </c>
      <c r="D40" s="106">
        <f t="shared" ca="1" si="9"/>
        <v>8734</v>
      </c>
      <c r="E40" s="105"/>
      <c r="F40" s="104">
        <v>38</v>
      </c>
      <c r="G40" s="103">
        <v>6290</v>
      </c>
      <c r="H40" s="103">
        <v>5714</v>
      </c>
      <c r="I40" s="103">
        <v>5714</v>
      </c>
      <c r="L40" s="100">
        <f t="shared" ca="1" si="10"/>
        <v>0.98360745740735689</v>
      </c>
      <c r="M40" s="102">
        <v>37</v>
      </c>
      <c r="N40" s="102">
        <v>38</v>
      </c>
      <c r="O40" s="102">
        <f t="shared" ca="1" si="11"/>
        <v>565</v>
      </c>
      <c r="P40" s="101">
        <f t="shared" ca="1" si="12"/>
        <v>15.458719527937591</v>
      </c>
      <c r="Q40" s="100">
        <f t="shared" ca="1" si="13"/>
        <v>8734</v>
      </c>
      <c r="R40" s="100"/>
      <c r="S40" s="110"/>
      <c r="T40" s="100"/>
      <c r="U40" s="100"/>
    </row>
    <row r="41" spans="1:21" ht="15" x14ac:dyDescent="0.25">
      <c r="A41" s="109">
        <v>39</v>
      </c>
      <c r="B41" s="108">
        <f t="shared" ca="1" si="7"/>
        <v>2400</v>
      </c>
      <c r="C41" s="107">
        <f t="shared" ca="1" si="8"/>
        <v>8149</v>
      </c>
      <c r="D41" s="106">
        <f t="shared" ca="1" si="9"/>
        <v>9620</v>
      </c>
      <c r="E41" s="105"/>
      <c r="F41" s="104">
        <v>39</v>
      </c>
      <c r="G41" s="103">
        <v>8783</v>
      </c>
      <c r="H41" s="103">
        <v>5761</v>
      </c>
      <c r="I41" s="103">
        <v>6032</v>
      </c>
      <c r="L41" s="100">
        <f t="shared" ca="1" si="10"/>
        <v>0.98980664104302707</v>
      </c>
      <c r="M41" s="102">
        <v>38</v>
      </c>
      <c r="N41" s="102">
        <v>39</v>
      </c>
      <c r="O41" s="102">
        <f t="shared" ca="1" si="11"/>
        <v>576</v>
      </c>
      <c r="P41" s="101">
        <f t="shared" ca="1" si="12"/>
        <v>16.700911163245483</v>
      </c>
      <c r="Q41" s="100">
        <f t="shared" ca="1" si="13"/>
        <v>9620</v>
      </c>
      <c r="R41" s="100"/>
      <c r="S41" s="110"/>
      <c r="T41" s="100"/>
      <c r="U41" s="100"/>
    </row>
    <row r="42" spans="1:21" ht="15" x14ac:dyDescent="0.25">
      <c r="A42" s="109">
        <v>40</v>
      </c>
      <c r="B42" s="108">
        <f t="shared" ca="1" si="7"/>
        <v>6771</v>
      </c>
      <c r="C42" s="107">
        <f t="shared" ca="1" si="8"/>
        <v>8734</v>
      </c>
      <c r="D42" s="106">
        <f t="shared" ca="1" si="9"/>
        <v>10154</v>
      </c>
      <c r="E42" s="105"/>
      <c r="F42" s="104">
        <v>40</v>
      </c>
      <c r="G42" s="103">
        <v>5417</v>
      </c>
      <c r="H42" s="103">
        <v>6290</v>
      </c>
      <c r="I42" s="103">
        <v>7172</v>
      </c>
      <c r="L42" s="100">
        <f t="shared" ca="1" si="10"/>
        <v>0.69487319601291253</v>
      </c>
      <c r="M42" s="102">
        <v>41</v>
      </c>
      <c r="N42" s="102">
        <v>40</v>
      </c>
      <c r="O42" s="102">
        <f t="shared" ca="1" si="11"/>
        <v>587</v>
      </c>
      <c r="P42" s="101">
        <f t="shared" ca="1" si="12"/>
        <v>17.29799866948569</v>
      </c>
      <c r="Q42" s="100">
        <f t="shared" ca="1" si="13"/>
        <v>10154</v>
      </c>
      <c r="R42" s="100"/>
      <c r="S42" s="110"/>
      <c r="T42" s="100"/>
      <c r="U42" s="100"/>
    </row>
    <row r="43" spans="1:21" ht="15" x14ac:dyDescent="0.25">
      <c r="A43" s="109">
        <v>41</v>
      </c>
      <c r="B43" s="108">
        <f t="shared" ca="1" si="7"/>
        <v>12946</v>
      </c>
      <c r="C43" s="107">
        <f t="shared" ca="1" si="8"/>
        <v>8574</v>
      </c>
      <c r="D43" s="106">
        <f t="shared" ca="1" si="9"/>
        <v>7463</v>
      </c>
      <c r="E43" s="105"/>
      <c r="F43" s="104">
        <v>41</v>
      </c>
      <c r="G43" s="103">
        <v>8751</v>
      </c>
      <c r="H43" s="103">
        <v>6032</v>
      </c>
      <c r="I43" s="103">
        <v>5192</v>
      </c>
      <c r="L43" s="100">
        <f t="shared" ca="1" si="10"/>
        <v>0.21459731773282653</v>
      </c>
      <c r="M43" s="102">
        <v>40</v>
      </c>
      <c r="N43" s="102">
        <v>41</v>
      </c>
      <c r="O43" s="102">
        <f t="shared" ca="1" si="11"/>
        <v>598</v>
      </c>
      <c r="P43" s="101">
        <f t="shared" ca="1" si="12"/>
        <v>12.480214989657071</v>
      </c>
      <c r="Q43" s="100">
        <f t="shared" ca="1" si="13"/>
        <v>7463</v>
      </c>
      <c r="R43" s="100"/>
      <c r="S43" s="110"/>
      <c r="T43" s="100"/>
      <c r="U43" s="100"/>
    </row>
    <row r="44" spans="1:21" ht="15" x14ac:dyDescent="0.25">
      <c r="A44" s="109">
        <v>42</v>
      </c>
      <c r="B44" s="108">
        <f t="shared" ca="1" si="7"/>
        <v>6443</v>
      </c>
      <c r="C44" s="107">
        <f t="shared" ca="1" si="8"/>
        <v>9742</v>
      </c>
      <c r="D44" s="106">
        <f t="shared" ca="1" si="9"/>
        <v>9324</v>
      </c>
      <c r="E44" s="105"/>
      <c r="F44" s="104">
        <v>42</v>
      </c>
      <c r="G44" s="103">
        <v>5130</v>
      </c>
      <c r="H44" s="103">
        <v>6894</v>
      </c>
      <c r="I44" s="103">
        <v>6552</v>
      </c>
      <c r="L44" s="100">
        <f t="shared" ca="1" si="10"/>
        <v>0.7281564880524074</v>
      </c>
      <c r="M44" s="102">
        <v>46</v>
      </c>
      <c r="N44" s="102">
        <v>42</v>
      </c>
      <c r="O44" s="102">
        <f t="shared" ca="1" si="11"/>
        <v>609</v>
      </c>
      <c r="P44" s="101">
        <f t="shared" ca="1" si="12"/>
        <v>15.30964092176775</v>
      </c>
      <c r="Q44" s="100">
        <f t="shared" ca="1" si="13"/>
        <v>9324</v>
      </c>
      <c r="R44" s="100"/>
      <c r="S44" s="110"/>
      <c r="T44" s="100"/>
      <c r="U44" s="100"/>
    </row>
    <row r="45" spans="1:21" ht="15" x14ac:dyDescent="0.25">
      <c r="A45" s="109">
        <v>43</v>
      </c>
      <c r="B45" s="108">
        <f t="shared" ca="1" si="7"/>
        <v>10791</v>
      </c>
      <c r="C45" s="107">
        <f t="shared" ca="1" si="8"/>
        <v>9562</v>
      </c>
      <c r="D45" s="106">
        <f t="shared" ca="1" si="9"/>
        <v>9562</v>
      </c>
      <c r="E45" s="105"/>
      <c r="F45" s="104">
        <v>43</v>
      </c>
      <c r="G45" s="103">
        <v>6754</v>
      </c>
      <c r="H45" s="103">
        <v>6552</v>
      </c>
      <c r="I45" s="103">
        <v>6290</v>
      </c>
      <c r="L45" s="100">
        <f t="shared" ca="1" si="10"/>
        <v>0.30033210918537856</v>
      </c>
      <c r="M45" s="102">
        <v>44</v>
      </c>
      <c r="N45" s="102">
        <v>43</v>
      </c>
      <c r="O45" s="102">
        <f t="shared" ca="1" si="11"/>
        <v>620</v>
      </c>
      <c r="P45" s="101">
        <f t="shared" ca="1" si="12"/>
        <v>15.422657850147621</v>
      </c>
      <c r="Q45" s="100">
        <f t="shared" ca="1" si="13"/>
        <v>9562</v>
      </c>
      <c r="R45" s="100"/>
      <c r="S45" s="110"/>
      <c r="T45" s="100"/>
      <c r="U45" s="100"/>
    </row>
    <row r="46" spans="1:21" ht="15" x14ac:dyDescent="0.25">
      <c r="A46" s="109">
        <v>44</v>
      </c>
      <c r="B46" s="108">
        <f t="shared" ca="1" si="7"/>
        <v>8734</v>
      </c>
      <c r="C46" s="107">
        <f t="shared" ca="1" si="8"/>
        <v>9620</v>
      </c>
      <c r="D46" s="106">
        <f t="shared" ca="1" si="9"/>
        <v>8102</v>
      </c>
      <c r="E46" s="105"/>
      <c r="F46" s="104">
        <v>44</v>
      </c>
      <c r="G46" s="103">
        <v>1436</v>
      </c>
      <c r="H46" s="103">
        <v>6754</v>
      </c>
      <c r="I46" s="103">
        <v>7538</v>
      </c>
      <c r="L46" s="100">
        <f t="shared" ca="1" si="10"/>
        <v>0.45487156729505496</v>
      </c>
      <c r="M46" s="2">
        <v>45</v>
      </c>
      <c r="N46" s="102">
        <v>44</v>
      </c>
      <c r="O46" s="102">
        <f t="shared" ca="1" si="11"/>
        <v>631</v>
      </c>
      <c r="P46" s="101">
        <f t="shared" ca="1" si="12"/>
        <v>12.839166766999568</v>
      </c>
      <c r="Q46" s="100">
        <f t="shared" ca="1" si="13"/>
        <v>8102</v>
      </c>
      <c r="R46" s="100"/>
      <c r="S46" s="110"/>
      <c r="T46" s="100"/>
      <c r="U46" s="100"/>
    </row>
    <row r="47" spans="1:21" ht="15" x14ac:dyDescent="0.25">
      <c r="A47" s="109">
        <v>45</v>
      </c>
      <c r="B47" s="108">
        <f t="shared" ca="1" si="7"/>
        <v>9324</v>
      </c>
      <c r="C47" s="107">
        <f t="shared" ca="1" si="8"/>
        <v>9831</v>
      </c>
      <c r="D47" s="106">
        <f t="shared" ca="1" si="9"/>
        <v>10940</v>
      </c>
      <c r="E47" s="105"/>
      <c r="F47" s="104">
        <v>45</v>
      </c>
      <c r="G47" s="103">
        <v>7787</v>
      </c>
      <c r="H47" s="103">
        <v>6983</v>
      </c>
      <c r="I47" s="103">
        <v>7226</v>
      </c>
      <c r="L47" s="100">
        <f t="shared" ca="1" si="10"/>
        <v>0.43773269350900557</v>
      </c>
      <c r="M47" s="102">
        <v>47</v>
      </c>
      <c r="N47" s="102">
        <v>45</v>
      </c>
      <c r="O47" s="102">
        <f t="shared" ca="1" si="11"/>
        <v>642</v>
      </c>
      <c r="P47" s="101">
        <f t="shared" ca="1" si="12"/>
        <v>17.040020557157874</v>
      </c>
      <c r="Q47" s="100">
        <f t="shared" ca="1" si="13"/>
        <v>10940</v>
      </c>
      <c r="R47" s="100"/>
      <c r="S47" s="110"/>
      <c r="T47" s="100"/>
      <c r="U47" s="100"/>
    </row>
    <row r="48" spans="1:21" ht="15" x14ac:dyDescent="0.25">
      <c r="A48" s="109">
        <v>46</v>
      </c>
      <c r="B48" s="108">
        <f t="shared" ca="1" si="7"/>
        <v>4668</v>
      </c>
      <c r="C48" s="107">
        <f t="shared" ca="1" si="8"/>
        <v>9987</v>
      </c>
      <c r="D48" s="106">
        <f t="shared" ca="1" si="9"/>
        <v>7806</v>
      </c>
      <c r="E48" s="105"/>
      <c r="F48" s="104">
        <v>46</v>
      </c>
      <c r="G48" s="103">
        <v>9099</v>
      </c>
      <c r="H48" s="103">
        <v>7001</v>
      </c>
      <c r="I48" s="103">
        <v>6526</v>
      </c>
      <c r="L48" s="100">
        <f t="shared" ca="1" si="10"/>
        <v>0.72013686160066281</v>
      </c>
      <c r="M48" s="102">
        <v>48</v>
      </c>
      <c r="N48" s="102">
        <v>46</v>
      </c>
      <c r="O48" s="102">
        <f t="shared" ca="1" si="11"/>
        <v>653</v>
      </c>
      <c r="P48" s="101">
        <f t="shared" ca="1" si="12"/>
        <v>11.954305139236149</v>
      </c>
      <c r="Q48" s="100">
        <f t="shared" ca="1" si="13"/>
        <v>7806</v>
      </c>
      <c r="R48" s="100"/>
      <c r="S48" s="110"/>
      <c r="T48" s="100"/>
      <c r="U48" s="100"/>
    </row>
    <row r="49" spans="1:21" ht="15" x14ac:dyDescent="0.25">
      <c r="A49" s="109">
        <v>47</v>
      </c>
      <c r="B49" s="108">
        <f t="shared" ca="1" si="7"/>
        <v>12108</v>
      </c>
      <c r="C49" s="107">
        <f t="shared" ca="1" si="8"/>
        <v>9051</v>
      </c>
      <c r="D49" s="106">
        <f t="shared" ca="1" si="9"/>
        <v>8574</v>
      </c>
      <c r="E49" s="105"/>
      <c r="F49" s="104">
        <v>47</v>
      </c>
      <c r="G49" s="103">
        <v>7001</v>
      </c>
      <c r="H49" s="103">
        <v>6526</v>
      </c>
      <c r="I49" s="103">
        <v>7472</v>
      </c>
      <c r="L49" s="100">
        <f t="shared" ca="1" si="10"/>
        <v>0.23381389630278793</v>
      </c>
      <c r="M49" s="102">
        <v>42</v>
      </c>
      <c r="N49" s="102">
        <v>47</v>
      </c>
      <c r="O49" s="102">
        <f t="shared" ca="1" si="11"/>
        <v>664</v>
      </c>
      <c r="P49" s="101">
        <f t="shared" ca="1" si="12"/>
        <v>12.912229323798357</v>
      </c>
      <c r="Q49" s="100">
        <f t="shared" ca="1" si="13"/>
        <v>8574</v>
      </c>
      <c r="R49" s="100"/>
      <c r="S49" s="110"/>
      <c r="T49" s="100"/>
      <c r="U49" s="100"/>
    </row>
    <row r="50" spans="1:21" ht="15" x14ac:dyDescent="0.25">
      <c r="A50" s="109">
        <v>48</v>
      </c>
      <c r="B50" s="108">
        <f t="shared" ca="1" si="7"/>
        <v>4009</v>
      </c>
      <c r="C50" s="107">
        <f t="shared" ca="1" si="8"/>
        <v>9324</v>
      </c>
      <c r="D50" s="106">
        <f t="shared" ca="1" si="9"/>
        <v>10072</v>
      </c>
      <c r="E50" s="105"/>
      <c r="F50" s="104">
        <v>48</v>
      </c>
      <c r="G50" s="103">
        <v>9499</v>
      </c>
      <c r="H50" s="103">
        <v>6532</v>
      </c>
      <c r="I50" s="103">
        <v>7242</v>
      </c>
      <c r="L50" s="100">
        <f t="shared" ca="1" si="10"/>
        <v>0.85892392156354302</v>
      </c>
      <c r="M50" s="102">
        <v>43</v>
      </c>
      <c r="N50" s="102">
        <v>48</v>
      </c>
      <c r="O50" s="102">
        <f t="shared" ca="1" si="11"/>
        <v>675</v>
      </c>
      <c r="P50" s="101">
        <f t="shared" ca="1" si="12"/>
        <v>14.921194331957317</v>
      </c>
      <c r="Q50" s="100">
        <f t="shared" ca="1" si="13"/>
        <v>10072</v>
      </c>
      <c r="R50" s="100"/>
      <c r="S50" s="110"/>
      <c r="T50" s="100"/>
      <c r="U50" s="100"/>
    </row>
    <row r="51" spans="1:21" ht="15" x14ac:dyDescent="0.25">
      <c r="A51" s="109">
        <v>49</v>
      </c>
      <c r="B51" s="108">
        <f t="shared" ca="1" si="7"/>
        <v>9051</v>
      </c>
      <c r="C51" s="107">
        <f t="shared" ca="1" si="8"/>
        <v>10154</v>
      </c>
      <c r="D51" s="106">
        <f t="shared" ca="1" si="9"/>
        <v>10797</v>
      </c>
      <c r="E51" s="105"/>
      <c r="F51" s="104">
        <v>49</v>
      </c>
      <c r="G51" s="103">
        <v>2078</v>
      </c>
      <c r="H51" s="103">
        <v>7226</v>
      </c>
      <c r="I51" s="103">
        <v>7583</v>
      </c>
      <c r="L51" s="100">
        <f t="shared" ca="1" si="10"/>
        <v>0.27173961695221083</v>
      </c>
      <c r="M51" s="102">
        <v>50</v>
      </c>
      <c r="N51" s="102">
        <v>49</v>
      </c>
      <c r="O51" s="102">
        <f t="shared" ca="1" si="11"/>
        <v>686</v>
      </c>
      <c r="P51" s="101">
        <f t="shared" ca="1" si="12"/>
        <v>15.73901377385711</v>
      </c>
      <c r="Q51" s="100">
        <f t="shared" ca="1" si="13"/>
        <v>10797</v>
      </c>
      <c r="R51" s="100"/>
      <c r="S51" s="110"/>
      <c r="T51" s="100"/>
      <c r="U51" s="100"/>
    </row>
    <row r="52" spans="1:21" ht="15" x14ac:dyDescent="0.25">
      <c r="A52" s="109">
        <v>50</v>
      </c>
      <c r="B52" s="108">
        <f t="shared" ca="1" si="7"/>
        <v>8149</v>
      </c>
      <c r="C52" s="107">
        <f t="shared" ca="1" si="8"/>
        <v>10072</v>
      </c>
      <c r="D52" s="106">
        <f t="shared" ca="1" si="9"/>
        <v>9987</v>
      </c>
      <c r="E52" s="105"/>
      <c r="F52" s="104">
        <v>50</v>
      </c>
      <c r="G52" s="103">
        <v>4336</v>
      </c>
      <c r="H52" s="103">
        <v>7172</v>
      </c>
      <c r="I52" s="103">
        <v>9442</v>
      </c>
      <c r="L52" s="100">
        <f t="shared" ca="1" si="10"/>
        <v>0.62211260807086299</v>
      </c>
      <c r="M52" s="102">
        <v>49</v>
      </c>
      <c r="N52" s="102">
        <v>50</v>
      </c>
      <c r="O52" s="102">
        <f t="shared" ca="1" si="11"/>
        <v>697</v>
      </c>
      <c r="P52" s="101">
        <f t="shared" ca="1" si="12"/>
        <v>14.329065316098749</v>
      </c>
      <c r="Q52" s="100">
        <f t="shared" ca="1" si="13"/>
        <v>9987</v>
      </c>
      <c r="R52" s="100"/>
      <c r="S52" s="110"/>
      <c r="T52" s="100"/>
      <c r="U52" s="100"/>
    </row>
    <row r="53" spans="1:21" ht="15" x14ac:dyDescent="0.25">
      <c r="A53" s="109">
        <v>51</v>
      </c>
      <c r="B53" s="108">
        <f t="shared" ca="1" si="7"/>
        <v>2593</v>
      </c>
      <c r="C53" s="107">
        <f t="shared" ca="1" si="8"/>
        <v>10487</v>
      </c>
      <c r="D53" s="106">
        <f t="shared" ca="1" si="9"/>
        <v>9831</v>
      </c>
      <c r="E53" s="105"/>
      <c r="F53" s="104">
        <v>51</v>
      </c>
      <c r="G53" s="103">
        <v>2528</v>
      </c>
      <c r="H53" s="103">
        <v>7242</v>
      </c>
      <c r="I53" s="103">
        <v>6983</v>
      </c>
      <c r="L53" s="100">
        <f t="shared" ca="1" si="10"/>
        <v>0.90840930151819699</v>
      </c>
      <c r="M53" s="102">
        <v>51</v>
      </c>
      <c r="N53" s="102">
        <v>51</v>
      </c>
      <c r="O53" s="102">
        <f t="shared" ca="1" si="11"/>
        <v>708</v>
      </c>
      <c r="P53" s="101">
        <f t="shared" ca="1" si="12"/>
        <v>13.884910186174169</v>
      </c>
      <c r="Q53" s="100">
        <f t="shared" ca="1" si="13"/>
        <v>9831</v>
      </c>
      <c r="R53" s="100"/>
      <c r="S53" s="110"/>
      <c r="T53" s="100"/>
      <c r="U53" s="100"/>
    </row>
    <row r="54" spans="1:21" ht="15" x14ac:dyDescent="0.25">
      <c r="A54" s="109">
        <v>52</v>
      </c>
      <c r="B54" s="108">
        <f t="shared" ca="1" si="7"/>
        <v>4617</v>
      </c>
      <c r="C54" s="107">
        <f t="shared" ca="1" si="8"/>
        <v>10797</v>
      </c>
      <c r="D54" s="106">
        <f t="shared" ca="1" si="9"/>
        <v>10629</v>
      </c>
      <c r="E54" s="105"/>
      <c r="F54" s="104">
        <v>52</v>
      </c>
      <c r="G54" s="103">
        <v>5761</v>
      </c>
      <c r="H54" s="103">
        <v>7583</v>
      </c>
      <c r="I54" s="103">
        <v>6894</v>
      </c>
      <c r="L54" s="100">
        <f t="shared" ca="1" si="10"/>
        <v>0.84667682302198344</v>
      </c>
      <c r="M54" s="102">
        <v>54</v>
      </c>
      <c r="N54" s="102">
        <v>52</v>
      </c>
      <c r="O54" s="102">
        <f t="shared" ca="1" si="11"/>
        <v>719</v>
      </c>
      <c r="P54" s="101">
        <f t="shared" ca="1" si="12"/>
        <v>14.783515585726162</v>
      </c>
      <c r="Q54" s="100">
        <f t="shared" ca="1" si="13"/>
        <v>10629</v>
      </c>
      <c r="R54" s="100"/>
      <c r="S54" s="110"/>
      <c r="T54" s="100"/>
      <c r="U54" s="100"/>
    </row>
    <row r="55" spans="1:21" ht="15" x14ac:dyDescent="0.25">
      <c r="A55" s="109">
        <v>53</v>
      </c>
      <c r="B55" s="108">
        <f t="shared" ca="1" si="7"/>
        <v>9987</v>
      </c>
      <c r="C55" s="107">
        <f t="shared" ca="1" si="8"/>
        <v>10791</v>
      </c>
      <c r="D55" s="106">
        <f t="shared" ca="1" si="9"/>
        <v>12037</v>
      </c>
      <c r="E55" s="105"/>
      <c r="F55" s="104">
        <v>53</v>
      </c>
      <c r="G55" s="103">
        <v>8721</v>
      </c>
      <c r="H55" s="103">
        <v>7538</v>
      </c>
      <c r="I55" s="103">
        <v>7001</v>
      </c>
      <c r="L55" s="100">
        <f t="shared" ca="1" si="10"/>
        <v>0.35166156521081382</v>
      </c>
      <c r="M55" s="102">
        <v>53</v>
      </c>
      <c r="N55" s="102">
        <v>53</v>
      </c>
      <c r="O55" s="102">
        <f t="shared" ca="1" si="11"/>
        <v>730</v>
      </c>
      <c r="P55" s="101">
        <f t="shared" ca="1" si="12"/>
        <v>16.489703151438182</v>
      </c>
      <c r="Q55" s="100">
        <f t="shared" ca="1" si="13"/>
        <v>12037</v>
      </c>
      <c r="R55" s="100"/>
      <c r="S55" s="100"/>
      <c r="T55" s="100"/>
      <c r="U55" s="100"/>
    </row>
    <row r="56" spans="1:21" ht="15" x14ac:dyDescent="0.25">
      <c r="A56" s="109">
        <v>54</v>
      </c>
      <c r="B56" s="108">
        <f t="shared" ca="1" si="7"/>
        <v>6742</v>
      </c>
      <c r="C56" s="107">
        <f t="shared" ca="1" si="8"/>
        <v>10629</v>
      </c>
      <c r="D56" s="106">
        <f t="shared" ca="1" si="9"/>
        <v>10791</v>
      </c>
      <c r="E56" s="105"/>
      <c r="F56" s="104">
        <v>54</v>
      </c>
      <c r="G56" s="103">
        <v>5561</v>
      </c>
      <c r="H56" s="103">
        <v>7472</v>
      </c>
      <c r="I56" s="103">
        <v>9135</v>
      </c>
      <c r="L56" s="100">
        <f t="shared" ca="1" si="10"/>
        <v>0.57330066054038542</v>
      </c>
      <c r="M56" s="102">
        <v>52</v>
      </c>
      <c r="N56" s="102">
        <v>54</v>
      </c>
      <c r="O56" s="102">
        <f t="shared" ca="1" si="11"/>
        <v>741</v>
      </c>
      <c r="P56" s="101">
        <f t="shared" ca="1" si="12"/>
        <v>14.56231186340767</v>
      </c>
      <c r="Q56" s="100">
        <f t="shared" ca="1" si="13"/>
        <v>10791</v>
      </c>
      <c r="R56" s="100"/>
      <c r="S56" s="100"/>
      <c r="T56" s="100"/>
      <c r="U56" s="100"/>
    </row>
    <row r="57" spans="1:21" ht="15" x14ac:dyDescent="0.25">
      <c r="A57" s="109">
        <v>55</v>
      </c>
      <c r="B57" s="108">
        <f t="shared" ca="1" si="7"/>
        <v>13256</v>
      </c>
      <c r="C57" s="107">
        <f t="shared" ca="1" si="8"/>
        <v>10940</v>
      </c>
      <c r="D57" s="106">
        <f t="shared" ca="1" si="9"/>
        <v>13256</v>
      </c>
      <c r="E57" s="105"/>
      <c r="F57" s="104">
        <v>55</v>
      </c>
      <c r="G57" s="103">
        <v>3935</v>
      </c>
      <c r="H57" s="103">
        <v>7787</v>
      </c>
      <c r="I57" s="103">
        <v>9895</v>
      </c>
      <c r="L57" s="100">
        <f t="shared" ca="1" si="10"/>
        <v>0.29456453334386723</v>
      </c>
      <c r="M57" s="102">
        <v>55</v>
      </c>
      <c r="N57" s="102">
        <v>55</v>
      </c>
      <c r="O57" s="102">
        <f t="shared" ca="1" si="11"/>
        <v>752</v>
      </c>
      <c r="P57" s="101">
        <f t="shared" ca="1" si="12"/>
        <v>17.627885460599824</v>
      </c>
      <c r="Q57" s="100">
        <f t="shared" ca="1" si="13"/>
        <v>13256</v>
      </c>
      <c r="R57" s="100"/>
      <c r="S57" s="100"/>
      <c r="T57" s="100"/>
      <c r="U57" s="100"/>
    </row>
    <row r="58" spans="1:21" ht="15" x14ac:dyDescent="0.25">
      <c r="A58" s="109">
        <v>56</v>
      </c>
      <c r="B58" s="108">
        <f t="shared" ca="1" si="7"/>
        <v>10940</v>
      </c>
      <c r="C58" s="107">
        <f t="shared" ca="1" si="8"/>
        <v>11236</v>
      </c>
      <c r="D58" s="106">
        <f t="shared" ca="1" si="9"/>
        <v>9051</v>
      </c>
      <c r="E58" s="105"/>
      <c r="F58" s="104">
        <v>56</v>
      </c>
      <c r="G58" s="103">
        <v>3019</v>
      </c>
      <c r="H58" s="103">
        <v>8593</v>
      </c>
      <c r="I58" s="103">
        <v>5761</v>
      </c>
      <c r="L58" s="100">
        <f t="shared" ca="1" si="10"/>
        <v>0.40493468158775359</v>
      </c>
      <c r="M58" s="102">
        <v>56</v>
      </c>
      <c r="N58" s="102">
        <v>56</v>
      </c>
      <c r="O58" s="102">
        <f t="shared" ca="1" si="11"/>
        <v>763</v>
      </c>
      <c r="P58" s="101">
        <f t="shared" ca="1" si="12"/>
        <v>11.862191698709788</v>
      </c>
      <c r="Q58" s="100">
        <f t="shared" ca="1" si="13"/>
        <v>9051</v>
      </c>
      <c r="R58" s="100"/>
      <c r="S58" s="100"/>
      <c r="T58" s="100"/>
      <c r="U58" s="100"/>
    </row>
    <row r="59" spans="1:21" ht="15" x14ac:dyDescent="0.25">
      <c r="A59" s="109">
        <v>57</v>
      </c>
      <c r="B59" s="108">
        <f t="shared" ca="1" si="7"/>
        <v>9742</v>
      </c>
      <c r="C59" s="107">
        <f t="shared" ca="1" si="8"/>
        <v>12037</v>
      </c>
      <c r="D59" s="106">
        <f t="shared" ca="1" si="9"/>
        <v>12154</v>
      </c>
      <c r="E59" s="105"/>
      <c r="F59" s="104">
        <v>57</v>
      </c>
      <c r="G59" s="103">
        <v>5801</v>
      </c>
      <c r="H59" s="103">
        <v>8720</v>
      </c>
      <c r="I59" s="103">
        <v>6754</v>
      </c>
      <c r="L59" s="100">
        <f t="shared" ca="1" si="10"/>
        <v>0.51868743497975089</v>
      </c>
      <c r="M59" s="102">
        <v>58</v>
      </c>
      <c r="N59" s="102">
        <v>57</v>
      </c>
      <c r="O59" s="102">
        <f t="shared" ca="1" si="11"/>
        <v>774</v>
      </c>
      <c r="P59" s="101">
        <f t="shared" ca="1" si="12"/>
        <v>15.702760011324361</v>
      </c>
      <c r="Q59" s="100">
        <f t="shared" ca="1" si="13"/>
        <v>12154</v>
      </c>
      <c r="R59" s="100"/>
      <c r="S59" s="100"/>
      <c r="T59" s="100"/>
      <c r="U59" s="100"/>
    </row>
    <row r="60" spans="1:21" ht="15" x14ac:dyDescent="0.25">
      <c r="A60" s="109">
        <v>58</v>
      </c>
      <c r="B60" s="108">
        <f t="shared" ca="1" si="7"/>
        <v>12715</v>
      </c>
      <c r="C60" s="107">
        <f t="shared" ca="1" si="8"/>
        <v>12208</v>
      </c>
      <c r="D60" s="106">
        <f t="shared" ca="1" si="9"/>
        <v>10487</v>
      </c>
      <c r="E60" s="105"/>
      <c r="F60" s="104">
        <v>58</v>
      </c>
      <c r="G60" s="103">
        <v>3099</v>
      </c>
      <c r="H60" s="103">
        <v>9099</v>
      </c>
      <c r="I60" s="103">
        <v>7787</v>
      </c>
      <c r="L60" s="100">
        <f t="shared" ca="1" si="10"/>
        <v>9.3012282817959147E-2</v>
      </c>
      <c r="M60" s="102">
        <v>62</v>
      </c>
      <c r="N60" s="102">
        <v>58</v>
      </c>
      <c r="O60" s="102">
        <f t="shared" ca="1" si="11"/>
        <v>785</v>
      </c>
      <c r="P60" s="101">
        <f t="shared" ca="1" si="12"/>
        <v>13.359378643858973</v>
      </c>
      <c r="Q60" s="100">
        <f t="shared" ca="1" si="13"/>
        <v>10487</v>
      </c>
      <c r="R60" s="100"/>
      <c r="S60" s="100"/>
      <c r="T60" s="100"/>
      <c r="U60" s="100"/>
    </row>
    <row r="61" spans="1:21" ht="15" x14ac:dyDescent="0.25">
      <c r="A61" s="109">
        <v>59</v>
      </c>
      <c r="B61" s="108">
        <f t="shared" ca="1" si="7"/>
        <v>2510</v>
      </c>
      <c r="C61" s="107">
        <f t="shared" ca="1" si="8"/>
        <v>11775</v>
      </c>
      <c r="D61" s="106">
        <f t="shared" ca="1" si="9"/>
        <v>12108</v>
      </c>
      <c r="E61" s="105"/>
      <c r="F61" s="104">
        <v>59</v>
      </c>
      <c r="G61" s="103">
        <v>4861</v>
      </c>
      <c r="H61" s="103">
        <v>8705</v>
      </c>
      <c r="I61" s="103">
        <v>10108</v>
      </c>
      <c r="L61" s="100">
        <f t="shared" ca="1" si="10"/>
        <v>0.9161338293169291</v>
      </c>
      <c r="M61" s="102">
        <v>57</v>
      </c>
      <c r="N61" s="102">
        <v>59</v>
      </c>
      <c r="O61" s="102">
        <f t="shared" ca="1" si="11"/>
        <v>796</v>
      </c>
      <c r="P61" s="101">
        <f t="shared" ca="1" si="12"/>
        <v>15.21077155977914</v>
      </c>
      <c r="Q61" s="100">
        <f t="shared" ca="1" si="13"/>
        <v>12108</v>
      </c>
      <c r="R61" s="100"/>
      <c r="S61" s="100"/>
      <c r="T61" s="100"/>
      <c r="U61" s="100"/>
    </row>
    <row r="62" spans="1:21" ht="15" x14ac:dyDescent="0.25">
      <c r="A62" s="109">
        <v>60</v>
      </c>
      <c r="B62" s="108">
        <f t="shared" ca="1" si="7"/>
        <v>10797</v>
      </c>
      <c r="C62" s="107">
        <f t="shared" ca="1" si="8"/>
        <v>12108</v>
      </c>
      <c r="D62" s="106">
        <f t="shared" ca="1" si="9"/>
        <v>12946</v>
      </c>
      <c r="E62" s="105"/>
      <c r="F62" s="104">
        <v>60</v>
      </c>
      <c r="G62" s="103">
        <v>7538</v>
      </c>
      <c r="H62" s="103">
        <v>8721</v>
      </c>
      <c r="I62" s="103">
        <v>8783</v>
      </c>
      <c r="L62" s="100">
        <f t="shared" ca="1" si="10"/>
        <v>0.3700791901029663</v>
      </c>
      <c r="M62" s="102">
        <v>59</v>
      </c>
      <c r="N62" s="102">
        <v>60</v>
      </c>
      <c r="O62" s="102">
        <f t="shared" ca="1" si="11"/>
        <v>807</v>
      </c>
      <c r="P62" s="101">
        <f t="shared" ca="1" si="12"/>
        <v>16.041542635806636</v>
      </c>
      <c r="Q62" s="100">
        <f t="shared" ca="1" si="13"/>
        <v>12946</v>
      </c>
      <c r="R62" s="100"/>
      <c r="S62" s="100"/>
      <c r="T62" s="100"/>
      <c r="U62" s="100"/>
    </row>
    <row r="63" spans="1:21" ht="15" x14ac:dyDescent="0.25">
      <c r="A63" s="109">
        <v>61</v>
      </c>
      <c r="B63" s="108">
        <f t="shared" ca="1" si="7"/>
        <v>12879</v>
      </c>
      <c r="C63" s="107">
        <f t="shared" ca="1" si="8"/>
        <v>12112</v>
      </c>
      <c r="D63" s="106">
        <f t="shared" ca="1" si="9"/>
        <v>12112</v>
      </c>
      <c r="E63" s="105"/>
      <c r="F63" s="104">
        <v>61</v>
      </c>
      <c r="G63" s="103">
        <v>7583</v>
      </c>
      <c r="H63" s="103">
        <v>8751</v>
      </c>
      <c r="I63" s="103">
        <v>8705</v>
      </c>
      <c r="L63" s="100">
        <f t="shared" ca="1" si="10"/>
        <v>0.13647646576735561</v>
      </c>
      <c r="M63" s="102">
        <v>60</v>
      </c>
      <c r="N63" s="102">
        <v>61</v>
      </c>
      <c r="O63" s="102">
        <f t="shared" ca="1" si="11"/>
        <v>818</v>
      </c>
      <c r="P63" s="101">
        <f t="shared" ca="1" si="12"/>
        <v>14.806805118643828</v>
      </c>
      <c r="Q63" s="100">
        <f t="shared" ca="1" si="13"/>
        <v>12112</v>
      </c>
      <c r="R63" s="100"/>
      <c r="S63" s="100"/>
      <c r="T63" s="100"/>
      <c r="U63" s="100"/>
    </row>
    <row r="64" spans="1:21" ht="15" x14ac:dyDescent="0.25">
      <c r="A64" s="109">
        <v>62</v>
      </c>
      <c r="B64" s="108">
        <f t="shared" ca="1" si="7"/>
        <v>13608</v>
      </c>
      <c r="C64" s="107">
        <f t="shared" ca="1" si="8"/>
        <v>12154</v>
      </c>
      <c r="D64" s="106">
        <f t="shared" ca="1" si="9"/>
        <v>11236</v>
      </c>
      <c r="E64" s="105"/>
      <c r="F64" s="104">
        <v>62</v>
      </c>
      <c r="G64" s="103">
        <v>3779</v>
      </c>
      <c r="H64" s="103">
        <v>8783</v>
      </c>
      <c r="I64" s="103">
        <v>8721</v>
      </c>
      <c r="L64" s="100">
        <f t="shared" ca="1" si="10"/>
        <v>3.1728373765465334E-2</v>
      </c>
      <c r="M64" s="102">
        <v>61</v>
      </c>
      <c r="N64" s="102">
        <v>62</v>
      </c>
      <c r="O64" s="102">
        <f t="shared" ca="1" si="11"/>
        <v>829</v>
      </c>
      <c r="P64" s="101">
        <f t="shared" ca="1" si="12"/>
        <v>13.553654809060193</v>
      </c>
      <c r="Q64" s="100">
        <f t="shared" ca="1" si="13"/>
        <v>11236</v>
      </c>
      <c r="R64" s="100"/>
      <c r="S64" s="100"/>
      <c r="T64" s="100"/>
      <c r="U64" s="100"/>
    </row>
    <row r="65" spans="1:22" ht="15" x14ac:dyDescent="0.25">
      <c r="A65" s="109">
        <v>63</v>
      </c>
      <c r="B65" s="108">
        <f t="shared" ca="1" si="7"/>
        <v>8574</v>
      </c>
      <c r="C65" s="107">
        <f t="shared" ca="1" si="8"/>
        <v>12817</v>
      </c>
      <c r="D65" s="106">
        <f t="shared" ca="1" si="9"/>
        <v>12817</v>
      </c>
      <c r="E65" s="105"/>
      <c r="F65" s="104">
        <v>63</v>
      </c>
      <c r="G65" s="103">
        <v>4523</v>
      </c>
      <c r="H65" s="103">
        <v>9442</v>
      </c>
      <c r="I65" s="103">
        <v>8593</v>
      </c>
      <c r="L65" s="100">
        <f t="shared" ca="1" si="10"/>
        <v>0.38124494349132565</v>
      </c>
      <c r="M65" s="102">
        <v>64</v>
      </c>
      <c r="N65" s="102">
        <v>63</v>
      </c>
      <c r="O65" s="102">
        <f t="shared" ca="1" si="11"/>
        <v>840</v>
      </c>
      <c r="P65" s="101">
        <f t="shared" ca="1" si="12"/>
        <v>15.258634092878529</v>
      </c>
      <c r="Q65" s="100">
        <f t="shared" ca="1" si="13"/>
        <v>12817</v>
      </c>
      <c r="R65" s="100"/>
      <c r="S65" s="100"/>
      <c r="T65" s="100"/>
      <c r="U65" s="100"/>
    </row>
    <row r="66" spans="1:22" ht="15" x14ac:dyDescent="0.25">
      <c r="A66" s="109">
        <v>64</v>
      </c>
      <c r="B66" s="108">
        <f t="shared" ca="1" si="7"/>
        <v>13748</v>
      </c>
      <c r="C66" s="107">
        <f t="shared" ca="1" si="8"/>
        <v>12715</v>
      </c>
      <c r="D66" s="106">
        <f t="shared" ca="1" si="9"/>
        <v>13748</v>
      </c>
      <c r="E66" s="105"/>
      <c r="F66" s="104">
        <v>64</v>
      </c>
      <c r="G66" s="103">
        <v>5475</v>
      </c>
      <c r="H66" s="103">
        <v>9135</v>
      </c>
      <c r="I66" s="103">
        <v>9499</v>
      </c>
      <c r="L66" s="100">
        <f t="shared" ca="1" si="10"/>
        <v>0.18271208707312891</v>
      </c>
      <c r="M66" s="102">
        <v>63</v>
      </c>
      <c r="N66" s="102">
        <v>64</v>
      </c>
      <c r="O66" s="102">
        <f t="shared" ca="1" si="11"/>
        <v>851</v>
      </c>
      <c r="P66" s="101">
        <f t="shared" ca="1" si="12"/>
        <v>16.154680895657258</v>
      </c>
      <c r="Q66" s="100">
        <f t="shared" ca="1" si="13"/>
        <v>13748</v>
      </c>
      <c r="R66" s="100"/>
      <c r="S66" s="100"/>
      <c r="T66" s="100"/>
      <c r="U66" s="100"/>
    </row>
    <row r="67" spans="1:22" ht="15" x14ac:dyDescent="0.25">
      <c r="A67" s="109">
        <v>65</v>
      </c>
      <c r="B67" s="108">
        <f t="shared" ref="B67:B77" ca="1" si="14">INDEX($Q$3:$Q$77,RANK(L67,$L$3:$L$77))</f>
        <v>5753</v>
      </c>
      <c r="C67" s="107">
        <f t="shared" ref="C67:C77" ca="1" si="15">SMALL($Q$3:$Q$77,M67)</f>
        <v>13256</v>
      </c>
      <c r="D67" s="106">
        <f t="shared" ref="D67:D77" ca="1" si="16">Q67</f>
        <v>14674</v>
      </c>
      <c r="E67" s="105"/>
      <c r="F67" s="104">
        <v>65</v>
      </c>
      <c r="G67" s="103">
        <v>1909</v>
      </c>
      <c r="H67" s="103">
        <v>9895</v>
      </c>
      <c r="I67" s="103">
        <v>10367</v>
      </c>
      <c r="L67" s="100">
        <f t="shared" ref="L67:L77" ca="1" si="17">RAND()</f>
        <v>0.67519614781733273</v>
      </c>
      <c r="M67" s="102">
        <v>68</v>
      </c>
      <c r="N67" s="102">
        <v>65</v>
      </c>
      <c r="O67" s="102">
        <f t="shared" ref="O67:O77" ca="1" si="18">INT($R$1+$S$1*N67)</f>
        <v>862</v>
      </c>
      <c r="P67" s="101">
        <f t="shared" ref="P67:P77" ca="1" si="19">(((IF(MOD(N67,5)&lt;&gt;0,MOD(N67,5),5))+12)+_xlfn.NORM.S.INV(RAND()))</f>
        <v>17.023358024147161</v>
      </c>
      <c r="Q67" s="100">
        <f t="shared" ref="Q67:Q77" ca="1" si="20">ROUND(O67*P67,0)</f>
        <v>14674</v>
      </c>
      <c r="R67" s="100"/>
      <c r="S67" s="100"/>
      <c r="T67" s="100"/>
      <c r="U67" s="100"/>
    </row>
    <row r="68" spans="1:22" ht="15" x14ac:dyDescent="0.25">
      <c r="A68" s="109">
        <v>66</v>
      </c>
      <c r="B68" s="108">
        <f t="shared" ca="1" si="14"/>
        <v>14674</v>
      </c>
      <c r="C68" s="107">
        <f t="shared" ca="1" si="15"/>
        <v>12946</v>
      </c>
      <c r="D68" s="106">
        <f t="shared" ca="1" si="16"/>
        <v>11775</v>
      </c>
      <c r="E68" s="105"/>
      <c r="F68" s="104">
        <v>66</v>
      </c>
      <c r="G68" s="103">
        <v>10108</v>
      </c>
      <c r="H68" s="103">
        <v>9652</v>
      </c>
      <c r="I68" s="103">
        <v>8720</v>
      </c>
      <c r="L68" s="100">
        <f t="shared" ca="1" si="17"/>
        <v>0.15046381443602497</v>
      </c>
      <c r="M68" s="102">
        <v>66</v>
      </c>
      <c r="N68" s="102">
        <v>66</v>
      </c>
      <c r="O68" s="102">
        <f t="shared" ca="1" si="18"/>
        <v>873</v>
      </c>
      <c r="P68" s="101">
        <f t="shared" ca="1" si="19"/>
        <v>13.488070056668112</v>
      </c>
      <c r="Q68" s="100">
        <f t="shared" ca="1" si="20"/>
        <v>11775</v>
      </c>
      <c r="R68" s="100"/>
      <c r="S68" s="100"/>
      <c r="T68" s="100"/>
      <c r="U68" s="100"/>
    </row>
    <row r="69" spans="1:22" ht="15" x14ac:dyDescent="0.25">
      <c r="A69" s="109">
        <v>67</v>
      </c>
      <c r="B69" s="108">
        <f t="shared" ca="1" si="14"/>
        <v>5736</v>
      </c>
      <c r="C69" s="107">
        <f t="shared" ca="1" si="15"/>
        <v>13050</v>
      </c>
      <c r="D69" s="106">
        <f t="shared" ca="1" si="16"/>
        <v>12879</v>
      </c>
      <c r="E69" s="105"/>
      <c r="F69" s="104">
        <v>67</v>
      </c>
      <c r="G69" s="103">
        <v>4492</v>
      </c>
      <c r="H69" s="103">
        <v>9678</v>
      </c>
      <c r="I69" s="103">
        <v>9099</v>
      </c>
      <c r="L69" s="100">
        <f t="shared" ca="1" si="17"/>
        <v>0.58381927228725916</v>
      </c>
      <c r="M69" s="102">
        <v>67</v>
      </c>
      <c r="N69" s="102">
        <v>67</v>
      </c>
      <c r="O69" s="102">
        <f t="shared" ca="1" si="18"/>
        <v>884</v>
      </c>
      <c r="P69" s="101">
        <f t="shared" ca="1" si="19"/>
        <v>14.568898831124157</v>
      </c>
      <c r="Q69" s="100">
        <f t="shared" ca="1" si="20"/>
        <v>12879</v>
      </c>
      <c r="R69" s="100"/>
      <c r="S69" s="100"/>
      <c r="T69" s="100"/>
      <c r="U69" s="100"/>
    </row>
    <row r="70" spans="1:22" ht="15" x14ac:dyDescent="0.25">
      <c r="A70" s="109">
        <v>68</v>
      </c>
      <c r="B70" s="108">
        <f t="shared" ca="1" si="14"/>
        <v>10154</v>
      </c>
      <c r="C70" s="107">
        <f t="shared" ca="1" si="15"/>
        <v>12879</v>
      </c>
      <c r="D70" s="106">
        <f t="shared" ca="1" si="16"/>
        <v>12208</v>
      </c>
      <c r="E70" s="105"/>
      <c r="F70" s="104">
        <v>68</v>
      </c>
      <c r="G70" s="103">
        <v>8705</v>
      </c>
      <c r="H70" s="103">
        <v>9499</v>
      </c>
      <c r="I70" s="103">
        <v>9652</v>
      </c>
      <c r="L70" s="100">
        <f t="shared" ca="1" si="17"/>
        <v>0.44366402696680085</v>
      </c>
      <c r="M70" s="102">
        <v>65</v>
      </c>
      <c r="N70" s="102">
        <v>68</v>
      </c>
      <c r="O70" s="102">
        <f t="shared" ca="1" si="18"/>
        <v>895</v>
      </c>
      <c r="P70" s="101">
        <f t="shared" ca="1" si="19"/>
        <v>13.639821624448853</v>
      </c>
      <c r="Q70" s="100">
        <f t="shared" ca="1" si="20"/>
        <v>12208</v>
      </c>
      <c r="R70" s="100"/>
      <c r="S70" s="100"/>
      <c r="T70" s="100"/>
      <c r="U70" s="100"/>
    </row>
    <row r="71" spans="1:22" ht="15" x14ac:dyDescent="0.25">
      <c r="A71" s="109">
        <v>69</v>
      </c>
      <c r="B71" s="108">
        <f t="shared" ca="1" si="14"/>
        <v>13561</v>
      </c>
      <c r="C71" s="107">
        <f t="shared" ca="1" si="15"/>
        <v>13561</v>
      </c>
      <c r="D71" s="106">
        <f t="shared" ca="1" si="16"/>
        <v>12715</v>
      </c>
      <c r="E71" s="105"/>
      <c r="F71" s="104">
        <v>69</v>
      </c>
      <c r="G71" s="103">
        <v>5192</v>
      </c>
      <c r="H71" s="103">
        <v>10108</v>
      </c>
      <c r="I71" s="103">
        <v>10359</v>
      </c>
      <c r="L71" s="100">
        <f t="shared" ca="1" si="17"/>
        <v>3.3674501999220507E-2</v>
      </c>
      <c r="M71" s="102">
        <v>69</v>
      </c>
      <c r="N71" s="102">
        <v>69</v>
      </c>
      <c r="O71" s="102">
        <f t="shared" ca="1" si="18"/>
        <v>906</v>
      </c>
      <c r="P71" s="101">
        <f t="shared" ca="1" si="19"/>
        <v>14.034496258690369</v>
      </c>
      <c r="Q71" s="100">
        <f t="shared" ca="1" si="20"/>
        <v>12715</v>
      </c>
      <c r="R71" s="100"/>
      <c r="S71" s="100"/>
      <c r="T71" s="100"/>
      <c r="U71" s="100"/>
    </row>
    <row r="72" spans="1:22" ht="15" x14ac:dyDescent="0.25">
      <c r="A72" s="109">
        <v>70</v>
      </c>
      <c r="B72" s="108">
        <f t="shared" ca="1" si="14"/>
        <v>14408</v>
      </c>
      <c r="C72" s="107">
        <f t="shared" ca="1" si="15"/>
        <v>13608</v>
      </c>
      <c r="D72" s="106">
        <f t="shared" ca="1" si="16"/>
        <v>14408</v>
      </c>
      <c r="E72" s="105"/>
      <c r="F72" s="104">
        <v>70</v>
      </c>
      <c r="G72" s="103">
        <v>3743</v>
      </c>
      <c r="H72" s="103">
        <v>10208</v>
      </c>
      <c r="I72" s="103">
        <v>11930</v>
      </c>
      <c r="L72" s="100">
        <f t="shared" ca="1" si="17"/>
        <v>6.6157747089739871E-2</v>
      </c>
      <c r="M72" s="102">
        <v>70</v>
      </c>
      <c r="N72" s="102">
        <v>70</v>
      </c>
      <c r="O72" s="102">
        <f t="shared" ca="1" si="18"/>
        <v>917</v>
      </c>
      <c r="P72" s="101">
        <f t="shared" ca="1" si="19"/>
        <v>15.711977965242996</v>
      </c>
      <c r="Q72" s="100">
        <f t="shared" ca="1" si="20"/>
        <v>14408</v>
      </c>
      <c r="R72" s="100"/>
      <c r="S72" s="100"/>
      <c r="T72" s="100"/>
      <c r="U72" s="100"/>
    </row>
    <row r="73" spans="1:22" ht="15" x14ac:dyDescent="0.25">
      <c r="A73" s="109">
        <v>71</v>
      </c>
      <c r="B73" s="108">
        <f t="shared" ca="1" si="14"/>
        <v>7806</v>
      </c>
      <c r="C73" s="107">
        <f t="shared" ca="1" si="15"/>
        <v>14408</v>
      </c>
      <c r="D73" s="106">
        <f t="shared" ca="1" si="16"/>
        <v>13050</v>
      </c>
      <c r="E73" s="105"/>
      <c r="F73" s="104">
        <v>71</v>
      </c>
      <c r="G73" s="103">
        <v>10367</v>
      </c>
      <c r="H73" s="103">
        <v>10367</v>
      </c>
      <c r="I73" s="103">
        <v>8751</v>
      </c>
      <c r="L73" s="100">
        <f t="shared" ca="1" si="17"/>
        <v>0.38215354184538619</v>
      </c>
      <c r="M73" s="102">
        <v>72</v>
      </c>
      <c r="N73" s="102">
        <v>71</v>
      </c>
      <c r="O73" s="102">
        <f t="shared" ca="1" si="18"/>
        <v>928</v>
      </c>
      <c r="P73" s="101">
        <f t="shared" ca="1" si="19"/>
        <v>14.062104458245644</v>
      </c>
      <c r="Q73" s="100">
        <f t="shared" ca="1" si="20"/>
        <v>13050</v>
      </c>
      <c r="R73" s="100"/>
      <c r="S73" s="100"/>
      <c r="T73" s="100"/>
      <c r="U73" s="100"/>
    </row>
    <row r="74" spans="1:22" ht="15" x14ac:dyDescent="0.25">
      <c r="A74" s="109">
        <v>72</v>
      </c>
      <c r="B74" s="108">
        <f t="shared" ca="1" si="14"/>
        <v>10487</v>
      </c>
      <c r="C74" s="107">
        <f t="shared" ca="1" si="15"/>
        <v>16514</v>
      </c>
      <c r="D74" s="106">
        <f t="shared" ca="1" si="16"/>
        <v>13561</v>
      </c>
      <c r="E74" s="105"/>
      <c r="F74" s="104">
        <v>72</v>
      </c>
      <c r="G74" s="103">
        <v>4254</v>
      </c>
      <c r="H74" s="103">
        <v>12275</v>
      </c>
      <c r="I74" s="103">
        <v>9678</v>
      </c>
      <c r="L74" s="100">
        <f t="shared" ca="1" si="17"/>
        <v>0.24665198299481927</v>
      </c>
      <c r="M74" s="102">
        <v>75</v>
      </c>
      <c r="N74" s="102">
        <v>72</v>
      </c>
      <c r="O74" s="102">
        <f t="shared" ca="1" si="18"/>
        <v>939</v>
      </c>
      <c r="P74" s="101">
        <f t="shared" ca="1" si="19"/>
        <v>14.441754745272881</v>
      </c>
      <c r="Q74" s="100">
        <f t="shared" ca="1" si="20"/>
        <v>13561</v>
      </c>
      <c r="R74" s="100"/>
      <c r="S74" s="100"/>
      <c r="T74" s="100"/>
      <c r="U74" s="100"/>
    </row>
    <row r="75" spans="1:22" ht="15" x14ac:dyDescent="0.25">
      <c r="A75" s="109">
        <v>73</v>
      </c>
      <c r="B75" s="108">
        <f t="shared" ca="1" si="14"/>
        <v>8036</v>
      </c>
      <c r="C75" s="107">
        <f t="shared" ca="1" si="15"/>
        <v>13748</v>
      </c>
      <c r="D75" s="106">
        <f t="shared" ca="1" si="16"/>
        <v>13608</v>
      </c>
      <c r="E75" s="105"/>
      <c r="F75" s="104">
        <v>73</v>
      </c>
      <c r="G75" s="103">
        <v>6983</v>
      </c>
      <c r="H75" s="103">
        <v>10359</v>
      </c>
      <c r="I75" s="103">
        <v>10208</v>
      </c>
      <c r="L75" s="100">
        <f t="shared" ca="1" si="17"/>
        <v>0.53150525489226641</v>
      </c>
      <c r="M75" s="102">
        <v>71</v>
      </c>
      <c r="N75" s="102">
        <v>73</v>
      </c>
      <c r="O75" s="102">
        <f t="shared" ca="1" si="18"/>
        <v>950</v>
      </c>
      <c r="P75" s="101">
        <f t="shared" ca="1" si="19"/>
        <v>14.324159348782462</v>
      </c>
      <c r="Q75" s="100">
        <f t="shared" ca="1" si="20"/>
        <v>13608</v>
      </c>
      <c r="R75" s="100"/>
      <c r="S75" s="100"/>
      <c r="T75" s="100"/>
      <c r="U75" s="100"/>
    </row>
    <row r="76" spans="1:22" ht="15" x14ac:dyDescent="0.25">
      <c r="A76" s="109">
        <v>74</v>
      </c>
      <c r="B76" s="108">
        <f t="shared" ca="1" si="14"/>
        <v>11775</v>
      </c>
      <c r="C76" s="107">
        <f t="shared" ca="1" si="15"/>
        <v>14674</v>
      </c>
      <c r="D76" s="106">
        <f t="shared" ca="1" si="16"/>
        <v>16514</v>
      </c>
      <c r="E76" s="105"/>
      <c r="F76" s="104">
        <v>74</v>
      </c>
      <c r="G76" s="103">
        <v>2490</v>
      </c>
      <c r="H76" s="103">
        <v>11930</v>
      </c>
      <c r="I76" s="103">
        <v>12037</v>
      </c>
      <c r="L76" s="100">
        <f t="shared" ca="1" si="17"/>
        <v>0.14600867842389775</v>
      </c>
      <c r="M76" s="102">
        <v>73</v>
      </c>
      <c r="N76" s="102">
        <v>74</v>
      </c>
      <c r="O76" s="102">
        <f t="shared" ca="1" si="18"/>
        <v>961</v>
      </c>
      <c r="P76" s="101">
        <f t="shared" ca="1" si="19"/>
        <v>17.184655730608114</v>
      </c>
      <c r="Q76" s="100">
        <f t="shared" ca="1" si="20"/>
        <v>16514</v>
      </c>
      <c r="R76" s="100"/>
      <c r="S76" s="100"/>
      <c r="T76" s="100"/>
      <c r="U76" s="100"/>
    </row>
    <row r="77" spans="1:22" ht="15" x14ac:dyDescent="0.25">
      <c r="A77" s="109">
        <v>75</v>
      </c>
      <c r="B77" s="108">
        <f t="shared" ca="1" si="14"/>
        <v>4675</v>
      </c>
      <c r="C77" s="107">
        <f t="shared" ca="1" si="15"/>
        <v>15492</v>
      </c>
      <c r="D77" s="106">
        <f t="shared" ca="1" si="16"/>
        <v>15492</v>
      </c>
      <c r="E77" s="105"/>
      <c r="F77" s="104">
        <v>75</v>
      </c>
      <c r="G77" s="103">
        <v>2452</v>
      </c>
      <c r="H77" s="103">
        <v>12037</v>
      </c>
      <c r="I77" s="103">
        <v>12275</v>
      </c>
      <c r="L77" s="100">
        <f t="shared" ca="1" si="17"/>
        <v>0.79076602203851842</v>
      </c>
      <c r="M77" s="102">
        <v>74</v>
      </c>
      <c r="N77" s="102">
        <v>75</v>
      </c>
      <c r="O77" s="102">
        <f t="shared" ca="1" si="18"/>
        <v>972</v>
      </c>
      <c r="P77" s="101">
        <f t="shared" ca="1" si="19"/>
        <v>15.938763061447784</v>
      </c>
      <c r="Q77" s="100">
        <f t="shared" ca="1" si="20"/>
        <v>15492</v>
      </c>
      <c r="R77" s="100"/>
      <c r="S77" s="100"/>
      <c r="T77" s="100"/>
      <c r="U77" s="100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54C2-621C-4229-9C85-3DB801F70849}">
  <dimension ref="A1:AN89"/>
  <sheetViews>
    <sheetView zoomScale="87" zoomScaleNormal="87" workbookViewId="0">
      <selection activeCell="Q60" sqref="Q60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9.14062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1.71093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27" width="9.140625" style="34"/>
    <col min="28" max="30" width="9.28515625" style="34" bestFit="1" customWidth="1"/>
    <col min="31" max="31" width="12.28515625" style="34" customWidth="1"/>
    <col min="32" max="32" width="10.140625" style="34" bestFit="1" customWidth="1"/>
    <col min="33" max="33" width="9.28515625" style="34" bestFit="1" customWidth="1"/>
    <col min="34" max="34" width="10.42578125" style="34" bestFit="1" customWidth="1"/>
    <col min="35" max="36" width="9.28515625" style="34" bestFit="1" customWidth="1"/>
    <col min="37" max="16384" width="9.140625" style="34"/>
  </cols>
  <sheetData>
    <row r="1" spans="1:40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35" t="s">
        <v>21</v>
      </c>
      <c r="AB1" s="26"/>
      <c r="AC1" s="36" t="s">
        <v>17</v>
      </c>
      <c r="AD1" s="36"/>
      <c r="AE1" s="36"/>
      <c r="AF1" s="26"/>
      <c r="AG1" s="173" t="s">
        <v>142</v>
      </c>
      <c r="AH1" s="171">
        <f ca="1">RANDBETWEEN(100,150)</f>
        <v>124</v>
      </c>
      <c r="AI1" s="172" t="s">
        <v>141</v>
      </c>
      <c r="AJ1" s="171">
        <f ca="1">RANDBETWEEN(5,15)</f>
        <v>14</v>
      </c>
      <c r="AK1" s="37">
        <v>5</v>
      </c>
      <c r="AL1" s="26"/>
    </row>
    <row r="2" spans="1:40" ht="17.25" thickBot="1" x14ac:dyDescent="0.35">
      <c r="A2" s="38" t="s">
        <v>3</v>
      </c>
      <c r="B2" s="39" t="s">
        <v>72</v>
      </c>
      <c r="C2" s="40" t="s">
        <v>18</v>
      </c>
      <c r="D2" s="41" t="s">
        <v>20</v>
      </c>
      <c r="F2" s="43" t="str">
        <f ca="1">G2&amp;" - "&amp;H2</f>
        <v>1000 - 2000</v>
      </c>
      <c r="G2" s="90">
        <f ca="1">Y4</f>
        <v>1000</v>
      </c>
      <c r="H2" s="44">
        <f ca="1">G2+$Y$3</f>
        <v>2000</v>
      </c>
      <c r="I2" s="45">
        <f ca="1">COUNTIF($C$3:$C$77, "&lt;"&amp;H2)</f>
        <v>11</v>
      </c>
      <c r="J2" s="45">
        <f ca="1">I2</f>
        <v>11</v>
      </c>
      <c r="K2" s="46">
        <f ca="1">J2/$J$15</f>
        <v>0.14666666666666667</v>
      </c>
      <c r="L2" s="47">
        <f ca="1">I2/$J$15</f>
        <v>0.14666666666666667</v>
      </c>
      <c r="N2" s="89" t="s">
        <v>11</v>
      </c>
      <c r="O2" s="88">
        <f ca="1">AVERAGE(B$3:B$77)</f>
        <v>5332.32</v>
      </c>
      <c r="P2" s="88">
        <f ca="1">AVERAGE(C$3:C$77)</f>
        <v>5332.32</v>
      </c>
      <c r="Q2" s="88">
        <f ca="1">AVERAGE(D$3:D$77)</f>
        <v>5332.32</v>
      </c>
      <c r="V2" s="34" t="s">
        <v>43</v>
      </c>
      <c r="Y2" s="34">
        <f ca="1">ROUND(O6/10,0)</f>
        <v>1075</v>
      </c>
      <c r="AB2" s="26"/>
      <c r="AC2" s="37"/>
      <c r="AD2" s="26" t="s">
        <v>19</v>
      </c>
      <c r="AE2" s="37" t="s">
        <v>71</v>
      </c>
      <c r="AG2" s="26" t="s">
        <v>70</v>
      </c>
      <c r="AH2" s="26"/>
      <c r="AI2" s="96"/>
      <c r="AJ2" s="26"/>
      <c r="AK2" s="26"/>
    </row>
    <row r="3" spans="1:40" ht="16.5" x14ac:dyDescent="0.3">
      <c r="A3" s="6">
        <v>1</v>
      </c>
      <c r="B3" s="48">
        <f ca="1">INDEX($AD$3:$AD$77,RANK(AB3,$AB$3:$AB$77))</f>
        <v>4940</v>
      </c>
      <c r="C3" s="49">
        <f ca="1">VLOOKUP(SMALL($AA$3:$AA$77,ROWS(C$3:C3)),$AA$3:$AD$77,4,0)</f>
        <v>1279</v>
      </c>
      <c r="D3" s="50">
        <f ca="1">AD3</f>
        <v>1279</v>
      </c>
      <c r="E3" s="81"/>
      <c r="F3" s="52" t="str">
        <f ca="1">G3&amp;" - "&amp;H3</f>
        <v>2000 - 3000</v>
      </c>
      <c r="G3" s="53">
        <f ca="1">H2</f>
        <v>2000</v>
      </c>
      <c r="H3" s="54">
        <f ca="1">G3+$Y$3</f>
        <v>3000</v>
      </c>
      <c r="I3" s="83">
        <f ca="1">COUNTIF($C$3:$C$77, "&lt;"&amp;H3)</f>
        <v>18</v>
      </c>
      <c r="J3" s="83">
        <f ca="1">I3-I2</f>
        <v>7</v>
      </c>
      <c r="K3" s="69">
        <f ca="1">J3/$J$15</f>
        <v>9.3333333333333338E-2</v>
      </c>
      <c r="L3" s="56">
        <f ca="1">I3/$J$15</f>
        <v>0.24</v>
      </c>
      <c r="N3" s="71" t="s">
        <v>40</v>
      </c>
      <c r="O3" s="71">
        <f ca="1">MEDIAN(B$3:B$77)</f>
        <v>4793</v>
      </c>
      <c r="P3" s="71">
        <f ca="1">MEDIAN(C$3:C$77)</f>
        <v>4793</v>
      </c>
      <c r="Q3" s="71">
        <f ca="1">MEDIAN(D$3:D$77)</f>
        <v>4793</v>
      </c>
      <c r="V3" s="34" t="s">
        <v>44</v>
      </c>
      <c r="Y3" s="34">
        <f ca="1">ROUND(Y2,-LEN(Y2)+1)</f>
        <v>1000</v>
      </c>
      <c r="AA3" s="34">
        <f ca="1">ROWS(AA$3:AA3)/5+RAND()</f>
        <v>0.21633129738410289</v>
      </c>
      <c r="AB3" s="26">
        <f ca="1">RAND()</f>
        <v>0.37115433309471668</v>
      </c>
      <c r="AC3" s="37">
        <f ca="1">MATCH(SMALL($AA$3:$AA$77,ROWS(AC$3:AC3)),$AA$3:$AA$77,0)</f>
        <v>1</v>
      </c>
      <c r="AD3" s="57">
        <f ca="1">ROUND(10*($AH$1+$AJ$1*ROWS(AH$3:AH3))*(VLOOKUP(IF(MOD(ROWS(AH$3:AH3),$AL$7)&lt;&gt;0,MOD(ROWS(AH$3:AH3),$AL$7),$AL$7),$AL$3:$AM$7,2)+0.5*((RAND()-0.5))),0)</f>
        <v>1279</v>
      </c>
      <c r="AE3" s="37"/>
      <c r="AG3" s="26"/>
      <c r="AH3" s="26"/>
      <c r="AI3" s="96"/>
      <c r="AJ3" s="26"/>
      <c r="AK3" s="26"/>
      <c r="AL3" s="34">
        <v>1</v>
      </c>
      <c r="AM3" s="34">
        <v>0.7</v>
      </c>
      <c r="AN3" s="34">
        <f>AM3/AVERAGE($AM$3:$AM$7)</f>
        <v>0.85365853658536583</v>
      </c>
    </row>
    <row r="4" spans="1:40" ht="16.5" x14ac:dyDescent="0.3">
      <c r="A4" s="6">
        <v>2</v>
      </c>
      <c r="B4" s="48">
        <f ca="1">INDEX($AD$3:$AD$77,RANK(AB4,$AB$3:$AB$77))</f>
        <v>2080</v>
      </c>
      <c r="C4" s="49">
        <f ca="1">VLOOKUP(SMALL($AA$3:$AA$77,ROWS(C$3:C4)),$AA$3:$AD$77,4,0)</f>
        <v>1975</v>
      </c>
      <c r="D4" s="50">
        <f ca="1">AD4</f>
        <v>1458</v>
      </c>
      <c r="E4" s="81"/>
      <c r="F4" s="52" t="str">
        <f ca="1">G4&amp;" - "&amp;H4</f>
        <v>3000 - 4000</v>
      </c>
      <c r="G4" s="53">
        <f ca="1">H3</f>
        <v>3000</v>
      </c>
      <c r="H4" s="54">
        <f ca="1">G4+$Y$3</f>
        <v>4000</v>
      </c>
      <c r="I4" s="83">
        <f ca="1">COUNTIF($C$3:$C$77, "&lt;"&amp;H4)</f>
        <v>28</v>
      </c>
      <c r="J4" s="83">
        <f ca="1">I4-I3</f>
        <v>10</v>
      </c>
      <c r="K4" s="69">
        <f ca="1">J4/$J$15</f>
        <v>0.13333333333333333</v>
      </c>
      <c r="L4" s="56">
        <f ca="1">I4/$J$15</f>
        <v>0.37333333333333335</v>
      </c>
      <c r="N4" s="87" t="s">
        <v>12</v>
      </c>
      <c r="O4" s="86">
        <f ca="1">MAX(B$3:B$77)</f>
        <v>12030</v>
      </c>
      <c r="P4" s="86">
        <f ca="1">MAX(C$3:C$77)</f>
        <v>12030</v>
      </c>
      <c r="Q4" s="86">
        <f ca="1">MAX(D$3:D$77)</f>
        <v>12030</v>
      </c>
      <c r="V4" s="34" t="s">
        <v>45</v>
      </c>
      <c r="Y4" s="34">
        <f ca="1">Y3*INT(O5/Y3)</f>
        <v>1000</v>
      </c>
      <c r="AA4" s="34">
        <f ca="1">ROWS(AA$3:AA4)/5+RAND()</f>
        <v>0.98027310912009358</v>
      </c>
      <c r="AB4" s="26">
        <f ca="1">RAND()</f>
        <v>0.8538856262831036</v>
      </c>
      <c r="AC4" s="37">
        <f ca="1">MATCH(SMALL($AA$3:$AA$77,ROWS(AC$3:AC4)),$AA$3:$AA$77,0)</f>
        <v>3</v>
      </c>
      <c r="AD4" s="57">
        <f ca="1">ROUND(10*($AH$1+$AJ$1*ROWS(AH$3:AH4))*(VLOOKUP(IF(MOD(ROWS(AH$3:AH4),$AL$7)&lt;&gt;0,MOD(ROWS(AH$3:AH4),$AL$7),$AL$7),$AL$3:$AM$7,2)+0.5*((RAND()-0.5))),0)</f>
        <v>1458</v>
      </c>
      <c r="AE4" s="37"/>
      <c r="AG4" s="26"/>
      <c r="AH4" s="26"/>
      <c r="AI4" s="96"/>
      <c r="AJ4" s="26"/>
      <c r="AK4" s="26"/>
      <c r="AL4" s="34">
        <v>2</v>
      </c>
      <c r="AM4" s="34">
        <v>0.9</v>
      </c>
      <c r="AN4" s="34">
        <f>AM4/AVERAGE($AM$3:$AM$7)</f>
        <v>1.0975609756097562</v>
      </c>
    </row>
    <row r="5" spans="1:40" ht="16.5" x14ac:dyDescent="0.3">
      <c r="A5" s="6">
        <v>3</v>
      </c>
      <c r="B5" s="48">
        <f ca="1">INDEX($AD$3:$AD$77,RANK(AB5,$AB$3:$AB$77))</f>
        <v>2669</v>
      </c>
      <c r="C5" s="49">
        <f ca="1">VLOOKUP(SMALL($AA$3:$AA$77,ROWS(C$3:C5)),$AA$3:$AD$77,4,0)</f>
        <v>1458</v>
      </c>
      <c r="D5" s="50">
        <f ca="1">AD5</f>
        <v>1975</v>
      </c>
      <c r="E5" s="81"/>
      <c r="F5" s="52" t="str">
        <f ca="1">G5&amp;" - "&amp;H5</f>
        <v>4000 - 5000</v>
      </c>
      <c r="G5" s="53">
        <f ca="1">H4</f>
        <v>4000</v>
      </c>
      <c r="H5" s="54">
        <f ca="1">G5+$Y$3</f>
        <v>5000</v>
      </c>
      <c r="I5" s="83">
        <f ca="1">COUNTIF($C$3:$C$77, "&lt;"&amp;H5)</f>
        <v>40</v>
      </c>
      <c r="J5" s="83">
        <f ca="1">I5-I4</f>
        <v>12</v>
      </c>
      <c r="K5" s="69">
        <f ca="1">J5/$J$15</f>
        <v>0.16</v>
      </c>
      <c r="L5" s="56">
        <f ca="1">I5/$J$15</f>
        <v>0.53333333333333333</v>
      </c>
      <c r="N5" s="87" t="s">
        <v>13</v>
      </c>
      <c r="O5" s="86">
        <f ca="1">MIN(B$3:B$77)</f>
        <v>1279</v>
      </c>
      <c r="P5" s="86">
        <f ca="1">MIN(C$3:C$77)</f>
        <v>1279</v>
      </c>
      <c r="Q5" s="86">
        <f ca="1">MIN(D$3:D$77)</f>
        <v>1279</v>
      </c>
      <c r="V5" s="34" t="s">
        <v>42</v>
      </c>
      <c r="Y5" s="34">
        <f ca="1">ROUNDUP(O4/Y3,0)</f>
        <v>13</v>
      </c>
      <c r="AA5" s="34">
        <f ca="1">ROWS(AA$3:AA5)/5+RAND()</f>
        <v>0.85645970918068237</v>
      </c>
      <c r="AB5" s="26">
        <f ca="1">RAND()</f>
        <v>0.7961424973229031</v>
      </c>
      <c r="AC5" s="37">
        <f ca="1">MATCH(SMALL($AA$3:$AA$77,ROWS(AC$3:AC5)),$AA$3:$AA$77,0)</f>
        <v>2</v>
      </c>
      <c r="AD5" s="57">
        <f ca="1">ROUND(10*($AH$1+$AJ$1*ROWS(AH$3:AH5))*(VLOOKUP(IF(MOD(ROWS(AH$3:AH5),$AL$7)&lt;&gt;0,MOD(ROWS(AH$3:AH5),$AL$7),$AL$7),$AL$3:$AM$7,2)+0.5*((RAND()-0.5))),0)</f>
        <v>1975</v>
      </c>
      <c r="AE5" s="37"/>
      <c r="AG5" s="26"/>
      <c r="AH5" s="26"/>
      <c r="AI5" s="96"/>
      <c r="AJ5" s="26"/>
      <c r="AK5" s="26"/>
      <c r="AL5" s="34">
        <v>3</v>
      </c>
      <c r="AM5" s="34">
        <v>1.1000000000000001</v>
      </c>
      <c r="AN5" s="34">
        <f>AM5/AVERAGE($AM$3:$AM$7)</f>
        <v>1.3414634146341464</v>
      </c>
    </row>
    <row r="6" spans="1:40" ht="16.5" x14ac:dyDescent="0.3">
      <c r="A6" s="6">
        <v>4</v>
      </c>
      <c r="B6" s="48">
        <f ca="1">INDEX($AD$3:$AD$77,RANK(AB6,$AB$3:$AB$77))</f>
        <v>12030</v>
      </c>
      <c r="C6" s="49">
        <f ca="1">VLOOKUP(SMALL($AA$3:$AA$77,ROWS(C$3:C6)),$AA$3:$AD$77,4,0)</f>
        <v>1805</v>
      </c>
      <c r="D6" s="50">
        <f ca="1">AD6</f>
        <v>1805</v>
      </c>
      <c r="E6" s="81"/>
      <c r="F6" s="52" t="str">
        <f ca="1">G6&amp;" - "&amp;H6</f>
        <v>5000 - 6000</v>
      </c>
      <c r="G6" s="53">
        <f ca="1">H5</f>
        <v>5000</v>
      </c>
      <c r="H6" s="54">
        <f ca="1">G6+$Y$3</f>
        <v>6000</v>
      </c>
      <c r="I6" s="83">
        <f ca="1">COUNTIF($C$3:$C$77, "&lt;"&amp;H6)</f>
        <v>47</v>
      </c>
      <c r="J6" s="83">
        <f ca="1">I6-I5</f>
        <v>7</v>
      </c>
      <c r="K6" s="69">
        <f ca="1">J6/$J$15</f>
        <v>9.3333333333333338E-2</v>
      </c>
      <c r="L6" s="56">
        <f ca="1">I6/$J$15</f>
        <v>0.62666666666666671</v>
      </c>
      <c r="N6" s="87" t="s">
        <v>4</v>
      </c>
      <c r="O6" s="86">
        <f ca="1">O4-O5</f>
        <v>10751</v>
      </c>
      <c r="P6" s="86">
        <f ca="1">P4-P5</f>
        <v>10751</v>
      </c>
      <c r="Q6" s="86">
        <f ca="1">Q4-Q5</f>
        <v>10751</v>
      </c>
      <c r="V6" s="34" t="s">
        <v>46</v>
      </c>
      <c r="Y6" s="34">
        <f ca="1">Y5*Y3</f>
        <v>13000</v>
      </c>
      <c r="AA6" s="34">
        <f ca="1">ROWS(AA$3:AA6)/5+RAND()</f>
        <v>1.3944032871390455</v>
      </c>
      <c r="AB6" s="26">
        <f ca="1">RAND()</f>
        <v>0.22393772334456097</v>
      </c>
      <c r="AC6" s="37">
        <f ca="1">MATCH(SMALL($AA$3:$AA$77,ROWS(AC$3:AC6)),$AA$3:$AA$77,0)</f>
        <v>4</v>
      </c>
      <c r="AD6" s="57">
        <f ca="1">ROUND(10*($AH$1+$AJ$1*ROWS(AH$3:AH6))*(VLOOKUP(IF(MOD(ROWS(AH$3:AH6),$AL$7)&lt;&gt;0,MOD(ROWS(AH$3:AH6),$AL$7),$AL$7),$AL$3:$AM$7,2)+0.5*((RAND()-0.5))),0)</f>
        <v>1805</v>
      </c>
      <c r="AE6" s="37"/>
      <c r="AG6" s="26"/>
      <c r="AH6" s="26"/>
      <c r="AI6" s="96"/>
      <c r="AJ6" s="26"/>
      <c r="AK6" s="26"/>
      <c r="AL6" s="34">
        <v>4</v>
      </c>
      <c r="AM6" s="34">
        <v>0.8</v>
      </c>
      <c r="AN6" s="34">
        <f>AM6/AVERAGE($AM$3:$AM$7)</f>
        <v>0.97560975609756106</v>
      </c>
    </row>
    <row r="7" spans="1:40" ht="16.5" x14ac:dyDescent="0.3">
      <c r="A7" s="6">
        <v>5</v>
      </c>
      <c r="B7" s="48">
        <f ca="1">INDEX($AD$3:$AD$77,RANK(AB7,$AB$3:$AB$77))</f>
        <v>4824</v>
      </c>
      <c r="C7" s="49">
        <f ca="1">VLOOKUP(SMALL($AA$3:$AA$77,ROWS(C$3:C7)),$AA$3:$AD$77,4,0)</f>
        <v>1716</v>
      </c>
      <c r="D7" s="50">
        <f ca="1">AD7</f>
        <v>1441</v>
      </c>
      <c r="E7" s="81"/>
      <c r="F7" s="52" t="str">
        <f ca="1">G7&amp;" - "&amp;H7</f>
        <v>6000 - 7000</v>
      </c>
      <c r="G7" s="53">
        <f ca="1">H6</f>
        <v>6000</v>
      </c>
      <c r="H7" s="54">
        <f ca="1">G7+$Y$3</f>
        <v>7000</v>
      </c>
      <c r="I7" s="83">
        <f ca="1">COUNTIF($C$3:$C$77, "&lt;"&amp;H7)</f>
        <v>54</v>
      </c>
      <c r="J7" s="83">
        <f ca="1">I7-I6</f>
        <v>7</v>
      </c>
      <c r="K7" s="69">
        <f ca="1">J7/$J$15</f>
        <v>9.3333333333333338E-2</v>
      </c>
      <c r="L7" s="56">
        <f ca="1">I7/$J$15</f>
        <v>0.72</v>
      </c>
      <c r="N7" s="87" t="s">
        <v>14</v>
      </c>
      <c r="O7" s="86">
        <f ca="1">_xlfn.STDEV.S(B$3:B$77)</f>
        <v>2844.6126234159365</v>
      </c>
      <c r="P7" s="86">
        <f ca="1">_xlfn.STDEV.S(C$3:C$77)</f>
        <v>2844.6126234159365</v>
      </c>
      <c r="Q7" s="86">
        <f ca="1">_xlfn.STDEV.S(D$3:D$77)</f>
        <v>2844.6126234159365</v>
      </c>
      <c r="V7" s="34" t="s">
        <v>47</v>
      </c>
      <c r="Y7" s="34">
        <v>5</v>
      </c>
      <c r="AA7" s="34">
        <f ca="1">ROWS(AA$3:AA7)/5+RAND()</f>
        <v>1.9342618181919999</v>
      </c>
      <c r="AB7" s="26">
        <f ca="1">RAND()</f>
        <v>0.69137099761842025</v>
      </c>
      <c r="AC7" s="37">
        <f ca="1">MATCH(SMALL($AA$3:$AA$77,ROWS(AC$3:AC7)),$AA$3:$AA$77,0)</f>
        <v>6</v>
      </c>
      <c r="AD7" s="57">
        <f ca="1">ROUND(10*($AH$1+$AJ$1*ROWS(AH$3:AH7))*(VLOOKUP(IF(MOD(ROWS(AH$3:AH7),$AL$7)&lt;&gt;0,MOD(ROWS(AH$3:AH7),$AL$7),$AL$7),$AL$3:$AM$7,2)+0.5*((RAND()-0.5))),0)</f>
        <v>1441</v>
      </c>
      <c r="AE7" s="37"/>
      <c r="AG7" s="26"/>
      <c r="AH7" s="26"/>
      <c r="AI7" s="96"/>
      <c r="AJ7" s="26"/>
      <c r="AK7" s="26"/>
      <c r="AL7" s="34">
        <v>5</v>
      </c>
      <c r="AM7" s="34">
        <v>0.6</v>
      </c>
      <c r="AN7" s="34">
        <f>AM7/AVERAGE($AM$3:$AM$7)</f>
        <v>0.73170731707317072</v>
      </c>
    </row>
    <row r="8" spans="1:40" ht="16.5" x14ac:dyDescent="0.3">
      <c r="A8" s="6">
        <v>6</v>
      </c>
      <c r="B8" s="48">
        <f ca="1">INDEX($AD$3:$AD$77,RANK(AB8,$AB$3:$AB$77))</f>
        <v>1432</v>
      </c>
      <c r="C8" s="49">
        <f ca="1">VLOOKUP(SMALL($AA$3:$AA$77,ROWS(C$3:C8)),$AA$3:$AD$77,4,0)</f>
        <v>2080</v>
      </c>
      <c r="D8" s="50">
        <f ca="1">AD8</f>
        <v>1716</v>
      </c>
      <c r="E8" s="81"/>
      <c r="F8" s="52" t="str">
        <f ca="1">G8&amp;" - "&amp;H8</f>
        <v>7000 - 8000</v>
      </c>
      <c r="G8" s="53">
        <f ca="1">H7</f>
        <v>7000</v>
      </c>
      <c r="H8" s="54">
        <f ca="1">G8+$Y$3</f>
        <v>8000</v>
      </c>
      <c r="I8" s="83">
        <f ca="1">COUNTIF($C$3:$C$77, "&lt;"&amp;H8)</f>
        <v>60</v>
      </c>
      <c r="J8" s="83">
        <f ca="1">I8-I7</f>
        <v>6</v>
      </c>
      <c r="K8" s="69">
        <f ca="1">J8/$J$15</f>
        <v>0.08</v>
      </c>
      <c r="L8" s="56">
        <f ca="1">I8/$J$15</f>
        <v>0.8</v>
      </c>
      <c r="N8" s="87" t="s">
        <v>15</v>
      </c>
      <c r="O8" s="86">
        <f ca="1">O7/O2</f>
        <v>0.533466225473328</v>
      </c>
      <c r="P8" s="86">
        <f ca="1">P7/P2</f>
        <v>0.533466225473328</v>
      </c>
      <c r="Q8" s="86">
        <f ca="1">Q7/Q2</f>
        <v>0.533466225473328</v>
      </c>
      <c r="V8" s="34">
        <v>0</v>
      </c>
      <c r="W8" s="34">
        <v>1</v>
      </c>
      <c r="AA8" s="34">
        <f ca="1">ROWS(AA$3:AA8)/5+RAND()</f>
        <v>1.4098717213687804</v>
      </c>
      <c r="AB8" s="26">
        <f ca="1">RAND()</f>
        <v>0.78594013735986867</v>
      </c>
      <c r="AC8" s="37">
        <f ca="1">MATCH(SMALL($AA$3:$AA$77,ROWS(AC$3:AC8)),$AA$3:$AA$77,0)</f>
        <v>7</v>
      </c>
      <c r="AD8" s="57">
        <f ca="1">ROUND(10*($AH$1+$AJ$1*ROWS(AH$3:AH8))*(VLOOKUP(IF(MOD(ROWS(AH$3:AH8),$AL$7)&lt;&gt;0,MOD(ROWS(AH$3:AH8),$AL$7),$AL$7),$AL$3:$AM$7,2)+0.5*((RAND()-0.5))),0)</f>
        <v>1716</v>
      </c>
      <c r="AE8" s="37"/>
      <c r="AG8" s="26"/>
      <c r="AH8" s="26"/>
      <c r="AI8" s="96"/>
      <c r="AJ8" s="26"/>
      <c r="AK8" s="26"/>
      <c r="AN8" s="34">
        <f>AVERAGE(AN3:AN7)</f>
        <v>1</v>
      </c>
    </row>
    <row r="9" spans="1:40" ht="16.5" x14ac:dyDescent="0.3">
      <c r="A9" s="6">
        <v>7</v>
      </c>
      <c r="B9" s="48">
        <f ca="1">INDEX($AD$3:$AD$77,RANK(AB9,$AB$3:$AB$77))</f>
        <v>9213</v>
      </c>
      <c r="C9" s="49">
        <f ca="1">VLOOKUP(SMALL($AA$3:$AA$77,ROWS(C$3:C9)),$AA$3:$AD$77,4,0)</f>
        <v>2769</v>
      </c>
      <c r="D9" s="50">
        <f ca="1">AD9</f>
        <v>2080</v>
      </c>
      <c r="E9" s="81"/>
      <c r="F9" s="52" t="str">
        <f ca="1">G9&amp;" - "&amp;H9</f>
        <v>8000 - 9000</v>
      </c>
      <c r="G9" s="53">
        <f ca="1">H8</f>
        <v>8000</v>
      </c>
      <c r="H9" s="54">
        <f ca="1">G9+$Y$3</f>
        <v>9000</v>
      </c>
      <c r="I9" s="83">
        <f ca="1">COUNTIF($C$3:$C$77, "&lt;"&amp;H9)</f>
        <v>66</v>
      </c>
      <c r="J9" s="83">
        <f ca="1">I9-I8</f>
        <v>6</v>
      </c>
      <c r="K9" s="69">
        <f ca="1">J9/$J$15</f>
        <v>0.08</v>
      </c>
      <c r="L9" s="56">
        <f ca="1">I9/$J$15</f>
        <v>0.88</v>
      </c>
      <c r="N9" s="71" t="s">
        <v>41</v>
      </c>
      <c r="O9" s="72">
        <f ca="1">O2/O3</f>
        <v>1.1125224285416231</v>
      </c>
      <c r="P9" s="72">
        <f ca="1">P2/P3</f>
        <v>1.1125224285416231</v>
      </c>
      <c r="Q9" s="72">
        <f ca="1">Q2/Q3</f>
        <v>1.1125224285416231</v>
      </c>
      <c r="V9" s="34">
        <v>1</v>
      </c>
      <c r="W9" s="34">
        <v>1</v>
      </c>
      <c r="AA9" s="34">
        <f ca="1">ROWS(AA$3:AA9)/5+RAND()</f>
        <v>1.8050345964405923</v>
      </c>
      <c r="AB9" s="26">
        <f ca="1">RAND()</f>
        <v>0.32460501565034749</v>
      </c>
      <c r="AC9" s="37">
        <f ca="1">MATCH(SMALL($AA$3:$AA$77,ROWS(AC$3:AC9)),$AA$3:$AA$77,0)</f>
        <v>8</v>
      </c>
      <c r="AD9" s="57">
        <f ca="1">ROUND(10*($AH$1+$AJ$1*ROWS(AH$3:AH9))*(VLOOKUP(IF(MOD(ROWS(AH$3:AH9),$AL$7)&lt;&gt;0,MOD(ROWS(AH$3:AH9),$AL$7),$AL$7),$AL$3:$AM$7,2)+0.5*((RAND()-0.5))),0)</f>
        <v>2080</v>
      </c>
      <c r="AE9" s="37"/>
      <c r="AG9" s="26"/>
      <c r="AH9" s="26"/>
      <c r="AI9" s="96"/>
      <c r="AJ9" s="26"/>
      <c r="AK9" s="26"/>
    </row>
    <row r="10" spans="1:40" ht="17.25" thickBot="1" x14ac:dyDescent="0.35">
      <c r="A10" s="6">
        <v>8</v>
      </c>
      <c r="B10" s="48">
        <f ca="1">INDEX($AD$3:$AD$77,RANK(AB10,$AB$3:$AB$77))</f>
        <v>6835</v>
      </c>
      <c r="C10" s="49">
        <f ca="1">VLOOKUP(SMALL($AA$3:$AA$77,ROWS(C$3:C10)),$AA$3:$AD$77,4,0)</f>
        <v>1441</v>
      </c>
      <c r="D10" s="50">
        <f ca="1">AD10</f>
        <v>2769</v>
      </c>
      <c r="E10" s="81"/>
      <c r="F10" s="52" t="str">
        <f ca="1">G10&amp;" - "&amp;H10</f>
        <v>9000 - 10000</v>
      </c>
      <c r="G10" s="53">
        <f ca="1">H9</f>
        <v>9000</v>
      </c>
      <c r="H10" s="54">
        <f ca="1">G10+$Y$3</f>
        <v>10000</v>
      </c>
      <c r="I10" s="83">
        <f ca="1">COUNTIF($C$3:$C$77, "&lt;"&amp;H10)</f>
        <v>68</v>
      </c>
      <c r="J10" s="83">
        <f ca="1">I10-I9</f>
        <v>2</v>
      </c>
      <c r="K10" s="69">
        <f ca="1">J10/$J$15</f>
        <v>2.6666666666666668E-2</v>
      </c>
      <c r="L10" s="56">
        <f ca="1">I10/$J$15</f>
        <v>0.90666666666666662</v>
      </c>
      <c r="N10" s="85" t="s">
        <v>39</v>
      </c>
      <c r="O10" s="84">
        <f ca="1">O6/O2</f>
        <v>2.0161955771596602</v>
      </c>
      <c r="P10" s="84">
        <f ca="1">P6/P2</f>
        <v>2.0161955771596602</v>
      </c>
      <c r="Q10" s="84">
        <f ca="1">Q6/Q2</f>
        <v>2.0161955771596602</v>
      </c>
      <c r="V10" s="34">
        <v>2</v>
      </c>
      <c r="W10" s="34">
        <v>2</v>
      </c>
      <c r="AA10" s="34">
        <f ca="1">ROWS(AA$3:AA10)/5+RAND()</f>
        <v>1.8141821136666128</v>
      </c>
      <c r="AB10" s="26">
        <f ca="1">RAND()</f>
        <v>0.5436030537649168</v>
      </c>
      <c r="AC10" s="37">
        <f ca="1">MATCH(SMALL($AA$3:$AA$77,ROWS(AC$3:AC10)),$AA$3:$AA$77,0)</f>
        <v>5</v>
      </c>
      <c r="AD10" s="57">
        <f ca="1">ROUND(10*($AH$1+$AJ$1*ROWS(AH$3:AH10))*(VLOOKUP(IF(MOD(ROWS(AH$3:AH10),$AL$7)&lt;&gt;0,MOD(ROWS(AH$3:AH10),$AL$7),$AL$7),$AL$3:$AM$7,2)+0.5*((RAND()-0.5))),0)</f>
        <v>2769</v>
      </c>
      <c r="AE10" s="37"/>
      <c r="AG10" s="26"/>
      <c r="AH10" s="26"/>
      <c r="AI10" s="96"/>
      <c r="AJ10" s="26"/>
      <c r="AK10" s="26"/>
    </row>
    <row r="11" spans="1:40" ht="16.5" x14ac:dyDescent="0.3">
      <c r="A11" s="6">
        <v>9</v>
      </c>
      <c r="B11" s="48">
        <f ca="1">INDEX($AD$3:$AD$77,RANK(AB11,$AB$3:$AB$77))</f>
        <v>6252</v>
      </c>
      <c r="C11" s="49">
        <f ca="1">VLOOKUP(SMALL($AA$3:$AA$77,ROWS(C$3:C11)),$AA$3:$AD$77,4,0)</f>
        <v>1470</v>
      </c>
      <c r="D11" s="50">
        <f ca="1">AD11</f>
        <v>1470</v>
      </c>
      <c r="E11" s="81"/>
      <c r="F11" s="52" t="str">
        <f ca="1">G11&amp;" - "&amp;H11</f>
        <v>10000 - 11000</v>
      </c>
      <c r="G11" s="53">
        <f ca="1">H10</f>
        <v>10000</v>
      </c>
      <c r="H11" s="54">
        <f ca="1">G11+$Y$3</f>
        <v>11000</v>
      </c>
      <c r="I11" s="83">
        <f ca="1">COUNTIF($C$3:$C$77, "&lt;"&amp;H11)</f>
        <v>74</v>
      </c>
      <c r="J11" s="83">
        <f ca="1">I11-I10</f>
        <v>6</v>
      </c>
      <c r="K11" s="69">
        <f ca="1">J11/$J$15</f>
        <v>0.08</v>
      </c>
      <c r="L11" s="56">
        <f ca="1">I11/$J$15</f>
        <v>0.98666666666666669</v>
      </c>
      <c r="V11" s="34">
        <v>3</v>
      </c>
      <c r="W11" s="34">
        <v>3</v>
      </c>
      <c r="AA11" s="34">
        <f ca="1">ROWS(AA$3:AA11)/5+RAND()</f>
        <v>2.0180836324149745</v>
      </c>
      <c r="AB11" s="26">
        <f ca="1">RAND()</f>
        <v>0.29945863887639135</v>
      </c>
      <c r="AC11" s="37">
        <f ca="1">MATCH(SMALL($AA$3:$AA$77,ROWS(AC$3:AC11)),$AA$3:$AA$77,0)</f>
        <v>9</v>
      </c>
      <c r="AD11" s="57">
        <f ca="1">ROUND(10*($AH$1+$AJ$1*ROWS(AH$3:AH11))*(VLOOKUP(IF(MOD(ROWS(AH$3:AH11),$AL$7)&lt;&gt;0,MOD(ROWS(AH$3:AH11),$AL$7),$AL$7),$AL$3:$AM$7,2)+0.5*((RAND()-0.5))),0)</f>
        <v>1470</v>
      </c>
      <c r="AE11" s="37"/>
      <c r="AG11" s="26"/>
      <c r="AH11" s="26"/>
      <c r="AI11" s="96"/>
      <c r="AJ11" s="26"/>
      <c r="AK11" s="26"/>
    </row>
    <row r="12" spans="1:40" ht="16.5" x14ac:dyDescent="0.3">
      <c r="A12" s="6">
        <v>10</v>
      </c>
      <c r="B12" s="48">
        <f ca="1">INDEX($AD$3:$AD$77,RANK(AB12,$AB$3:$AB$77))</f>
        <v>2909</v>
      </c>
      <c r="C12" s="49">
        <f ca="1">VLOOKUP(SMALL($AA$3:$AA$77,ROWS(C$3:C12)),$AA$3:$AD$77,4,0)</f>
        <v>1544</v>
      </c>
      <c r="D12" s="50">
        <f ca="1">AD12</f>
        <v>1767</v>
      </c>
      <c r="E12" s="81"/>
      <c r="F12" s="52" t="str">
        <f ca="1">G12&amp;" - "&amp;H12</f>
        <v>11000 - 12000</v>
      </c>
      <c r="G12" s="53">
        <f ca="1">H11</f>
        <v>11000</v>
      </c>
      <c r="H12" s="54">
        <f ca="1">G12+$Y$3</f>
        <v>12000</v>
      </c>
      <c r="I12" s="83">
        <f ca="1">COUNTIF($C$3:$C$77, "&lt;"&amp;H12)</f>
        <v>74</v>
      </c>
      <c r="J12" s="83">
        <f ca="1">I12-I11</f>
        <v>0</v>
      </c>
      <c r="K12" s="69">
        <f ca="1">J12/$J$15</f>
        <v>0</v>
      </c>
      <c r="L12" s="56">
        <f ca="1">I12/$J$15</f>
        <v>0.98666666666666669</v>
      </c>
      <c r="V12" s="34">
        <v>4</v>
      </c>
      <c r="W12" s="34">
        <v>2</v>
      </c>
      <c r="AA12" s="34">
        <f ca="1">ROWS(AA$3:AA12)/5+RAND()</f>
        <v>2.9102784859697466</v>
      </c>
      <c r="AB12" s="26">
        <f ca="1">RAND()</f>
        <v>0.81082254445201674</v>
      </c>
      <c r="AC12" s="37">
        <f ca="1">MATCH(SMALL($AA$3:$AA$77,ROWS(AC$3:AC12)),$AA$3:$AA$77,0)</f>
        <v>11</v>
      </c>
      <c r="AD12" s="57">
        <f ca="1">ROUND(10*($AH$1+$AJ$1*ROWS(AH$3:AH12))*(VLOOKUP(IF(MOD(ROWS(AH$3:AH12),$AL$7)&lt;&gt;0,MOD(ROWS(AH$3:AH12),$AL$7),$AL$7),$AL$3:$AM$7,2)+0.5*((RAND()-0.5))),0)</f>
        <v>1767</v>
      </c>
      <c r="AE12" s="37"/>
      <c r="AG12" s="26"/>
      <c r="AH12" s="26"/>
      <c r="AI12" s="96"/>
      <c r="AJ12" s="26"/>
      <c r="AK12" s="26"/>
    </row>
    <row r="13" spans="1:40" ht="16.5" x14ac:dyDescent="0.3">
      <c r="A13" s="6">
        <v>11</v>
      </c>
      <c r="B13" s="48">
        <f ca="1">INDEX($AD$3:$AD$77,RANK(AB13,$AB$3:$AB$77))</f>
        <v>10624</v>
      </c>
      <c r="C13" s="49">
        <f ca="1">VLOOKUP(SMALL($AA$3:$AA$77,ROWS(C$3:C13)),$AA$3:$AD$77,4,0)</f>
        <v>2669</v>
      </c>
      <c r="D13" s="50">
        <f ca="1">AD13</f>
        <v>1544</v>
      </c>
      <c r="E13" s="81"/>
      <c r="F13" s="52" t="str">
        <f ca="1">G13&amp;" - "&amp;H13</f>
        <v>12000 - 13000</v>
      </c>
      <c r="G13" s="53">
        <f ca="1">H12</f>
        <v>12000</v>
      </c>
      <c r="H13" s="54">
        <f ca="1">G13+$Y$3</f>
        <v>13000</v>
      </c>
      <c r="I13" s="83">
        <f ca="1">COUNTIF($C$3:$C$77, "&lt;"&amp;H13)</f>
        <v>75</v>
      </c>
      <c r="J13" s="83">
        <f ca="1">I13-I12</f>
        <v>1</v>
      </c>
      <c r="K13" s="69">
        <f ca="1">J13/$J$15</f>
        <v>1.3333333333333334E-2</v>
      </c>
      <c r="L13" s="56">
        <f ca="1">I13/$J$15</f>
        <v>1</v>
      </c>
      <c r="AA13" s="34">
        <f ca="1">ROWS(AA$3:AA13)/5+RAND()</f>
        <v>2.3165396178256161</v>
      </c>
      <c r="AB13" s="26">
        <f ca="1">RAND()</f>
        <v>0.17250793860813851</v>
      </c>
      <c r="AC13" s="37">
        <f ca="1">MATCH(SMALL($AA$3:$AA$77,ROWS(AC$3:AC13)),$AA$3:$AA$77,0)</f>
        <v>13</v>
      </c>
      <c r="AD13" s="57">
        <f ca="1">ROUND(10*($AH$1+$AJ$1*ROWS(AH$3:AH13))*(VLOOKUP(IF(MOD(ROWS(AH$3:AH13),$AL$7)&lt;&gt;0,MOD(ROWS(AH$3:AH13),$AL$7),$AL$7),$AL$3:$AM$7,2)+0.5*((RAND()-0.5))),0)</f>
        <v>1544</v>
      </c>
      <c r="AE13" s="37"/>
      <c r="AG13" s="26"/>
      <c r="AH13" s="26"/>
      <c r="AI13" s="96"/>
      <c r="AJ13" s="26"/>
      <c r="AK13" s="26"/>
    </row>
    <row r="14" spans="1:40" ht="17.25" thickBot="1" x14ac:dyDescent="0.35">
      <c r="A14" s="6">
        <v>12</v>
      </c>
      <c r="B14" s="48">
        <f ca="1">INDEX($AD$3:$AD$77,RANK(AB14,$AB$3:$AB$77))</f>
        <v>5827</v>
      </c>
      <c r="C14" s="49">
        <f ca="1">VLOOKUP(SMALL($AA$3:$AA$77,ROWS(C$3:C14)),$AA$3:$AD$77,4,0)</f>
        <v>1767</v>
      </c>
      <c r="D14" s="50">
        <f ca="1">AD14</f>
        <v>2909</v>
      </c>
      <c r="E14" s="81"/>
      <c r="F14" s="58" t="str">
        <f ca="1">G14&amp;" - "&amp;H14</f>
        <v>13000 - 14000</v>
      </c>
      <c r="G14" s="59">
        <f ca="1">H13</f>
        <v>13000</v>
      </c>
      <c r="H14" s="60">
        <f ca="1">G14+$Y$3</f>
        <v>14000</v>
      </c>
      <c r="I14" s="61">
        <f ca="1">COUNTIF($C$3:$C$77, "&lt;"&amp;H14)</f>
        <v>75</v>
      </c>
      <c r="J14" s="61">
        <f ca="1">I14-I13</f>
        <v>0</v>
      </c>
      <c r="K14" s="62">
        <f ca="1">J14/$J$15</f>
        <v>0</v>
      </c>
      <c r="L14" s="63">
        <f ca="1">I14/$J$15</f>
        <v>1</v>
      </c>
      <c r="AA14" s="34">
        <f ca="1">ROWS(AA$3:AA14)/5+RAND()</f>
        <v>3.3346503291502692</v>
      </c>
      <c r="AB14" s="26">
        <f ca="1">RAND()</f>
        <v>0.46147184573741573</v>
      </c>
      <c r="AC14" s="37">
        <f ca="1">MATCH(SMALL($AA$3:$AA$77,ROWS(AC$3:AC14)),$AA$3:$AA$77,0)</f>
        <v>10</v>
      </c>
      <c r="AD14" s="57">
        <f ca="1">ROUND(10*($AH$1+$AJ$1*ROWS(AH$3:AH14))*(VLOOKUP(IF(MOD(ROWS(AH$3:AH14),$AL$7)&lt;&gt;0,MOD(ROWS(AH$3:AH14),$AL$7),$AL$7),$AL$3:$AM$7,2)+0.5*((RAND()-0.5))),0)</f>
        <v>2909</v>
      </c>
      <c r="AE14" s="37"/>
      <c r="AG14" s="26"/>
      <c r="AH14" s="26"/>
      <c r="AI14" s="96"/>
      <c r="AJ14" s="26"/>
      <c r="AK14" s="26"/>
    </row>
    <row r="15" spans="1:40" ht="16.5" x14ac:dyDescent="0.3">
      <c r="A15" s="6">
        <v>13</v>
      </c>
      <c r="B15" s="48">
        <f ca="1">INDEX($AD$3:$AD$77,RANK(AB15,$AB$3:$AB$77))</f>
        <v>10397</v>
      </c>
      <c r="C15" s="49">
        <f ca="1">VLOOKUP(SMALL($AA$3:$AA$77,ROWS(C$3:C15)),$AA$3:$AD$77,4,0)</f>
        <v>2040</v>
      </c>
      <c r="D15" s="50">
        <f ca="1">AD15</f>
        <v>2669</v>
      </c>
      <c r="E15" s="81"/>
      <c r="F15" s="64"/>
      <c r="G15" s="83"/>
      <c r="H15" s="83"/>
      <c r="I15" s="83"/>
      <c r="J15" s="83">
        <f ca="1">SUM(J2:J14)</f>
        <v>75</v>
      </c>
      <c r="K15" s="69">
        <f ca="1">SUM(K2:K14)</f>
        <v>0.99999999999999989</v>
      </c>
      <c r="L15" s="69"/>
      <c r="AA15" s="34">
        <f ca="1">ROWS(AA$3:AA15)/5+RAND()</f>
        <v>2.6409374287989849</v>
      </c>
      <c r="AB15" s="26">
        <f ca="1">RAND()</f>
        <v>0.14417348283487019</v>
      </c>
      <c r="AC15" s="37">
        <f ca="1">MATCH(SMALL($AA$3:$AA$77,ROWS(AC$3:AC15)),$AA$3:$AA$77,0)</f>
        <v>14</v>
      </c>
      <c r="AD15" s="57">
        <f ca="1">ROUND(10*($AH$1+$AJ$1*ROWS(AH$3:AH15))*(VLOOKUP(IF(MOD(ROWS(AH$3:AH15),$AL$7)&lt;&gt;0,MOD(ROWS(AH$3:AH15),$AL$7),$AL$7),$AL$3:$AM$7,2)+0.5*((RAND()-0.5))),0)</f>
        <v>2669</v>
      </c>
      <c r="AE15" s="37"/>
      <c r="AG15" s="26"/>
      <c r="AH15" s="26"/>
      <c r="AI15" s="96"/>
      <c r="AJ15" s="26"/>
      <c r="AK15" s="26"/>
    </row>
    <row r="16" spans="1:40" ht="16.5" x14ac:dyDescent="0.3">
      <c r="A16" s="6">
        <v>14</v>
      </c>
      <c r="B16" s="48">
        <f ca="1">INDEX($AD$3:$AD$77,RANK(AB16,$AB$3:$AB$77))</f>
        <v>5821</v>
      </c>
      <c r="C16" s="49">
        <f ca="1">VLOOKUP(SMALL($AA$3:$AA$77,ROWS(C$3:C16)),$AA$3:$AD$77,4,0)</f>
        <v>2909</v>
      </c>
      <c r="D16" s="50">
        <f ca="1">AD16</f>
        <v>2040</v>
      </c>
      <c r="E16" s="81"/>
      <c r="AA16" s="34">
        <f ca="1">ROWS(AA$3:AA16)/5+RAND()</f>
        <v>2.9834615226439025</v>
      </c>
      <c r="AB16" s="26">
        <f ca="1">RAND()</f>
        <v>0.54033928560264932</v>
      </c>
      <c r="AC16" s="37">
        <f ca="1">MATCH(SMALL($AA$3:$AA$77,ROWS(AC$3:AC16)),$AA$3:$AA$77,0)</f>
        <v>12</v>
      </c>
      <c r="AD16" s="57">
        <f ca="1">ROUND(10*($AH$1+$AJ$1*ROWS(AH$3:AH16))*(VLOOKUP(IF(MOD(ROWS(AH$3:AH16),$AL$7)&lt;&gt;0,MOD(ROWS(AH$3:AH16),$AL$7),$AL$7),$AL$3:$AM$7,2)+0.5*((RAND()-0.5))),0)</f>
        <v>2040</v>
      </c>
      <c r="AE16" s="37"/>
      <c r="AG16" s="26"/>
      <c r="AH16" s="26"/>
      <c r="AI16" s="96"/>
      <c r="AJ16" s="26"/>
      <c r="AK16" s="26"/>
    </row>
    <row r="17" spans="1:37" ht="16.5" x14ac:dyDescent="0.3">
      <c r="A17" s="6">
        <v>15</v>
      </c>
      <c r="B17" s="48">
        <f ca="1">INDEX($AD$3:$AD$77,RANK(AB17,$AB$3:$AB$77))</f>
        <v>4449</v>
      </c>
      <c r="C17" s="49">
        <f ca="1">VLOOKUP(SMALL($AA$3:$AA$77,ROWS(C$3:C17)),$AA$3:$AD$77,4,0)</f>
        <v>1432</v>
      </c>
      <c r="D17" s="50">
        <f ca="1">AD17</f>
        <v>1432</v>
      </c>
      <c r="E17" s="81"/>
      <c r="J17" s="64"/>
      <c r="K17" s="64"/>
      <c r="AA17" s="34">
        <f ca="1">ROWS(AA$3:AA17)/5+RAND()</f>
        <v>3.5855203828680677</v>
      </c>
      <c r="AB17" s="26">
        <f ca="1">RAND()</f>
        <v>0.74300995738510067</v>
      </c>
      <c r="AC17" s="37">
        <f ca="1">MATCH(SMALL($AA$3:$AA$77,ROWS(AC$3:AC17)),$AA$3:$AA$77,0)</f>
        <v>15</v>
      </c>
      <c r="AD17" s="57">
        <f ca="1">ROUND(10*($AH$1+$AJ$1*ROWS(AH$3:AH17))*(VLOOKUP(IF(MOD(ROWS(AH$3:AH17),$AL$7)&lt;&gt;0,MOD(ROWS(AH$3:AH17),$AL$7),$AL$7),$AL$3:$AM$7,2)+0.5*((RAND()-0.5))),0)</f>
        <v>1432</v>
      </c>
      <c r="AE17" s="37"/>
      <c r="AG17" s="26"/>
      <c r="AH17" s="26"/>
      <c r="AI17" s="96"/>
      <c r="AJ17" s="26"/>
      <c r="AK17" s="26"/>
    </row>
    <row r="18" spans="1:37" ht="16.5" x14ac:dyDescent="0.3">
      <c r="A18" s="6">
        <v>16</v>
      </c>
      <c r="B18" s="48">
        <f ca="1">INDEX($AD$3:$AD$77,RANK(AB18,$AB$3:$AB$77))</f>
        <v>1805</v>
      </c>
      <c r="C18" s="49">
        <f ca="1">VLOOKUP(SMALL($AA$3:$AA$77,ROWS(C$3:C18)),$AA$3:$AD$77,4,0)</f>
        <v>3637</v>
      </c>
      <c r="D18" s="50">
        <f ca="1">AD18</f>
        <v>3122</v>
      </c>
      <c r="E18" s="81"/>
      <c r="AA18" s="34">
        <f ca="1">ROWS(AA$3:AA18)/5+RAND()</f>
        <v>3.9564594394268187</v>
      </c>
      <c r="AB18" s="26">
        <f ca="1">RAND()</f>
        <v>0.95432081428236271</v>
      </c>
      <c r="AC18" s="37">
        <f ca="1">MATCH(SMALL($AA$3:$AA$77,ROWS(AC$3:AC18)),$AA$3:$AA$77,0)</f>
        <v>17</v>
      </c>
      <c r="AD18" s="57">
        <f ca="1">ROUND(10*($AH$1+$AJ$1*ROWS(AH$3:AH18))*(VLOOKUP(IF(MOD(ROWS(AH$3:AH18),$AL$7)&lt;&gt;0,MOD(ROWS(AH$3:AH18),$AL$7),$AL$7),$AL$3:$AM$7,2)+0.5*((RAND()-0.5))),0)</f>
        <v>3122</v>
      </c>
      <c r="AE18" s="37"/>
      <c r="AG18" s="26"/>
      <c r="AH18" s="26"/>
      <c r="AI18" s="96"/>
      <c r="AJ18" s="26"/>
      <c r="AK18" s="26"/>
    </row>
    <row r="19" spans="1:37" ht="16.5" x14ac:dyDescent="0.3">
      <c r="A19" s="6">
        <v>17</v>
      </c>
      <c r="B19" s="48">
        <f ca="1">INDEX($AD$3:$AD$77,RANK(AB19,$AB$3:$AB$77))</f>
        <v>1279</v>
      </c>
      <c r="C19" s="49">
        <f ca="1">VLOOKUP(SMALL($AA$3:$AA$77,ROWS(C$3:C19)),$AA$3:$AD$77,4,0)</f>
        <v>3579</v>
      </c>
      <c r="D19" s="50">
        <f ca="1">AD19</f>
        <v>3637</v>
      </c>
      <c r="E19" s="81"/>
      <c r="AA19" s="34">
        <f ca="1">ROWS(AA$3:AA19)/5+RAND()</f>
        <v>3.8453867120044301</v>
      </c>
      <c r="AB19" s="26">
        <f ca="1">RAND()</f>
        <v>0.97867846915126733</v>
      </c>
      <c r="AC19" s="37">
        <f ca="1">MATCH(SMALL($AA$3:$AA$77,ROWS(AC$3:AC19)),$AA$3:$AA$77,0)</f>
        <v>19</v>
      </c>
      <c r="AD19" s="57">
        <f ca="1">ROUND(10*($AH$1+$AJ$1*ROWS(AH$3:AH19))*(VLOOKUP(IF(MOD(ROWS(AH$3:AH19),$AL$7)&lt;&gt;0,MOD(ROWS(AH$3:AH19),$AL$7),$AL$7),$AL$3:$AM$7,2)+0.5*((RAND()-0.5))),0)</f>
        <v>3637</v>
      </c>
      <c r="AE19" s="37"/>
      <c r="AG19" s="26"/>
      <c r="AH19" s="26"/>
      <c r="AI19" s="96"/>
      <c r="AJ19" s="26"/>
      <c r="AK19" s="26"/>
    </row>
    <row r="20" spans="1:37" ht="16.5" x14ac:dyDescent="0.3">
      <c r="A20" s="6">
        <v>18</v>
      </c>
      <c r="B20" s="48">
        <f ca="1">INDEX($AD$3:$AD$77,RANK(AB20,$AB$3:$AB$77))</f>
        <v>10837</v>
      </c>
      <c r="C20" s="49">
        <f ca="1">VLOOKUP(SMALL($AA$3:$AA$77,ROWS(C$3:C20)),$AA$3:$AD$77,4,0)</f>
        <v>3122</v>
      </c>
      <c r="D20" s="50">
        <f ca="1">AD20</f>
        <v>4449</v>
      </c>
      <c r="E20" s="81"/>
      <c r="AA20" s="34">
        <f ca="1">ROWS(AA$3:AA20)/5+RAND()</f>
        <v>3.9980479198983776</v>
      </c>
      <c r="AB20" s="26">
        <f ca="1">RAND()</f>
        <v>8.4375972675120203E-2</v>
      </c>
      <c r="AC20" s="37">
        <f ca="1">MATCH(SMALL($AA$3:$AA$77,ROWS(AC$3:AC20)),$AA$3:$AA$77,0)</f>
        <v>16</v>
      </c>
      <c r="AD20" s="57">
        <f ca="1">ROUND(10*($AH$1+$AJ$1*ROWS(AH$3:AH20))*(VLOOKUP(IF(MOD(ROWS(AH$3:AH20),$AL$7)&lt;&gt;0,MOD(ROWS(AH$3:AH20),$AL$7),$AL$7),$AL$3:$AM$7,2)+0.5*((RAND()-0.5))),0)</f>
        <v>4449</v>
      </c>
      <c r="AE20" s="37"/>
      <c r="AG20" s="26"/>
      <c r="AH20" s="26"/>
      <c r="AI20" s="96"/>
      <c r="AJ20" s="26"/>
      <c r="AK20" s="26"/>
    </row>
    <row r="21" spans="1:37" ht="16.5" x14ac:dyDescent="0.3">
      <c r="A21" s="6">
        <v>19</v>
      </c>
      <c r="B21" s="48">
        <f ca="1">INDEX($AD$3:$AD$77,RANK(AB21,$AB$3:$AB$77))</f>
        <v>2482</v>
      </c>
      <c r="C21" s="49">
        <f ca="1">VLOOKUP(SMALL($AA$3:$AA$77,ROWS(C$3:C21)),$AA$3:$AD$77,4,0)</f>
        <v>4449</v>
      </c>
      <c r="D21" s="50">
        <f ca="1">AD21</f>
        <v>3579</v>
      </c>
      <c r="E21" s="81"/>
      <c r="AA21" s="34">
        <f ca="1">ROWS(AA$3:AA21)/5+RAND()</f>
        <v>3.8618291912792597</v>
      </c>
      <c r="AB21" s="26">
        <f ca="1">RAND()</f>
        <v>0.65682807807527355</v>
      </c>
      <c r="AC21" s="37">
        <f ca="1">MATCH(SMALL($AA$3:$AA$77,ROWS(AC$3:AC21)),$AA$3:$AA$77,0)</f>
        <v>18</v>
      </c>
      <c r="AD21" s="57">
        <f ca="1">ROUND(10*($AH$1+$AJ$1*ROWS(AH$3:AH21))*(VLOOKUP(IF(MOD(ROWS(AH$3:AH21),$AL$7)&lt;&gt;0,MOD(ROWS(AH$3:AH21),$AL$7),$AL$7),$AL$3:$AM$7,2)+0.5*((RAND()-0.5))),0)</f>
        <v>3579</v>
      </c>
      <c r="AE21" s="37"/>
      <c r="AG21" s="26"/>
      <c r="AH21" s="26"/>
      <c r="AI21" s="96"/>
      <c r="AJ21" s="26"/>
      <c r="AK21" s="26"/>
    </row>
    <row r="22" spans="1:37" ht="16.5" x14ac:dyDescent="0.3">
      <c r="A22" s="6">
        <v>20</v>
      </c>
      <c r="B22" s="48">
        <f ca="1">INDEX($AD$3:$AD$77,RANK(AB22,$AB$3:$AB$77))</f>
        <v>8378</v>
      </c>
      <c r="C22" s="49">
        <f ca="1">VLOOKUP(SMALL($AA$3:$AA$77,ROWS(C$3:C22)),$AA$3:$AD$77,4,0)</f>
        <v>4824</v>
      </c>
      <c r="D22" s="50">
        <f ca="1">AD22</f>
        <v>1623</v>
      </c>
      <c r="E22" s="81"/>
      <c r="AA22" s="34">
        <f ca="1">ROWS(AA$3:AA22)/5+RAND()</f>
        <v>4.9497220116837344</v>
      </c>
      <c r="AB22" s="26">
        <f ca="1">RAND()</f>
        <v>0.28916541312364707</v>
      </c>
      <c r="AC22" s="37">
        <f ca="1">MATCH(SMALL($AA$3:$AA$77,ROWS(AC$3:AC22)),$AA$3:$AA$77,0)</f>
        <v>22</v>
      </c>
      <c r="AD22" s="57">
        <f ca="1">ROUND(10*($AH$1+$AJ$1*ROWS(AH$3:AH22))*(VLOOKUP(IF(MOD(ROWS(AH$3:AH22),$AL$7)&lt;&gt;0,MOD(ROWS(AH$3:AH22),$AL$7),$AL$7),$AL$3:$AM$7,2)+0.5*((RAND()-0.5))),0)</f>
        <v>1623</v>
      </c>
      <c r="AE22" s="37"/>
      <c r="AG22" s="26"/>
      <c r="AH22" s="26"/>
      <c r="AI22" s="96"/>
      <c r="AJ22" s="26"/>
      <c r="AK22" s="26"/>
    </row>
    <row r="23" spans="1:37" ht="16.5" x14ac:dyDescent="0.3">
      <c r="A23" s="6">
        <v>21</v>
      </c>
      <c r="B23" s="48">
        <f ca="1">INDEX($AD$3:$AD$77,RANK(AB23,$AB$3:$AB$77))</f>
        <v>4750</v>
      </c>
      <c r="C23" s="49">
        <f ca="1">VLOOKUP(SMALL($AA$3:$AA$77,ROWS(C$3:C23)),$AA$3:$AD$77,4,0)</f>
        <v>1623</v>
      </c>
      <c r="D23" s="50">
        <f ca="1">AD23</f>
        <v>2308</v>
      </c>
      <c r="E23" s="81"/>
      <c r="AA23" s="34">
        <f ca="1">ROWS(AA$3:AA23)/5+RAND()</f>
        <v>5.1909991336295835</v>
      </c>
      <c r="AB23" s="26">
        <f ca="1">RAND()</f>
        <v>0.53539860263785755</v>
      </c>
      <c r="AC23" s="37">
        <f ca="1">MATCH(SMALL($AA$3:$AA$77,ROWS(AC$3:AC23)),$AA$3:$AA$77,0)</f>
        <v>20</v>
      </c>
      <c r="AD23" s="57">
        <f ca="1">ROUND(10*($AH$1+$AJ$1*ROWS(AH$3:AH23))*(VLOOKUP(IF(MOD(ROWS(AH$3:AH23),$AL$7)&lt;&gt;0,MOD(ROWS(AH$3:AH23),$AL$7),$AL$7),$AL$3:$AM$7,2)+0.5*((RAND()-0.5))),0)</f>
        <v>2308</v>
      </c>
      <c r="AE23" s="37"/>
      <c r="AG23" s="26"/>
      <c r="AH23" s="26"/>
      <c r="AI23" s="96"/>
      <c r="AJ23" s="26"/>
      <c r="AK23" s="26"/>
    </row>
    <row r="24" spans="1:37" ht="16.5" x14ac:dyDescent="0.3">
      <c r="A24" s="6">
        <v>22</v>
      </c>
      <c r="B24" s="48">
        <f ca="1">INDEX($AD$3:$AD$77,RANK(AB24,$AB$3:$AB$77))</f>
        <v>4695</v>
      </c>
      <c r="C24" s="49">
        <f ca="1">VLOOKUP(SMALL($AA$3:$AA$77,ROWS(C$3:C24)),$AA$3:$AD$77,4,0)</f>
        <v>2308</v>
      </c>
      <c r="D24" s="50">
        <f ca="1">AD24</f>
        <v>4824</v>
      </c>
      <c r="E24" s="95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34">
        <f ca="1">ROWS(AA$3:AA24)/5+RAND()</f>
        <v>4.915927963550085</v>
      </c>
      <c r="AB24" s="26">
        <f ca="1">RAND()</f>
        <v>0.55850525690626573</v>
      </c>
      <c r="AC24" s="37">
        <f ca="1">MATCH(SMALL($AA$3:$AA$77,ROWS(AC$3:AC24)),$AA$3:$AA$77,0)</f>
        <v>21</v>
      </c>
      <c r="AD24" s="57">
        <f ca="1">ROUND(10*($AH$1+$AJ$1*ROWS(AH$3:AH24))*(VLOOKUP(IF(MOD(ROWS(AH$3:AH24),$AL$7)&lt;&gt;0,MOD(ROWS(AH$3:AH24),$AL$7),$AL$7),$AL$3:$AM$7,2)+0.5*((RAND()-0.5))),0)</f>
        <v>4824</v>
      </c>
      <c r="AE24" s="37"/>
      <c r="AG24" s="26"/>
      <c r="AH24" s="26"/>
      <c r="AI24" s="96"/>
      <c r="AJ24" s="26"/>
      <c r="AK24" s="26"/>
    </row>
    <row r="25" spans="1:37" ht="16.5" x14ac:dyDescent="0.3">
      <c r="A25" s="6">
        <v>23</v>
      </c>
      <c r="B25" s="48">
        <f ca="1">INDEX($AD$3:$AD$77,RANK(AB25,$AB$3:$AB$77))</f>
        <v>3119</v>
      </c>
      <c r="C25" s="49">
        <f ca="1">VLOOKUP(SMALL($AA$3:$AA$77,ROWS(C$3:C25)),$AA$3:$AD$77,4,0)</f>
        <v>2482</v>
      </c>
      <c r="D25" s="50">
        <f ca="1">AD25</f>
        <v>4727</v>
      </c>
      <c r="E25" s="95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34">
        <f ca="1">ROWS(AA$3:AA25)/5+RAND()</f>
        <v>5.5026224855282564</v>
      </c>
      <c r="AB25" s="26">
        <f ca="1">RAND()</f>
        <v>0.52111994227850966</v>
      </c>
      <c r="AC25" s="37">
        <f ca="1">MATCH(SMALL($AA$3:$AA$77,ROWS(AC$3:AC25)),$AA$3:$AA$77,0)</f>
        <v>25</v>
      </c>
      <c r="AD25" s="57">
        <f ca="1">ROUND(10*($AH$1+$AJ$1*ROWS(AH$3:AH25))*(VLOOKUP(IF(MOD(ROWS(AH$3:AH25),$AL$7)&lt;&gt;0,MOD(ROWS(AH$3:AH25),$AL$7),$AL$7),$AL$3:$AM$7,2)+0.5*((RAND()-0.5))),0)</f>
        <v>4727</v>
      </c>
      <c r="AE25" s="37"/>
      <c r="AG25" s="26"/>
      <c r="AH25" s="26"/>
      <c r="AI25" s="96"/>
      <c r="AJ25" s="26"/>
      <c r="AK25" s="26"/>
    </row>
    <row r="26" spans="1:37" ht="16.5" x14ac:dyDescent="0.3">
      <c r="A26" s="6">
        <v>24</v>
      </c>
      <c r="B26" s="48">
        <f ca="1">INDEX($AD$3:$AD$77,RANK(AB26,$AB$3:$AB$77))</f>
        <v>6772</v>
      </c>
      <c r="C26" s="49">
        <f ca="1">VLOOKUP(SMALL($AA$3:$AA$77,ROWS(C$3:C26)),$AA$3:$AD$77,4,0)</f>
        <v>4048</v>
      </c>
      <c r="D26" s="50">
        <f ca="1">AD26</f>
        <v>3669</v>
      </c>
      <c r="E26" s="9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34">
        <f ca="1">ROWS(AA$3:AA26)/5+RAND()</f>
        <v>5.6060471844530593</v>
      </c>
      <c r="AB26" s="26">
        <f ca="1">RAND()</f>
        <v>0.26889511301030478</v>
      </c>
      <c r="AC26" s="37">
        <f ca="1">MATCH(SMALL($AA$3:$AA$77,ROWS(AC$3:AC26)),$AA$3:$AA$77,0)</f>
        <v>26</v>
      </c>
      <c r="AD26" s="57">
        <f ca="1">ROUND(10*($AH$1+$AJ$1*ROWS(AH$3:AH26))*(VLOOKUP(IF(MOD(ROWS(AH$3:AH26),$AL$7)&lt;&gt;0,MOD(ROWS(AH$3:AH26),$AL$7),$AL$7),$AL$3:$AM$7,2)+0.5*((RAND()-0.5))),0)</f>
        <v>3669</v>
      </c>
      <c r="AE26" s="37"/>
      <c r="AG26" s="26"/>
      <c r="AH26" s="26"/>
      <c r="AI26" s="96"/>
      <c r="AJ26" s="26"/>
      <c r="AK26" s="26"/>
    </row>
    <row r="27" spans="1:37" ht="16.5" x14ac:dyDescent="0.3">
      <c r="A27" s="6">
        <v>25</v>
      </c>
      <c r="B27" s="48">
        <f ca="1">INDEX($AD$3:$AD$77,RANK(AB27,$AB$3:$AB$77))</f>
        <v>2040</v>
      </c>
      <c r="C27" s="49">
        <f ca="1">VLOOKUP(SMALL($AA$3:$AA$77,ROWS(C$3:C27)),$AA$3:$AD$77,4,0)</f>
        <v>4727</v>
      </c>
      <c r="D27" s="50">
        <f ca="1">AD27</f>
        <v>2482</v>
      </c>
      <c r="E27" s="95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Z27" s="68"/>
      <c r="AA27" s="34">
        <f ca="1">ROWS(AA$3:AA27)/5+RAND()</f>
        <v>5.4072608977302909</v>
      </c>
      <c r="AB27" s="26">
        <f ca="1">RAND()</f>
        <v>0.79460598693307216</v>
      </c>
      <c r="AC27" s="37">
        <f ca="1">MATCH(SMALL($AA$3:$AA$77,ROWS(AC$3:AC27)),$AA$3:$AA$77,0)</f>
        <v>23</v>
      </c>
      <c r="AD27" s="57">
        <f ca="1">ROUND(10*($AH$1+$AJ$1*ROWS(AH$3:AH27))*(VLOOKUP(IF(MOD(ROWS(AH$3:AH27),$AL$7)&lt;&gt;0,MOD(ROWS(AH$3:AH27),$AL$7),$AL$7),$AL$3:$AM$7,2)+0.5*((RAND()-0.5))),0)</f>
        <v>2482</v>
      </c>
      <c r="AE27" s="37"/>
      <c r="AG27" s="26"/>
      <c r="AH27" s="26"/>
      <c r="AI27" s="96"/>
      <c r="AJ27" s="26"/>
      <c r="AK27" s="26"/>
    </row>
    <row r="28" spans="1:37" ht="16.5" x14ac:dyDescent="0.3">
      <c r="A28" s="6">
        <v>26</v>
      </c>
      <c r="B28" s="48">
        <f ca="1">INDEX($AD$3:$AD$77,RANK(AB28,$AB$3:$AB$77))</f>
        <v>9963</v>
      </c>
      <c r="C28" s="49">
        <f ca="1">VLOOKUP(SMALL($AA$3:$AA$77,ROWS(C$3:C28)),$AA$3:$AD$77,4,0)</f>
        <v>3669</v>
      </c>
      <c r="D28" s="50">
        <f ca="1">AD28</f>
        <v>4048</v>
      </c>
      <c r="E28" s="95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Z28" s="68"/>
      <c r="AA28" s="34">
        <f ca="1">ROWS(AA$3:AA28)/5+RAND()</f>
        <v>5.4770694612082309</v>
      </c>
      <c r="AB28" s="26">
        <f ca="1">RAND()</f>
        <v>0.27174016047031169</v>
      </c>
      <c r="AC28" s="37">
        <f ca="1">MATCH(SMALL($AA$3:$AA$77,ROWS(AC$3:AC28)),$AA$3:$AA$77,0)</f>
        <v>24</v>
      </c>
      <c r="AD28" s="57">
        <f ca="1">ROUND(10*($AH$1+$AJ$1*ROWS(AH$3:AH28))*(VLOOKUP(IF(MOD(ROWS(AH$3:AH28),$AL$7)&lt;&gt;0,MOD(ROWS(AH$3:AH28),$AL$7),$AL$7),$AL$3:$AM$7,2)+0.5*((RAND()-0.5))),0)</f>
        <v>4048</v>
      </c>
      <c r="AE28" s="37"/>
      <c r="AG28" s="26"/>
      <c r="AH28" s="26"/>
      <c r="AI28" s="96"/>
      <c r="AJ28" s="26"/>
      <c r="AK28" s="26"/>
    </row>
    <row r="29" spans="1:37" ht="16.5" x14ac:dyDescent="0.3">
      <c r="A29" s="6">
        <v>27</v>
      </c>
      <c r="B29" s="48">
        <f ca="1">INDEX($AD$3:$AD$77,RANK(AB29,$AB$3:$AB$77))</f>
        <v>4369</v>
      </c>
      <c r="C29" s="49">
        <f ca="1">VLOOKUP(SMALL($AA$3:$AA$77,ROWS(C$3:C29)),$AA$3:$AD$77,4,0)</f>
        <v>3816</v>
      </c>
      <c r="D29" s="50">
        <f ca="1">AD29</f>
        <v>4369</v>
      </c>
      <c r="E29" s="95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Z29" s="68"/>
      <c r="AA29" s="34">
        <f ca="1">ROWS(AA$3:AA29)/5+RAND()</f>
        <v>5.8418213224667719</v>
      </c>
      <c r="AB29" s="26">
        <f ca="1">RAND()</f>
        <v>0.63141228645403058</v>
      </c>
      <c r="AC29" s="37">
        <f ca="1">MATCH(SMALL($AA$3:$AA$77,ROWS(AC$3:AC29)),$AA$3:$AA$77,0)</f>
        <v>29</v>
      </c>
      <c r="AD29" s="57">
        <f ca="1">ROUND(10*($AH$1+$AJ$1*ROWS(AH$3:AH29))*(VLOOKUP(IF(MOD(ROWS(AH$3:AH29),$AL$7)&lt;&gt;0,MOD(ROWS(AH$3:AH29),$AL$7),$AL$7),$AL$3:$AM$7,2)+0.5*((RAND()-0.5))),0)</f>
        <v>4369</v>
      </c>
      <c r="AE29" s="37"/>
      <c r="AG29" s="26"/>
      <c r="AH29" s="26"/>
      <c r="AI29" s="96"/>
      <c r="AJ29" s="26"/>
      <c r="AK29" s="26"/>
    </row>
    <row r="30" spans="1:37" ht="16.5" x14ac:dyDescent="0.3">
      <c r="A30" s="6">
        <v>28</v>
      </c>
      <c r="B30" s="48">
        <f ca="1">INDEX($AD$3:$AD$77,RANK(AB30,$AB$3:$AB$77))</f>
        <v>1767</v>
      </c>
      <c r="C30" s="49">
        <f ca="1">VLOOKUP(SMALL($AA$3:$AA$77,ROWS(C$3:C30)),$AA$3:$AD$77,4,0)</f>
        <v>4369</v>
      </c>
      <c r="D30" s="50">
        <f ca="1">AD30</f>
        <v>6545</v>
      </c>
      <c r="E30" s="95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Z30" s="68"/>
      <c r="AA30" s="34">
        <f ca="1">ROWS(AA$3:AA30)/5+RAND()</f>
        <v>6.0981285844000386</v>
      </c>
      <c r="AB30" s="26">
        <f ca="1">RAND()</f>
        <v>0.82685646556984282</v>
      </c>
      <c r="AC30" s="37">
        <f ca="1">MATCH(SMALL($AA$3:$AA$77,ROWS(AC$3:AC30)),$AA$3:$AA$77,0)</f>
        <v>27</v>
      </c>
      <c r="AD30" s="57">
        <f ca="1">ROUND(10*($AH$1+$AJ$1*ROWS(AH$3:AH30))*(VLOOKUP(IF(MOD(ROWS(AH$3:AH30),$AL$7)&lt;&gt;0,MOD(ROWS(AH$3:AH30),$AL$7),$AL$7),$AL$3:$AM$7,2)+0.5*((RAND()-0.5))),0)</f>
        <v>6545</v>
      </c>
      <c r="AE30" s="37"/>
      <c r="AG30" s="26"/>
      <c r="AH30" s="26"/>
      <c r="AI30" s="96"/>
      <c r="AJ30" s="26"/>
      <c r="AK30" s="26"/>
    </row>
    <row r="31" spans="1:37" ht="16.5" x14ac:dyDescent="0.3">
      <c r="A31" s="6">
        <v>29</v>
      </c>
      <c r="B31" s="48">
        <f ca="1">INDEX($AD$3:$AD$77,RANK(AB31,$AB$3:$AB$77))</f>
        <v>8305</v>
      </c>
      <c r="C31" s="49">
        <f ca="1">VLOOKUP(SMALL($AA$3:$AA$77,ROWS(C$3:C31)),$AA$3:$AD$77,4,0)</f>
        <v>6545</v>
      </c>
      <c r="D31" s="50">
        <f ca="1">AD31</f>
        <v>3816</v>
      </c>
      <c r="E31" s="95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Z31" s="68"/>
      <c r="AA31" s="34">
        <f ca="1">ROWS(AA$3:AA31)/5+RAND()</f>
        <v>5.8395589404503649</v>
      </c>
      <c r="AB31" s="26">
        <f ca="1">RAND()</f>
        <v>0.22479574393329926</v>
      </c>
      <c r="AC31" s="37">
        <f ca="1">MATCH(SMALL($AA$3:$AA$77,ROWS(AC$3:AC31)),$AA$3:$AA$77,0)</f>
        <v>28</v>
      </c>
      <c r="AD31" s="57">
        <f ca="1">ROUND(10*($AH$1+$AJ$1*ROWS(AH$3:AH31))*(VLOOKUP(IF(MOD(ROWS(AH$3:AH31),$AL$7)&lt;&gt;0,MOD(ROWS(AH$3:AH31),$AL$7),$AL$7),$AL$3:$AM$7,2)+0.5*((RAND()-0.5))),0)</f>
        <v>3816</v>
      </c>
      <c r="AE31" s="37"/>
      <c r="AG31" s="26"/>
      <c r="AH31" s="26"/>
      <c r="AI31" s="96"/>
      <c r="AJ31" s="26"/>
      <c r="AK31" s="26"/>
    </row>
    <row r="32" spans="1:37" ht="16.5" x14ac:dyDescent="0.3">
      <c r="A32" s="6">
        <v>30</v>
      </c>
      <c r="B32" s="48">
        <f ca="1">INDEX($AD$3:$AD$77,RANK(AB32,$AB$3:$AB$77))</f>
        <v>1470</v>
      </c>
      <c r="C32" s="49">
        <f ca="1">VLOOKUP(SMALL($AA$3:$AA$77,ROWS(C$3:C32)),$AA$3:$AD$77,4,0)</f>
        <v>4461</v>
      </c>
      <c r="D32" s="50">
        <f ca="1">AD32</f>
        <v>4461</v>
      </c>
      <c r="E32" s="95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34">
        <f ca="1">ROWS(AA$3:AA32)/5+RAND()</f>
        <v>6.1683865154521778</v>
      </c>
      <c r="AB32" s="26">
        <f ca="1">RAND()</f>
        <v>0.8371730807436879</v>
      </c>
      <c r="AC32" s="37">
        <f ca="1">MATCH(SMALL($AA$3:$AA$77,ROWS(AC$3:AC32)),$AA$3:$AA$77,0)</f>
        <v>30</v>
      </c>
      <c r="AD32" s="57">
        <f ca="1">ROUND(10*($AH$1+$AJ$1*ROWS(AH$3:AH32))*(VLOOKUP(IF(MOD(ROWS(AH$3:AH32),$AL$7)&lt;&gt;0,MOD(ROWS(AH$3:AH32),$AL$7),$AL$7),$AL$3:$AM$7,2)+0.5*((RAND()-0.5))),0)</f>
        <v>4461</v>
      </c>
      <c r="AE32" s="37"/>
      <c r="AG32" s="26"/>
      <c r="AH32" s="26"/>
      <c r="AI32" s="96"/>
      <c r="AJ32" s="26"/>
      <c r="AK32" s="26"/>
    </row>
    <row r="33" spans="1:37" ht="16.5" x14ac:dyDescent="0.3">
      <c r="A33" s="6">
        <v>31</v>
      </c>
      <c r="B33" s="48">
        <f ca="1">INDEX($AD$3:$AD$77,RANK(AB33,$AB$3:$AB$77))</f>
        <v>4793</v>
      </c>
      <c r="C33" s="49">
        <f ca="1">VLOOKUP(SMALL($AA$3:$AA$77,ROWS(C$3:C33)),$AA$3:$AD$77,4,0)</f>
        <v>3437</v>
      </c>
      <c r="D33" s="50">
        <f ca="1">AD33</f>
        <v>3437</v>
      </c>
      <c r="E33" s="95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34">
        <f ca="1">ROWS(AA$3:AA33)/5+RAND()</f>
        <v>6.6706185266995499</v>
      </c>
      <c r="AB33" s="26">
        <f ca="1">RAND()</f>
        <v>0.51805686075280732</v>
      </c>
      <c r="AC33" s="37">
        <f ca="1">MATCH(SMALL($AA$3:$AA$77,ROWS(AC$3:AC33)),$AA$3:$AA$77,0)</f>
        <v>31</v>
      </c>
      <c r="AD33" s="57">
        <f ca="1">ROUND(10*($AH$1+$AJ$1*ROWS(AH$3:AH33))*(VLOOKUP(IF(MOD(ROWS(AH$3:AH33),$AL$7)&lt;&gt;0,MOD(ROWS(AH$3:AH33),$AL$7),$AL$7),$AL$3:$AM$7,2)+0.5*((RAND()-0.5))),0)</f>
        <v>3437</v>
      </c>
      <c r="AE33" s="37"/>
      <c r="AG33" s="26"/>
      <c r="AH33" s="26"/>
      <c r="AI33" s="96"/>
      <c r="AJ33" s="26"/>
      <c r="AK33" s="26"/>
    </row>
    <row r="34" spans="1:37" ht="16.5" x14ac:dyDescent="0.3">
      <c r="A34" s="6">
        <v>32</v>
      </c>
      <c r="B34" s="48">
        <f ca="1">INDEX($AD$3:$AD$77,RANK(AB34,$AB$3:$AB$77))</f>
        <v>7171</v>
      </c>
      <c r="C34" s="49">
        <f ca="1">VLOOKUP(SMALL($AA$3:$AA$77,ROWS(C$3:C34)),$AA$3:$AD$77,4,0)</f>
        <v>6835</v>
      </c>
      <c r="D34" s="50">
        <f ca="1">AD34</f>
        <v>4695</v>
      </c>
      <c r="E34" s="95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34">
        <f ca="1">ROWS(AA$3:AA34)/5+RAND()</f>
        <v>7.2879015409885799</v>
      </c>
      <c r="AB34" s="26">
        <f ca="1">RAND()</f>
        <v>0.46383787377574903</v>
      </c>
      <c r="AC34" s="37">
        <f ca="1">MATCH(SMALL($AA$3:$AA$77,ROWS(AC$3:AC34)),$AA$3:$AA$77,0)</f>
        <v>33</v>
      </c>
      <c r="AD34" s="57">
        <f ca="1">ROUND(10*($AH$1+$AJ$1*ROWS(AH$3:AH34))*(VLOOKUP(IF(MOD(ROWS(AH$3:AH34),$AL$7)&lt;&gt;0,MOD(ROWS(AH$3:AH34),$AL$7),$AL$7),$AL$3:$AM$7,2)+0.5*((RAND()-0.5))),0)</f>
        <v>4695</v>
      </c>
      <c r="AE34" s="37"/>
      <c r="AG34" s="26"/>
      <c r="AH34" s="26"/>
      <c r="AI34" s="96"/>
      <c r="AJ34" s="26"/>
      <c r="AK34" s="26"/>
    </row>
    <row r="35" spans="1:37" ht="16.5" x14ac:dyDescent="0.3">
      <c r="A35" s="6">
        <v>33</v>
      </c>
      <c r="B35" s="48">
        <f ca="1">INDEX($AD$3:$AD$77,RANK(AB35,$AB$3:$AB$77))</f>
        <v>6386</v>
      </c>
      <c r="C35" s="49">
        <f ca="1">VLOOKUP(SMALL($AA$3:$AA$77,ROWS(C$3:C35)),$AA$3:$AD$77,4,0)</f>
        <v>4695</v>
      </c>
      <c r="D35" s="50">
        <f ca="1">AD35</f>
        <v>6835</v>
      </c>
      <c r="E35" s="95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34">
        <f ca="1">ROWS(AA$3:AA35)/5+RAND()</f>
        <v>6.8417694166851026</v>
      </c>
      <c r="AB35" s="26">
        <f ca="1">RAND()</f>
        <v>0.47098939406979756</v>
      </c>
      <c r="AC35" s="37">
        <f ca="1">MATCH(SMALL($AA$3:$AA$77,ROWS(AC$3:AC35)),$AA$3:$AA$77,0)</f>
        <v>32</v>
      </c>
      <c r="AD35" s="57">
        <f ca="1">ROUND(10*($AH$1+$AJ$1*ROWS(AH$3:AH35))*(VLOOKUP(IF(MOD(ROWS(AH$3:AH35),$AL$7)&lt;&gt;0,MOD(ROWS(AH$3:AH35),$AL$7),$AL$7),$AL$3:$AM$7,2)+0.5*((RAND()-0.5))),0)</f>
        <v>6835</v>
      </c>
      <c r="AE35" s="37"/>
      <c r="AG35" s="26"/>
      <c r="AH35" s="26"/>
      <c r="AI35" s="96"/>
      <c r="AJ35" s="26"/>
      <c r="AK35" s="26"/>
    </row>
    <row r="36" spans="1:37" ht="16.5" x14ac:dyDescent="0.3">
      <c r="A36" s="6">
        <v>34</v>
      </c>
      <c r="B36" s="48">
        <f ca="1">INDEX($AD$3:$AD$77,RANK(AB36,$AB$3:$AB$77))</f>
        <v>5294</v>
      </c>
      <c r="C36" s="49">
        <f ca="1">VLOOKUP(SMALL($AA$3:$AA$77,ROWS(C$3:C36)),$AA$3:$AD$77,4,0)</f>
        <v>5821</v>
      </c>
      <c r="D36" s="50">
        <f ca="1">AD36</f>
        <v>5821</v>
      </c>
      <c r="E36" s="95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34">
        <f ca="1">ROWS(AA$3:AA36)/5+RAND()</f>
        <v>7.5904978805377841</v>
      </c>
      <c r="AB36" s="26">
        <f ca="1">RAND()</f>
        <v>0.47848636741524031</v>
      </c>
      <c r="AC36" s="37">
        <f ca="1">MATCH(SMALL($AA$3:$AA$77,ROWS(AC$3:AC36)),$AA$3:$AA$77,0)</f>
        <v>34</v>
      </c>
      <c r="AD36" s="57">
        <f ca="1">ROUND(10*($AH$1+$AJ$1*ROWS(AH$3:AH36))*(VLOOKUP(IF(MOD(ROWS(AH$3:AH36),$AL$7)&lt;&gt;0,MOD(ROWS(AH$3:AH36),$AL$7),$AL$7),$AL$3:$AM$7,2)+0.5*((RAND()-0.5))),0)</f>
        <v>5821</v>
      </c>
      <c r="AE36" s="37"/>
      <c r="AG36" s="26"/>
      <c r="AH36" s="26"/>
      <c r="AI36" s="96"/>
      <c r="AJ36" s="26"/>
      <c r="AK36" s="26"/>
    </row>
    <row r="37" spans="1:37" ht="16.5" x14ac:dyDescent="0.3">
      <c r="A37" s="6">
        <v>35</v>
      </c>
      <c r="B37" s="48">
        <f ca="1">INDEX($AD$3:$AD$77,RANK(AB37,$AB$3:$AB$77))</f>
        <v>6545</v>
      </c>
      <c r="C37" s="49">
        <f ca="1">VLOOKUP(SMALL($AA$3:$AA$77,ROWS(C$3:C37)),$AA$3:$AD$77,4,0)</f>
        <v>4750</v>
      </c>
      <c r="D37" s="50">
        <f ca="1">AD37</f>
        <v>4750</v>
      </c>
      <c r="E37" s="95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34">
        <f ca="1">ROWS(AA$3:AA37)/5+RAND()</f>
        <v>7.6821350919982132</v>
      </c>
      <c r="AB37" s="26">
        <f ca="1">RAND()</f>
        <v>0.59544956218437239</v>
      </c>
      <c r="AC37" s="37">
        <f ca="1">MATCH(SMALL($AA$3:$AA$77,ROWS(AC$3:AC37)),$AA$3:$AA$77,0)</f>
        <v>35</v>
      </c>
      <c r="AD37" s="57">
        <f ca="1">ROUND(10*($AH$1+$AJ$1*ROWS(AH$3:AH37))*(VLOOKUP(IF(MOD(ROWS(AH$3:AH37),$AL$7)&lt;&gt;0,MOD(ROWS(AH$3:AH37),$AL$7),$AL$7),$AL$3:$AM$7,2)+0.5*((RAND()-0.5))),0)</f>
        <v>4750</v>
      </c>
      <c r="AE37" s="37"/>
      <c r="AG37" s="26"/>
      <c r="AH37" s="26"/>
      <c r="AI37" s="96"/>
      <c r="AJ37" s="26"/>
      <c r="AK37" s="26"/>
    </row>
    <row r="38" spans="1:37" ht="16.5" x14ac:dyDescent="0.3">
      <c r="A38" s="6">
        <v>36</v>
      </c>
      <c r="B38" s="48">
        <f ca="1">INDEX($AD$3:$AD$77,RANK(AB38,$AB$3:$AB$77))</f>
        <v>8066</v>
      </c>
      <c r="C38" s="49">
        <f ca="1">VLOOKUP(SMALL($AA$3:$AA$77,ROWS(C$3:C38)),$AA$3:$AD$77,4,0)</f>
        <v>3119</v>
      </c>
      <c r="D38" s="50">
        <f ca="1">AD38</f>
        <v>3119</v>
      </c>
      <c r="E38" s="95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34">
        <f ca="1">ROWS(AA$3:AA38)/5+RAND()</f>
        <v>7.8673086186296075</v>
      </c>
      <c r="AB38" s="26">
        <f ca="1">RAND()</f>
        <v>0.30362632566158976</v>
      </c>
      <c r="AC38" s="37">
        <f ca="1">MATCH(SMALL($AA$3:$AA$77,ROWS(AC$3:AC38)),$AA$3:$AA$77,0)</f>
        <v>36</v>
      </c>
      <c r="AD38" s="57">
        <f ca="1">ROUND(10*($AH$1+$AJ$1*ROWS(AH$3:AH38))*(VLOOKUP(IF(MOD(ROWS(AH$3:AH38),$AL$7)&lt;&gt;0,MOD(ROWS(AH$3:AH38),$AL$7),$AL$7),$AL$3:$AM$7,2)+0.5*((RAND()-0.5))),0)</f>
        <v>3119</v>
      </c>
      <c r="AE38" s="37"/>
      <c r="AG38" s="26"/>
      <c r="AH38" s="26"/>
      <c r="AI38" s="96"/>
      <c r="AJ38" s="26"/>
      <c r="AK38" s="26"/>
    </row>
    <row r="39" spans="1:37" ht="16.5" x14ac:dyDescent="0.3">
      <c r="A39" s="6">
        <v>37</v>
      </c>
      <c r="B39" s="48">
        <f ca="1">INDEX($AD$3:$AD$77,RANK(AB39,$AB$3:$AB$77))</f>
        <v>8746</v>
      </c>
      <c r="C39" s="49">
        <f ca="1">VLOOKUP(SMALL($AA$3:$AA$77,ROWS(C$3:C39)),$AA$3:$AD$77,4,0)</f>
        <v>4793</v>
      </c>
      <c r="D39" s="50">
        <f ca="1">AD39</f>
        <v>4793</v>
      </c>
      <c r="E39" s="95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34">
        <f ca="1">ROWS(AA$3:AA39)/5+RAND()</f>
        <v>8.0942429378652747</v>
      </c>
      <c r="AB39" s="26">
        <f ca="1">RAND()</f>
        <v>0.40878491533051409</v>
      </c>
      <c r="AC39" s="37">
        <f ca="1">MATCH(SMALL($AA$3:$AA$77,ROWS(AC$3:AC39)),$AA$3:$AA$77,0)</f>
        <v>37</v>
      </c>
      <c r="AD39" s="57">
        <f ca="1">ROUND(10*($AH$1+$AJ$1*ROWS(AH$3:AH39))*(VLOOKUP(IF(MOD(ROWS(AH$3:AH39),$AL$7)&lt;&gt;0,MOD(ROWS(AH$3:AH39),$AL$7),$AL$7),$AL$3:$AM$7,2)+0.5*((RAND()-0.5))),0)</f>
        <v>4793</v>
      </c>
      <c r="AE39" s="37"/>
      <c r="AG39" s="26"/>
      <c r="AH39" s="26"/>
      <c r="AI39" s="96"/>
      <c r="AJ39" s="26"/>
      <c r="AK39" s="26"/>
    </row>
    <row r="40" spans="1:37" ht="16.5" x14ac:dyDescent="0.3">
      <c r="A40" s="6">
        <v>38</v>
      </c>
      <c r="B40" s="48">
        <f ca="1">INDEX($AD$3:$AD$77,RANK(AB40,$AB$3:$AB$77))</f>
        <v>1716</v>
      </c>
      <c r="C40" s="49">
        <f ca="1">VLOOKUP(SMALL($AA$3:$AA$77,ROWS(C$3:C40)),$AA$3:$AD$77,4,0)</f>
        <v>8201</v>
      </c>
      <c r="D40" s="50">
        <f ca="1">AD40</f>
        <v>8201</v>
      </c>
      <c r="E40" s="95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34">
        <f ca="1">ROWS(AA$3:AA40)/5+RAND()</f>
        <v>8.141504665582902</v>
      </c>
      <c r="AB40" s="26">
        <f ca="1">RAND()</f>
        <v>0.92075966698768252</v>
      </c>
      <c r="AC40" s="37">
        <f ca="1">MATCH(SMALL($AA$3:$AA$77,ROWS(AC$3:AC40)),$AA$3:$AA$77,0)</f>
        <v>38</v>
      </c>
      <c r="AD40" s="57">
        <f ca="1">ROUND(10*($AH$1+$AJ$1*ROWS(AH$3:AH40))*(VLOOKUP(IF(MOD(ROWS(AH$3:AH40),$AL$7)&lt;&gt;0,MOD(ROWS(AH$3:AH40),$AL$7),$AL$7),$AL$3:$AM$7,2)+0.5*((RAND()-0.5))),0)</f>
        <v>8201</v>
      </c>
      <c r="AE40" s="37"/>
      <c r="AG40" s="26"/>
      <c r="AH40" s="26"/>
      <c r="AI40" s="96"/>
      <c r="AJ40" s="26"/>
      <c r="AK40" s="26"/>
    </row>
    <row r="41" spans="1:37" ht="16.5" x14ac:dyDescent="0.3">
      <c r="A41" s="6">
        <v>39</v>
      </c>
      <c r="B41" s="48">
        <f ca="1">INDEX($AD$3:$AD$77,RANK(AB41,$AB$3:$AB$77))</f>
        <v>10780</v>
      </c>
      <c r="C41" s="49">
        <f ca="1">VLOOKUP(SMALL($AA$3:$AA$77,ROWS(C$3:C41)),$AA$3:$AD$77,4,0)</f>
        <v>5419</v>
      </c>
      <c r="D41" s="50">
        <f ca="1">AD41</f>
        <v>4228</v>
      </c>
      <c r="E41" s="95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34">
        <f ca="1">ROWS(AA$3:AA41)/5+RAND()</f>
        <v>8.677277015221101</v>
      </c>
      <c r="AB41" s="26">
        <f ca="1">RAND()</f>
        <v>7.1443208475666653E-2</v>
      </c>
      <c r="AC41" s="37">
        <f ca="1">MATCH(SMALL($AA$3:$AA$77,ROWS(AC$3:AC41)),$AA$3:$AA$77,0)</f>
        <v>40</v>
      </c>
      <c r="AD41" s="57">
        <f ca="1">ROUND(10*($AH$1+$AJ$1*ROWS(AH$3:AH41))*(VLOOKUP(IF(MOD(ROWS(AH$3:AH41),$AL$7)&lt;&gt;0,MOD(ROWS(AH$3:AH41),$AL$7),$AL$7),$AL$3:$AM$7,2)+0.5*((RAND()-0.5))),0)</f>
        <v>4228</v>
      </c>
      <c r="AE41" s="37"/>
      <c r="AG41" s="26"/>
      <c r="AH41" s="26"/>
      <c r="AI41" s="96"/>
      <c r="AJ41" s="26"/>
      <c r="AK41" s="26"/>
    </row>
    <row r="42" spans="1:37" ht="16.5" x14ac:dyDescent="0.3">
      <c r="A42" s="6">
        <v>40</v>
      </c>
      <c r="B42" s="48">
        <f ca="1">INDEX($AD$3:$AD$77,RANK(AB42,$AB$3:$AB$77))</f>
        <v>3669</v>
      </c>
      <c r="C42" s="49">
        <f ca="1">VLOOKUP(SMALL($AA$3:$AA$77,ROWS(C$3:C42)),$AA$3:$AD$77,4,0)</f>
        <v>4228</v>
      </c>
      <c r="D42" s="50">
        <f ca="1">AD42</f>
        <v>5419</v>
      </c>
      <c r="E42" s="95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34">
        <f ca="1">ROWS(AA$3:AA42)/5+RAND()</f>
        <v>8.1907180881698682</v>
      </c>
      <c r="AB42" s="26">
        <f ca="1">RAND()</f>
        <v>0.68535124334905817</v>
      </c>
      <c r="AC42" s="37">
        <f ca="1">MATCH(SMALL($AA$3:$AA$77,ROWS(AC$3:AC42)),$AA$3:$AA$77,0)</f>
        <v>39</v>
      </c>
      <c r="AD42" s="57">
        <f ca="1">ROUND(10*($AH$1+$AJ$1*ROWS(AH$3:AH42))*(VLOOKUP(IF(MOD(ROWS(AH$3:AH42),$AL$7)&lt;&gt;0,MOD(ROWS(AH$3:AH42),$AL$7),$AL$7),$AL$3:$AM$7,2)+0.5*((RAND()-0.5))),0)</f>
        <v>5419</v>
      </c>
      <c r="AE42" s="37"/>
      <c r="AG42" s="26"/>
      <c r="AH42" s="26"/>
      <c r="AI42" s="96"/>
      <c r="AJ42" s="26"/>
      <c r="AK42" s="26"/>
    </row>
    <row r="43" spans="1:37" ht="16.5" x14ac:dyDescent="0.3">
      <c r="A43" s="6">
        <v>41</v>
      </c>
      <c r="B43" s="48">
        <f ca="1">INDEX($AD$3:$AD$77,RANK(AB43,$AB$3:$AB$77))</f>
        <v>4048</v>
      </c>
      <c r="C43" s="49">
        <f ca="1">VLOOKUP(SMALL($AA$3:$AA$77,ROWS(C$3:C43)),$AA$3:$AD$77,4,0)</f>
        <v>5294</v>
      </c>
      <c r="D43" s="50">
        <f ca="1">AD43</f>
        <v>5294</v>
      </c>
      <c r="E43" s="95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34">
        <f ca="1">ROWS(AA$3:AA43)/5+RAND()</f>
        <v>8.701891361566048</v>
      </c>
      <c r="AB43" s="26">
        <f ca="1">RAND()</f>
        <v>0.65675687048707032</v>
      </c>
      <c r="AC43" s="37">
        <f ca="1">MATCH(SMALL($AA$3:$AA$77,ROWS(AC$3:AC43)),$AA$3:$AA$77,0)</f>
        <v>41</v>
      </c>
      <c r="AD43" s="57">
        <f ca="1">ROUND(10*($AH$1+$AJ$1*ROWS(AH$3:AH43))*(VLOOKUP(IF(MOD(ROWS(AH$3:AH43),$AL$7)&lt;&gt;0,MOD(ROWS(AH$3:AH43),$AL$7),$AL$7),$AL$3:$AM$7,2)+0.5*((RAND()-0.5))),0)</f>
        <v>5294</v>
      </c>
      <c r="AE43" s="37"/>
      <c r="AG43" s="26"/>
      <c r="AH43" s="26"/>
      <c r="AI43" s="96"/>
      <c r="AJ43" s="26"/>
      <c r="AK43" s="26"/>
    </row>
    <row r="44" spans="1:37" ht="16.5" x14ac:dyDescent="0.3">
      <c r="A44" s="6">
        <v>42</v>
      </c>
      <c r="B44" s="48">
        <f ca="1">INDEX($AD$3:$AD$77,RANK(AB44,$AB$3:$AB$77))</f>
        <v>3637</v>
      </c>
      <c r="C44" s="49">
        <f ca="1">VLOOKUP(SMALL($AA$3:$AA$77,ROWS(C$3:C44)),$AA$3:$AD$77,4,0)</f>
        <v>6386</v>
      </c>
      <c r="D44" s="50">
        <f ca="1">AD44</f>
        <v>6386</v>
      </c>
      <c r="E44" s="95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34">
        <f ca="1">ROWS(AA$3:AA44)/5+RAND()</f>
        <v>8.7525088446542227</v>
      </c>
      <c r="AB44" s="26">
        <f ca="1">RAND()</f>
        <v>0.76349086678615341</v>
      </c>
      <c r="AC44" s="37">
        <f ca="1">MATCH(SMALL($AA$3:$AA$77,ROWS(AC$3:AC44)),$AA$3:$AA$77,0)</f>
        <v>42</v>
      </c>
      <c r="AD44" s="57">
        <f ca="1">ROUND(10*($AH$1+$AJ$1*ROWS(AH$3:AH44))*(VLOOKUP(IF(MOD(ROWS(AH$3:AH44),$AL$7)&lt;&gt;0,MOD(ROWS(AH$3:AH44),$AL$7),$AL$7),$AL$3:$AM$7,2)+0.5*((RAND()-0.5))),0)</f>
        <v>6386</v>
      </c>
      <c r="AE44" s="37"/>
      <c r="AG44" s="26"/>
      <c r="AH44" s="26"/>
      <c r="AI44" s="96"/>
      <c r="AJ44" s="26"/>
      <c r="AK44" s="26"/>
    </row>
    <row r="45" spans="1:37" ht="16.5" x14ac:dyDescent="0.3">
      <c r="A45" s="6">
        <v>43</v>
      </c>
      <c r="B45" s="48">
        <f ca="1">INDEX($AD$3:$AD$77,RANK(AB45,$AB$3:$AB$77))</f>
        <v>1623</v>
      </c>
      <c r="C45" s="49">
        <f ca="1">VLOOKUP(SMALL($AA$3:$AA$77,ROWS(C$3:C45)),$AA$3:$AD$77,4,0)</f>
        <v>7171</v>
      </c>
      <c r="D45" s="50">
        <f ca="1">AD45</f>
        <v>7171</v>
      </c>
      <c r="E45" s="9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34">
        <f ca="1">ROWS(AA$3:AA45)/5+RAND()</f>
        <v>9.028090836045946</v>
      </c>
      <c r="AB45" s="26">
        <f ca="1">RAND()</f>
        <v>0.72179143098090925</v>
      </c>
      <c r="AC45" s="37">
        <f ca="1">MATCH(SMALL($AA$3:$AA$77,ROWS(AC$3:AC45)),$AA$3:$AA$77,0)</f>
        <v>43</v>
      </c>
      <c r="AD45" s="57">
        <f ca="1">ROUND(10*($AH$1+$AJ$1*ROWS(AH$3:AH45))*(VLOOKUP(IF(MOD(ROWS(AH$3:AH45),$AL$7)&lt;&gt;0,MOD(ROWS(AH$3:AH45),$AL$7),$AL$7),$AL$3:$AM$7,2)+0.5*((RAND()-0.5))),0)</f>
        <v>7171</v>
      </c>
      <c r="AE45" s="37"/>
      <c r="AG45" s="26"/>
      <c r="AH45" s="26"/>
      <c r="AI45" s="96"/>
      <c r="AJ45" s="26"/>
      <c r="AK45" s="26"/>
    </row>
    <row r="46" spans="1:37" ht="16.5" x14ac:dyDescent="0.3">
      <c r="A46" s="6">
        <v>44</v>
      </c>
      <c r="B46" s="48">
        <f ca="1">INDEX($AD$3:$AD$77,RANK(AB46,$AB$3:$AB$77))</f>
        <v>2308</v>
      </c>
      <c r="C46" s="49">
        <f ca="1">VLOOKUP(SMALL($AA$3:$AA$77,ROWS(C$3:C46)),$AA$3:$AD$77,4,0)</f>
        <v>5827</v>
      </c>
      <c r="D46" s="50">
        <f ca="1">AD46</f>
        <v>5827</v>
      </c>
      <c r="E46" s="95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34">
        <f ca="1">ROWS(AA$3:AA46)/5+RAND()</f>
        <v>9.3805513431009988</v>
      </c>
      <c r="AB46" s="26">
        <f ca="1">RAND()</f>
        <v>0.71084775732202565</v>
      </c>
      <c r="AC46" s="37">
        <f ca="1">MATCH(SMALL($AA$3:$AA$77,ROWS(AC$3:AC46)),$AA$3:$AA$77,0)</f>
        <v>44</v>
      </c>
      <c r="AD46" s="57">
        <f ca="1">ROUND(10*($AH$1+$AJ$1*ROWS(AH$3:AH46))*(VLOOKUP(IF(MOD(ROWS(AH$3:AH46),$AL$7)&lt;&gt;0,MOD(ROWS(AH$3:AH46),$AL$7),$AL$7),$AL$3:$AM$7,2)+0.5*((RAND()-0.5))),0)</f>
        <v>5827</v>
      </c>
      <c r="AE46" s="37"/>
      <c r="AG46" s="26"/>
      <c r="AH46" s="26"/>
      <c r="AI46" s="96"/>
      <c r="AJ46" s="26"/>
      <c r="AK46" s="26"/>
    </row>
    <row r="47" spans="1:37" ht="16.5" x14ac:dyDescent="0.3">
      <c r="A47" s="6">
        <v>45</v>
      </c>
      <c r="B47" s="48">
        <f ca="1">INDEX($AD$3:$AD$77,RANK(AB47,$AB$3:$AB$77))</f>
        <v>8201</v>
      </c>
      <c r="C47" s="49">
        <f ca="1">VLOOKUP(SMALL($AA$3:$AA$77,ROWS(C$3:C47)),$AA$3:$AD$77,4,0)</f>
        <v>8746</v>
      </c>
      <c r="D47" s="50">
        <f ca="1">AD47</f>
        <v>3630</v>
      </c>
      <c r="E47" s="95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34">
        <f ca="1">ROWS(AA$3:AA47)/5+RAND()</f>
        <v>9.8395572191353349</v>
      </c>
      <c r="AB47" s="26">
        <f ca="1">RAND()</f>
        <v>0.50337127236986823</v>
      </c>
      <c r="AC47" s="37">
        <f ca="1">MATCH(SMALL($AA$3:$AA$77,ROWS(AC$3:AC47)),$AA$3:$AA$77,0)</f>
        <v>47</v>
      </c>
      <c r="AD47" s="57">
        <f ca="1">ROUND(10*($AH$1+$AJ$1*ROWS(AH$3:AH47))*(VLOOKUP(IF(MOD(ROWS(AH$3:AH47),$AL$7)&lt;&gt;0,MOD(ROWS(AH$3:AH47),$AL$7),$AL$7),$AL$3:$AM$7,2)+0.5*((RAND()-0.5))),0)</f>
        <v>3630</v>
      </c>
      <c r="AE47" s="37"/>
      <c r="AG47" s="26"/>
      <c r="AH47" s="26"/>
      <c r="AI47" s="96"/>
      <c r="AJ47" s="26"/>
      <c r="AK47" s="26"/>
    </row>
    <row r="48" spans="1:37" ht="16.5" x14ac:dyDescent="0.3">
      <c r="A48" s="6">
        <v>46</v>
      </c>
      <c r="B48" s="48">
        <f ca="1">INDEX($AD$3:$AD$77,RANK(AB48,$AB$3:$AB$77))</f>
        <v>6444</v>
      </c>
      <c r="C48" s="49">
        <f ca="1">VLOOKUP(SMALL($AA$3:$AA$77,ROWS(C$3:C48)),$AA$3:$AD$77,4,0)</f>
        <v>7205</v>
      </c>
      <c r="D48" s="50">
        <f ca="1">AD48</f>
        <v>5430</v>
      </c>
      <c r="E48" s="95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34">
        <f ca="1">ROWS(AA$3:AA48)/5+RAND()</f>
        <v>10.096613314021923</v>
      </c>
      <c r="AB48" s="26">
        <f ca="1">RAND()</f>
        <v>0.33274037845888882</v>
      </c>
      <c r="AC48" s="37">
        <f ca="1">MATCH(SMALL($AA$3:$AA$77,ROWS(AC$3:AC48)),$AA$3:$AA$77,0)</f>
        <v>48</v>
      </c>
      <c r="AD48" s="57">
        <f ca="1">ROUND(10*($AH$1+$AJ$1*ROWS(AH$3:AH48))*(VLOOKUP(IF(MOD(ROWS(AH$3:AH48),$AL$7)&lt;&gt;0,MOD(ROWS(AH$3:AH48),$AL$7),$AL$7),$AL$3:$AM$7,2)+0.5*((RAND()-0.5))),0)</f>
        <v>5430</v>
      </c>
      <c r="AE48" s="37"/>
      <c r="AG48" s="26"/>
      <c r="AH48" s="26"/>
      <c r="AI48" s="96"/>
      <c r="AJ48" s="26"/>
      <c r="AK48" s="26"/>
    </row>
    <row r="49" spans="1:37" ht="16.5" x14ac:dyDescent="0.3">
      <c r="A49" s="6">
        <v>47</v>
      </c>
      <c r="B49" s="48">
        <f ca="1">INDEX($AD$3:$AD$77,RANK(AB49,$AB$3:$AB$77))</f>
        <v>4461</v>
      </c>
      <c r="C49" s="49">
        <f ca="1">VLOOKUP(SMALL($AA$3:$AA$77,ROWS(C$3:C49)),$AA$3:$AD$77,4,0)</f>
        <v>3630</v>
      </c>
      <c r="D49" s="50">
        <f ca="1">AD49</f>
        <v>8746</v>
      </c>
      <c r="E49" s="95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34">
        <f ca="1">ROWS(AA$3:AA49)/5+RAND()</f>
        <v>9.7381739330814288</v>
      </c>
      <c r="AB49" s="26">
        <f ca="1">RAND()</f>
        <v>0.56227376789987527</v>
      </c>
      <c r="AC49" s="37">
        <f ca="1">MATCH(SMALL($AA$3:$AA$77,ROWS(AC$3:AC49)),$AA$3:$AA$77,0)</f>
        <v>45</v>
      </c>
      <c r="AD49" s="57">
        <f ca="1">ROUND(10*($AH$1+$AJ$1*ROWS(AH$3:AH49))*(VLOOKUP(IF(MOD(ROWS(AH$3:AH49),$AL$7)&lt;&gt;0,MOD(ROWS(AH$3:AH49),$AL$7),$AL$7),$AL$3:$AM$7,2)+0.5*((RAND()-0.5))),0)</f>
        <v>8746</v>
      </c>
      <c r="AE49" s="37"/>
      <c r="AG49" s="26"/>
      <c r="AH49" s="26"/>
      <c r="AI49" s="96"/>
      <c r="AJ49" s="26"/>
      <c r="AK49" s="26"/>
    </row>
    <row r="50" spans="1:37" ht="16.5" x14ac:dyDescent="0.3">
      <c r="A50" s="6">
        <v>48</v>
      </c>
      <c r="B50" s="48">
        <f ca="1">INDEX($AD$3:$AD$77,RANK(AB50,$AB$3:$AB$77))</f>
        <v>8960</v>
      </c>
      <c r="C50" s="49">
        <f ca="1">VLOOKUP(SMALL($AA$3:$AA$77,ROWS(C$3:C50)),$AA$3:$AD$77,4,0)</f>
        <v>4940</v>
      </c>
      <c r="D50" s="50">
        <f ca="1">AD50</f>
        <v>7205</v>
      </c>
      <c r="E50" s="95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34">
        <f ca="1">ROWS(AA$3:AA50)/5+RAND()</f>
        <v>9.7493060314758448</v>
      </c>
      <c r="AB50" s="26">
        <f ca="1">RAND()</f>
        <v>5.5162111475559716E-2</v>
      </c>
      <c r="AC50" s="37">
        <f ca="1">MATCH(SMALL($AA$3:$AA$77,ROWS(AC$3:AC50)),$AA$3:$AA$77,0)</f>
        <v>49</v>
      </c>
      <c r="AD50" s="57">
        <f ca="1">ROUND(10*($AH$1+$AJ$1*ROWS(AH$3:AH50))*(VLOOKUP(IF(MOD(ROWS(AH$3:AH50),$AL$7)&lt;&gt;0,MOD(ROWS(AH$3:AH50),$AL$7),$AL$7),$AL$3:$AM$7,2)+0.5*((RAND()-0.5))),0)</f>
        <v>7205</v>
      </c>
      <c r="AE50" s="37"/>
      <c r="AG50" s="26"/>
      <c r="AH50" s="26"/>
      <c r="AI50" s="96"/>
      <c r="AJ50" s="26"/>
      <c r="AK50" s="26"/>
    </row>
    <row r="51" spans="1:37" ht="16.5" x14ac:dyDescent="0.3">
      <c r="A51" s="6">
        <v>49</v>
      </c>
      <c r="B51" s="48">
        <f ca="1">INDEX($AD$3:$AD$77,RANK(AB51,$AB$3:$AB$77))</f>
        <v>7890</v>
      </c>
      <c r="C51" s="49">
        <f ca="1">VLOOKUP(SMALL($AA$3:$AA$77,ROWS(C$3:C51)),$AA$3:$AD$77,4,0)</f>
        <v>5430</v>
      </c>
      <c r="D51" s="50">
        <f ca="1">AD51</f>
        <v>4940</v>
      </c>
      <c r="E51" s="95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34">
        <f ca="1">ROWS(AA$3:AA51)/5+RAND()</f>
        <v>9.914677606147789</v>
      </c>
      <c r="AB51" s="26">
        <f ca="1">RAND()</f>
        <v>0.12198377191771348</v>
      </c>
      <c r="AC51" s="37">
        <f ca="1">MATCH(SMALL($AA$3:$AA$77,ROWS(AC$3:AC51)),$AA$3:$AA$77,0)</f>
        <v>46</v>
      </c>
      <c r="AD51" s="57">
        <f ca="1">ROUND(10*($AH$1+$AJ$1*ROWS(AH$3:AH51))*(VLOOKUP(IF(MOD(ROWS(AH$3:AH51),$AL$7)&lt;&gt;0,MOD(ROWS(AH$3:AH51),$AL$7),$AL$7),$AL$3:$AM$7,2)+0.5*((RAND()-0.5))),0)</f>
        <v>4940</v>
      </c>
      <c r="AE51" s="37"/>
      <c r="AG51" s="26"/>
      <c r="AH51" s="26"/>
      <c r="AI51" s="96"/>
      <c r="AJ51" s="26"/>
      <c r="AK51" s="26"/>
    </row>
    <row r="52" spans="1:37" ht="16.5" x14ac:dyDescent="0.3">
      <c r="A52" s="6">
        <v>50</v>
      </c>
      <c r="B52" s="48">
        <f ca="1">INDEX($AD$3:$AD$77,RANK(AB52,$AB$3:$AB$77))</f>
        <v>1544</v>
      </c>
      <c r="C52" s="49">
        <f ca="1">VLOOKUP(SMALL($AA$3:$AA$77,ROWS(C$3:C52)),$AA$3:$AD$77,4,0)</f>
        <v>6444</v>
      </c>
      <c r="D52" s="50">
        <f ca="1">AD52</f>
        <v>3352</v>
      </c>
      <c r="E52" s="95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34">
        <f ca="1">ROWS(AA$3:AA52)/5+RAND()</f>
        <v>10.559606914740133</v>
      </c>
      <c r="AB52" s="26">
        <f ca="1">RAND()</f>
        <v>0.82175068723697497</v>
      </c>
      <c r="AC52" s="37">
        <f ca="1">MATCH(SMALL($AA$3:$AA$77,ROWS(AC$3:AC52)),$AA$3:$AA$77,0)</f>
        <v>51</v>
      </c>
      <c r="AD52" s="57">
        <f ca="1">ROUND(10*($AH$1+$AJ$1*ROWS(AH$3:AH52))*(VLOOKUP(IF(MOD(ROWS(AH$3:AH52),$AL$7)&lt;&gt;0,MOD(ROWS(AH$3:AH52),$AL$7),$AL$7),$AL$3:$AM$7,2)+0.5*((RAND()-0.5))),0)</f>
        <v>3352</v>
      </c>
      <c r="AE52" s="37"/>
      <c r="AG52" s="26"/>
      <c r="AH52" s="26"/>
      <c r="AI52" s="96"/>
      <c r="AJ52" s="26"/>
      <c r="AK52" s="26"/>
    </row>
    <row r="53" spans="1:37" ht="16.5" x14ac:dyDescent="0.3">
      <c r="A53" s="6">
        <v>51</v>
      </c>
      <c r="B53" s="48">
        <f ca="1">INDEX($AD$3:$AD$77,RANK(AB53,$AB$3:$AB$77))</f>
        <v>10218</v>
      </c>
      <c r="C53" s="49">
        <f ca="1">VLOOKUP(SMALL($AA$3:$AA$77,ROWS(C$3:C53)),$AA$3:$AD$77,4,0)</f>
        <v>3352</v>
      </c>
      <c r="D53" s="50">
        <f ca="1">AD53</f>
        <v>6444</v>
      </c>
      <c r="E53" s="95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34">
        <f ca="1">ROWS(AA$3:AA53)/5+RAND()</f>
        <v>10.377157692713558</v>
      </c>
      <c r="AB53" s="26">
        <f ca="1">RAND()</f>
        <v>0.20526617144855208</v>
      </c>
      <c r="AC53" s="37">
        <f ca="1">MATCH(SMALL($AA$3:$AA$77,ROWS(AC$3:AC53)),$AA$3:$AA$77,0)</f>
        <v>50</v>
      </c>
      <c r="AD53" s="57">
        <f ca="1">ROUND(10*($AH$1+$AJ$1*ROWS(AH$3:AH53))*(VLOOKUP(IF(MOD(ROWS(AH$3:AH53),$AL$7)&lt;&gt;0,MOD(ROWS(AH$3:AH53),$AL$7),$AL$7),$AL$3:$AM$7,2)+0.5*((RAND()-0.5))),0)</f>
        <v>6444</v>
      </c>
      <c r="AE53" s="37"/>
      <c r="AG53" s="26"/>
      <c r="AH53" s="26"/>
      <c r="AI53" s="96"/>
      <c r="AJ53" s="26"/>
      <c r="AK53" s="26"/>
    </row>
    <row r="54" spans="1:37" ht="16.5" x14ac:dyDescent="0.3">
      <c r="A54" s="6">
        <v>52</v>
      </c>
      <c r="B54" s="48">
        <f ca="1">INDEX($AD$3:$AD$77,RANK(AB54,$AB$3:$AB$77))</f>
        <v>5419</v>
      </c>
      <c r="C54" s="49">
        <f ca="1">VLOOKUP(SMALL($AA$3:$AA$77,ROWS(C$3:C54)),$AA$3:$AD$77,4,0)</f>
        <v>5775</v>
      </c>
      <c r="D54" s="50">
        <f ca="1">AD54</f>
        <v>5775</v>
      </c>
      <c r="E54" s="95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34">
        <f ca="1">ROWS(AA$3:AA54)/5+RAND()</f>
        <v>10.798060797433195</v>
      </c>
      <c r="AB54" s="26">
        <f ca="1">RAND()</f>
        <v>0.49253269168551261</v>
      </c>
      <c r="AC54" s="37">
        <f ca="1">MATCH(SMALL($AA$3:$AA$77,ROWS(AC$3:AC54)),$AA$3:$AA$77,0)</f>
        <v>52</v>
      </c>
      <c r="AD54" s="57">
        <f ca="1">ROUND(10*($AH$1+$AJ$1*ROWS(AH$3:AH54))*(VLOOKUP(IF(MOD(ROWS(AH$3:AH54),$AL$7)&lt;&gt;0,MOD(ROWS(AH$3:AH54),$AL$7),$AL$7),$AL$3:$AM$7,2)+0.5*((RAND()-0.5))),0)</f>
        <v>5775</v>
      </c>
      <c r="AE54" s="37"/>
      <c r="AG54" s="26"/>
      <c r="AH54" s="26"/>
      <c r="AI54" s="96"/>
      <c r="AJ54" s="26"/>
      <c r="AK54" s="26"/>
    </row>
    <row r="55" spans="1:37" ht="16.5" x14ac:dyDescent="0.3">
      <c r="A55" s="6">
        <v>53</v>
      </c>
      <c r="B55" s="48">
        <f ca="1">INDEX($AD$3:$AD$77,RANK(AB55,$AB$3:$AB$77))</f>
        <v>4228</v>
      </c>
      <c r="C55" s="49">
        <f ca="1">VLOOKUP(SMALL($AA$3:$AA$77,ROWS(C$3:C55)),$AA$3:$AD$77,4,0)</f>
        <v>9213</v>
      </c>
      <c r="D55" s="50">
        <f ca="1">AD55</f>
        <v>9213</v>
      </c>
      <c r="E55" s="95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34">
        <f ca="1">ROWS(AA$3:AA55)/5+RAND()</f>
        <v>10.863908138099495</v>
      </c>
      <c r="AB55" s="26">
        <f ca="1">RAND()</f>
        <v>0.50002714010073446</v>
      </c>
      <c r="AC55" s="37">
        <f ca="1">MATCH(SMALL($AA$3:$AA$77,ROWS(AC$3:AC55)),$AA$3:$AA$77,0)</f>
        <v>53</v>
      </c>
      <c r="AD55" s="57">
        <f ca="1">ROUND(10*($AH$1+$AJ$1*ROWS(AH$3:AH55))*(VLOOKUP(IF(MOD(ROWS(AH$3:AH55),$AL$7)&lt;&gt;0,MOD(ROWS(AH$3:AH55),$AL$7),$AL$7),$AL$3:$AM$7,2)+0.5*((RAND()-0.5))),0)</f>
        <v>9213</v>
      </c>
      <c r="AE55" s="37"/>
      <c r="AG55" s="26"/>
      <c r="AH55" s="26"/>
      <c r="AI55" s="96"/>
      <c r="AJ55" s="26"/>
      <c r="AK55" s="26"/>
    </row>
    <row r="56" spans="1:37" ht="16.5" x14ac:dyDescent="0.3">
      <c r="A56" s="6">
        <v>54</v>
      </c>
      <c r="B56" s="48">
        <f ca="1">INDEX($AD$3:$AD$77,RANK(AB56,$AB$3:$AB$77))</f>
        <v>3352</v>
      </c>
      <c r="C56" s="49">
        <f ca="1">VLOOKUP(SMALL($AA$3:$AA$77,ROWS(C$3:C56)),$AA$3:$AD$77,4,0)</f>
        <v>8378</v>
      </c>
      <c r="D56" s="50">
        <f ca="1">AD56</f>
        <v>8066</v>
      </c>
      <c r="E56" s="95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34">
        <f ca="1">ROWS(AA$3:AA56)/5+RAND()</f>
        <v>11.499491291191337</v>
      </c>
      <c r="AB56" s="26">
        <f ca="1">RAND()</f>
        <v>0.34233041765681582</v>
      </c>
      <c r="AC56" s="37">
        <f ca="1">MATCH(SMALL($AA$3:$AA$77,ROWS(AC$3:AC56)),$AA$3:$AA$77,0)</f>
        <v>57</v>
      </c>
      <c r="AD56" s="57">
        <f ca="1">ROUND(10*($AH$1+$AJ$1*ROWS(AH$3:AH56))*(VLOOKUP(IF(MOD(ROWS(AH$3:AH56),$AL$7)&lt;&gt;0,MOD(ROWS(AH$3:AH56),$AL$7),$AL$7),$AL$3:$AM$7,2)+0.5*((RAND()-0.5))),0)</f>
        <v>8066</v>
      </c>
      <c r="AE56" s="37"/>
      <c r="AG56" s="26"/>
      <c r="AH56" s="26"/>
      <c r="AI56" s="96"/>
      <c r="AJ56" s="26"/>
      <c r="AK56" s="26"/>
    </row>
    <row r="57" spans="1:37" ht="16.5" x14ac:dyDescent="0.3">
      <c r="A57" s="6">
        <v>55</v>
      </c>
      <c r="B57" s="48">
        <f ca="1">INDEX($AD$3:$AD$77,RANK(AB57,$AB$3:$AB$77))</f>
        <v>4714</v>
      </c>
      <c r="C57" s="49">
        <f ca="1">VLOOKUP(SMALL($AA$3:$AA$77,ROWS(C$3:C57)),$AA$3:$AD$77,4,0)</f>
        <v>8066</v>
      </c>
      <c r="D57" s="50">
        <f ca="1">AD57</f>
        <v>6252</v>
      </c>
      <c r="E57" s="95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34">
        <f ca="1">ROWS(AA$3:AA57)/5+RAND()</f>
        <v>11.915235860015905</v>
      </c>
      <c r="AB57" s="26">
        <f ca="1">RAND()</f>
        <v>0.14390393760924547</v>
      </c>
      <c r="AC57" s="37">
        <f ca="1">MATCH(SMALL($AA$3:$AA$77,ROWS(AC$3:AC57)),$AA$3:$AA$77,0)</f>
        <v>54</v>
      </c>
      <c r="AD57" s="57">
        <f ca="1">ROUND(10*($AH$1+$AJ$1*ROWS(AH$3:AH57))*(VLOOKUP(IF(MOD(ROWS(AH$3:AH57),$AL$7)&lt;&gt;0,MOD(ROWS(AH$3:AH57),$AL$7),$AL$7),$AL$3:$AM$7,2)+0.5*((RAND()-0.5))),0)</f>
        <v>6252</v>
      </c>
      <c r="AE57" s="37"/>
      <c r="AG57" s="26"/>
      <c r="AH57" s="26"/>
      <c r="AI57" s="96"/>
      <c r="AJ57" s="26"/>
      <c r="AK57" s="26"/>
    </row>
    <row r="58" spans="1:37" ht="16.5" x14ac:dyDescent="0.3">
      <c r="A58" s="6">
        <v>56</v>
      </c>
      <c r="B58" s="48">
        <f ca="1">INDEX($AD$3:$AD$77,RANK(AB58,$AB$3:$AB$77))</f>
        <v>3579</v>
      </c>
      <c r="C58" s="49">
        <f ca="1">VLOOKUP(SMALL($AA$3:$AA$77,ROWS(C$3:C58)),$AA$3:$AD$77,4,0)</f>
        <v>6839</v>
      </c>
      <c r="D58" s="50">
        <f ca="1">AD58</f>
        <v>6839</v>
      </c>
      <c r="E58" s="81"/>
      <c r="AA58" s="34">
        <f ca="1">ROWS(AA$3:AA58)/5+RAND()</f>
        <v>11.596600263531487</v>
      </c>
      <c r="AB58" s="26">
        <f ca="1">RAND()</f>
        <v>0.73587727656884372</v>
      </c>
      <c r="AC58" s="37">
        <f ca="1">MATCH(SMALL($AA$3:$AA$77,ROWS(AC$3:AC58)),$AA$3:$AA$77,0)</f>
        <v>56</v>
      </c>
      <c r="AD58" s="57">
        <f ca="1">ROUND(10*($AH$1+$AJ$1*ROWS(AH$3:AH58))*(VLOOKUP(IF(MOD(ROWS(AH$3:AH58),$AL$7)&lt;&gt;0,MOD(ROWS(AH$3:AH58),$AL$7),$AL$7),$AL$3:$AM$7,2)+0.5*((RAND()-0.5))),0)</f>
        <v>6839</v>
      </c>
      <c r="AE58" s="37"/>
      <c r="AG58" s="26"/>
      <c r="AH58" s="26"/>
      <c r="AI58" s="96"/>
      <c r="AJ58" s="26"/>
      <c r="AK58" s="26"/>
    </row>
    <row r="59" spans="1:37" ht="16.5" x14ac:dyDescent="0.3">
      <c r="A59" s="6">
        <v>57</v>
      </c>
      <c r="B59" s="48">
        <f ca="1">INDEX($AD$3:$AD$77,RANK(AB59,$AB$3:$AB$77))</f>
        <v>4727</v>
      </c>
      <c r="C59" s="49">
        <f ca="1">VLOOKUP(SMALL($AA$3:$AA$77,ROWS(C$3:C59)),$AA$3:$AD$77,4,0)</f>
        <v>9963</v>
      </c>
      <c r="D59" s="50">
        <f ca="1">AD59</f>
        <v>8378</v>
      </c>
      <c r="E59" s="81"/>
      <c r="AA59" s="34">
        <f ca="1">ROWS(AA$3:AA59)/5+RAND()</f>
        <v>11.415045983078516</v>
      </c>
      <c r="AB59" s="26">
        <f ca="1">RAND()</f>
        <v>0.69026502629681796</v>
      </c>
      <c r="AC59" s="37">
        <f ca="1">MATCH(SMALL($AA$3:$AA$77,ROWS(AC$3:AC59)),$AA$3:$AA$77,0)</f>
        <v>58</v>
      </c>
      <c r="AD59" s="57">
        <f ca="1">ROUND(10*($AH$1+$AJ$1*ROWS(AH$3:AH59))*(VLOOKUP(IF(MOD(ROWS(AH$3:AH59),$AL$7)&lt;&gt;0,MOD(ROWS(AH$3:AH59),$AL$7),$AL$7),$AL$3:$AM$7,2)+0.5*((RAND()-0.5))),0)</f>
        <v>8378</v>
      </c>
      <c r="AE59" s="37"/>
      <c r="AG59" s="26"/>
      <c r="AH59" s="26"/>
      <c r="AI59" s="96"/>
      <c r="AJ59" s="26"/>
      <c r="AK59" s="26"/>
    </row>
    <row r="60" spans="1:37" ht="16.5" x14ac:dyDescent="0.3">
      <c r="A60" s="6">
        <v>58</v>
      </c>
      <c r="B60" s="48">
        <f ca="1">INDEX($AD$3:$AD$77,RANK(AB60,$AB$3:$AB$77))</f>
        <v>3437</v>
      </c>
      <c r="C60" s="49">
        <f ca="1">VLOOKUP(SMALL($AA$3:$AA$77,ROWS(C$3:C60)),$AA$3:$AD$77,4,0)</f>
        <v>6252</v>
      </c>
      <c r="D60" s="50">
        <f ca="1">AD60</f>
        <v>9963</v>
      </c>
      <c r="E60" s="81"/>
      <c r="AA60" s="34">
        <f ca="1">ROWS(AA$3:AA60)/5+RAND()</f>
        <v>11.689362384843928</v>
      </c>
      <c r="AB60" s="26">
        <f ca="1">RAND()</f>
        <v>0.55916642685018692</v>
      </c>
      <c r="AC60" s="37">
        <f ca="1">MATCH(SMALL($AA$3:$AA$77,ROWS(AC$3:AC60)),$AA$3:$AA$77,0)</f>
        <v>55</v>
      </c>
      <c r="AD60" s="57">
        <f ca="1">ROUND(10*($AH$1+$AJ$1*ROWS(AH$3:AH60))*(VLOOKUP(IF(MOD(ROWS(AH$3:AH60),$AL$7)&lt;&gt;0,MOD(ROWS(AH$3:AH60),$AL$7),$AL$7),$AL$3:$AM$7,2)+0.5*((RAND()-0.5))),0)</f>
        <v>9963</v>
      </c>
      <c r="AE60" s="37"/>
      <c r="AG60" s="26"/>
      <c r="AH60" s="26"/>
      <c r="AI60" s="96"/>
      <c r="AJ60" s="26"/>
      <c r="AK60" s="26"/>
    </row>
    <row r="61" spans="1:37" ht="16.5" x14ac:dyDescent="0.3">
      <c r="A61" s="6">
        <v>59</v>
      </c>
      <c r="B61" s="48">
        <f ca="1">INDEX($AD$3:$AD$77,RANK(AB61,$AB$3:$AB$77))</f>
        <v>1441</v>
      </c>
      <c r="C61" s="49">
        <f ca="1">VLOOKUP(SMALL($AA$3:$AA$77,ROWS(C$3:C61)),$AA$3:$AD$77,4,0)</f>
        <v>3694</v>
      </c>
      <c r="D61" s="50">
        <f ca="1">AD61</f>
        <v>6772</v>
      </c>
      <c r="E61" s="81"/>
      <c r="AA61" s="34">
        <f ca="1">ROWS(AA$3:AA61)/5+RAND()</f>
        <v>12.70127570823426</v>
      </c>
      <c r="AB61" s="26">
        <f ca="1">RAND()</f>
        <v>0.92289439996677169</v>
      </c>
      <c r="AC61" s="37">
        <f ca="1">MATCH(SMALL($AA$3:$AA$77,ROWS(AC$3:AC61)),$AA$3:$AA$77,0)</f>
        <v>60</v>
      </c>
      <c r="AD61" s="57">
        <f ca="1">ROUND(10*($AH$1+$AJ$1*ROWS(AH$3:AH61))*(VLOOKUP(IF(MOD(ROWS(AH$3:AH61),$AL$7)&lt;&gt;0,MOD(ROWS(AH$3:AH61),$AL$7),$AL$7),$AL$3:$AM$7,2)+0.5*((RAND()-0.5))),0)</f>
        <v>6772</v>
      </c>
      <c r="AE61" s="37"/>
      <c r="AG61" s="26"/>
      <c r="AH61" s="26"/>
      <c r="AI61" s="96"/>
      <c r="AJ61" s="26"/>
      <c r="AK61" s="26"/>
    </row>
    <row r="62" spans="1:37" ht="16.5" x14ac:dyDescent="0.3">
      <c r="A62" s="6">
        <v>60</v>
      </c>
      <c r="B62" s="48">
        <f ca="1">INDEX($AD$3:$AD$77,RANK(AB62,$AB$3:$AB$77))</f>
        <v>2769</v>
      </c>
      <c r="C62" s="49">
        <f ca="1">VLOOKUP(SMALL($AA$3:$AA$77,ROWS(C$3:C62)),$AA$3:$AD$77,4,0)</f>
        <v>7910</v>
      </c>
      <c r="D62" s="50">
        <f ca="1">AD62</f>
        <v>3694</v>
      </c>
      <c r="E62" s="81"/>
      <c r="AA62" s="34">
        <f ca="1">ROWS(AA$3:AA62)/5+RAND()</f>
        <v>12.120700834841577</v>
      </c>
      <c r="AB62" s="26">
        <f ca="1">RAND()</f>
        <v>0.84569980803254652</v>
      </c>
      <c r="AC62" s="37">
        <f ca="1">MATCH(SMALL($AA$3:$AA$77,ROWS(AC$3:AC62)),$AA$3:$AA$77,0)</f>
        <v>61</v>
      </c>
      <c r="AD62" s="57">
        <f ca="1">ROUND(10*($AH$1+$AJ$1*ROWS(AH$3:AH62))*(VLOOKUP(IF(MOD(ROWS(AH$3:AH62),$AL$7)&lt;&gt;0,MOD(ROWS(AH$3:AH62),$AL$7),$AL$7),$AL$3:$AM$7,2)+0.5*((RAND()-0.5))),0)</f>
        <v>3694</v>
      </c>
      <c r="AE62" s="37"/>
      <c r="AG62" s="26"/>
      <c r="AH62" s="26"/>
      <c r="AI62" s="96"/>
      <c r="AJ62" s="26"/>
      <c r="AK62" s="26"/>
    </row>
    <row r="63" spans="1:37" ht="16.5" x14ac:dyDescent="0.3">
      <c r="A63" s="6">
        <v>61</v>
      </c>
      <c r="B63" s="48">
        <f ca="1">INDEX($AD$3:$AD$77,RANK(AB63,$AB$3:$AB$77))</f>
        <v>6839</v>
      </c>
      <c r="C63" s="49">
        <f ca="1">VLOOKUP(SMALL($AA$3:$AA$77,ROWS(C$3:C63)),$AA$3:$AD$77,4,0)</f>
        <v>8305</v>
      </c>
      <c r="D63" s="50">
        <f ca="1">AD63</f>
        <v>7910</v>
      </c>
      <c r="E63" s="81"/>
      <c r="AA63" s="34">
        <f ca="1">ROWS(AA$3:AA63)/5+RAND()</f>
        <v>12.29860961246785</v>
      </c>
      <c r="AB63" s="26">
        <f ca="1">RAND()</f>
        <v>0.2963115285053578</v>
      </c>
      <c r="AC63" s="37">
        <f ca="1">MATCH(SMALL($AA$3:$AA$77,ROWS(AC$3:AC63)),$AA$3:$AA$77,0)</f>
        <v>62</v>
      </c>
      <c r="AD63" s="57">
        <f ca="1">ROUND(10*($AH$1+$AJ$1*ROWS(AH$3:AH63))*(VLOOKUP(IF(MOD(ROWS(AH$3:AH63),$AL$7)&lt;&gt;0,MOD(ROWS(AH$3:AH63),$AL$7),$AL$7),$AL$3:$AM$7,2)+0.5*((RAND()-0.5))),0)</f>
        <v>7910</v>
      </c>
      <c r="AE63" s="37"/>
      <c r="AG63" s="26"/>
      <c r="AH63" s="26"/>
      <c r="AI63" s="96"/>
      <c r="AJ63" s="26"/>
      <c r="AK63" s="26"/>
    </row>
    <row r="64" spans="1:37" ht="16.5" x14ac:dyDescent="0.3">
      <c r="A64" s="6">
        <v>62</v>
      </c>
      <c r="B64" s="48">
        <f ca="1">INDEX($AD$3:$AD$77,RANK(AB64,$AB$3:$AB$77))</f>
        <v>3630</v>
      </c>
      <c r="C64" s="49">
        <f ca="1">VLOOKUP(SMALL($AA$3:$AA$77,ROWS(C$3:C64)),$AA$3:$AD$77,4,0)</f>
        <v>6772</v>
      </c>
      <c r="D64" s="50">
        <f ca="1">AD64</f>
        <v>8305</v>
      </c>
      <c r="E64" s="81"/>
      <c r="AA64" s="34">
        <f ca="1">ROWS(AA$3:AA64)/5+RAND()</f>
        <v>12.600787878669102</v>
      </c>
      <c r="AB64" s="26">
        <f ca="1">RAND()</f>
        <v>0.45163344447812603</v>
      </c>
      <c r="AC64" s="37">
        <f ca="1">MATCH(SMALL($AA$3:$AA$77,ROWS(AC$3:AC64)),$AA$3:$AA$77,0)</f>
        <v>59</v>
      </c>
      <c r="AD64" s="57">
        <f ca="1">ROUND(10*($AH$1+$AJ$1*ROWS(AH$3:AH64))*(VLOOKUP(IF(MOD(ROWS(AH$3:AH64),$AL$7)&lt;&gt;0,MOD(ROWS(AH$3:AH64),$AL$7),$AL$7),$AL$3:$AM$7,2)+0.5*((RAND()-0.5))),0)</f>
        <v>8305</v>
      </c>
      <c r="AE64" s="37"/>
      <c r="AG64" s="26"/>
      <c r="AH64" s="26"/>
      <c r="AI64" s="96"/>
      <c r="AJ64" s="26"/>
      <c r="AK64" s="26"/>
    </row>
    <row r="65" spans="1:38" ht="16.5" x14ac:dyDescent="0.3">
      <c r="A65" s="6">
        <v>63</v>
      </c>
      <c r="B65" s="48">
        <f ca="1">INDEX($AD$3:$AD$77,RANK(AB65,$AB$3:$AB$77))</f>
        <v>7638</v>
      </c>
      <c r="C65" s="49">
        <f ca="1">VLOOKUP(SMALL($AA$3:$AA$77,ROWS(C$3:C65)),$AA$3:$AD$77,4,0)</f>
        <v>12030</v>
      </c>
      <c r="D65" s="50">
        <f ca="1">AD65</f>
        <v>12030</v>
      </c>
      <c r="E65" s="81"/>
      <c r="AA65" s="34">
        <f ca="1">ROWS(AA$3:AA65)/5+RAND()</f>
        <v>12.769788817301578</v>
      </c>
      <c r="AB65" s="26">
        <f ca="1">RAND()</f>
        <v>0.11049785070903706</v>
      </c>
      <c r="AC65" s="37">
        <f ca="1">MATCH(SMALL($AA$3:$AA$77,ROWS(AC$3:AC65)),$AA$3:$AA$77,0)</f>
        <v>63</v>
      </c>
      <c r="AD65" s="57">
        <f ca="1">ROUND(10*($AH$1+$AJ$1*ROWS(AH$3:AH65))*(VLOOKUP(IF(MOD(ROWS(AH$3:AH65),$AL$7)&lt;&gt;0,MOD(ROWS(AH$3:AH65),$AL$7),$AL$7),$AL$3:$AM$7,2)+0.5*((RAND()-0.5))),0)</f>
        <v>12030</v>
      </c>
      <c r="AE65" s="37"/>
      <c r="AG65" s="26"/>
      <c r="AH65" s="26"/>
      <c r="AI65" s="96"/>
      <c r="AJ65" s="26"/>
      <c r="AK65" s="26"/>
    </row>
    <row r="66" spans="1:38" ht="16.5" x14ac:dyDescent="0.3">
      <c r="A66" s="6">
        <v>64</v>
      </c>
      <c r="B66" s="48">
        <f ca="1">INDEX($AD$3:$AD$77,RANK(AB66,$AB$3:$AB$77))</f>
        <v>10394</v>
      </c>
      <c r="C66" s="49">
        <f ca="1">VLOOKUP(SMALL($AA$3:$AA$77,ROWS(C$3:C66)),$AA$3:$AD$77,4,0)</f>
        <v>5130</v>
      </c>
      <c r="D66" s="50">
        <f ca="1">AD66</f>
        <v>10218</v>
      </c>
      <c r="E66" s="81"/>
      <c r="AA66" s="34">
        <f ca="1">ROWS(AA$3:AA66)/5+RAND()</f>
        <v>13.599493649659564</v>
      </c>
      <c r="AB66" s="26">
        <f ca="1">RAND()</f>
        <v>0.16938024981493838</v>
      </c>
      <c r="AC66" s="37">
        <f ca="1">MATCH(SMALL($AA$3:$AA$77,ROWS(AC$3:AC66)),$AA$3:$AA$77,0)</f>
        <v>66</v>
      </c>
      <c r="AD66" s="57">
        <f ca="1">ROUND(10*($AH$1+$AJ$1*ROWS(AH$3:AH66))*(VLOOKUP(IF(MOD(ROWS(AH$3:AH66),$AL$7)&lt;&gt;0,MOD(ROWS(AH$3:AH66),$AL$7),$AL$7),$AL$3:$AM$7,2)+0.5*((RAND()-0.5))),0)</f>
        <v>10218</v>
      </c>
      <c r="AE66" s="37"/>
      <c r="AG66" s="26"/>
      <c r="AH66" s="26"/>
      <c r="AI66" s="96"/>
      <c r="AJ66" s="26"/>
      <c r="AK66" s="26"/>
    </row>
    <row r="67" spans="1:38" ht="16.5" x14ac:dyDescent="0.3">
      <c r="A67" s="6">
        <v>65</v>
      </c>
      <c r="B67" s="48">
        <f ca="1">INDEX($AD$3:$AD$77,RANK(AB67,$AB$3:$AB$77))</f>
        <v>1458</v>
      </c>
      <c r="C67" s="49">
        <f ca="1">VLOOKUP(SMALL($AA$3:$AA$77,ROWS(C$3:C67)),$AA$3:$AD$77,4,0)</f>
        <v>7409</v>
      </c>
      <c r="D67" s="50">
        <f ca="1">AD67</f>
        <v>7409</v>
      </c>
      <c r="E67" s="81"/>
      <c r="AA67" s="34">
        <f ca="1">ROWS(AA$3:AA67)/5+RAND()</f>
        <v>13.56886030223286</v>
      </c>
      <c r="AB67" s="26">
        <f ca="1">RAND()</f>
        <v>0.96862740652504098</v>
      </c>
      <c r="AC67" s="37">
        <f ca="1">MATCH(SMALL($AA$3:$AA$77,ROWS(AC$3:AC67)),$AA$3:$AA$77,0)</f>
        <v>65</v>
      </c>
      <c r="AD67" s="57">
        <f ca="1">ROUND(10*($AH$1+$AJ$1*ROWS(AH$3:AH67))*(VLOOKUP(IF(MOD(ROWS(AH$3:AH67),$AL$7)&lt;&gt;0,MOD(ROWS(AH$3:AH67),$AL$7),$AL$7),$AL$3:$AM$7,2)+0.5*((RAND()-0.5))),0)</f>
        <v>7409</v>
      </c>
      <c r="AE67" s="37"/>
      <c r="AG67" s="26"/>
      <c r="AH67" s="26"/>
      <c r="AI67" s="96"/>
      <c r="AJ67" s="26"/>
      <c r="AK67" s="26"/>
    </row>
    <row r="68" spans="1:38" ht="16.5" x14ac:dyDescent="0.3">
      <c r="A68" s="6">
        <v>66</v>
      </c>
      <c r="B68" s="48">
        <f ca="1">INDEX($AD$3:$AD$77,RANK(AB68,$AB$3:$AB$77))</f>
        <v>7910</v>
      </c>
      <c r="C68" s="49">
        <f ca="1">VLOOKUP(SMALL($AA$3:$AA$77,ROWS(C$3:C68)),$AA$3:$AD$77,4,0)</f>
        <v>10218</v>
      </c>
      <c r="D68" s="50">
        <f ca="1">AD68</f>
        <v>5130</v>
      </c>
      <c r="E68" s="81"/>
      <c r="AA68" s="34">
        <f ca="1">ROWS(AA$3:AA68)/5+RAND()</f>
        <v>13.326834045515747</v>
      </c>
      <c r="AB68" s="26">
        <f ca="1">RAND()</f>
        <v>0.2406259806961677</v>
      </c>
      <c r="AC68" s="37">
        <f ca="1">MATCH(SMALL($AA$3:$AA$77,ROWS(AC$3:AC68)),$AA$3:$AA$77,0)</f>
        <v>64</v>
      </c>
      <c r="AD68" s="57">
        <f ca="1">ROUND(10*($AH$1+$AJ$1*ROWS(AH$3:AH68))*(VLOOKUP(IF(MOD(ROWS(AH$3:AH68),$AL$7)&lt;&gt;0,MOD(ROWS(AH$3:AH68),$AL$7),$AL$7),$AL$3:$AM$7,2)+0.5*((RAND()-0.5))),0)</f>
        <v>5130</v>
      </c>
      <c r="AE68" s="37"/>
      <c r="AG68" s="26"/>
      <c r="AH68" s="26"/>
      <c r="AI68" s="96"/>
      <c r="AJ68" s="26"/>
      <c r="AK68" s="26"/>
    </row>
    <row r="69" spans="1:38" ht="16.5" x14ac:dyDescent="0.3">
      <c r="A69" s="6">
        <v>67</v>
      </c>
      <c r="B69" s="48">
        <f ca="1">INDEX($AD$3:$AD$77,RANK(AB69,$AB$3:$AB$77))</f>
        <v>5130</v>
      </c>
      <c r="C69" s="49">
        <f ca="1">VLOOKUP(SMALL($AA$3:$AA$77,ROWS(C$3:C69)),$AA$3:$AD$77,4,0)</f>
        <v>10624</v>
      </c>
      <c r="D69" s="50">
        <f ca="1">AD69</f>
        <v>10624</v>
      </c>
      <c r="E69" s="81"/>
      <c r="AA69" s="34">
        <f ca="1">ROWS(AA$3:AA69)/5+RAND()</f>
        <v>13.86861685506612</v>
      </c>
      <c r="AB69" s="26">
        <f ca="1">RAND()</f>
        <v>0.18880606311217896</v>
      </c>
      <c r="AC69" s="37">
        <f ca="1">MATCH(SMALL($AA$3:$AA$77,ROWS(AC$3:AC69)),$AA$3:$AA$77,0)</f>
        <v>67</v>
      </c>
      <c r="AD69" s="57">
        <f ca="1">ROUND(10*($AH$1+$AJ$1*ROWS(AH$3:AH69))*(VLOOKUP(IF(MOD(ROWS(AH$3:AH69),$AL$7)&lt;&gt;0,MOD(ROWS(AH$3:AH69),$AL$7),$AL$7),$AL$3:$AM$7,2)+0.5*((RAND()-0.5))),0)</f>
        <v>10624</v>
      </c>
      <c r="AE69" s="37"/>
      <c r="AG69" s="26"/>
      <c r="AH69" s="26"/>
      <c r="AI69" s="96"/>
      <c r="AJ69" s="26"/>
      <c r="AK69" s="26"/>
    </row>
    <row r="70" spans="1:38" ht="16.5" x14ac:dyDescent="0.3">
      <c r="A70" s="6">
        <v>68</v>
      </c>
      <c r="B70" s="48">
        <f ca="1">INDEX($AD$3:$AD$77,RANK(AB70,$AB$3:$AB$77))</f>
        <v>1975</v>
      </c>
      <c r="C70" s="49">
        <f ca="1">VLOOKUP(SMALL($AA$3:$AA$77,ROWS(C$3:C70)),$AA$3:$AD$77,4,0)</f>
        <v>10394</v>
      </c>
      <c r="D70" s="50">
        <f ca="1">AD70</f>
        <v>10394</v>
      </c>
      <c r="E70" s="81"/>
      <c r="AA70" s="34">
        <f ca="1">ROWS(AA$3:AA70)/5+RAND()</f>
        <v>14.090811932200664</v>
      </c>
      <c r="AB70" s="26">
        <f ca="1">RAND()</f>
        <v>0.95584700511264498</v>
      </c>
      <c r="AC70" s="37">
        <f ca="1">MATCH(SMALL($AA$3:$AA$77,ROWS(AC$3:AC70)),$AA$3:$AA$77,0)</f>
        <v>68</v>
      </c>
      <c r="AD70" s="57">
        <f ca="1">ROUND(10*($AH$1+$AJ$1*ROWS(AH$3:AH70))*(VLOOKUP(IF(MOD(ROWS(AH$3:AH70),$AL$7)&lt;&gt;0,MOD(ROWS(AH$3:AH70),$AL$7),$AL$7),$AL$3:$AM$7,2)+0.5*((RAND()-0.5))),0)</f>
        <v>10394</v>
      </c>
      <c r="AE70" s="37"/>
      <c r="AG70" s="26"/>
      <c r="AH70" s="26"/>
      <c r="AI70" s="96"/>
      <c r="AJ70" s="26"/>
      <c r="AK70" s="26"/>
    </row>
    <row r="71" spans="1:38" ht="16.5" x14ac:dyDescent="0.3">
      <c r="A71" s="6">
        <v>69</v>
      </c>
      <c r="B71" s="48">
        <f ca="1">INDEX($AD$3:$AD$77,RANK(AB71,$AB$3:$AB$77))</f>
        <v>7205</v>
      </c>
      <c r="C71" s="49">
        <f ca="1">VLOOKUP(SMALL($AA$3:$AA$77,ROWS(C$3:C71)),$AA$3:$AD$77,4,0)</f>
        <v>10397</v>
      </c>
      <c r="D71" s="50">
        <f ca="1">AD71</f>
        <v>10397</v>
      </c>
      <c r="E71" s="81"/>
      <c r="AA71" s="34">
        <f ca="1">ROWS(AA$3:AA71)/5+RAND()</f>
        <v>14.092124730733254</v>
      </c>
      <c r="AB71" s="26">
        <f ca="1">RAND()</f>
        <v>0.3887300610434602</v>
      </c>
      <c r="AC71" s="37">
        <f ca="1">MATCH(SMALL($AA$3:$AA$77,ROWS(AC$3:AC71)),$AA$3:$AA$77,0)</f>
        <v>69</v>
      </c>
      <c r="AD71" s="57">
        <f ca="1">ROUND(10*($AH$1+$AJ$1*ROWS(AH$3:AH71))*(VLOOKUP(IF(MOD(ROWS(AH$3:AH71),$AL$7)&lt;&gt;0,MOD(ROWS(AH$3:AH71),$AL$7),$AL$7),$AL$3:$AM$7,2)+0.5*((RAND()-0.5))),0)</f>
        <v>10397</v>
      </c>
      <c r="AE71" s="37"/>
      <c r="AG71" s="26"/>
      <c r="AH71" s="26"/>
      <c r="AI71" s="96"/>
      <c r="AJ71" s="26"/>
      <c r="AK71" s="26"/>
    </row>
    <row r="72" spans="1:38" ht="16.5" x14ac:dyDescent="0.3">
      <c r="A72" s="6">
        <v>70</v>
      </c>
      <c r="B72" s="48">
        <f ca="1">INDEX($AD$3:$AD$77,RANK(AB72,$AB$3:$AB$77))</f>
        <v>5430</v>
      </c>
      <c r="C72" s="49">
        <f ca="1">VLOOKUP(SMALL($AA$3:$AA$77,ROWS(C$3:C72)),$AA$3:$AD$77,4,0)</f>
        <v>4714</v>
      </c>
      <c r="D72" s="50">
        <f ca="1">AD72</f>
        <v>4714</v>
      </c>
      <c r="E72" s="81"/>
      <c r="AA72" s="34">
        <f ca="1">ROWS(AA$3:AA72)/5+RAND()</f>
        <v>14.84575394062867</v>
      </c>
      <c r="AB72" s="26">
        <f ca="1">RAND()</f>
        <v>0.41968612669214733</v>
      </c>
      <c r="AC72" s="37">
        <f ca="1">MATCH(SMALL($AA$3:$AA$77,ROWS(AC$3:AC72)),$AA$3:$AA$77,0)</f>
        <v>70</v>
      </c>
      <c r="AD72" s="57">
        <f ca="1">ROUND(10*($AH$1+$AJ$1*ROWS(AH$3:AH72))*(VLOOKUP(IF(MOD(ROWS(AH$3:AH72),$AL$7)&lt;&gt;0,MOD(ROWS(AH$3:AH72),$AL$7),$AL$7),$AL$3:$AM$7,2)+0.5*((RAND()-0.5))),0)</f>
        <v>4714</v>
      </c>
      <c r="AE72" s="37"/>
      <c r="AG72" s="26"/>
      <c r="AH72" s="26"/>
      <c r="AI72" s="96"/>
      <c r="AJ72" s="26"/>
      <c r="AK72" s="26"/>
    </row>
    <row r="73" spans="1:38" ht="16.5" x14ac:dyDescent="0.3">
      <c r="A73" s="6">
        <v>71</v>
      </c>
      <c r="B73" s="48">
        <f ca="1">INDEX($AD$3:$AD$77,RANK(AB73,$AB$3:$AB$77))</f>
        <v>5775</v>
      </c>
      <c r="C73" s="49">
        <f ca="1">VLOOKUP(SMALL($AA$3:$AA$77,ROWS(C$3:C73)),$AA$3:$AD$77,4,0)</f>
        <v>7890</v>
      </c>
      <c r="D73" s="50">
        <f ca="1">AD73</f>
        <v>7890</v>
      </c>
      <c r="E73" s="81"/>
      <c r="AA73" s="34">
        <f ca="1">ROWS(AA$3:AA73)/5+RAND()</f>
        <v>14.859312874947927</v>
      </c>
      <c r="AB73" s="26">
        <f ca="1">RAND()</f>
        <v>0.32636354082378005</v>
      </c>
      <c r="AC73" s="37">
        <f ca="1">MATCH(SMALL($AA$3:$AA$77,ROWS(AC$3:AC73)),$AA$3:$AA$77,0)</f>
        <v>71</v>
      </c>
      <c r="AD73" s="57">
        <f ca="1">ROUND(10*($AH$1+$AJ$1*ROWS(AH$3:AH73))*(VLOOKUP(IF(MOD(ROWS(AH$3:AH73),$AL$7)&lt;&gt;0,MOD(ROWS(AH$3:AH73),$AL$7),$AL$7),$AL$3:$AM$7,2)+0.5*((RAND()-0.5))),0)</f>
        <v>7890</v>
      </c>
      <c r="AE73" s="37"/>
      <c r="AG73" s="26"/>
      <c r="AH73" s="26"/>
      <c r="AI73" s="96"/>
      <c r="AJ73" s="26"/>
      <c r="AK73" s="26"/>
    </row>
    <row r="74" spans="1:38" ht="16.5" x14ac:dyDescent="0.3">
      <c r="A74" s="6">
        <v>72</v>
      </c>
      <c r="B74" s="48">
        <f ca="1">INDEX($AD$3:$AD$77,RANK(AB74,$AB$3:$AB$77))</f>
        <v>3122</v>
      </c>
      <c r="C74" s="49">
        <f ca="1">VLOOKUP(SMALL($AA$3:$AA$77,ROWS(C$3:C74)),$AA$3:$AD$77,4,0)</f>
        <v>10837</v>
      </c>
      <c r="D74" s="50">
        <f ca="1">AD74</f>
        <v>7638</v>
      </c>
      <c r="E74" s="81"/>
      <c r="AA74" s="34">
        <f ca="1">ROWS(AA$3:AA74)/5+RAND()</f>
        <v>15.295802836225219</v>
      </c>
      <c r="AB74" s="26">
        <f ca="1">RAND()</f>
        <v>0.77555726813024506</v>
      </c>
      <c r="AC74" s="37">
        <f ca="1">MATCH(SMALL($AA$3:$AA$77,ROWS(AC$3:AC74)),$AA$3:$AA$77,0)</f>
        <v>73</v>
      </c>
      <c r="AD74" s="57">
        <f ca="1">ROUND(10*($AH$1+$AJ$1*ROWS(AH$3:AH74))*(VLOOKUP(IF(MOD(ROWS(AH$3:AH74),$AL$7)&lt;&gt;0,MOD(ROWS(AH$3:AH74),$AL$7),$AL$7),$AL$3:$AM$7,2)+0.5*((RAND()-0.5))),0)</f>
        <v>7638</v>
      </c>
      <c r="AE74" s="37"/>
      <c r="AG74" s="26"/>
      <c r="AH74" s="26"/>
      <c r="AI74" s="96"/>
      <c r="AJ74" s="26"/>
      <c r="AK74" s="26"/>
    </row>
    <row r="75" spans="1:38" ht="16.5" x14ac:dyDescent="0.3">
      <c r="A75" s="6">
        <v>73</v>
      </c>
      <c r="B75" s="48">
        <f ca="1">INDEX($AD$3:$AD$77,RANK(AB75,$AB$3:$AB$77))</f>
        <v>3816</v>
      </c>
      <c r="C75" s="49">
        <f ca="1">VLOOKUP(SMALL($AA$3:$AA$77,ROWS(C$3:C75)),$AA$3:$AD$77,4,0)</f>
        <v>8960</v>
      </c>
      <c r="D75" s="50">
        <f ca="1">AD75</f>
        <v>10837</v>
      </c>
      <c r="E75" s="81"/>
      <c r="AA75" s="34">
        <f ca="1">ROWS(AA$3:AA75)/5+RAND()</f>
        <v>14.974131747791423</v>
      </c>
      <c r="AB75" s="26">
        <f ca="1">RAND()</f>
        <v>0.58512803148643078</v>
      </c>
      <c r="AC75" s="37">
        <f ca="1">MATCH(SMALL($AA$3:$AA$77,ROWS(AC$3:AC75)),$AA$3:$AA$77,0)</f>
        <v>75</v>
      </c>
      <c r="AD75" s="57">
        <f ca="1">ROUND(10*($AH$1+$AJ$1*ROWS(AH$3:AH75))*(VLOOKUP(IF(MOD(ROWS(AH$3:AH75),$AL$7)&lt;&gt;0,MOD(ROWS(AH$3:AH75),$AL$7),$AL$7),$AL$3:$AM$7,2)+0.5*((RAND()-0.5))),0)</f>
        <v>10837</v>
      </c>
      <c r="AE75" s="37"/>
      <c r="AG75" s="26"/>
      <c r="AH75" s="26"/>
      <c r="AI75" s="96"/>
      <c r="AJ75" s="26"/>
      <c r="AK75" s="26"/>
    </row>
    <row r="76" spans="1:38" ht="16.5" x14ac:dyDescent="0.3">
      <c r="A76" s="6">
        <v>74</v>
      </c>
      <c r="B76" s="48">
        <f ca="1">INDEX($AD$3:$AD$77,RANK(AB76,$AB$3:$AB$77))</f>
        <v>3694</v>
      </c>
      <c r="C76" s="49">
        <f ca="1">VLOOKUP(SMALL($AA$3:$AA$77,ROWS(C$3:C76)),$AA$3:$AD$77,4,0)</f>
        <v>7638</v>
      </c>
      <c r="D76" s="50">
        <f ca="1">AD76</f>
        <v>10780</v>
      </c>
      <c r="E76" s="81"/>
      <c r="AA76" s="34">
        <f ca="1">ROWS(AA$3:AA76)/5+RAND()</f>
        <v>15.322986425917206</v>
      </c>
      <c r="AB76" s="26">
        <f ca="1">RAND()</f>
        <v>0.26333539806612705</v>
      </c>
      <c r="AC76" s="37">
        <f ca="1">MATCH(SMALL($AA$3:$AA$77,ROWS(AC$3:AC76)),$AA$3:$AA$77,0)</f>
        <v>72</v>
      </c>
      <c r="AD76" s="57">
        <f ca="1">ROUND(10*($AH$1+$AJ$1*ROWS(AH$3:AH76))*(VLOOKUP(IF(MOD(ROWS(AH$3:AH76),$AL$7)&lt;&gt;0,MOD(ROWS(AH$3:AH76),$AL$7),$AL$7),$AL$3:$AM$7,2)+0.5*((RAND()-0.5))),0)</f>
        <v>10780</v>
      </c>
      <c r="AE76" s="37"/>
      <c r="AG76" s="26"/>
      <c r="AH76" s="26"/>
      <c r="AI76" s="96"/>
      <c r="AJ76" s="26"/>
      <c r="AK76" s="26"/>
    </row>
    <row r="77" spans="1:38" ht="16.5" x14ac:dyDescent="0.3">
      <c r="A77" s="6">
        <v>75</v>
      </c>
      <c r="B77" s="48">
        <f ca="1">INDEX($AD$3:$AD$77,RANK(AB77,$AB$3:$AB$77))</f>
        <v>7409</v>
      </c>
      <c r="C77" s="49">
        <f ca="1">VLOOKUP(SMALL($AA$3:$AA$77,ROWS(C$3:C77)),$AA$3:$AD$77,4,0)</f>
        <v>10780</v>
      </c>
      <c r="D77" s="50">
        <f ca="1">AD77</f>
        <v>8960</v>
      </c>
      <c r="E77" s="81"/>
      <c r="AA77" s="34">
        <f ca="1">ROWS(AA$3:AA77)/5+RAND()</f>
        <v>15.116166270546023</v>
      </c>
      <c r="AB77" s="26">
        <f ca="1">RAND()</f>
        <v>0.19434636164543317</v>
      </c>
      <c r="AC77" s="37">
        <f ca="1">MATCH(SMALL($AA$3:$AA$77,ROWS(AC$3:AC77)),$AA$3:$AA$77,0)</f>
        <v>74</v>
      </c>
      <c r="AD77" s="57">
        <f ca="1">ROUND(10*($AH$1+$AJ$1*ROWS(AH$3:AH77))*(VLOOKUP(IF(MOD(ROWS(AH$3:AH77),$AL$7)&lt;&gt;0,MOD(ROWS(AH$3:AH77),$AL$7),$AL$7),$AL$3:$AM$7,2)+0.5*((RAND()-0.5))),0)</f>
        <v>8960</v>
      </c>
      <c r="AE77" s="37"/>
      <c r="AG77" s="26"/>
      <c r="AH77" s="26"/>
      <c r="AI77" s="96"/>
      <c r="AJ77" s="26"/>
      <c r="AK77" s="26"/>
    </row>
    <row r="78" spans="1:38" ht="16.5" x14ac:dyDescent="0.3">
      <c r="A78" s="25"/>
      <c r="B78" s="25"/>
      <c r="C78" s="25"/>
      <c r="D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</row>
    <row r="79" spans="1:38" ht="16.5" x14ac:dyDescent="0.3">
      <c r="A79" s="25"/>
      <c r="B79" s="25"/>
      <c r="C79" s="25"/>
      <c r="D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</row>
    <row r="80" spans="1:38" ht="16.5" x14ac:dyDescent="0.3">
      <c r="A80" s="25"/>
      <c r="B80" s="25"/>
      <c r="C80" s="25"/>
      <c r="D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</row>
    <row r="81" spans="1:38" ht="16.5" x14ac:dyDescent="0.3">
      <c r="A81" s="25"/>
      <c r="B81" s="25"/>
      <c r="C81" s="25"/>
      <c r="D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</row>
    <row r="82" spans="1:38" ht="16.5" x14ac:dyDescent="0.3"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</row>
    <row r="83" spans="1:38" ht="16.5" x14ac:dyDescent="0.3"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</row>
    <row r="84" spans="1:38" ht="16.5" x14ac:dyDescent="0.3"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</row>
    <row r="85" spans="1:38" ht="16.5" x14ac:dyDescent="0.3"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</row>
    <row r="86" spans="1:38" ht="16.5" x14ac:dyDescent="0.3"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</row>
    <row r="87" spans="1:38" ht="16.5" x14ac:dyDescent="0.3"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</row>
    <row r="88" spans="1:38" ht="16.5" x14ac:dyDescent="0.3"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</row>
    <row r="89" spans="1:38" ht="16.5" x14ac:dyDescent="0.3"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490FD-DB6C-4C0F-B694-C353A36FC97D}">
  <dimension ref="A1:AP89"/>
  <sheetViews>
    <sheetView tabSelected="1" topLeftCell="A29" zoomScale="87" zoomScaleNormal="87" workbookViewId="0">
      <selection activeCell="Q60" sqref="Q60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9.14062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1.71093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27" width="9.140625" style="34"/>
    <col min="28" max="30" width="9.28515625" style="34" bestFit="1" customWidth="1"/>
    <col min="31" max="31" width="12.28515625" style="34" customWidth="1"/>
    <col min="32" max="32" width="10.140625" style="34" bestFit="1" customWidth="1"/>
    <col min="33" max="33" width="9.28515625" style="34" bestFit="1" customWidth="1"/>
    <col min="34" max="34" width="10.42578125" style="34" bestFit="1" customWidth="1"/>
    <col min="35" max="36" width="9.28515625" style="34" bestFit="1" customWidth="1"/>
    <col min="37" max="16384" width="9.140625" style="34"/>
  </cols>
  <sheetData>
    <row r="1" spans="1:42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35" t="s">
        <v>21</v>
      </c>
      <c r="AB1" s="26"/>
      <c r="AC1" s="36" t="s">
        <v>17</v>
      </c>
      <c r="AD1" s="36"/>
      <c r="AE1" s="36"/>
      <c r="AF1" s="26"/>
      <c r="AL1" s="173" t="s">
        <v>142</v>
      </c>
      <c r="AM1" s="171">
        <f ca="1">RANDBETWEEN(100,150)</f>
        <v>142</v>
      </c>
      <c r="AN1" s="172" t="s">
        <v>141</v>
      </c>
      <c r="AO1" s="171">
        <f ca="1">RANDBETWEEN(5,15)</f>
        <v>8</v>
      </c>
      <c r="AP1" s="37"/>
    </row>
    <row r="2" spans="1:42" ht="17.25" thickBot="1" x14ac:dyDescent="0.35">
      <c r="A2" s="38" t="s">
        <v>3</v>
      </c>
      <c r="B2" s="39" t="s">
        <v>72</v>
      </c>
      <c r="C2" s="40" t="s">
        <v>18</v>
      </c>
      <c r="D2" s="41" t="s">
        <v>20</v>
      </c>
      <c r="F2" s="43" t="str">
        <f ca="1">G2&amp;" - "&amp;H2</f>
        <v>700 - 1400</v>
      </c>
      <c r="G2" s="90">
        <f ca="1">Y4</f>
        <v>700</v>
      </c>
      <c r="H2" s="44">
        <f ca="1">G2+$Y$3</f>
        <v>1400</v>
      </c>
      <c r="I2" s="45">
        <f ca="1">COUNTIF($C$3:$C$77, "&lt;"&amp;H2)</f>
        <v>5</v>
      </c>
      <c r="J2" s="45">
        <f ca="1">I2</f>
        <v>5</v>
      </c>
      <c r="K2" s="46">
        <f ca="1">J2/$J$15</f>
        <v>6.6666666666666666E-2</v>
      </c>
      <c r="L2" s="47">
        <f ca="1">I2/$J$15</f>
        <v>6.6666666666666666E-2</v>
      </c>
      <c r="N2" s="89" t="s">
        <v>11</v>
      </c>
      <c r="O2" s="88">
        <f ca="1">AVERAGE(B$3:B$77)</f>
        <v>3852.92</v>
      </c>
      <c r="P2" s="88">
        <f ca="1">AVERAGE(C$3:C$77)</f>
        <v>3852.92</v>
      </c>
      <c r="Q2" s="88">
        <f ca="1">AVERAGE(D$3:D$77)</f>
        <v>3852.92</v>
      </c>
      <c r="V2" s="34" t="s">
        <v>43</v>
      </c>
      <c r="Y2" s="34">
        <f ca="1">ROUND(O6/10,0)</f>
        <v>723</v>
      </c>
      <c r="AB2" s="26"/>
      <c r="AC2" s="37"/>
      <c r="AD2" s="26" t="s">
        <v>19</v>
      </c>
      <c r="AE2" s="37" t="s">
        <v>71</v>
      </c>
      <c r="AG2" s="26" t="s">
        <v>70</v>
      </c>
      <c r="AH2" s="26"/>
      <c r="AI2" s="96"/>
      <c r="AJ2" s="26"/>
      <c r="AK2" s="26"/>
    </row>
    <row r="3" spans="1:42" ht="16.5" x14ac:dyDescent="0.3">
      <c r="A3" s="6">
        <v>1</v>
      </c>
      <c r="B3" s="48">
        <f ca="1">INDEX($AD$3:$AD$77,RANK(AB3,$AB$3:$AB$77))</f>
        <v>5150</v>
      </c>
      <c r="C3" s="49">
        <f ca="1">VLOOKUP(SMALL($AA$3:$AA$77,ROWS(C$3:C3)),$AA$3:$AD$77,4,0)</f>
        <v>1617</v>
      </c>
      <c r="D3" s="50">
        <f ca="1">AD3</f>
        <v>805</v>
      </c>
      <c r="E3" s="81"/>
      <c r="F3" s="52" t="str">
        <f ca="1">G3&amp;" - "&amp;H3</f>
        <v>1400 - 2100</v>
      </c>
      <c r="G3" s="53">
        <f ca="1">H2</f>
        <v>1400</v>
      </c>
      <c r="H3" s="54">
        <f ca="1">G3+$Y$3</f>
        <v>2100</v>
      </c>
      <c r="I3" s="83">
        <f ca="1">COUNTIF($C$3:$C$77, "&lt;"&amp;H3)</f>
        <v>12</v>
      </c>
      <c r="J3" s="83">
        <f ca="1">I3-I2</f>
        <v>7</v>
      </c>
      <c r="K3" s="69">
        <f ca="1">J3/$J$15</f>
        <v>9.3333333333333338E-2</v>
      </c>
      <c r="L3" s="56">
        <f ca="1">I3/$J$15</f>
        <v>0.16</v>
      </c>
      <c r="N3" s="71" t="s">
        <v>40</v>
      </c>
      <c r="O3" s="71">
        <f ca="1">MEDIAN(B$3:B$77)</f>
        <v>3544</v>
      </c>
      <c r="P3" s="71">
        <f ca="1">MEDIAN(C$3:C$77)</f>
        <v>3544</v>
      </c>
      <c r="Q3" s="71">
        <f ca="1">MEDIAN(D$3:D$77)</f>
        <v>3544</v>
      </c>
      <c r="V3" s="34" t="s">
        <v>44</v>
      </c>
      <c r="Y3" s="34">
        <f ca="1">ROUND(Y2,-LEN(Y2)+1)</f>
        <v>700</v>
      </c>
      <c r="AA3" s="34">
        <f ca="1">ROWS(AA$3:AA3)/10+RAND()</f>
        <v>0.71909588709421268</v>
      </c>
      <c r="AB3" s="26">
        <f ca="1">RAND()</f>
        <v>0.12234145894824733</v>
      </c>
      <c r="AC3" s="37">
        <f ca="1">MATCH(SMALL($AA$3:$AA$77,ROWS(AC$3:AC3)),$AA$3:$AA$77,0)</f>
        <v>2</v>
      </c>
      <c r="AD3" s="57">
        <f ca="1">ROUND(10*($AM$1+$AO$1*ROWS(AH$3:AH3))*(VLOOKUP(IF(MOD(ROWS(AH$3:AH3),$AL$7)&lt;&gt;0,MOD(ROWS(AH$3:AH3),$AL$7),$AL$7),$AL$3:$AM$6,2)+0.5*((RAND()-0.5))),0)</f>
        <v>805</v>
      </c>
      <c r="AE3" s="37"/>
      <c r="AG3" s="26"/>
      <c r="AH3" s="26"/>
      <c r="AI3" s="96"/>
      <c r="AJ3" s="26"/>
      <c r="AK3" s="26"/>
      <c r="AL3" s="34">
        <v>1</v>
      </c>
      <c r="AM3" s="34">
        <v>0.7</v>
      </c>
      <c r="AN3" s="34">
        <f>AM3/AVERAGE($AM$3:$AM$7)</f>
        <v>0.82352941176470573</v>
      </c>
    </row>
    <row r="4" spans="1:42" ht="16.5" x14ac:dyDescent="0.3">
      <c r="A4" s="6">
        <v>2</v>
      </c>
      <c r="B4" s="48">
        <f ca="1">INDEX($AD$3:$AD$77,RANK(AB4,$AB$3:$AB$77))</f>
        <v>3000</v>
      </c>
      <c r="C4" s="49">
        <f ca="1">VLOOKUP(SMALL($AA$3:$AA$77,ROWS(C$3:C4)),$AA$3:$AD$77,4,0)</f>
        <v>1337</v>
      </c>
      <c r="D4" s="50">
        <f ca="1">AD4</f>
        <v>1617</v>
      </c>
      <c r="E4" s="81"/>
      <c r="F4" s="52" t="str">
        <f ca="1">G4&amp;" - "&amp;H4</f>
        <v>2100 - 2800</v>
      </c>
      <c r="G4" s="53">
        <f ca="1">H3</f>
        <v>2100</v>
      </c>
      <c r="H4" s="54">
        <f ca="1">G4+$Y$3</f>
        <v>2800</v>
      </c>
      <c r="I4" s="83">
        <f ca="1">COUNTIF($C$3:$C$77, "&lt;"&amp;H4)</f>
        <v>25</v>
      </c>
      <c r="J4" s="83">
        <f ca="1">I4-I3</f>
        <v>13</v>
      </c>
      <c r="K4" s="69">
        <f ca="1">J4/$J$15</f>
        <v>0.17333333333333334</v>
      </c>
      <c r="L4" s="56">
        <f ca="1">I4/$J$15</f>
        <v>0.33333333333333331</v>
      </c>
      <c r="N4" s="87" t="s">
        <v>12</v>
      </c>
      <c r="O4" s="86">
        <f ca="1">MAX(B$3:B$77)</f>
        <v>8034</v>
      </c>
      <c r="P4" s="86">
        <f ca="1">MAX(C$3:C$77)</f>
        <v>8034</v>
      </c>
      <c r="Q4" s="86">
        <f ca="1">MAX(D$3:D$77)</f>
        <v>8034</v>
      </c>
      <c r="V4" s="34" t="s">
        <v>45</v>
      </c>
      <c r="Y4" s="34">
        <f ca="1">Y3*INT(O5/Y3)</f>
        <v>700</v>
      </c>
      <c r="AA4" s="34">
        <f ca="1">ROWS(AA$3:AA4)/10+RAND()</f>
        <v>0.27594701282089812</v>
      </c>
      <c r="AB4" s="26">
        <f ca="1">RAND()</f>
        <v>0.80557491120591906</v>
      </c>
      <c r="AC4" s="37">
        <f ca="1">MATCH(SMALL($AA$3:$AA$77,ROWS(AC$3:AC4)),$AA$3:$AA$77,0)</f>
        <v>3</v>
      </c>
      <c r="AD4" s="57">
        <f ca="1">ROUND(10*($AM$1+$AO$1*ROWS(AH$3:AH4))*(VLOOKUP(IF(MOD(ROWS(AH$3:AH4),$AL$7)&lt;&gt;0,MOD(ROWS(AH$3:AH4),$AL$7),$AL$7),$AL$3:$AM$6,2)+0.5*((RAND()-0.5))),0)</f>
        <v>1617</v>
      </c>
      <c r="AE4" s="37"/>
      <c r="AG4" s="26"/>
      <c r="AH4" s="26"/>
      <c r="AI4" s="96"/>
      <c r="AJ4" s="26"/>
      <c r="AK4" s="26"/>
      <c r="AL4" s="34">
        <v>2</v>
      </c>
      <c r="AM4" s="34">
        <v>1</v>
      </c>
      <c r="AN4" s="34">
        <f>AM4/AVERAGE($AM$3:$AM$7)</f>
        <v>1.1764705882352939</v>
      </c>
    </row>
    <row r="5" spans="1:42" ht="16.5" x14ac:dyDescent="0.3">
      <c r="A5" s="6">
        <v>3</v>
      </c>
      <c r="B5" s="48">
        <f ca="1">INDEX($AD$3:$AD$77,RANK(AB5,$AB$3:$AB$77))</f>
        <v>5724</v>
      </c>
      <c r="C5" s="49">
        <f ca="1">VLOOKUP(SMALL($AA$3:$AA$77,ROWS(C$3:C5)),$AA$3:$AD$77,4,0)</f>
        <v>1315</v>
      </c>
      <c r="D5" s="50">
        <f ca="1">AD5</f>
        <v>1337</v>
      </c>
      <c r="E5" s="81"/>
      <c r="F5" s="52" t="str">
        <f ca="1">G5&amp;" - "&amp;H5</f>
        <v>2800 - 3500</v>
      </c>
      <c r="G5" s="53">
        <f ca="1">H4</f>
        <v>2800</v>
      </c>
      <c r="H5" s="54">
        <f ca="1">G5+$Y$3</f>
        <v>3500</v>
      </c>
      <c r="I5" s="83">
        <f ca="1">COUNTIF($C$3:$C$77, "&lt;"&amp;H5)</f>
        <v>37</v>
      </c>
      <c r="J5" s="83">
        <f ca="1">I5-I4</f>
        <v>12</v>
      </c>
      <c r="K5" s="69">
        <f ca="1">J5/$J$15</f>
        <v>0.16</v>
      </c>
      <c r="L5" s="56">
        <f ca="1">I5/$J$15</f>
        <v>0.49333333333333335</v>
      </c>
      <c r="N5" s="87" t="s">
        <v>13</v>
      </c>
      <c r="O5" s="86">
        <f ca="1">MIN(B$3:B$77)</f>
        <v>805</v>
      </c>
      <c r="P5" s="86">
        <f ca="1">MIN(C$3:C$77)</f>
        <v>805</v>
      </c>
      <c r="Q5" s="86">
        <f ca="1">MIN(D$3:D$77)</f>
        <v>805</v>
      </c>
      <c r="V5" s="34" t="s">
        <v>42</v>
      </c>
      <c r="Y5" s="34">
        <f ca="1">ROUNDUP(O4/Y3,0)</f>
        <v>12</v>
      </c>
      <c r="AA5" s="34">
        <f ca="1">ROWS(AA$3:AA5)/10+RAND()</f>
        <v>0.35890361625351991</v>
      </c>
      <c r="AB5" s="26">
        <f ca="1">RAND()</f>
        <v>0.1213015108287292</v>
      </c>
      <c r="AC5" s="37">
        <f ca="1">MATCH(SMALL($AA$3:$AA$77,ROWS(AC$3:AC5)),$AA$3:$AA$77,0)</f>
        <v>4</v>
      </c>
      <c r="AD5" s="57">
        <f ca="1">ROUND(10*($AM$1+$AO$1*ROWS(AH$3:AH5))*(VLOOKUP(IF(MOD(ROWS(AH$3:AH5),$AL$7)&lt;&gt;0,MOD(ROWS(AH$3:AH5),$AL$7),$AL$7),$AL$3:$AM$6,2)+0.5*((RAND()-0.5))),0)</f>
        <v>1337</v>
      </c>
      <c r="AE5" s="37"/>
      <c r="AG5" s="26"/>
      <c r="AH5" s="26"/>
      <c r="AI5" s="96"/>
      <c r="AJ5" s="26"/>
      <c r="AK5" s="26"/>
      <c r="AL5" s="34">
        <v>3</v>
      </c>
      <c r="AM5" s="34">
        <v>1</v>
      </c>
      <c r="AN5" s="34">
        <f>AM5/AVERAGE($AM$3:$AM$7)</f>
        <v>1.1764705882352939</v>
      </c>
    </row>
    <row r="6" spans="1:42" ht="16.5" x14ac:dyDescent="0.3">
      <c r="A6" s="6">
        <v>4</v>
      </c>
      <c r="B6" s="48">
        <f ca="1">INDEX($AD$3:$AD$77,RANK(AB6,$AB$3:$AB$77))</f>
        <v>4308</v>
      </c>
      <c r="C6" s="49">
        <f ca="1">VLOOKUP(SMALL($AA$3:$AA$77,ROWS(C$3:C6)),$AA$3:$AD$77,4,0)</f>
        <v>906</v>
      </c>
      <c r="D6" s="50">
        <f ca="1">AD6</f>
        <v>1315</v>
      </c>
      <c r="E6" s="81"/>
      <c r="F6" s="52" t="str">
        <f ca="1">G6&amp;" - "&amp;H6</f>
        <v>3500 - 4200</v>
      </c>
      <c r="G6" s="53">
        <f ca="1">H5</f>
        <v>3500</v>
      </c>
      <c r="H6" s="54">
        <f ca="1">G6+$Y$3</f>
        <v>4200</v>
      </c>
      <c r="I6" s="83">
        <f ca="1">COUNTIF($C$3:$C$77, "&lt;"&amp;H6)</f>
        <v>43</v>
      </c>
      <c r="J6" s="83">
        <f ca="1">I6-I5</f>
        <v>6</v>
      </c>
      <c r="K6" s="69">
        <f ca="1">J6/$J$15</f>
        <v>0.08</v>
      </c>
      <c r="L6" s="56">
        <f ca="1">I6/$J$15</f>
        <v>0.57333333333333336</v>
      </c>
      <c r="N6" s="87" t="s">
        <v>4</v>
      </c>
      <c r="O6" s="86">
        <f ca="1">O4-O5</f>
        <v>7229</v>
      </c>
      <c r="P6" s="86">
        <f ca="1">P4-P5</f>
        <v>7229</v>
      </c>
      <c r="Q6" s="86">
        <f ca="1">Q4-Q5</f>
        <v>7229</v>
      </c>
      <c r="V6" s="34" t="s">
        <v>46</v>
      </c>
      <c r="Y6" s="34">
        <f ca="1">Y5*Y3</f>
        <v>8400</v>
      </c>
      <c r="AA6" s="34">
        <f ca="1">ROWS(AA$3:AA6)/10+RAND()</f>
        <v>0.64287128629703161</v>
      </c>
      <c r="AB6" s="26">
        <f ca="1">RAND()</f>
        <v>0.39018650300788493</v>
      </c>
      <c r="AC6" s="37">
        <f ca="1">MATCH(SMALL($AA$3:$AA$77,ROWS(AC$3:AC6)),$AA$3:$AA$77,0)</f>
        <v>5</v>
      </c>
      <c r="AD6" s="57">
        <f ca="1">ROUND(10*($AM$1+$AO$1*ROWS(AH$3:AH6))*(VLOOKUP(IF(MOD(ROWS(AH$3:AH6),$AL$7)&lt;&gt;0,MOD(ROWS(AH$3:AH6),$AL$7),$AL$7),$AL$3:$AM$6,2)+0.5*((RAND()-0.5))),0)</f>
        <v>1315</v>
      </c>
      <c r="AE6" s="37"/>
      <c r="AG6" s="26"/>
      <c r="AH6" s="26"/>
      <c r="AI6" s="96"/>
      <c r="AJ6" s="26"/>
      <c r="AK6" s="26"/>
      <c r="AL6" s="34">
        <v>4</v>
      </c>
      <c r="AM6" s="34">
        <v>0.7</v>
      </c>
      <c r="AN6" s="34">
        <f>AM6/AVERAGE($AM$3:$AM$7)</f>
        <v>0.82352941176470573</v>
      </c>
    </row>
    <row r="7" spans="1:42" ht="16.5" x14ac:dyDescent="0.3">
      <c r="A7" s="6">
        <v>5</v>
      </c>
      <c r="B7" s="48">
        <f ca="1">INDEX($AD$3:$AD$77,RANK(AB7,$AB$3:$AB$77))</f>
        <v>4470</v>
      </c>
      <c r="C7" s="49">
        <f ca="1">VLOOKUP(SMALL($AA$3:$AA$77,ROWS(C$3:C7)),$AA$3:$AD$77,4,0)</f>
        <v>805</v>
      </c>
      <c r="D7" s="50">
        <f ca="1">AD7</f>
        <v>906</v>
      </c>
      <c r="E7" s="81"/>
      <c r="F7" s="52" t="str">
        <f ca="1">G7&amp;" - "&amp;H7</f>
        <v>4200 - 4900</v>
      </c>
      <c r="G7" s="53">
        <f ca="1">H6</f>
        <v>4200</v>
      </c>
      <c r="H7" s="54">
        <f ca="1">G7+$Y$3</f>
        <v>4900</v>
      </c>
      <c r="I7" s="83">
        <f ca="1">COUNTIF($C$3:$C$77, "&lt;"&amp;H7)</f>
        <v>54</v>
      </c>
      <c r="J7" s="83">
        <f ca="1">I7-I6</f>
        <v>11</v>
      </c>
      <c r="K7" s="69">
        <f ca="1">J7/$J$15</f>
        <v>0.14666666666666667</v>
      </c>
      <c r="L7" s="56">
        <f ca="1">I7/$J$15</f>
        <v>0.72</v>
      </c>
      <c r="N7" s="87" t="s">
        <v>14</v>
      </c>
      <c r="O7" s="86">
        <f ca="1">_xlfn.STDEV.S(B$3:B$77)</f>
        <v>1814.2307115123463</v>
      </c>
      <c r="P7" s="86">
        <f ca="1">_xlfn.STDEV.S(C$3:C$77)</f>
        <v>1814.2307115123463</v>
      </c>
      <c r="Q7" s="86">
        <f ca="1">_xlfn.STDEV.S(D$3:D$77)</f>
        <v>1814.2307115123463</v>
      </c>
      <c r="V7" s="34" t="s">
        <v>47</v>
      </c>
      <c r="Y7" s="34">
        <v>5</v>
      </c>
      <c r="AA7" s="34">
        <f ca="1">ROWS(AA$3:AA7)/10+RAND()</f>
        <v>0.70083783238800745</v>
      </c>
      <c r="AB7" s="26">
        <f ca="1">RAND()</f>
        <v>0.53209171269611943</v>
      </c>
      <c r="AC7" s="37">
        <f ca="1">MATCH(SMALL($AA$3:$AA$77,ROWS(AC$3:AC7)),$AA$3:$AA$77,0)</f>
        <v>1</v>
      </c>
      <c r="AD7" s="57">
        <f ca="1">ROUND(10*($AM$1+$AO$1*ROWS(AH$3:AH7))*(VLOOKUP(IF(MOD(ROWS(AH$3:AH7),$AL$7)&lt;&gt;0,MOD(ROWS(AH$3:AH7),$AL$7),$AL$7),$AL$3:$AM$6,2)+0.5*((RAND()-0.5))),0)</f>
        <v>906</v>
      </c>
      <c r="AE7" s="37"/>
      <c r="AG7" s="26"/>
      <c r="AH7" s="26"/>
      <c r="AI7" s="96"/>
      <c r="AJ7" s="26"/>
      <c r="AK7" s="26"/>
      <c r="AL7" s="34">
        <v>4</v>
      </c>
    </row>
    <row r="8" spans="1:42" ht="16.5" x14ac:dyDescent="0.3">
      <c r="A8" s="6">
        <v>6</v>
      </c>
      <c r="B8" s="48">
        <f ca="1">INDEX($AD$3:$AD$77,RANK(AB8,$AB$3:$AB$77))</f>
        <v>2070</v>
      </c>
      <c r="C8" s="49">
        <f ca="1">VLOOKUP(SMALL($AA$3:$AA$77,ROWS(C$3:C8)),$AA$3:$AD$77,4,0)</f>
        <v>2103</v>
      </c>
      <c r="D8" s="50">
        <f ca="1">AD8</f>
        <v>2066</v>
      </c>
      <c r="E8" s="81"/>
      <c r="F8" s="52" t="str">
        <f ca="1">G8&amp;" - "&amp;H8</f>
        <v>4900 - 5600</v>
      </c>
      <c r="G8" s="53">
        <f ca="1">H7</f>
        <v>4900</v>
      </c>
      <c r="H8" s="54">
        <f ca="1">G8+$Y$3</f>
        <v>5600</v>
      </c>
      <c r="I8" s="83">
        <f ca="1">COUNTIF($C$3:$C$77, "&lt;"&amp;H8)</f>
        <v>64</v>
      </c>
      <c r="J8" s="83">
        <f ca="1">I8-I7</f>
        <v>10</v>
      </c>
      <c r="K8" s="69">
        <f ca="1">J8/$J$15</f>
        <v>0.13333333333333333</v>
      </c>
      <c r="L8" s="56">
        <f ca="1">I8/$J$15</f>
        <v>0.85333333333333339</v>
      </c>
      <c r="N8" s="87" t="s">
        <v>15</v>
      </c>
      <c r="O8" s="86">
        <f ca="1">O7/O2</f>
        <v>0.47087162762589058</v>
      </c>
      <c r="P8" s="86">
        <f ca="1">P7/P2</f>
        <v>0.47087162762589058</v>
      </c>
      <c r="Q8" s="86">
        <f ca="1">Q7/Q2</f>
        <v>0.47087162762589058</v>
      </c>
      <c r="AA8" s="34">
        <f ca="1">ROWS(AA$3:AA8)/10+RAND()</f>
        <v>1.2984276164387714</v>
      </c>
      <c r="AB8" s="26">
        <f ca="1">RAND()</f>
        <v>0.86843652724795606</v>
      </c>
      <c r="AC8" s="37">
        <f ca="1">MATCH(SMALL($AA$3:$AA$77,ROWS(AC$3:AC8)),$AA$3:$AA$77,0)</f>
        <v>7</v>
      </c>
      <c r="AD8" s="57">
        <f ca="1">ROUND(10*($AM$1+$AO$1*ROWS(AH$3:AH8))*(VLOOKUP(IF(MOD(ROWS(AH$3:AH8),$AL$7)&lt;&gt;0,MOD(ROWS(AH$3:AH8),$AL$7),$AL$7),$AL$3:$AM$6,2)+0.5*((RAND()-0.5))),0)</f>
        <v>2066</v>
      </c>
      <c r="AE8" s="37"/>
      <c r="AG8" s="26"/>
      <c r="AH8" s="26"/>
      <c r="AI8" s="96"/>
      <c r="AJ8" s="26"/>
      <c r="AK8" s="26"/>
    </row>
    <row r="9" spans="1:42" ht="16.5" x14ac:dyDescent="0.3">
      <c r="A9" s="6">
        <v>7</v>
      </c>
      <c r="B9" s="48">
        <f ca="1">INDEX($AD$3:$AD$77,RANK(AB9,$AB$3:$AB$77))</f>
        <v>7290</v>
      </c>
      <c r="C9" s="49">
        <f ca="1">VLOOKUP(SMALL($AA$3:$AA$77,ROWS(C$3:C9)),$AA$3:$AD$77,4,0)</f>
        <v>2066</v>
      </c>
      <c r="D9" s="50">
        <f ca="1">AD9</f>
        <v>2103</v>
      </c>
      <c r="E9" s="81"/>
      <c r="F9" s="52" t="str">
        <f ca="1">G9&amp;" - "&amp;H9</f>
        <v>5600 - 6300</v>
      </c>
      <c r="G9" s="53">
        <f ca="1">H8</f>
        <v>5600</v>
      </c>
      <c r="H9" s="54">
        <f ca="1">G9+$Y$3</f>
        <v>6300</v>
      </c>
      <c r="I9" s="83">
        <f ca="1">COUNTIF($C$3:$C$77, "&lt;"&amp;H9)</f>
        <v>67</v>
      </c>
      <c r="J9" s="83">
        <f ca="1">I9-I8</f>
        <v>3</v>
      </c>
      <c r="K9" s="69">
        <f ca="1">J9/$J$15</f>
        <v>0.04</v>
      </c>
      <c r="L9" s="56">
        <f ca="1">I9/$J$15</f>
        <v>0.89333333333333331</v>
      </c>
      <c r="N9" s="71" t="s">
        <v>41</v>
      </c>
      <c r="O9" s="72">
        <f ca="1">O2/O3</f>
        <v>1.0871670428893905</v>
      </c>
      <c r="P9" s="72">
        <f ca="1">P2/P3</f>
        <v>1.0871670428893905</v>
      </c>
      <c r="Q9" s="72">
        <f ca="1">Q2/Q3</f>
        <v>1.0871670428893905</v>
      </c>
      <c r="AA9" s="34">
        <f ca="1">ROWS(AA$3:AA9)/10+RAND()</f>
        <v>0.73843501971165826</v>
      </c>
      <c r="AB9" s="26">
        <f ca="1">RAND()</f>
        <v>0.25916482991406342</v>
      </c>
      <c r="AC9" s="37">
        <f ca="1">MATCH(SMALL($AA$3:$AA$77,ROWS(AC$3:AC9)),$AA$3:$AA$77,0)</f>
        <v>6</v>
      </c>
      <c r="AD9" s="57">
        <f ca="1">ROUND(10*($AM$1+$AO$1*ROWS(AH$3:AH9))*(VLOOKUP(IF(MOD(ROWS(AH$3:AH9),$AL$7)&lt;&gt;0,MOD(ROWS(AH$3:AH9),$AL$7),$AL$7),$AL$3:$AM$6,2)+0.5*((RAND()-0.5))),0)</f>
        <v>2103</v>
      </c>
      <c r="AE9" s="37"/>
      <c r="AG9" s="26"/>
      <c r="AH9" s="26"/>
      <c r="AI9" s="96"/>
      <c r="AJ9" s="26"/>
      <c r="AK9" s="26"/>
    </row>
    <row r="10" spans="1:42" ht="17.25" thickBot="1" x14ac:dyDescent="0.35">
      <c r="A10" s="6">
        <v>8</v>
      </c>
      <c r="B10" s="48">
        <f ca="1">INDEX($AD$3:$AD$77,RANK(AB10,$AB$3:$AB$77))</f>
        <v>1315</v>
      </c>
      <c r="C10" s="49">
        <f ca="1">VLOOKUP(SMALL($AA$3:$AA$77,ROWS(C$3:C10)),$AA$3:$AD$77,4,0)</f>
        <v>2462</v>
      </c>
      <c r="D10" s="50">
        <f ca="1">AD10</f>
        <v>962</v>
      </c>
      <c r="E10" s="81"/>
      <c r="F10" s="52" t="str">
        <f ca="1">G10&amp;" - "&amp;H10</f>
        <v>6300 - 7000</v>
      </c>
      <c r="G10" s="53">
        <f ca="1">H9</f>
        <v>6300</v>
      </c>
      <c r="H10" s="54">
        <f ca="1">G10+$Y$3</f>
        <v>7000</v>
      </c>
      <c r="I10" s="83">
        <f ca="1">COUNTIF($C$3:$C$77, "&lt;"&amp;H10)</f>
        <v>69</v>
      </c>
      <c r="J10" s="83">
        <f ca="1">I10-I9</f>
        <v>2</v>
      </c>
      <c r="K10" s="69">
        <f ca="1">J10/$J$15</f>
        <v>2.6666666666666668E-2</v>
      </c>
      <c r="L10" s="56">
        <f ca="1">I10/$J$15</f>
        <v>0.92</v>
      </c>
      <c r="N10" s="85" t="s">
        <v>39</v>
      </c>
      <c r="O10" s="84">
        <f ca="1">O6/O2</f>
        <v>1.8762393197886278</v>
      </c>
      <c r="P10" s="84">
        <f ca="1">P6/P2</f>
        <v>1.8762393197886278</v>
      </c>
      <c r="Q10" s="84">
        <f ca="1">Q6/Q2</f>
        <v>1.8762393197886278</v>
      </c>
      <c r="AA10" s="34">
        <f ca="1">ROWS(AA$3:AA10)/10+RAND()</f>
        <v>1.4594141584018945</v>
      </c>
      <c r="AB10" s="26">
        <f ca="1">RAND()</f>
        <v>0.94830811502649925</v>
      </c>
      <c r="AC10" s="37">
        <f ca="1">MATCH(SMALL($AA$3:$AA$77,ROWS(AC$3:AC10)),$AA$3:$AA$77,0)</f>
        <v>11</v>
      </c>
      <c r="AD10" s="57">
        <f ca="1">ROUND(10*($AM$1+$AO$1*ROWS(AH$3:AH10))*(VLOOKUP(IF(MOD(ROWS(AH$3:AH10),$AL$7)&lt;&gt;0,MOD(ROWS(AH$3:AH10),$AL$7),$AL$7),$AL$3:$AM$6,2)+0.5*((RAND()-0.5))),0)</f>
        <v>962</v>
      </c>
      <c r="AE10" s="37"/>
      <c r="AG10" s="26"/>
      <c r="AH10" s="26"/>
      <c r="AI10" s="96"/>
      <c r="AJ10" s="26"/>
      <c r="AK10" s="26"/>
    </row>
    <row r="11" spans="1:42" ht="16.5" x14ac:dyDescent="0.3">
      <c r="A11" s="6">
        <v>9</v>
      </c>
      <c r="B11" s="48">
        <f ca="1">INDEX($AD$3:$AD$77,RANK(AB11,$AB$3:$AB$77))</f>
        <v>2656</v>
      </c>
      <c r="C11" s="49">
        <f ca="1">VLOOKUP(SMALL($AA$3:$AA$77,ROWS(C$3:C11)),$AA$3:$AD$77,4,0)</f>
        <v>962</v>
      </c>
      <c r="D11" s="50">
        <f ca="1">AD11</f>
        <v>1781</v>
      </c>
      <c r="E11" s="81"/>
      <c r="F11" s="52" t="str">
        <f ca="1">G11&amp;" - "&amp;H11</f>
        <v>7000 - 7700</v>
      </c>
      <c r="G11" s="53">
        <f ca="1">H10</f>
        <v>7000</v>
      </c>
      <c r="H11" s="54">
        <f ca="1">G11+$Y$3</f>
        <v>7700</v>
      </c>
      <c r="I11" s="83">
        <f ca="1">COUNTIF($C$3:$C$77, "&lt;"&amp;H11)</f>
        <v>72</v>
      </c>
      <c r="J11" s="83">
        <f ca="1">I11-I10</f>
        <v>3</v>
      </c>
      <c r="K11" s="69">
        <f ca="1">J11/$J$15</f>
        <v>0.04</v>
      </c>
      <c r="L11" s="56">
        <f ca="1">I11/$J$15</f>
        <v>0.96</v>
      </c>
      <c r="AA11" s="34">
        <f ca="1">ROWS(AA$3:AA11)/10+RAND()</f>
        <v>1.6605223824852291</v>
      </c>
      <c r="AB11" s="26">
        <f ca="1">RAND()</f>
        <v>0.49597845624729464</v>
      </c>
      <c r="AC11" s="37">
        <f ca="1">MATCH(SMALL($AA$3:$AA$77,ROWS(AC$3:AC11)),$AA$3:$AA$77,0)</f>
        <v>8</v>
      </c>
      <c r="AD11" s="57">
        <f ca="1">ROUND(10*($AM$1+$AO$1*ROWS(AH$3:AH11))*(VLOOKUP(IF(MOD(ROWS(AH$3:AH11),$AL$7)&lt;&gt;0,MOD(ROWS(AH$3:AH11),$AL$7),$AL$7),$AL$3:$AM$6,2)+0.5*((RAND()-0.5))),0)</f>
        <v>1781</v>
      </c>
      <c r="AE11" s="37"/>
      <c r="AG11" s="26"/>
      <c r="AH11" s="26"/>
      <c r="AI11" s="96"/>
      <c r="AJ11" s="26"/>
      <c r="AK11" s="26"/>
    </row>
    <row r="12" spans="1:42" ht="16.5" x14ac:dyDescent="0.3">
      <c r="A12" s="6">
        <v>10</v>
      </c>
      <c r="B12" s="48">
        <f ca="1">INDEX($AD$3:$AD$77,RANK(AB12,$AB$3:$AB$77))</f>
        <v>4438</v>
      </c>
      <c r="C12" s="49">
        <f ca="1">VLOOKUP(SMALL($AA$3:$AA$77,ROWS(C$3:C12)),$AA$3:$AD$77,4,0)</f>
        <v>2359</v>
      </c>
      <c r="D12" s="50">
        <f ca="1">AD12</f>
        <v>2359</v>
      </c>
      <c r="E12" s="81"/>
      <c r="F12" s="52" t="str">
        <f ca="1">G12&amp;" - "&amp;H12</f>
        <v>7700 - 8400</v>
      </c>
      <c r="G12" s="53">
        <f ca="1">H11</f>
        <v>7700</v>
      </c>
      <c r="H12" s="54">
        <f ca="1">G12+$Y$3</f>
        <v>8400</v>
      </c>
      <c r="I12" s="83">
        <f ca="1">COUNTIF($C$3:$C$77, "&lt;"&amp;H12)</f>
        <v>75</v>
      </c>
      <c r="J12" s="83">
        <f ca="1">I12-I11</f>
        <v>3</v>
      </c>
      <c r="K12" s="69">
        <f ca="1">J12/$J$15</f>
        <v>0.04</v>
      </c>
      <c r="L12" s="56">
        <f ca="1">I12/$J$15</f>
        <v>1</v>
      </c>
      <c r="AA12" s="34">
        <f ca="1">ROWS(AA$3:AA12)/10+RAND()</f>
        <v>1.4861786551780249</v>
      </c>
      <c r="AB12" s="26">
        <f ca="1">RAND()</f>
        <v>0.27948893758926208</v>
      </c>
      <c r="AC12" s="37">
        <f ca="1">MATCH(SMALL($AA$3:$AA$77,ROWS(AC$3:AC12)),$AA$3:$AA$77,0)</f>
        <v>10</v>
      </c>
      <c r="AD12" s="57">
        <f ca="1">ROUND(10*($AM$1+$AO$1*ROWS(AH$3:AH12))*(VLOOKUP(IF(MOD(ROWS(AH$3:AH12),$AL$7)&lt;&gt;0,MOD(ROWS(AH$3:AH12),$AL$7),$AL$7),$AL$3:$AM$6,2)+0.5*((RAND()-0.5))),0)</f>
        <v>2359</v>
      </c>
      <c r="AE12" s="37"/>
      <c r="AG12" s="26"/>
      <c r="AH12" s="26"/>
      <c r="AI12" s="96"/>
      <c r="AJ12" s="26"/>
      <c r="AK12" s="26"/>
    </row>
    <row r="13" spans="1:42" ht="16.5" x14ac:dyDescent="0.3">
      <c r="A13" s="6">
        <v>11</v>
      </c>
      <c r="B13" s="48">
        <f ca="1">INDEX($AD$3:$AD$77,RANK(AB13,$AB$3:$AB$77))</f>
        <v>5373</v>
      </c>
      <c r="C13" s="49">
        <f ca="1">VLOOKUP(SMALL($AA$3:$AA$77,ROWS(C$3:C13)),$AA$3:$AD$77,4,0)</f>
        <v>2272</v>
      </c>
      <c r="D13" s="50">
        <f ca="1">AD13</f>
        <v>2462</v>
      </c>
      <c r="E13" s="81"/>
      <c r="F13" s="52" t="str">
        <f ca="1">G13&amp;" - "&amp;H13</f>
        <v>8400 - 9100</v>
      </c>
      <c r="G13" s="53">
        <f ca="1">H12</f>
        <v>8400</v>
      </c>
      <c r="H13" s="54">
        <f ca="1">G13+$Y$3</f>
        <v>9100</v>
      </c>
      <c r="I13" s="83">
        <f ca="1">COUNTIF($C$3:$C$77, "&lt;"&amp;H13)</f>
        <v>75</v>
      </c>
      <c r="J13" s="83">
        <f ca="1">I13-I12</f>
        <v>0</v>
      </c>
      <c r="K13" s="69">
        <f ca="1">J13/$J$15</f>
        <v>0</v>
      </c>
      <c r="L13" s="56">
        <f ca="1">I13/$J$15</f>
        <v>1</v>
      </c>
      <c r="AA13" s="34">
        <f ca="1">ROWS(AA$3:AA13)/10+RAND()</f>
        <v>1.3546856852515377</v>
      </c>
      <c r="AB13" s="26">
        <f ca="1">RAND()</f>
        <v>0.20516045112731762</v>
      </c>
      <c r="AC13" s="37">
        <f ca="1">MATCH(SMALL($AA$3:$AA$77,ROWS(AC$3:AC13)),$AA$3:$AA$77,0)</f>
        <v>15</v>
      </c>
      <c r="AD13" s="57">
        <f ca="1">ROUND(10*($AM$1+$AO$1*ROWS(AH$3:AH13))*(VLOOKUP(IF(MOD(ROWS(AH$3:AH13),$AL$7)&lt;&gt;0,MOD(ROWS(AH$3:AH13),$AL$7),$AL$7),$AL$3:$AM$6,2)+0.5*((RAND()-0.5))),0)</f>
        <v>2462</v>
      </c>
      <c r="AE13" s="37"/>
      <c r="AG13" s="26"/>
      <c r="AH13" s="26"/>
      <c r="AI13" s="96"/>
      <c r="AJ13" s="26"/>
      <c r="AK13" s="26"/>
    </row>
    <row r="14" spans="1:42" ht="17.25" thickBot="1" x14ac:dyDescent="0.35">
      <c r="A14" s="6">
        <v>12</v>
      </c>
      <c r="B14" s="48">
        <f ca="1">INDEX($AD$3:$AD$77,RANK(AB14,$AB$3:$AB$77))</f>
        <v>2995</v>
      </c>
      <c r="C14" s="49">
        <f ca="1">VLOOKUP(SMALL($AA$3:$AA$77,ROWS(C$3:C14)),$AA$3:$AD$77,4,0)</f>
        <v>1781</v>
      </c>
      <c r="D14" s="50">
        <f ca="1">AD14</f>
        <v>2070</v>
      </c>
      <c r="E14" s="81"/>
      <c r="F14" s="58" t="str">
        <f ca="1">G14&amp;" - "&amp;H14</f>
        <v>9100 - 9800</v>
      </c>
      <c r="G14" s="59">
        <f ca="1">H13</f>
        <v>9100</v>
      </c>
      <c r="H14" s="60">
        <f ca="1">G14+$Y$3</f>
        <v>9800</v>
      </c>
      <c r="I14" s="61">
        <f ca="1">COUNTIF($C$3:$C$77, "&lt;"&amp;H14)</f>
        <v>75</v>
      </c>
      <c r="J14" s="61">
        <f ca="1">I14-I13</f>
        <v>0</v>
      </c>
      <c r="K14" s="62">
        <f ca="1">J14/$J$15</f>
        <v>0</v>
      </c>
      <c r="L14" s="63">
        <f ca="1">I14/$J$15</f>
        <v>1</v>
      </c>
      <c r="AA14" s="34">
        <f ca="1">ROWS(AA$3:AA14)/10+RAND()</f>
        <v>2.1812425560096291</v>
      </c>
      <c r="AB14" s="26">
        <f ca="1">RAND()</f>
        <v>0.58955137847900241</v>
      </c>
      <c r="AC14" s="37">
        <f ca="1">MATCH(SMALL($AA$3:$AA$77,ROWS(AC$3:AC14)),$AA$3:$AA$77,0)</f>
        <v>9</v>
      </c>
      <c r="AD14" s="57">
        <f ca="1">ROUND(10*($AM$1+$AO$1*ROWS(AH$3:AH14))*(VLOOKUP(IF(MOD(ROWS(AH$3:AH14),$AL$7)&lt;&gt;0,MOD(ROWS(AH$3:AH14),$AL$7),$AL$7),$AL$3:$AM$6,2)+0.5*((RAND()-0.5))),0)</f>
        <v>2070</v>
      </c>
      <c r="AE14" s="37"/>
      <c r="AG14" s="26"/>
      <c r="AH14" s="26"/>
      <c r="AI14" s="96"/>
      <c r="AJ14" s="26"/>
      <c r="AK14" s="26"/>
    </row>
    <row r="15" spans="1:42" ht="16.5" x14ac:dyDescent="0.3">
      <c r="A15" s="6">
        <v>13</v>
      </c>
      <c r="B15" s="48">
        <f ca="1">INDEX($AD$3:$AD$77,RANK(AB15,$AB$3:$AB$77))</f>
        <v>5735</v>
      </c>
      <c r="C15" s="49">
        <f ca="1">VLOOKUP(SMALL($AA$3:$AA$77,ROWS(C$3:C15)),$AA$3:$AD$77,4,0)</f>
        <v>1467</v>
      </c>
      <c r="D15" s="50">
        <f ca="1">AD15</f>
        <v>1681</v>
      </c>
      <c r="E15" s="81"/>
      <c r="F15" s="64"/>
      <c r="G15" s="83"/>
      <c r="H15" s="83"/>
      <c r="I15" s="83"/>
      <c r="J15" s="83">
        <f ca="1">SUM(J2:J14)</f>
        <v>75</v>
      </c>
      <c r="K15" s="69">
        <f ca="1">SUM(K2:K14)</f>
        <v>1</v>
      </c>
      <c r="L15" s="69"/>
      <c r="AA15" s="34">
        <f ca="1">ROWS(AA$3:AA15)/10+RAND()</f>
        <v>2.2132195114814577</v>
      </c>
      <c r="AB15" s="26">
        <f ca="1">RAND()</f>
        <v>0.18702497126898132</v>
      </c>
      <c r="AC15" s="37">
        <f ca="1">MATCH(SMALL($AA$3:$AA$77,ROWS(AC$3:AC15)),$AA$3:$AA$77,0)</f>
        <v>16</v>
      </c>
      <c r="AD15" s="57">
        <f ca="1">ROUND(10*($AM$1+$AO$1*ROWS(AH$3:AH15))*(VLOOKUP(IF(MOD(ROWS(AH$3:AH15),$AL$7)&lt;&gt;0,MOD(ROWS(AH$3:AH15),$AL$7),$AL$7),$AL$3:$AM$6,2)+0.5*((RAND()-0.5))),0)</f>
        <v>1681</v>
      </c>
      <c r="AE15" s="37"/>
      <c r="AG15" s="26"/>
      <c r="AH15" s="26"/>
      <c r="AI15" s="96"/>
      <c r="AJ15" s="26"/>
      <c r="AK15" s="26"/>
    </row>
    <row r="16" spans="1:42" ht="16.5" x14ac:dyDescent="0.3">
      <c r="A16" s="6">
        <v>14</v>
      </c>
      <c r="B16" s="48">
        <f ca="1">INDEX($AD$3:$AD$77,RANK(AB16,$AB$3:$AB$77))</f>
        <v>2103</v>
      </c>
      <c r="C16" s="49">
        <f ca="1">VLOOKUP(SMALL($AA$3:$AA$77,ROWS(C$3:C16)),$AA$3:$AD$77,4,0)</f>
        <v>3000</v>
      </c>
      <c r="D16" s="50">
        <f ca="1">AD16</f>
        <v>3000</v>
      </c>
      <c r="E16" s="81"/>
      <c r="AA16" s="34">
        <f ca="1">ROWS(AA$3:AA16)/10+RAND()</f>
        <v>1.8864096442545564</v>
      </c>
      <c r="AB16" s="26">
        <f ca="1">RAND()</f>
        <v>0.9346537877635277</v>
      </c>
      <c r="AC16" s="37">
        <f ca="1">MATCH(SMALL($AA$3:$AA$77,ROWS(AC$3:AC16)),$AA$3:$AA$77,0)</f>
        <v>14</v>
      </c>
      <c r="AD16" s="57">
        <f ca="1">ROUND(10*($AM$1+$AO$1*ROWS(AH$3:AH16))*(VLOOKUP(IF(MOD(ROWS(AH$3:AH16),$AL$7)&lt;&gt;0,MOD(ROWS(AH$3:AH16),$AL$7),$AL$7),$AL$3:$AM$6,2)+0.5*((RAND()-0.5))),0)</f>
        <v>3000</v>
      </c>
      <c r="AE16" s="37"/>
      <c r="AG16" s="26"/>
      <c r="AH16" s="26"/>
      <c r="AI16" s="96"/>
      <c r="AJ16" s="26"/>
      <c r="AK16" s="26"/>
    </row>
    <row r="17" spans="1:37" ht="16.5" x14ac:dyDescent="0.3">
      <c r="A17" s="6">
        <v>15</v>
      </c>
      <c r="B17" s="48">
        <f ca="1">INDEX($AD$3:$AD$77,RANK(AB17,$AB$3:$AB$77))</f>
        <v>5525</v>
      </c>
      <c r="C17" s="49">
        <f ca="1">VLOOKUP(SMALL($AA$3:$AA$77,ROWS(C$3:C17)),$AA$3:$AD$77,4,0)</f>
        <v>2503</v>
      </c>
      <c r="D17" s="50">
        <f ca="1">AD17</f>
        <v>2272</v>
      </c>
      <c r="E17" s="81"/>
      <c r="J17" s="64"/>
      <c r="K17" s="64"/>
      <c r="AA17" s="34">
        <f ca="1">ROWS(AA$3:AA17)/10+RAND()</f>
        <v>1.5896223961470848</v>
      </c>
      <c r="AB17" s="26">
        <f ca="1">RAND()</f>
        <v>0.10090937766401442</v>
      </c>
      <c r="AC17" s="37">
        <f ca="1">MATCH(SMALL($AA$3:$AA$77,ROWS(AC$3:AC17)),$AA$3:$AA$77,0)</f>
        <v>20</v>
      </c>
      <c r="AD17" s="57">
        <f ca="1">ROUND(10*($AM$1+$AO$1*ROWS(AH$3:AH17))*(VLOOKUP(IF(MOD(ROWS(AH$3:AH17),$AL$7)&lt;&gt;0,MOD(ROWS(AH$3:AH17),$AL$7),$AL$7),$AL$3:$AM$6,2)+0.5*((RAND()-0.5))),0)</f>
        <v>2272</v>
      </c>
      <c r="AE17" s="37"/>
      <c r="AG17" s="26"/>
      <c r="AH17" s="26"/>
      <c r="AI17" s="96"/>
      <c r="AJ17" s="26"/>
      <c r="AK17" s="26"/>
    </row>
    <row r="18" spans="1:37" ht="16.5" x14ac:dyDescent="0.3">
      <c r="A18" s="6">
        <v>16</v>
      </c>
      <c r="B18" s="48">
        <f ca="1">INDEX($AD$3:$AD$77,RANK(AB18,$AB$3:$AB$77))</f>
        <v>2892</v>
      </c>
      <c r="C18" s="49">
        <f ca="1">VLOOKUP(SMALL($AA$3:$AA$77,ROWS(C$3:C18)),$AA$3:$AD$77,4,0)</f>
        <v>2779</v>
      </c>
      <c r="D18" s="50">
        <f ca="1">AD18</f>
        <v>1467</v>
      </c>
      <c r="E18" s="81"/>
      <c r="AA18" s="34">
        <f ca="1">ROWS(AA$3:AA18)/10+RAND()</f>
        <v>1.6794959849581823</v>
      </c>
      <c r="AB18" s="26">
        <f ca="1">RAND()</f>
        <v>0.58741393394359409</v>
      </c>
      <c r="AC18" s="37">
        <f ca="1">MATCH(SMALL($AA$3:$AA$77,ROWS(AC$3:AC18)),$AA$3:$AA$77,0)</f>
        <v>21</v>
      </c>
      <c r="AD18" s="57">
        <f ca="1">ROUND(10*($AM$1+$AO$1*ROWS(AH$3:AH18))*(VLOOKUP(IF(MOD(ROWS(AH$3:AH18),$AL$7)&lt;&gt;0,MOD(ROWS(AH$3:AH18),$AL$7),$AL$7),$AL$3:$AM$6,2)+0.5*((RAND()-0.5))),0)</f>
        <v>1467</v>
      </c>
      <c r="AE18" s="37"/>
      <c r="AG18" s="26"/>
      <c r="AH18" s="26"/>
      <c r="AI18" s="96"/>
      <c r="AJ18" s="26"/>
      <c r="AK18" s="26"/>
    </row>
    <row r="19" spans="1:37" ht="16.5" x14ac:dyDescent="0.3">
      <c r="A19" s="6">
        <v>17</v>
      </c>
      <c r="B19" s="48">
        <f ca="1">INDEX($AD$3:$AD$77,RANK(AB19,$AB$3:$AB$77))</f>
        <v>3900</v>
      </c>
      <c r="C19" s="49">
        <f ca="1">VLOOKUP(SMALL($AA$3:$AA$77,ROWS(C$3:C19)),$AA$3:$AD$77,4,0)</f>
        <v>2070</v>
      </c>
      <c r="D19" s="50">
        <f ca="1">AD19</f>
        <v>2090</v>
      </c>
      <c r="E19" s="81"/>
      <c r="AA19" s="34">
        <f ca="1">ROWS(AA$3:AA19)/10+RAND()</f>
        <v>2.2080715364916244</v>
      </c>
      <c r="AB19" s="26">
        <f ca="1">RAND()</f>
        <v>0.57857225720120264</v>
      </c>
      <c r="AC19" s="37">
        <f ca="1">MATCH(SMALL($AA$3:$AA$77,ROWS(AC$3:AC19)),$AA$3:$AA$77,0)</f>
        <v>12</v>
      </c>
      <c r="AD19" s="57">
        <f ca="1">ROUND(10*($AM$1+$AO$1*ROWS(AH$3:AH19))*(VLOOKUP(IF(MOD(ROWS(AH$3:AH19),$AL$7)&lt;&gt;0,MOD(ROWS(AH$3:AH19),$AL$7),$AL$7),$AL$3:$AM$6,2)+0.5*((RAND()-0.5))),0)</f>
        <v>2090</v>
      </c>
      <c r="AE19" s="37"/>
      <c r="AG19" s="26"/>
      <c r="AH19" s="26"/>
      <c r="AI19" s="96"/>
      <c r="AJ19" s="26"/>
      <c r="AK19" s="26"/>
    </row>
    <row r="20" spans="1:37" ht="16.5" x14ac:dyDescent="0.3">
      <c r="A20" s="6">
        <v>18</v>
      </c>
      <c r="B20" s="48">
        <f ca="1">INDEX($AD$3:$AD$77,RANK(AB20,$AB$3:$AB$77))</f>
        <v>7869</v>
      </c>
      <c r="C20" s="49">
        <f ca="1">VLOOKUP(SMALL($AA$3:$AA$77,ROWS(C$3:C20)),$AA$3:$AD$77,4,0)</f>
        <v>2090</v>
      </c>
      <c r="D20" s="50">
        <f ca="1">AD20</f>
        <v>2318</v>
      </c>
      <c r="E20" s="81"/>
      <c r="AA20" s="34">
        <f ca="1">ROWS(AA$3:AA20)/10+RAND()</f>
        <v>2.7781315606431289</v>
      </c>
      <c r="AB20" s="26">
        <f ca="1">RAND()</f>
        <v>1.7052122536415637E-2</v>
      </c>
      <c r="AC20" s="37">
        <f ca="1">MATCH(SMALL($AA$3:$AA$77,ROWS(AC$3:AC20)),$AA$3:$AA$77,0)</f>
        <v>17</v>
      </c>
      <c r="AD20" s="57">
        <f ca="1">ROUND(10*($AM$1+$AO$1*ROWS(AH$3:AH20))*(VLOOKUP(IF(MOD(ROWS(AH$3:AH20),$AL$7)&lt;&gt;0,MOD(ROWS(AH$3:AH20),$AL$7),$AL$7),$AL$3:$AM$6,2)+0.5*((RAND()-0.5))),0)</f>
        <v>2318</v>
      </c>
      <c r="AE20" s="37"/>
      <c r="AG20" s="26"/>
      <c r="AH20" s="26"/>
      <c r="AI20" s="96"/>
      <c r="AJ20" s="26"/>
      <c r="AK20" s="26"/>
    </row>
    <row r="21" spans="1:37" ht="16.5" x14ac:dyDescent="0.3">
      <c r="A21" s="6">
        <v>19</v>
      </c>
      <c r="B21" s="48">
        <f ca="1">INDEX($AD$3:$AD$77,RANK(AB21,$AB$3:$AB$77))</f>
        <v>3400</v>
      </c>
      <c r="C21" s="49">
        <f ca="1">VLOOKUP(SMALL($AA$3:$AA$77,ROWS(C$3:C21)),$AA$3:$AD$77,4,0)</f>
        <v>1681</v>
      </c>
      <c r="D21" s="50">
        <f ca="1">AD21</f>
        <v>2849</v>
      </c>
      <c r="E21" s="81"/>
      <c r="AA21" s="34">
        <f ca="1">ROWS(AA$3:AA21)/10+RAND()</f>
        <v>2.5854450020541444</v>
      </c>
      <c r="AB21" s="26">
        <f ca="1">RAND()</f>
        <v>0.34120933155719135</v>
      </c>
      <c r="AC21" s="37">
        <f ca="1">MATCH(SMALL($AA$3:$AA$77,ROWS(AC$3:AC21)),$AA$3:$AA$77,0)</f>
        <v>13</v>
      </c>
      <c r="AD21" s="57">
        <f ca="1">ROUND(10*($AM$1+$AO$1*ROWS(AH$3:AH21))*(VLOOKUP(IF(MOD(ROWS(AH$3:AH21),$AL$7)&lt;&gt;0,MOD(ROWS(AH$3:AH21),$AL$7),$AL$7),$AL$3:$AM$6,2)+0.5*((RAND()-0.5))),0)</f>
        <v>2849</v>
      </c>
      <c r="AE21" s="37"/>
      <c r="AG21" s="26"/>
      <c r="AH21" s="26"/>
      <c r="AI21" s="96"/>
      <c r="AJ21" s="26"/>
      <c r="AK21" s="26"/>
    </row>
    <row r="22" spans="1:37" ht="16.5" x14ac:dyDescent="0.3">
      <c r="A22" s="6">
        <v>20</v>
      </c>
      <c r="B22" s="48">
        <f ca="1">INDEX($AD$3:$AD$77,RANK(AB22,$AB$3:$AB$77))</f>
        <v>2924</v>
      </c>
      <c r="C22" s="49">
        <f ca="1">VLOOKUP(SMALL($AA$3:$AA$77,ROWS(C$3:C22)),$AA$3:$AD$77,4,0)</f>
        <v>2892</v>
      </c>
      <c r="D22" s="50">
        <f ca="1">AD22</f>
        <v>2503</v>
      </c>
      <c r="E22" s="81"/>
      <c r="AA22" s="34">
        <f ca="1">ROWS(AA$3:AA22)/10+RAND()</f>
        <v>2.0178952259269307</v>
      </c>
      <c r="AB22" s="26">
        <f ca="1">RAND()</f>
        <v>0.52270314974814081</v>
      </c>
      <c r="AC22" s="37">
        <f ca="1">MATCH(SMALL($AA$3:$AA$77,ROWS(AC$3:AC22)),$AA$3:$AA$77,0)</f>
        <v>25</v>
      </c>
      <c r="AD22" s="57">
        <f ca="1">ROUND(10*($AM$1+$AO$1*ROWS(AH$3:AH22))*(VLOOKUP(IF(MOD(ROWS(AH$3:AH22),$AL$7)&lt;&gt;0,MOD(ROWS(AH$3:AH22),$AL$7),$AL$7),$AL$3:$AM$6,2)+0.5*((RAND()-0.5))),0)</f>
        <v>2503</v>
      </c>
      <c r="AE22" s="37"/>
      <c r="AG22" s="26"/>
      <c r="AH22" s="26"/>
      <c r="AI22" s="96"/>
      <c r="AJ22" s="26"/>
      <c r="AK22" s="26"/>
    </row>
    <row r="23" spans="1:37" ht="16.5" x14ac:dyDescent="0.3">
      <c r="A23" s="6">
        <v>21</v>
      </c>
      <c r="B23" s="48">
        <f ca="1">INDEX($AD$3:$AD$77,RANK(AB23,$AB$3:$AB$77))</f>
        <v>2462</v>
      </c>
      <c r="C23" s="49">
        <f ca="1">VLOOKUP(SMALL($AA$3:$AA$77,ROWS(C$3:C23)),$AA$3:$AD$77,4,0)</f>
        <v>2849</v>
      </c>
      <c r="D23" s="50">
        <f ca="1">AD23</f>
        <v>2779</v>
      </c>
      <c r="E23" s="81"/>
      <c r="AA23" s="34">
        <f ca="1">ROWS(AA$3:AA23)/10+RAND()</f>
        <v>2.1541484551029004</v>
      </c>
      <c r="AB23" s="26">
        <f ca="1">RAND()</f>
        <v>0.87285651353201388</v>
      </c>
      <c r="AC23" s="37">
        <f ca="1">MATCH(SMALL($AA$3:$AA$77,ROWS(AC$3:AC23)),$AA$3:$AA$77,0)</f>
        <v>19</v>
      </c>
      <c r="AD23" s="57">
        <f ca="1">ROUND(10*($AM$1+$AO$1*ROWS(AH$3:AH23))*(VLOOKUP(IF(MOD(ROWS(AH$3:AH23),$AL$7)&lt;&gt;0,MOD(ROWS(AH$3:AH23),$AL$7),$AL$7),$AL$3:$AM$6,2)+0.5*((RAND()-0.5))),0)</f>
        <v>2779</v>
      </c>
      <c r="AE23" s="37"/>
      <c r="AG23" s="26"/>
      <c r="AH23" s="26"/>
      <c r="AI23" s="96"/>
      <c r="AJ23" s="26"/>
      <c r="AK23" s="26"/>
    </row>
    <row r="24" spans="1:37" ht="16.5" x14ac:dyDescent="0.3">
      <c r="A24" s="6">
        <v>22</v>
      </c>
      <c r="B24" s="48">
        <f ca="1">INDEX($AD$3:$AD$77,RANK(AB24,$AB$3:$AB$77))</f>
        <v>8022</v>
      </c>
      <c r="C24" s="49">
        <f ca="1">VLOOKUP(SMALL($AA$3:$AA$77,ROWS(C$3:C24)),$AA$3:$AD$77,4,0)</f>
        <v>3736</v>
      </c>
      <c r="D24" s="50">
        <f ca="1">AD24</f>
        <v>3736</v>
      </c>
      <c r="E24" s="95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34">
        <f ca="1">ROWS(AA$3:AA24)/10+RAND()</f>
        <v>2.5887830917469756</v>
      </c>
      <c r="AB24" s="26">
        <f ca="1">RAND()</f>
        <v>0.13573151070683964</v>
      </c>
      <c r="AC24" s="37">
        <f ca="1">MATCH(SMALL($AA$3:$AA$77,ROWS(AC$3:AC24)),$AA$3:$AA$77,0)</f>
        <v>22</v>
      </c>
      <c r="AD24" s="57">
        <f ca="1">ROUND(10*($AM$1+$AO$1*ROWS(AH$3:AH24))*(VLOOKUP(IF(MOD(ROWS(AH$3:AH24),$AL$7)&lt;&gt;0,MOD(ROWS(AH$3:AH24),$AL$7),$AL$7),$AL$3:$AM$6,2)+0.5*((RAND()-0.5))),0)</f>
        <v>3736</v>
      </c>
      <c r="AE24" s="37"/>
      <c r="AG24" s="26"/>
      <c r="AH24" s="26"/>
      <c r="AI24" s="96"/>
      <c r="AJ24" s="26"/>
      <c r="AK24" s="26"/>
    </row>
    <row r="25" spans="1:37" ht="16.5" x14ac:dyDescent="0.3">
      <c r="A25" s="6">
        <v>23</v>
      </c>
      <c r="B25" s="48">
        <f ca="1">INDEX($AD$3:$AD$77,RANK(AB25,$AB$3:$AB$77))</f>
        <v>805</v>
      </c>
      <c r="C25" s="49">
        <f ca="1">VLOOKUP(SMALL($AA$3:$AA$77,ROWS(C$3:C25)),$AA$3:$AD$77,4,0)</f>
        <v>4377</v>
      </c>
      <c r="D25" s="50">
        <f ca="1">AD25</f>
        <v>3562</v>
      </c>
      <c r="E25" s="95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34">
        <f ca="1">ROWS(AA$3:AA25)/10+RAND()</f>
        <v>2.951160191179067</v>
      </c>
      <c r="AB25" s="26">
        <f ca="1">RAND()</f>
        <v>0.98130872995401064</v>
      </c>
      <c r="AC25" s="37">
        <f ca="1">MATCH(SMALL($AA$3:$AA$77,ROWS(AC$3:AC25)),$AA$3:$AA$77,0)</f>
        <v>27</v>
      </c>
      <c r="AD25" s="57">
        <f ca="1">ROUND(10*($AM$1+$AO$1*ROWS(AH$3:AH25))*(VLOOKUP(IF(MOD(ROWS(AH$3:AH25),$AL$7)&lt;&gt;0,MOD(ROWS(AH$3:AH25),$AL$7),$AL$7),$AL$3:$AM$6,2)+0.5*((RAND()-0.5))),0)</f>
        <v>3562</v>
      </c>
      <c r="AE25" s="37"/>
      <c r="AG25" s="26"/>
      <c r="AH25" s="26"/>
      <c r="AI25" s="96"/>
      <c r="AJ25" s="26"/>
      <c r="AK25" s="26"/>
    </row>
    <row r="26" spans="1:37" ht="16.5" x14ac:dyDescent="0.3">
      <c r="A26" s="6">
        <v>24</v>
      </c>
      <c r="B26" s="48">
        <f ca="1">INDEX($AD$3:$AD$77,RANK(AB26,$AB$3:$AB$77))</f>
        <v>4412</v>
      </c>
      <c r="C26" s="49">
        <f ca="1">VLOOKUP(SMALL($AA$3:$AA$77,ROWS(C$3:C26)),$AA$3:$AD$77,4,0)</f>
        <v>2318</v>
      </c>
      <c r="D26" s="50">
        <f ca="1">AD26</f>
        <v>2995</v>
      </c>
      <c r="E26" s="9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34">
        <f ca="1">ROWS(AA$3:AA26)/10+RAND()</f>
        <v>2.9894776479536289</v>
      </c>
      <c r="AB26" s="26">
        <f ca="1">RAND()</f>
        <v>0.37403820429823675</v>
      </c>
      <c r="AC26" s="37">
        <f ca="1">MATCH(SMALL($AA$3:$AA$77,ROWS(AC$3:AC26)),$AA$3:$AA$77,0)</f>
        <v>18</v>
      </c>
      <c r="AD26" s="57">
        <f ca="1">ROUND(10*($AM$1+$AO$1*ROWS(AH$3:AH26))*(VLOOKUP(IF(MOD(ROWS(AH$3:AH26),$AL$7)&lt;&gt;0,MOD(ROWS(AH$3:AH26),$AL$7),$AL$7),$AL$3:$AM$6,2)+0.5*((RAND()-0.5))),0)</f>
        <v>2995</v>
      </c>
      <c r="AE26" s="37"/>
      <c r="AG26" s="26"/>
      <c r="AH26" s="26"/>
      <c r="AI26" s="96"/>
      <c r="AJ26" s="26"/>
      <c r="AK26" s="26"/>
    </row>
    <row r="27" spans="1:37" ht="16.5" x14ac:dyDescent="0.3">
      <c r="A27" s="6">
        <v>25</v>
      </c>
      <c r="B27" s="48">
        <f ca="1">INDEX($AD$3:$AD$77,RANK(AB27,$AB$3:$AB$77))</f>
        <v>906</v>
      </c>
      <c r="C27" s="49">
        <f ca="1">VLOOKUP(SMALL($AA$3:$AA$77,ROWS(C$3:C27)),$AA$3:$AD$77,4,0)</f>
        <v>3562</v>
      </c>
      <c r="D27" s="50">
        <f ca="1">AD27</f>
        <v>2892</v>
      </c>
      <c r="E27" s="95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Z27" s="68"/>
      <c r="AA27" s="34">
        <f ca="1">ROWS(AA$3:AA27)/10+RAND()</f>
        <v>2.5350378301429712</v>
      </c>
      <c r="AB27" s="26">
        <f ca="1">RAND()</f>
        <v>0.94569293296393131</v>
      </c>
      <c r="AC27" s="37">
        <f ca="1">MATCH(SMALL($AA$3:$AA$77,ROWS(AC$3:AC27)),$AA$3:$AA$77,0)</f>
        <v>23</v>
      </c>
      <c r="AD27" s="57">
        <f ca="1">ROUND(10*($AM$1+$AO$1*ROWS(AH$3:AH27))*(VLOOKUP(IF(MOD(ROWS(AH$3:AH27),$AL$7)&lt;&gt;0,MOD(ROWS(AH$3:AH27),$AL$7),$AL$7),$AL$3:$AM$6,2)+0.5*((RAND()-0.5))),0)</f>
        <v>2892</v>
      </c>
      <c r="AE27" s="37"/>
      <c r="AG27" s="26"/>
      <c r="AH27" s="26"/>
      <c r="AI27" s="96"/>
      <c r="AJ27" s="26"/>
      <c r="AK27" s="26"/>
    </row>
    <row r="28" spans="1:37" ht="16.5" x14ac:dyDescent="0.3">
      <c r="A28" s="6">
        <v>26</v>
      </c>
      <c r="B28" s="48">
        <f ca="1">INDEX($AD$3:$AD$77,RANK(AB28,$AB$3:$AB$77))</f>
        <v>2390</v>
      </c>
      <c r="C28" s="49">
        <f ca="1">VLOOKUP(SMALL($AA$3:$AA$77,ROWS(C$3:C28)),$AA$3:$AD$77,4,0)</f>
        <v>2995</v>
      </c>
      <c r="D28" s="50">
        <f ca="1">AD28</f>
        <v>3900</v>
      </c>
      <c r="E28" s="95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Z28" s="68"/>
      <c r="AA28" s="34">
        <f ca="1">ROWS(AA$3:AA28)/10+RAND()</f>
        <v>3.1955692193842857</v>
      </c>
      <c r="AB28" s="26">
        <f ca="1">RAND()</f>
        <v>0.50359519245555207</v>
      </c>
      <c r="AC28" s="37">
        <f ca="1">MATCH(SMALL($AA$3:$AA$77,ROWS(AC$3:AC28)),$AA$3:$AA$77,0)</f>
        <v>24</v>
      </c>
      <c r="AD28" s="57">
        <f ca="1">ROUND(10*($AM$1+$AO$1*ROWS(AH$3:AH28))*(VLOOKUP(IF(MOD(ROWS(AH$3:AH28),$AL$7)&lt;&gt;0,MOD(ROWS(AH$3:AH28),$AL$7),$AL$7),$AL$3:$AM$6,2)+0.5*((RAND()-0.5))),0)</f>
        <v>3900</v>
      </c>
      <c r="AE28" s="37"/>
      <c r="AG28" s="26"/>
      <c r="AH28" s="26"/>
      <c r="AI28" s="96"/>
      <c r="AJ28" s="26"/>
      <c r="AK28" s="26"/>
    </row>
    <row r="29" spans="1:37" ht="16.5" x14ac:dyDescent="0.3">
      <c r="A29" s="6">
        <v>27</v>
      </c>
      <c r="B29" s="48">
        <f ca="1">INDEX($AD$3:$AD$77,RANK(AB29,$AB$3:$AB$77))</f>
        <v>2359</v>
      </c>
      <c r="C29" s="49">
        <f ca="1">VLOOKUP(SMALL($AA$3:$AA$77,ROWS(C$3:C29)),$AA$3:$AD$77,4,0)</f>
        <v>3900</v>
      </c>
      <c r="D29" s="50">
        <f ca="1">AD29</f>
        <v>4377</v>
      </c>
      <c r="E29" s="95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Z29" s="68"/>
      <c r="AA29" s="34">
        <f ca="1">ROWS(AA$3:AA29)/10+RAND()</f>
        <v>2.7209664646009468</v>
      </c>
      <c r="AB29" s="26">
        <f ca="1">RAND()</f>
        <v>0.88789941029067909</v>
      </c>
      <c r="AC29" s="37">
        <f ca="1">MATCH(SMALL($AA$3:$AA$77,ROWS(AC$3:AC29)),$AA$3:$AA$77,0)</f>
        <v>26</v>
      </c>
      <c r="AD29" s="57">
        <f ca="1">ROUND(10*($AM$1+$AO$1*ROWS(AH$3:AH29))*(VLOOKUP(IF(MOD(ROWS(AH$3:AH29),$AL$7)&lt;&gt;0,MOD(ROWS(AH$3:AH29),$AL$7),$AL$7),$AL$3:$AM$6,2)+0.5*((RAND()-0.5))),0)</f>
        <v>4377</v>
      </c>
      <c r="AE29" s="37"/>
      <c r="AG29" s="26"/>
      <c r="AH29" s="26"/>
      <c r="AI29" s="96"/>
      <c r="AJ29" s="26"/>
      <c r="AK29" s="26"/>
    </row>
    <row r="30" spans="1:37" ht="16.5" x14ac:dyDescent="0.3">
      <c r="A30" s="6">
        <v>28</v>
      </c>
      <c r="B30" s="48">
        <f ca="1">INDEX($AD$3:$AD$77,RANK(AB30,$AB$3:$AB$77))</f>
        <v>962</v>
      </c>
      <c r="C30" s="49">
        <f ca="1">VLOOKUP(SMALL($AA$3:$AA$77,ROWS(C$3:C30)),$AA$3:$AD$77,4,0)</f>
        <v>2289</v>
      </c>
      <c r="D30" s="50">
        <f ca="1">AD30</f>
        <v>2289</v>
      </c>
      <c r="E30" s="95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Z30" s="68"/>
      <c r="AA30" s="34">
        <f ca="1">ROWS(AA$3:AA30)/10+RAND()</f>
        <v>3.2189485187782694</v>
      </c>
      <c r="AB30" s="26">
        <f ca="1">RAND()</f>
        <v>0.92676959438100859</v>
      </c>
      <c r="AC30" s="37">
        <f ca="1">MATCH(SMALL($AA$3:$AA$77,ROWS(AC$3:AC30)),$AA$3:$AA$77,0)</f>
        <v>28</v>
      </c>
      <c r="AD30" s="57">
        <f ca="1">ROUND(10*($AM$1+$AO$1*ROWS(AH$3:AH30))*(VLOOKUP(IF(MOD(ROWS(AH$3:AH30),$AL$7)&lt;&gt;0,MOD(ROWS(AH$3:AH30),$AL$7),$AL$7),$AL$3:$AM$6,2)+0.5*((RAND()-0.5))),0)</f>
        <v>2289</v>
      </c>
      <c r="AE30" s="37"/>
      <c r="AG30" s="26"/>
      <c r="AH30" s="26"/>
      <c r="AI30" s="96"/>
      <c r="AJ30" s="26"/>
      <c r="AK30" s="26"/>
    </row>
    <row r="31" spans="1:37" ht="16.5" x14ac:dyDescent="0.3">
      <c r="A31" s="6">
        <v>29</v>
      </c>
      <c r="B31" s="48">
        <f ca="1">INDEX($AD$3:$AD$77,RANK(AB31,$AB$3:$AB$77))</f>
        <v>2318</v>
      </c>
      <c r="C31" s="49">
        <f ca="1">VLOOKUP(SMALL($AA$3:$AA$77,ROWS(C$3:C31)),$AA$3:$AD$77,4,0)</f>
        <v>2924</v>
      </c>
      <c r="D31" s="50">
        <f ca="1">AD31</f>
        <v>2292</v>
      </c>
      <c r="E31" s="95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Z31" s="68"/>
      <c r="AA31" s="34">
        <f ca="1">ROWS(AA$3:AA31)/10+RAND()</f>
        <v>3.7623166668087791</v>
      </c>
      <c r="AB31" s="26">
        <f ca="1">RAND()</f>
        <v>0.77177095864614231</v>
      </c>
      <c r="AC31" s="37">
        <f ca="1">MATCH(SMALL($AA$3:$AA$77,ROWS(AC$3:AC31)),$AA$3:$AA$77,0)</f>
        <v>33</v>
      </c>
      <c r="AD31" s="57">
        <f ca="1">ROUND(10*($AM$1+$AO$1*ROWS(AH$3:AH31))*(VLOOKUP(IF(MOD(ROWS(AH$3:AH31),$AL$7)&lt;&gt;0,MOD(ROWS(AH$3:AH31),$AL$7),$AL$7),$AL$3:$AM$6,2)+0.5*((RAND()-0.5))),0)</f>
        <v>2292</v>
      </c>
      <c r="AE31" s="37"/>
      <c r="AG31" s="26"/>
      <c r="AH31" s="26"/>
      <c r="AI31" s="96"/>
      <c r="AJ31" s="26"/>
      <c r="AK31" s="26"/>
    </row>
    <row r="32" spans="1:37" ht="16.5" x14ac:dyDescent="0.3">
      <c r="A32" s="6">
        <v>30</v>
      </c>
      <c r="B32" s="48">
        <f ca="1">INDEX($AD$3:$AD$77,RANK(AB32,$AB$3:$AB$77))</f>
        <v>2510</v>
      </c>
      <c r="C32" s="49">
        <f ca="1">VLOOKUP(SMALL($AA$3:$AA$77,ROWS(C$3:C32)),$AA$3:$AD$77,4,0)</f>
        <v>4771</v>
      </c>
      <c r="D32" s="50">
        <f ca="1">AD32</f>
        <v>3463</v>
      </c>
      <c r="E32" s="95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34">
        <f ca="1">ROWS(AA$3:AA32)/10+RAND()</f>
        <v>3.5239923996034466</v>
      </c>
      <c r="AB32" s="26">
        <f ca="1">RAND()</f>
        <v>0.46099766538585596</v>
      </c>
      <c r="AC32" s="37">
        <f ca="1">MATCH(SMALL($AA$3:$AA$77,ROWS(AC$3:AC32)),$AA$3:$AA$77,0)</f>
        <v>34</v>
      </c>
      <c r="AD32" s="57">
        <f ca="1">ROUND(10*($AM$1+$AO$1*ROWS(AH$3:AH32))*(VLOOKUP(IF(MOD(ROWS(AH$3:AH32),$AL$7)&lt;&gt;0,MOD(ROWS(AH$3:AH32),$AL$7),$AL$7),$AL$3:$AM$6,2)+0.5*((RAND()-0.5))),0)</f>
        <v>3463</v>
      </c>
      <c r="AE32" s="37"/>
      <c r="AG32" s="26"/>
      <c r="AH32" s="26"/>
      <c r="AI32" s="96"/>
      <c r="AJ32" s="26"/>
      <c r="AK32" s="26"/>
    </row>
    <row r="33" spans="1:37" ht="16.5" x14ac:dyDescent="0.3">
      <c r="A33" s="6">
        <v>31</v>
      </c>
      <c r="B33" s="48">
        <f ca="1">INDEX($AD$3:$AD$77,RANK(AB33,$AB$3:$AB$77))</f>
        <v>2090</v>
      </c>
      <c r="C33" s="49">
        <f ca="1">VLOOKUP(SMALL($AA$3:$AA$77,ROWS(C$3:C33)),$AA$3:$AD$77,4,0)</f>
        <v>3463</v>
      </c>
      <c r="D33" s="50">
        <f ca="1">AD33</f>
        <v>4470</v>
      </c>
      <c r="E33" s="95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34">
        <f ca="1">ROWS(AA$3:AA33)/10+RAND()</f>
        <v>3.7874581730700019</v>
      </c>
      <c r="AB33" s="26">
        <f ca="1">RAND()</f>
        <v>0.7808575174235004</v>
      </c>
      <c r="AC33" s="37">
        <f ca="1">MATCH(SMALL($AA$3:$AA$77,ROWS(AC$3:AC33)),$AA$3:$AA$77,0)</f>
        <v>30</v>
      </c>
      <c r="AD33" s="57">
        <f ca="1">ROUND(10*($AM$1+$AO$1*ROWS(AH$3:AH33))*(VLOOKUP(IF(MOD(ROWS(AH$3:AH33),$AL$7)&lt;&gt;0,MOD(ROWS(AH$3:AH33),$AL$7),$AL$7),$AL$3:$AM$6,2)+0.5*((RAND()-0.5))),0)</f>
        <v>4470</v>
      </c>
      <c r="AE33" s="37"/>
      <c r="AG33" s="26"/>
      <c r="AH33" s="26"/>
      <c r="AI33" s="96"/>
      <c r="AJ33" s="26"/>
      <c r="AK33" s="26"/>
    </row>
    <row r="34" spans="1:37" ht="16.5" x14ac:dyDescent="0.3">
      <c r="A34" s="6">
        <v>32</v>
      </c>
      <c r="B34" s="48">
        <f ca="1">INDEX($AD$3:$AD$77,RANK(AB34,$AB$3:$AB$77))</f>
        <v>4771</v>
      </c>
      <c r="C34" s="49">
        <f ca="1">VLOOKUP(SMALL($AA$3:$AA$77,ROWS(C$3:C34)),$AA$3:$AD$77,4,0)</f>
        <v>2390</v>
      </c>
      <c r="D34" s="50">
        <f ca="1">AD34</f>
        <v>2957</v>
      </c>
      <c r="E34" s="95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34">
        <f ca="1">ROWS(AA$3:AA34)/10+RAND()</f>
        <v>4.1119181574118482</v>
      </c>
      <c r="AB34" s="26">
        <f ca="1">RAND()</f>
        <v>0.52194700494115875</v>
      </c>
      <c r="AC34" s="37">
        <f ca="1">MATCH(SMALL($AA$3:$AA$77,ROWS(AC$3:AC34)),$AA$3:$AA$77,0)</f>
        <v>36</v>
      </c>
      <c r="AD34" s="57">
        <f ca="1">ROUND(10*($AM$1+$AO$1*ROWS(AH$3:AH34))*(VLOOKUP(IF(MOD(ROWS(AH$3:AH34),$AL$7)&lt;&gt;0,MOD(ROWS(AH$3:AH34),$AL$7),$AL$7),$AL$3:$AM$6,2)+0.5*((RAND()-0.5))),0)</f>
        <v>2957</v>
      </c>
      <c r="AE34" s="37"/>
      <c r="AG34" s="26"/>
      <c r="AH34" s="26"/>
      <c r="AI34" s="96"/>
      <c r="AJ34" s="26"/>
      <c r="AK34" s="26"/>
    </row>
    <row r="35" spans="1:37" ht="16.5" x14ac:dyDescent="0.3">
      <c r="A35" s="6">
        <v>33</v>
      </c>
      <c r="B35" s="48">
        <f ca="1">INDEX($AD$3:$AD$77,RANK(AB35,$AB$3:$AB$77))</f>
        <v>6729</v>
      </c>
      <c r="C35" s="49">
        <f ca="1">VLOOKUP(SMALL($AA$3:$AA$77,ROWS(C$3:C35)),$AA$3:$AD$77,4,0)</f>
        <v>2292</v>
      </c>
      <c r="D35" s="50">
        <f ca="1">AD35</f>
        <v>2924</v>
      </c>
      <c r="E35" s="95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34">
        <f ca="1">ROWS(AA$3:AA35)/10+RAND()</f>
        <v>3.4860707322528293</v>
      </c>
      <c r="AB35" s="26">
        <f ca="1">RAND()</f>
        <v>0.2689907230333074</v>
      </c>
      <c r="AC35" s="37">
        <f ca="1">MATCH(SMALL($AA$3:$AA$77,ROWS(AC$3:AC35)),$AA$3:$AA$77,0)</f>
        <v>29</v>
      </c>
      <c r="AD35" s="57">
        <f ca="1">ROUND(10*($AM$1+$AO$1*ROWS(AH$3:AH35))*(VLOOKUP(IF(MOD(ROWS(AH$3:AH35),$AL$7)&lt;&gt;0,MOD(ROWS(AH$3:AH35),$AL$7),$AL$7),$AL$3:$AM$6,2)+0.5*((RAND()-0.5))),0)</f>
        <v>2924</v>
      </c>
      <c r="AE35" s="37"/>
      <c r="AG35" s="26"/>
      <c r="AH35" s="26"/>
      <c r="AI35" s="96"/>
      <c r="AJ35" s="26"/>
      <c r="AK35" s="26"/>
    </row>
    <row r="36" spans="1:37" ht="16.5" x14ac:dyDescent="0.3">
      <c r="A36" s="6">
        <v>34</v>
      </c>
      <c r="B36" s="48">
        <f ca="1">INDEX($AD$3:$AD$77,RANK(AB36,$AB$3:$AB$77))</f>
        <v>2292</v>
      </c>
      <c r="C36" s="49">
        <f ca="1">VLOOKUP(SMALL($AA$3:$AA$77,ROWS(C$3:C36)),$AA$3:$AD$77,4,0)</f>
        <v>3356</v>
      </c>
      <c r="D36" s="50">
        <f ca="1">AD36</f>
        <v>4771</v>
      </c>
      <c r="E36" s="95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34">
        <f ca="1">ROWS(AA$3:AA36)/10+RAND()</f>
        <v>3.5192420639238549</v>
      </c>
      <c r="AB36" s="26">
        <f ca="1">RAND()</f>
        <v>0.54355265190460711</v>
      </c>
      <c r="AC36" s="37">
        <f ca="1">MATCH(SMALL($AA$3:$AA$77,ROWS(AC$3:AC36)),$AA$3:$AA$77,0)</f>
        <v>35</v>
      </c>
      <c r="AD36" s="57">
        <f ca="1">ROUND(10*($AM$1+$AO$1*ROWS(AH$3:AH36))*(VLOOKUP(IF(MOD(ROWS(AH$3:AH36),$AL$7)&lt;&gt;0,MOD(ROWS(AH$3:AH36),$AL$7),$AL$7),$AL$3:$AM$6,2)+0.5*((RAND()-0.5))),0)</f>
        <v>4771</v>
      </c>
      <c r="AE36" s="37"/>
      <c r="AG36" s="26"/>
      <c r="AH36" s="26"/>
      <c r="AI36" s="96"/>
      <c r="AJ36" s="26"/>
      <c r="AK36" s="26"/>
    </row>
    <row r="37" spans="1:37" ht="16.5" x14ac:dyDescent="0.3">
      <c r="A37" s="6">
        <v>35</v>
      </c>
      <c r="B37" s="48">
        <f ca="1">INDEX($AD$3:$AD$77,RANK(AB37,$AB$3:$AB$77))</f>
        <v>5023</v>
      </c>
      <c r="C37" s="49">
        <f ca="1">VLOOKUP(SMALL($AA$3:$AA$77,ROWS(C$3:C37)),$AA$3:$AD$77,4,0)</f>
        <v>4470</v>
      </c>
      <c r="D37" s="50">
        <f ca="1">AD37</f>
        <v>3356</v>
      </c>
      <c r="E37" s="95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34">
        <f ca="1">ROWS(AA$3:AA37)/10+RAND()</f>
        <v>3.7723837225050092</v>
      </c>
      <c r="AB37" s="26">
        <f ca="1">RAND()</f>
        <v>0.49543990099081503</v>
      </c>
      <c r="AC37" s="37">
        <f ca="1">MATCH(SMALL($AA$3:$AA$77,ROWS(AC$3:AC37)),$AA$3:$AA$77,0)</f>
        <v>31</v>
      </c>
      <c r="AD37" s="57">
        <f ca="1">ROUND(10*($AM$1+$AO$1*ROWS(AH$3:AH37))*(VLOOKUP(IF(MOD(ROWS(AH$3:AH37),$AL$7)&lt;&gt;0,MOD(ROWS(AH$3:AH37),$AL$7),$AL$7),$AL$3:$AM$6,2)+0.5*((RAND()-0.5))),0)</f>
        <v>3356</v>
      </c>
      <c r="AE37" s="37"/>
      <c r="AG37" s="26"/>
      <c r="AH37" s="26"/>
      <c r="AI37" s="96"/>
      <c r="AJ37" s="26"/>
      <c r="AK37" s="26"/>
    </row>
    <row r="38" spans="1:37" ht="16.5" x14ac:dyDescent="0.3">
      <c r="A38" s="6">
        <v>36</v>
      </c>
      <c r="B38" s="48">
        <f ca="1">INDEX($AD$3:$AD$77,RANK(AB38,$AB$3:$AB$77))</f>
        <v>7610</v>
      </c>
      <c r="C38" s="49">
        <f ca="1">VLOOKUP(SMALL($AA$3:$AA$77,ROWS(C$3:C38)),$AA$3:$AD$77,4,0)</f>
        <v>2656</v>
      </c>
      <c r="D38" s="50">
        <f ca="1">AD38</f>
        <v>2390</v>
      </c>
      <c r="E38" s="95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34">
        <f ca="1">ROWS(AA$3:AA38)/10+RAND()</f>
        <v>3.7063318300508206</v>
      </c>
      <c r="AB38" s="26">
        <f ca="1">RAND()</f>
        <v>0.21603219138262131</v>
      </c>
      <c r="AC38" s="37">
        <f ca="1">MATCH(SMALL($AA$3:$AA$77,ROWS(AC$3:AC38)),$AA$3:$AA$77,0)</f>
        <v>37</v>
      </c>
      <c r="AD38" s="57">
        <f ca="1">ROUND(10*($AM$1+$AO$1*ROWS(AH$3:AH38))*(VLOOKUP(IF(MOD(ROWS(AH$3:AH38),$AL$7)&lt;&gt;0,MOD(ROWS(AH$3:AH38),$AL$7),$AL$7),$AL$3:$AM$6,2)+0.5*((RAND()-0.5))),0)</f>
        <v>2390</v>
      </c>
      <c r="AE38" s="37"/>
      <c r="AG38" s="26"/>
      <c r="AH38" s="26"/>
      <c r="AI38" s="96"/>
      <c r="AJ38" s="26"/>
      <c r="AK38" s="26"/>
    </row>
    <row r="39" spans="1:37" ht="16.5" x14ac:dyDescent="0.3">
      <c r="A39" s="6">
        <v>37</v>
      </c>
      <c r="B39" s="48">
        <f ca="1">INDEX($AD$3:$AD$77,RANK(AB39,$AB$3:$AB$77))</f>
        <v>7206</v>
      </c>
      <c r="C39" s="49">
        <f ca="1">VLOOKUP(SMALL($AA$3:$AA$77,ROWS(C$3:C39)),$AA$3:$AD$77,4,0)</f>
        <v>2957</v>
      </c>
      <c r="D39" s="50">
        <f ca="1">AD39</f>
        <v>2656</v>
      </c>
      <c r="E39" s="95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34">
        <f ca="1">ROWS(AA$3:AA39)/10+RAND()</f>
        <v>3.8005875567376215</v>
      </c>
      <c r="AB39" s="26">
        <f ca="1">RAND()</f>
        <v>8.5979159690740437E-2</v>
      </c>
      <c r="AC39" s="37">
        <f ca="1">MATCH(SMALL($AA$3:$AA$77,ROWS(AC$3:AC39)),$AA$3:$AA$77,0)</f>
        <v>32</v>
      </c>
      <c r="AD39" s="57">
        <f ca="1">ROUND(10*($AM$1+$AO$1*ROWS(AH$3:AH39))*(VLOOKUP(IF(MOD(ROWS(AH$3:AH39),$AL$7)&lt;&gt;0,MOD(ROWS(AH$3:AH39),$AL$7),$AL$7),$AL$3:$AM$6,2)+0.5*((RAND()-0.5))),0)</f>
        <v>2656</v>
      </c>
      <c r="AE39" s="37"/>
      <c r="AG39" s="26"/>
      <c r="AH39" s="26"/>
      <c r="AI39" s="96"/>
      <c r="AJ39" s="26"/>
      <c r="AK39" s="26"/>
    </row>
    <row r="40" spans="1:37" ht="16.5" x14ac:dyDescent="0.3">
      <c r="A40" s="6">
        <v>38</v>
      </c>
      <c r="B40" s="48">
        <f ca="1">INDEX($AD$3:$AD$77,RANK(AB40,$AB$3:$AB$77))</f>
        <v>2849</v>
      </c>
      <c r="C40" s="49">
        <f ca="1">VLOOKUP(SMALL($AA$3:$AA$77,ROWS(C$3:C40)),$AA$3:$AD$77,4,0)</f>
        <v>5109</v>
      </c>
      <c r="D40" s="50">
        <f ca="1">AD40</f>
        <v>5023</v>
      </c>
      <c r="E40" s="95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34">
        <f ca="1">ROWS(AA$3:AA40)/10+RAND()</f>
        <v>4.4812108264420853</v>
      </c>
      <c r="AB40" s="26">
        <f ca="1">RAND()</f>
        <v>0.74349778010663847</v>
      </c>
      <c r="AC40" s="37">
        <f ca="1">MATCH(SMALL($AA$3:$AA$77,ROWS(AC$3:AC40)),$AA$3:$AA$77,0)</f>
        <v>39</v>
      </c>
      <c r="AD40" s="57">
        <f ca="1">ROUND(10*($AM$1+$AO$1*ROWS(AH$3:AH40))*(VLOOKUP(IF(MOD(ROWS(AH$3:AH40),$AL$7)&lt;&gt;0,MOD(ROWS(AH$3:AH40),$AL$7),$AL$7),$AL$3:$AM$6,2)+0.5*((RAND()-0.5))),0)</f>
        <v>5023</v>
      </c>
      <c r="AE40" s="37"/>
      <c r="AG40" s="26"/>
      <c r="AH40" s="26"/>
      <c r="AI40" s="96"/>
      <c r="AJ40" s="26"/>
      <c r="AK40" s="26"/>
    </row>
    <row r="41" spans="1:37" ht="16.5" x14ac:dyDescent="0.3">
      <c r="A41" s="6">
        <v>39</v>
      </c>
      <c r="B41" s="48">
        <f ca="1">INDEX($AD$3:$AD$77,RANK(AB41,$AB$3:$AB$77))</f>
        <v>5585</v>
      </c>
      <c r="C41" s="49">
        <f ca="1">VLOOKUP(SMALL($AA$3:$AA$77,ROWS(C$3:C41)),$AA$3:$AD$77,4,0)</f>
        <v>2936</v>
      </c>
      <c r="D41" s="50">
        <f ca="1">AD41</f>
        <v>5109</v>
      </c>
      <c r="E41" s="95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34">
        <f ca="1">ROWS(AA$3:AA41)/10+RAND()</f>
        <v>4.2363542989625289</v>
      </c>
      <c r="AB41" s="26">
        <f ca="1">RAND()</f>
        <v>0.13211140764186302</v>
      </c>
      <c r="AC41" s="37">
        <f ca="1">MATCH(SMALL($AA$3:$AA$77,ROWS(AC$3:AC41)),$AA$3:$AA$77,0)</f>
        <v>44</v>
      </c>
      <c r="AD41" s="57">
        <f ca="1">ROUND(10*($AM$1+$AO$1*ROWS(AH$3:AH41))*(VLOOKUP(IF(MOD(ROWS(AH$3:AH41),$AL$7)&lt;&gt;0,MOD(ROWS(AH$3:AH41),$AL$7),$AL$7),$AL$3:$AM$6,2)+0.5*((RAND()-0.5))),0)</f>
        <v>5109</v>
      </c>
      <c r="AE41" s="37"/>
      <c r="AG41" s="26"/>
      <c r="AH41" s="26"/>
      <c r="AI41" s="96"/>
      <c r="AJ41" s="26"/>
      <c r="AK41" s="26"/>
    </row>
    <row r="42" spans="1:37" ht="16.5" x14ac:dyDescent="0.3">
      <c r="A42" s="6">
        <v>40</v>
      </c>
      <c r="B42" s="48">
        <f ca="1">INDEX($AD$3:$AD$77,RANK(AB42,$AB$3:$AB$77))</f>
        <v>3356</v>
      </c>
      <c r="C42" s="49">
        <f ca="1">VLOOKUP(SMALL($AA$3:$AA$77,ROWS(C$3:C42)),$AA$3:$AD$77,4,0)</f>
        <v>5023</v>
      </c>
      <c r="D42" s="50">
        <f ca="1">AD42</f>
        <v>3544</v>
      </c>
      <c r="E42" s="95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34">
        <f ca="1">ROWS(AA$3:AA42)/10+RAND()</f>
        <v>4.7450927377364858</v>
      </c>
      <c r="AB42" s="26">
        <f ca="1">RAND()</f>
        <v>0.51364044941929587</v>
      </c>
      <c r="AC42" s="37">
        <f ca="1">MATCH(SMALL($AA$3:$AA$77,ROWS(AC$3:AC42)),$AA$3:$AA$77,0)</f>
        <v>38</v>
      </c>
      <c r="AD42" s="57">
        <f ca="1">ROUND(10*($AM$1+$AO$1*ROWS(AH$3:AH42))*(VLOOKUP(IF(MOD(ROWS(AH$3:AH42),$AL$7)&lt;&gt;0,MOD(ROWS(AH$3:AH42),$AL$7),$AL$7),$AL$3:$AM$6,2)+0.5*((RAND()-0.5))),0)</f>
        <v>3544</v>
      </c>
      <c r="AE42" s="37"/>
      <c r="AG42" s="26"/>
      <c r="AH42" s="26"/>
      <c r="AI42" s="96"/>
      <c r="AJ42" s="26"/>
      <c r="AK42" s="26"/>
    </row>
    <row r="43" spans="1:37" ht="16.5" x14ac:dyDescent="0.3">
      <c r="A43" s="6">
        <v>41</v>
      </c>
      <c r="B43" s="48">
        <f ca="1">INDEX($AD$3:$AD$77,RANK(AB43,$AB$3:$AB$77))</f>
        <v>2272</v>
      </c>
      <c r="C43" s="49">
        <f ca="1">VLOOKUP(SMALL($AA$3:$AA$77,ROWS(C$3:C43)),$AA$3:$AD$77,4,0)</f>
        <v>3400</v>
      </c>
      <c r="D43" s="50">
        <f ca="1">AD43</f>
        <v>2510</v>
      </c>
      <c r="E43" s="95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34">
        <f ca="1">ROWS(AA$3:AA43)/10+RAND()</f>
        <v>5.0777939487902461</v>
      </c>
      <c r="AB43" s="26">
        <f ca="1">RAND()</f>
        <v>0.78836948345710645</v>
      </c>
      <c r="AC43" s="37">
        <f ca="1">MATCH(SMALL($AA$3:$AA$77,ROWS(AC$3:AC43)),$AA$3:$AA$77,0)</f>
        <v>45</v>
      </c>
      <c r="AD43" s="57">
        <f ca="1">ROUND(10*($AM$1+$AO$1*ROWS(AH$3:AH43))*(VLOOKUP(IF(MOD(ROWS(AH$3:AH43),$AL$7)&lt;&gt;0,MOD(ROWS(AH$3:AH43),$AL$7),$AL$7),$AL$3:$AM$6,2)+0.5*((RAND()-0.5))),0)</f>
        <v>2510</v>
      </c>
      <c r="AE43" s="37"/>
      <c r="AG43" s="26"/>
      <c r="AH43" s="26"/>
      <c r="AI43" s="96"/>
      <c r="AJ43" s="26"/>
      <c r="AK43" s="26"/>
    </row>
    <row r="44" spans="1:37" ht="16.5" x14ac:dyDescent="0.3">
      <c r="A44" s="6">
        <v>42</v>
      </c>
      <c r="B44" s="48">
        <f ca="1">INDEX($AD$3:$AD$77,RANK(AB44,$AB$3:$AB$77))</f>
        <v>1681</v>
      </c>
      <c r="C44" s="49">
        <f ca="1">VLOOKUP(SMALL($AA$3:$AA$77,ROWS(C$3:C44)),$AA$3:$AD$77,4,0)</f>
        <v>4308</v>
      </c>
      <c r="D44" s="50">
        <f ca="1">AD44</f>
        <v>4308</v>
      </c>
      <c r="E44" s="95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34">
        <f ca="1">ROWS(AA$3:AA44)/10+RAND()</f>
        <v>4.6787137661310174</v>
      </c>
      <c r="AB44" s="26">
        <f ca="1">RAND()</f>
        <v>0.83413909046319878</v>
      </c>
      <c r="AC44" s="37">
        <f ca="1">MATCH(SMALL($AA$3:$AA$77,ROWS(AC$3:AC44)),$AA$3:$AA$77,0)</f>
        <v>42</v>
      </c>
      <c r="AD44" s="57">
        <f ca="1">ROUND(10*($AM$1+$AO$1*ROWS(AH$3:AH44))*(VLOOKUP(IF(MOD(ROWS(AH$3:AH44),$AL$7)&lt;&gt;0,MOD(ROWS(AH$3:AH44),$AL$7),$AL$7),$AL$3:$AM$6,2)+0.5*((RAND()-0.5))),0)</f>
        <v>4308</v>
      </c>
      <c r="AE44" s="37"/>
      <c r="AG44" s="26"/>
      <c r="AH44" s="26"/>
      <c r="AI44" s="96"/>
      <c r="AJ44" s="26"/>
      <c r="AK44" s="26"/>
    </row>
    <row r="45" spans="1:37" ht="16.5" x14ac:dyDescent="0.3">
      <c r="A45" s="6">
        <v>43</v>
      </c>
      <c r="B45" s="48">
        <f ca="1">INDEX($AD$3:$AD$77,RANK(AB45,$AB$3:$AB$77))</f>
        <v>3562</v>
      </c>
      <c r="C45" s="49">
        <f ca="1">VLOOKUP(SMALL($AA$3:$AA$77,ROWS(C$3:C45)),$AA$3:$AD$77,4,0)</f>
        <v>3544</v>
      </c>
      <c r="D45" s="50">
        <f ca="1">AD45</f>
        <v>4412</v>
      </c>
      <c r="E45" s="9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34">
        <f ca="1">ROWS(AA$3:AA45)/10+RAND()</f>
        <v>5.1187826864889221</v>
      </c>
      <c r="AB45" s="26">
        <f ca="1">RAND()</f>
        <v>0.63815299725350849</v>
      </c>
      <c r="AC45" s="37">
        <f ca="1">MATCH(SMALL($AA$3:$AA$77,ROWS(AC$3:AC45)),$AA$3:$AA$77,0)</f>
        <v>40</v>
      </c>
      <c r="AD45" s="57">
        <f ca="1">ROUND(10*($AM$1+$AO$1*ROWS(AH$3:AH45))*(VLOOKUP(IF(MOD(ROWS(AH$3:AH45),$AL$7)&lt;&gt;0,MOD(ROWS(AH$3:AH45),$AL$7),$AL$7),$AL$3:$AM$6,2)+0.5*((RAND()-0.5))),0)</f>
        <v>4412</v>
      </c>
      <c r="AE45" s="37"/>
      <c r="AG45" s="26"/>
      <c r="AH45" s="26"/>
      <c r="AI45" s="96"/>
      <c r="AJ45" s="26"/>
      <c r="AK45" s="26"/>
    </row>
    <row r="46" spans="1:37" ht="16.5" x14ac:dyDescent="0.3">
      <c r="A46" s="6">
        <v>44</v>
      </c>
      <c r="B46" s="48">
        <f ca="1">INDEX($AD$3:$AD$77,RANK(AB46,$AB$3:$AB$77))</f>
        <v>4895</v>
      </c>
      <c r="C46" s="49">
        <f ca="1">VLOOKUP(SMALL($AA$3:$AA$77,ROWS(C$3:C46)),$AA$3:$AD$77,4,0)</f>
        <v>2510</v>
      </c>
      <c r="D46" s="50">
        <f ca="1">AD46</f>
        <v>2936</v>
      </c>
      <c r="E46" s="95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34">
        <f ca="1">ROWS(AA$3:AA46)/10+RAND()</f>
        <v>4.4440087731495073</v>
      </c>
      <c r="AB46" s="26">
        <f ca="1">RAND()</f>
        <v>0.15334053167664585</v>
      </c>
      <c r="AC46" s="37">
        <f ca="1">MATCH(SMALL($AA$3:$AA$77,ROWS(AC$3:AC46)),$AA$3:$AA$77,0)</f>
        <v>41</v>
      </c>
      <c r="AD46" s="57">
        <f ca="1">ROUND(10*($AM$1+$AO$1*ROWS(AH$3:AH46))*(VLOOKUP(IF(MOD(ROWS(AH$3:AH46),$AL$7)&lt;&gt;0,MOD(ROWS(AH$3:AH46),$AL$7),$AL$7),$AL$3:$AM$6,2)+0.5*((RAND()-0.5))),0)</f>
        <v>2936</v>
      </c>
      <c r="AE46" s="37"/>
      <c r="AG46" s="26"/>
      <c r="AH46" s="26"/>
      <c r="AI46" s="96"/>
      <c r="AJ46" s="26"/>
      <c r="AK46" s="26"/>
    </row>
    <row r="47" spans="1:37" ht="16.5" x14ac:dyDescent="0.3">
      <c r="A47" s="6">
        <v>45</v>
      </c>
      <c r="B47" s="48">
        <f ca="1">INDEX($AD$3:$AD$77,RANK(AB47,$AB$3:$AB$77))</f>
        <v>5282</v>
      </c>
      <c r="C47" s="49">
        <f ca="1">VLOOKUP(SMALL($AA$3:$AA$77,ROWS(C$3:C47)),$AA$3:$AD$77,4,0)</f>
        <v>4412</v>
      </c>
      <c r="D47" s="50">
        <f ca="1">AD47</f>
        <v>3400</v>
      </c>
      <c r="E47" s="95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34">
        <f ca="1">ROWS(AA$3:AA47)/10+RAND()</f>
        <v>4.5425365613813353</v>
      </c>
      <c r="AB47" s="26">
        <f ca="1">RAND()</f>
        <v>0.1146352279489482</v>
      </c>
      <c r="AC47" s="37">
        <f ca="1">MATCH(SMALL($AA$3:$AA$77,ROWS(AC$3:AC47)),$AA$3:$AA$77,0)</f>
        <v>43</v>
      </c>
      <c r="AD47" s="57">
        <f ca="1">ROUND(10*($AM$1+$AO$1*ROWS(AH$3:AH47))*(VLOOKUP(IF(MOD(ROWS(AH$3:AH47),$AL$7)&lt;&gt;0,MOD(ROWS(AH$3:AH47),$AL$7),$AL$7),$AL$3:$AM$6,2)+0.5*((RAND()-0.5))),0)</f>
        <v>3400</v>
      </c>
      <c r="AE47" s="37"/>
      <c r="AG47" s="26"/>
      <c r="AH47" s="26"/>
      <c r="AI47" s="96"/>
      <c r="AJ47" s="26"/>
      <c r="AK47" s="26"/>
    </row>
    <row r="48" spans="1:37" ht="16.5" x14ac:dyDescent="0.3">
      <c r="A48" s="6">
        <v>46</v>
      </c>
      <c r="B48" s="48">
        <f ca="1">INDEX($AD$3:$AD$77,RANK(AB48,$AB$3:$AB$77))</f>
        <v>5109</v>
      </c>
      <c r="C48" s="49">
        <f ca="1">VLOOKUP(SMALL($AA$3:$AA$77,ROWS(C$3:C48)),$AA$3:$AD$77,4,0)</f>
        <v>4066</v>
      </c>
      <c r="D48" s="50">
        <f ca="1">AD48</f>
        <v>4875</v>
      </c>
      <c r="E48" s="95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34">
        <f ca="1">ROWS(AA$3:AA48)/10+RAND()</f>
        <v>5.4093373072701176</v>
      </c>
      <c r="AB48" s="26">
        <f ca="1">RAND()</f>
        <v>0.48415519759440151</v>
      </c>
      <c r="AC48" s="37">
        <f ca="1">MATCH(SMALL($AA$3:$AA$77,ROWS(AC$3:AC48)),$AA$3:$AA$77,0)</f>
        <v>49</v>
      </c>
      <c r="AD48" s="57">
        <f ca="1">ROUND(10*($AM$1+$AO$1*ROWS(AH$3:AH48))*(VLOOKUP(IF(MOD(ROWS(AH$3:AH48),$AL$7)&lt;&gt;0,MOD(ROWS(AH$3:AH48),$AL$7),$AL$7),$AL$3:$AM$6,2)+0.5*((RAND()-0.5))),0)</f>
        <v>4875</v>
      </c>
      <c r="AE48" s="37"/>
      <c r="AG48" s="26"/>
      <c r="AH48" s="26"/>
      <c r="AI48" s="96"/>
      <c r="AJ48" s="26"/>
      <c r="AK48" s="26"/>
    </row>
    <row r="49" spans="1:37" ht="16.5" x14ac:dyDescent="0.3">
      <c r="A49" s="6">
        <v>47</v>
      </c>
      <c r="B49" s="48">
        <f ca="1">INDEX($AD$3:$AD$77,RANK(AB49,$AB$3:$AB$77))</f>
        <v>4377</v>
      </c>
      <c r="C49" s="49">
        <f ca="1">VLOOKUP(SMALL($AA$3:$AA$77,ROWS(C$3:C49)),$AA$3:$AD$77,4,0)</f>
        <v>4832</v>
      </c>
      <c r="D49" s="50">
        <f ca="1">AD49</f>
        <v>5667</v>
      </c>
      <c r="E49" s="95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34">
        <f ca="1">ROWS(AA$3:AA49)/10+RAND()</f>
        <v>5.6614980788193927</v>
      </c>
      <c r="AB49" s="26">
        <f ca="1">RAND()</f>
        <v>0.57813909603666613</v>
      </c>
      <c r="AC49" s="37">
        <f ca="1">MATCH(SMALL($AA$3:$AA$77,ROWS(AC$3:AC49)),$AA$3:$AA$77,0)</f>
        <v>51</v>
      </c>
      <c r="AD49" s="57">
        <f ca="1">ROUND(10*($AM$1+$AO$1*ROWS(AH$3:AH49))*(VLOOKUP(IF(MOD(ROWS(AH$3:AH49),$AL$7)&lt;&gt;0,MOD(ROWS(AH$3:AH49),$AL$7),$AL$7),$AL$3:$AM$6,2)+0.5*((RAND()-0.5))),0)</f>
        <v>5667</v>
      </c>
      <c r="AE49" s="37"/>
      <c r="AG49" s="26"/>
      <c r="AH49" s="26"/>
      <c r="AI49" s="96"/>
      <c r="AJ49" s="26"/>
      <c r="AK49" s="26"/>
    </row>
    <row r="50" spans="1:37" ht="16.5" x14ac:dyDescent="0.3">
      <c r="A50" s="6">
        <v>48</v>
      </c>
      <c r="B50" s="48">
        <f ca="1">INDEX($AD$3:$AD$77,RANK(AB50,$AB$3:$AB$77))</f>
        <v>3544</v>
      </c>
      <c r="C50" s="49">
        <f ca="1">VLOOKUP(SMALL($AA$3:$AA$77,ROWS(C$3:C50)),$AA$3:$AD$77,4,0)</f>
        <v>4875</v>
      </c>
      <c r="D50" s="50">
        <f ca="1">AD50</f>
        <v>2576</v>
      </c>
      <c r="E50" s="95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34">
        <f ca="1">ROWS(AA$3:AA50)/10+RAND()</f>
        <v>5.7136958306161878</v>
      </c>
      <c r="AB50" s="26">
        <f ca="1">RAND()</f>
        <v>0.47448436009238526</v>
      </c>
      <c r="AC50" s="37">
        <f ca="1">MATCH(SMALL($AA$3:$AA$77,ROWS(AC$3:AC50)),$AA$3:$AA$77,0)</f>
        <v>46</v>
      </c>
      <c r="AD50" s="57">
        <f ca="1">ROUND(10*($AM$1+$AO$1*ROWS(AH$3:AH50))*(VLOOKUP(IF(MOD(ROWS(AH$3:AH50),$AL$7)&lt;&gt;0,MOD(ROWS(AH$3:AH50),$AL$7),$AL$7),$AL$3:$AM$6,2)+0.5*((RAND()-0.5))),0)</f>
        <v>2576</v>
      </c>
      <c r="AE50" s="37"/>
      <c r="AG50" s="26"/>
      <c r="AH50" s="26"/>
      <c r="AI50" s="96"/>
      <c r="AJ50" s="26"/>
      <c r="AK50" s="26"/>
    </row>
    <row r="51" spans="1:37" ht="16.5" x14ac:dyDescent="0.3">
      <c r="A51" s="6">
        <v>49</v>
      </c>
      <c r="B51" s="48">
        <f ca="1">INDEX($AD$3:$AD$77,RANK(AB51,$AB$3:$AB$77))</f>
        <v>2066</v>
      </c>
      <c r="C51" s="49">
        <f ca="1">VLOOKUP(SMALL($AA$3:$AA$77,ROWS(C$3:C51)),$AA$3:$AD$77,4,0)</f>
        <v>5667</v>
      </c>
      <c r="D51" s="50">
        <f ca="1">AD51</f>
        <v>4066</v>
      </c>
      <c r="E51" s="95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34">
        <f ca="1">ROWS(AA$3:AA51)/10+RAND()</f>
        <v>5.2088953137061846</v>
      </c>
      <c r="AB51" s="26">
        <f ca="1">RAND()</f>
        <v>0.93818222133278673</v>
      </c>
      <c r="AC51" s="37">
        <f ca="1">MATCH(SMALL($AA$3:$AA$77,ROWS(AC$3:AC51)),$AA$3:$AA$77,0)</f>
        <v>47</v>
      </c>
      <c r="AD51" s="57">
        <f ca="1">ROUND(10*($AM$1+$AO$1*ROWS(AH$3:AH51))*(VLOOKUP(IF(MOD(ROWS(AH$3:AH51),$AL$7)&lt;&gt;0,MOD(ROWS(AH$3:AH51),$AL$7),$AL$7),$AL$3:$AM$6,2)+0.5*((RAND()-0.5))),0)</f>
        <v>4066</v>
      </c>
      <c r="AE51" s="37"/>
      <c r="AG51" s="26"/>
      <c r="AH51" s="26"/>
      <c r="AI51" s="96"/>
      <c r="AJ51" s="26"/>
      <c r="AK51" s="26"/>
    </row>
    <row r="52" spans="1:37" ht="16.5" x14ac:dyDescent="0.3">
      <c r="A52" s="6">
        <v>50</v>
      </c>
      <c r="B52" s="48">
        <f ca="1">INDEX($AD$3:$AD$77,RANK(AB52,$AB$3:$AB$77))</f>
        <v>5053</v>
      </c>
      <c r="C52" s="49">
        <f ca="1">VLOOKUP(SMALL($AA$3:$AA$77,ROWS(C$3:C52)),$AA$3:$AD$77,4,0)</f>
        <v>6729</v>
      </c>
      <c r="D52" s="50">
        <f ca="1">AD52</f>
        <v>5108</v>
      </c>
      <c r="E52" s="95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34">
        <f ca="1">ROWS(AA$3:AA52)/10+RAND()</f>
        <v>5.751424375508825</v>
      </c>
      <c r="AB52" s="26">
        <f ca="1">RAND()</f>
        <v>0.23658699800062266</v>
      </c>
      <c r="AC52" s="37">
        <f ca="1">MATCH(SMALL($AA$3:$AA$77,ROWS(AC$3:AC52)),$AA$3:$AA$77,0)</f>
        <v>55</v>
      </c>
      <c r="AD52" s="57">
        <f ca="1">ROUND(10*($AM$1+$AO$1*ROWS(AH$3:AH52))*(VLOOKUP(IF(MOD(ROWS(AH$3:AH52),$AL$7)&lt;&gt;0,MOD(ROWS(AH$3:AH52),$AL$7),$AL$7),$AL$3:$AM$6,2)+0.5*((RAND()-0.5))),0)</f>
        <v>5108</v>
      </c>
      <c r="AE52" s="37"/>
      <c r="AG52" s="26"/>
      <c r="AH52" s="26"/>
      <c r="AI52" s="96"/>
      <c r="AJ52" s="26"/>
      <c r="AK52" s="26"/>
    </row>
    <row r="53" spans="1:37" ht="16.5" x14ac:dyDescent="0.3">
      <c r="A53" s="6">
        <v>51</v>
      </c>
      <c r="B53" s="48">
        <f ca="1">INDEX($AD$3:$AD$77,RANK(AB53,$AB$3:$AB$77))</f>
        <v>3946</v>
      </c>
      <c r="C53" s="49">
        <f ca="1">VLOOKUP(SMALL($AA$3:$AA$77,ROWS(C$3:C53)),$AA$3:$AD$77,4,0)</f>
        <v>2576</v>
      </c>
      <c r="D53" s="50">
        <f ca="1">AD53</f>
        <v>4832</v>
      </c>
      <c r="E53" s="95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34">
        <f ca="1">ROWS(AA$3:AA53)/10+RAND()</f>
        <v>5.3767490839205525</v>
      </c>
      <c r="AB53" s="26">
        <f ca="1">RAND()</f>
        <v>0.26022860019402416</v>
      </c>
      <c r="AC53" s="37">
        <f ca="1">MATCH(SMALL($AA$3:$AA$77,ROWS(AC$3:AC53)),$AA$3:$AA$77,0)</f>
        <v>48</v>
      </c>
      <c r="AD53" s="57">
        <f ca="1">ROUND(10*($AM$1+$AO$1*ROWS(AH$3:AH53))*(VLOOKUP(IF(MOD(ROWS(AH$3:AH53),$AL$7)&lt;&gt;0,MOD(ROWS(AH$3:AH53),$AL$7),$AL$7),$AL$3:$AM$6,2)+0.5*((RAND()-0.5))),0)</f>
        <v>4832</v>
      </c>
      <c r="AE53" s="37"/>
      <c r="AG53" s="26"/>
      <c r="AH53" s="26"/>
      <c r="AI53" s="96"/>
      <c r="AJ53" s="26"/>
      <c r="AK53" s="26"/>
    </row>
    <row r="54" spans="1:37" ht="16.5" x14ac:dyDescent="0.3">
      <c r="A54" s="6">
        <v>52</v>
      </c>
      <c r="B54" s="48">
        <f ca="1">INDEX($AD$3:$AD$77,RANK(AB54,$AB$3:$AB$77))</f>
        <v>2503</v>
      </c>
      <c r="C54" s="49">
        <f ca="1">VLOOKUP(SMALL($AA$3:$AA$77,ROWS(C$3:C54)),$AA$3:$AD$77,4,0)</f>
        <v>3946</v>
      </c>
      <c r="D54" s="50">
        <f ca="1">AD54</f>
        <v>3341</v>
      </c>
      <c r="E54" s="95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34">
        <f ca="1">ROWS(AA$3:AA54)/10+RAND()</f>
        <v>5.8532981960054533</v>
      </c>
      <c r="AB54" s="26">
        <f ca="1">RAND()</f>
        <v>0.70684753374783527</v>
      </c>
      <c r="AC54" s="37">
        <f ca="1">MATCH(SMALL($AA$3:$AA$77,ROWS(AC$3:AC54)),$AA$3:$AA$77,0)</f>
        <v>57</v>
      </c>
      <c r="AD54" s="57">
        <f ca="1">ROUND(10*($AM$1+$AO$1*ROWS(AH$3:AH54))*(VLOOKUP(IF(MOD(ROWS(AH$3:AH54),$AL$7)&lt;&gt;0,MOD(ROWS(AH$3:AH54),$AL$7),$AL$7),$AL$3:$AM$6,2)+0.5*((RAND()-0.5))),0)</f>
        <v>3341</v>
      </c>
      <c r="AE54" s="37"/>
      <c r="AG54" s="26"/>
      <c r="AH54" s="26"/>
      <c r="AI54" s="96"/>
      <c r="AJ54" s="26"/>
      <c r="AK54" s="26"/>
    </row>
    <row r="55" spans="1:37" ht="16.5" x14ac:dyDescent="0.3">
      <c r="A55" s="6">
        <v>53</v>
      </c>
      <c r="B55" s="48">
        <f ca="1">INDEX($AD$3:$AD$77,RANK(AB55,$AB$3:$AB$77))</f>
        <v>5108</v>
      </c>
      <c r="C55" s="49">
        <f ca="1">VLOOKUP(SMALL($AA$3:$AA$77,ROWS(C$3:C55)),$AA$3:$AD$77,4,0)</f>
        <v>5108</v>
      </c>
      <c r="D55" s="50">
        <f ca="1">AD55</f>
        <v>4301</v>
      </c>
      <c r="E55" s="95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34">
        <f ca="1">ROWS(AA$3:AA55)/10+RAND()</f>
        <v>5.8295067141233829</v>
      </c>
      <c r="AB55" s="26">
        <f ca="1">RAND()</f>
        <v>0.31101988828668725</v>
      </c>
      <c r="AC55" s="37">
        <f ca="1">MATCH(SMALL($AA$3:$AA$77,ROWS(AC$3:AC55)),$AA$3:$AA$77,0)</f>
        <v>50</v>
      </c>
      <c r="AD55" s="57">
        <f ca="1">ROUND(10*($AM$1+$AO$1*ROWS(AH$3:AH55))*(VLOOKUP(IF(MOD(ROWS(AH$3:AH55),$AL$7)&lt;&gt;0,MOD(ROWS(AH$3:AH55),$AL$7),$AL$7),$AL$3:$AM$6,2)+0.5*((RAND()-0.5))),0)</f>
        <v>4301</v>
      </c>
      <c r="AE55" s="37"/>
      <c r="AG55" s="26"/>
      <c r="AH55" s="26"/>
      <c r="AI55" s="96"/>
      <c r="AJ55" s="26"/>
      <c r="AK55" s="26"/>
    </row>
    <row r="56" spans="1:37" ht="16.5" x14ac:dyDescent="0.3">
      <c r="A56" s="6">
        <v>54</v>
      </c>
      <c r="B56" s="48">
        <f ca="1">INDEX($AD$3:$AD$77,RANK(AB56,$AB$3:$AB$77))</f>
        <v>1467</v>
      </c>
      <c r="C56" s="49">
        <f ca="1">VLOOKUP(SMALL($AA$3:$AA$77,ROWS(C$3:C56)),$AA$3:$AD$77,4,0)</f>
        <v>4301</v>
      </c>
      <c r="D56" s="50">
        <f ca="1">AD56</f>
        <v>4438</v>
      </c>
      <c r="E56" s="95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34">
        <f ca="1">ROWS(AA$3:AA56)/10+RAND()</f>
        <v>5.9413397802469543</v>
      </c>
      <c r="AB56" s="26">
        <f ca="1">RAND()</f>
        <v>0.78828840133509126</v>
      </c>
      <c r="AC56" s="37">
        <f ca="1">MATCH(SMALL($AA$3:$AA$77,ROWS(AC$3:AC56)),$AA$3:$AA$77,0)</f>
        <v>53</v>
      </c>
      <c r="AD56" s="57">
        <f ca="1">ROUND(10*($AM$1+$AO$1*ROWS(AH$3:AH56))*(VLOOKUP(IF(MOD(ROWS(AH$3:AH56),$AL$7)&lt;&gt;0,MOD(ROWS(AH$3:AH56),$AL$7),$AL$7),$AL$3:$AM$6,2)+0.5*((RAND()-0.5))),0)</f>
        <v>4438</v>
      </c>
      <c r="AE56" s="37"/>
      <c r="AG56" s="26"/>
      <c r="AH56" s="26"/>
      <c r="AI56" s="96"/>
      <c r="AJ56" s="26"/>
      <c r="AK56" s="26"/>
    </row>
    <row r="57" spans="1:37" ht="16.5" x14ac:dyDescent="0.3">
      <c r="A57" s="6">
        <v>55</v>
      </c>
      <c r="B57" s="48">
        <f ca="1">INDEX($AD$3:$AD$77,RANK(AB57,$AB$3:$AB$77))</f>
        <v>3463</v>
      </c>
      <c r="C57" s="49">
        <f ca="1">VLOOKUP(SMALL($AA$3:$AA$77,ROWS(C$3:C57)),$AA$3:$AD$77,4,0)</f>
        <v>3341</v>
      </c>
      <c r="D57" s="50">
        <f ca="1">AD57</f>
        <v>6729</v>
      </c>
      <c r="E57" s="95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34">
        <f ca="1">ROWS(AA$3:AA57)/10+RAND()</f>
        <v>5.6678018840141826</v>
      </c>
      <c r="AB57" s="26">
        <f ca="1">RAND()</f>
        <v>0.53493076181508636</v>
      </c>
      <c r="AC57" s="37">
        <f ca="1">MATCH(SMALL($AA$3:$AA$77,ROWS(AC$3:AC57)),$AA$3:$AA$77,0)</f>
        <v>52</v>
      </c>
      <c r="AD57" s="57">
        <f ca="1">ROUND(10*($AM$1+$AO$1*ROWS(AH$3:AH57))*(VLOOKUP(IF(MOD(ROWS(AH$3:AH57),$AL$7)&lt;&gt;0,MOD(ROWS(AH$3:AH57),$AL$7),$AL$7),$AL$3:$AM$6,2)+0.5*((RAND()-0.5))),0)</f>
        <v>6729</v>
      </c>
      <c r="AE57" s="37"/>
      <c r="AG57" s="26"/>
      <c r="AH57" s="26"/>
      <c r="AI57" s="96"/>
      <c r="AJ57" s="26"/>
      <c r="AK57" s="26"/>
    </row>
    <row r="58" spans="1:37" ht="16.5" x14ac:dyDescent="0.3">
      <c r="A58" s="6">
        <v>56</v>
      </c>
      <c r="B58" s="48">
        <f ca="1">INDEX($AD$3:$AD$77,RANK(AB58,$AB$3:$AB$77))</f>
        <v>1337</v>
      </c>
      <c r="C58" s="49">
        <f ca="1">VLOOKUP(SMALL($AA$3:$AA$77,ROWS(C$3:C58)),$AA$3:$AD$77,4,0)</f>
        <v>3429</v>
      </c>
      <c r="D58" s="50">
        <f ca="1">AD58</f>
        <v>3429</v>
      </c>
      <c r="E58" s="81"/>
      <c r="AA58" s="34">
        <f ca="1">ROWS(AA$3:AA58)/10+RAND()</f>
        <v>5.8784700123504745</v>
      </c>
      <c r="AB58" s="26">
        <f ca="1">RAND()</f>
        <v>0.96494396818531947</v>
      </c>
      <c r="AC58" s="37">
        <f ca="1">MATCH(SMALL($AA$3:$AA$77,ROWS(AC$3:AC58)),$AA$3:$AA$77,0)</f>
        <v>56</v>
      </c>
      <c r="AD58" s="57">
        <f ca="1">ROUND(10*($AM$1+$AO$1*ROWS(AH$3:AH58))*(VLOOKUP(IF(MOD(ROWS(AH$3:AH58),$AL$7)&lt;&gt;0,MOD(ROWS(AH$3:AH58),$AL$7),$AL$7),$AL$3:$AM$6,2)+0.5*((RAND()-0.5))),0)</f>
        <v>3429</v>
      </c>
      <c r="AE58" s="37"/>
      <c r="AG58" s="26"/>
      <c r="AH58" s="26"/>
      <c r="AI58" s="96"/>
      <c r="AJ58" s="26"/>
      <c r="AK58" s="26"/>
    </row>
    <row r="59" spans="1:37" ht="16.5" x14ac:dyDescent="0.3">
      <c r="A59" s="6">
        <v>57</v>
      </c>
      <c r="B59" s="48">
        <f ca="1">INDEX($AD$3:$AD$77,RANK(AB59,$AB$3:$AB$77))</f>
        <v>4875</v>
      </c>
      <c r="C59" s="49">
        <f ca="1">VLOOKUP(SMALL($AA$3:$AA$77,ROWS(C$3:C59)),$AA$3:$AD$77,4,0)</f>
        <v>4438</v>
      </c>
      <c r="D59" s="50">
        <f ca="1">AD59</f>
        <v>3946</v>
      </c>
      <c r="E59" s="81"/>
      <c r="AA59" s="34">
        <f ca="1">ROWS(AA$3:AA59)/10+RAND()</f>
        <v>5.7448140925722511</v>
      </c>
      <c r="AB59" s="26">
        <f ca="1">RAND()</f>
        <v>0.33527864576025213</v>
      </c>
      <c r="AC59" s="37">
        <f ca="1">MATCH(SMALL($AA$3:$AA$77,ROWS(AC$3:AC59)),$AA$3:$AA$77,0)</f>
        <v>54</v>
      </c>
      <c r="AD59" s="57">
        <f ca="1">ROUND(10*($AM$1+$AO$1*ROWS(AH$3:AH59))*(VLOOKUP(IF(MOD(ROWS(AH$3:AH59),$AL$7)&lt;&gt;0,MOD(ROWS(AH$3:AH59),$AL$7),$AL$7),$AL$3:$AM$6,2)+0.5*((RAND()-0.5))),0)</f>
        <v>3946</v>
      </c>
      <c r="AE59" s="37"/>
      <c r="AG59" s="26"/>
      <c r="AH59" s="26"/>
      <c r="AI59" s="96"/>
      <c r="AJ59" s="26"/>
      <c r="AK59" s="26"/>
    </row>
    <row r="60" spans="1:37" ht="16.5" x14ac:dyDescent="0.3">
      <c r="A60" s="6">
        <v>58</v>
      </c>
      <c r="B60" s="48">
        <f ca="1">INDEX($AD$3:$AD$77,RANK(AB60,$AB$3:$AB$77))</f>
        <v>4066</v>
      </c>
      <c r="C60" s="49">
        <f ca="1">VLOOKUP(SMALL($AA$3:$AA$77,ROWS(C$3:C60)),$AA$3:$AD$77,4,0)</f>
        <v>6887</v>
      </c>
      <c r="D60" s="50">
        <f ca="1">AD60</f>
        <v>7290</v>
      </c>
      <c r="E60" s="81"/>
      <c r="AA60" s="34">
        <f ca="1">ROWS(AA$3:AA60)/10+RAND()</f>
        <v>6.3722919556436652</v>
      </c>
      <c r="AB60" s="26">
        <f ca="1">RAND()</f>
        <v>0.31912394086100504</v>
      </c>
      <c r="AC60" s="37">
        <f ca="1">MATCH(SMALL($AA$3:$AA$77,ROWS(AC$3:AC60)),$AA$3:$AA$77,0)</f>
        <v>59</v>
      </c>
      <c r="AD60" s="57">
        <f ca="1">ROUND(10*($AM$1+$AO$1*ROWS(AH$3:AH60))*(VLOOKUP(IF(MOD(ROWS(AH$3:AH60),$AL$7)&lt;&gt;0,MOD(ROWS(AH$3:AH60),$AL$7),$AL$7),$AL$3:$AM$6,2)+0.5*((RAND()-0.5))),0)</f>
        <v>7290</v>
      </c>
      <c r="AE60" s="37"/>
      <c r="AG60" s="26"/>
      <c r="AH60" s="26"/>
      <c r="AI60" s="96"/>
      <c r="AJ60" s="26"/>
      <c r="AK60" s="26"/>
    </row>
    <row r="61" spans="1:37" ht="16.5" x14ac:dyDescent="0.3">
      <c r="A61" s="6">
        <v>59</v>
      </c>
      <c r="B61" s="48">
        <f ca="1">INDEX($AD$3:$AD$77,RANK(AB61,$AB$3:$AB$77))</f>
        <v>5667</v>
      </c>
      <c r="C61" s="49">
        <f ca="1">VLOOKUP(SMALL($AA$3:$AA$77,ROWS(C$3:C61)),$AA$3:$AD$77,4,0)</f>
        <v>7290</v>
      </c>
      <c r="D61" s="50">
        <f ca="1">AD61</f>
        <v>6887</v>
      </c>
      <c r="E61" s="81"/>
      <c r="AA61" s="34">
        <f ca="1">ROWS(AA$3:AA61)/10+RAND()</f>
        <v>6.0025552823347219</v>
      </c>
      <c r="AB61" s="26">
        <f ca="1">RAND()</f>
        <v>0.33052561468013164</v>
      </c>
      <c r="AC61" s="37">
        <f ca="1">MATCH(SMALL($AA$3:$AA$77,ROWS(AC$3:AC61)),$AA$3:$AA$77,0)</f>
        <v>58</v>
      </c>
      <c r="AD61" s="57">
        <f ca="1">ROUND(10*($AM$1+$AO$1*ROWS(AH$3:AH61))*(VLOOKUP(IF(MOD(ROWS(AH$3:AH61),$AL$7)&lt;&gt;0,MOD(ROWS(AH$3:AH61),$AL$7),$AL$7),$AL$3:$AM$6,2)+0.5*((RAND()-0.5))),0)</f>
        <v>6887</v>
      </c>
      <c r="AE61" s="37"/>
      <c r="AG61" s="26"/>
      <c r="AH61" s="26"/>
      <c r="AI61" s="96"/>
      <c r="AJ61" s="26"/>
      <c r="AK61" s="26"/>
    </row>
    <row r="62" spans="1:37" ht="16.5" x14ac:dyDescent="0.3">
      <c r="A62" s="6">
        <v>60</v>
      </c>
      <c r="B62" s="48">
        <f ca="1">INDEX($AD$3:$AD$77,RANK(AB62,$AB$3:$AB$77))</f>
        <v>2936</v>
      </c>
      <c r="C62" s="49">
        <f ca="1">VLOOKUP(SMALL($AA$3:$AA$77,ROWS(C$3:C62)),$AA$3:$AD$77,4,0)</f>
        <v>5053</v>
      </c>
      <c r="D62" s="50">
        <f ca="1">AD62</f>
        <v>5053</v>
      </c>
      <c r="E62" s="81"/>
      <c r="AA62" s="34">
        <f ca="1">ROWS(AA$3:AA62)/10+RAND()</f>
        <v>6.4447130427921895</v>
      </c>
      <c r="AB62" s="26">
        <f ca="1">RAND()</f>
        <v>0.36408627321231102</v>
      </c>
      <c r="AC62" s="37">
        <f ca="1">MATCH(SMALL($AA$3:$AA$77,ROWS(AC$3:AC62)),$AA$3:$AA$77,0)</f>
        <v>60</v>
      </c>
      <c r="AD62" s="57">
        <f ca="1">ROUND(10*($AM$1+$AO$1*ROWS(AH$3:AH62))*(VLOOKUP(IF(MOD(ROWS(AH$3:AH62),$AL$7)&lt;&gt;0,MOD(ROWS(AH$3:AH62),$AL$7),$AL$7),$AL$3:$AM$6,2)+0.5*((RAND()-0.5))),0)</f>
        <v>5053</v>
      </c>
      <c r="AE62" s="37"/>
      <c r="AG62" s="26"/>
      <c r="AH62" s="26"/>
      <c r="AI62" s="96"/>
      <c r="AJ62" s="26"/>
      <c r="AK62" s="26"/>
    </row>
    <row r="63" spans="1:37" ht="16.5" x14ac:dyDescent="0.3">
      <c r="A63" s="6">
        <v>61</v>
      </c>
      <c r="B63" s="48">
        <f ca="1">INDEX($AD$3:$AD$77,RANK(AB63,$AB$3:$AB$77))</f>
        <v>2779</v>
      </c>
      <c r="C63" s="49">
        <f ca="1">VLOOKUP(SMALL($AA$3:$AA$77,ROWS(C$3:C63)),$AA$3:$AD$77,4,0)</f>
        <v>8022</v>
      </c>
      <c r="D63" s="50">
        <f ca="1">AD63</f>
        <v>4336</v>
      </c>
      <c r="E63" s="81"/>
      <c r="AA63" s="34">
        <f ca="1">ROWS(AA$3:AA63)/10+RAND()</f>
        <v>6.8628416844036977</v>
      </c>
      <c r="AB63" s="26">
        <f ca="1">RAND()</f>
        <v>0.69282453491451845</v>
      </c>
      <c r="AC63" s="37">
        <f ca="1">MATCH(SMALL($AA$3:$AA$77,ROWS(AC$3:AC63)),$AA$3:$AA$77,0)</f>
        <v>66</v>
      </c>
      <c r="AD63" s="57">
        <f ca="1">ROUND(10*($AM$1+$AO$1*ROWS(AH$3:AH63))*(VLOOKUP(IF(MOD(ROWS(AH$3:AH63),$AL$7)&lt;&gt;0,MOD(ROWS(AH$3:AH63),$AL$7),$AL$7),$AL$3:$AM$6,2)+0.5*((RAND()-0.5))),0)</f>
        <v>4336</v>
      </c>
      <c r="AE63" s="37"/>
      <c r="AG63" s="26"/>
      <c r="AH63" s="26"/>
      <c r="AI63" s="96"/>
      <c r="AJ63" s="26"/>
      <c r="AK63" s="26"/>
    </row>
    <row r="64" spans="1:37" ht="16.5" x14ac:dyDescent="0.3">
      <c r="A64" s="6">
        <v>62</v>
      </c>
      <c r="B64" s="48">
        <f ca="1">INDEX($AD$3:$AD$77,RANK(AB64,$AB$3:$AB$77))</f>
        <v>3429</v>
      </c>
      <c r="C64" s="49">
        <f ca="1">VLOOKUP(SMALL($AA$3:$AA$77,ROWS(C$3:C64)),$AA$3:$AD$77,4,0)</f>
        <v>5735</v>
      </c>
      <c r="D64" s="50">
        <f ca="1">AD64</f>
        <v>7610</v>
      </c>
      <c r="E64" s="81"/>
      <c r="AA64" s="34">
        <f ca="1">ROWS(AA$3:AA64)/10+RAND()</f>
        <v>7.1622295013371549</v>
      </c>
      <c r="AB64" s="26">
        <f ca="1">RAND()</f>
        <v>0.26796680788181437</v>
      </c>
      <c r="AC64" s="37">
        <f ca="1">MATCH(SMALL($AA$3:$AA$77,ROWS(AC$3:AC64)),$AA$3:$AA$77,0)</f>
        <v>64</v>
      </c>
      <c r="AD64" s="57">
        <f ca="1">ROUND(10*($AM$1+$AO$1*ROWS(AH$3:AH64))*(VLOOKUP(IF(MOD(ROWS(AH$3:AH64),$AL$7)&lt;&gt;0,MOD(ROWS(AH$3:AH64),$AL$7),$AL$7),$AL$3:$AM$6,2)+0.5*((RAND()-0.5))),0)</f>
        <v>7610</v>
      </c>
      <c r="AE64" s="37"/>
      <c r="AG64" s="26"/>
      <c r="AH64" s="26"/>
      <c r="AI64" s="96"/>
      <c r="AJ64" s="26"/>
      <c r="AK64" s="26"/>
    </row>
    <row r="65" spans="1:38" ht="16.5" x14ac:dyDescent="0.3">
      <c r="A65" s="6">
        <v>63</v>
      </c>
      <c r="B65" s="48">
        <f ca="1">INDEX($AD$3:$AD$77,RANK(AB65,$AB$3:$AB$77))</f>
        <v>1617</v>
      </c>
      <c r="C65" s="49">
        <f ca="1">VLOOKUP(SMALL($AA$3:$AA$77,ROWS(C$3:C65)),$AA$3:$AD$77,4,0)</f>
        <v>4336</v>
      </c>
      <c r="D65" s="50">
        <f ca="1">AD65</f>
        <v>5373</v>
      </c>
      <c r="E65" s="81"/>
      <c r="AA65" s="34">
        <f ca="1">ROWS(AA$3:AA65)/10+RAND()</f>
        <v>7.1932693461251249</v>
      </c>
      <c r="AB65" s="26">
        <f ca="1">RAND()</f>
        <v>0.96979155325869926</v>
      </c>
      <c r="AC65" s="37">
        <f ca="1">MATCH(SMALL($AA$3:$AA$77,ROWS(AC$3:AC65)),$AA$3:$AA$77,0)</f>
        <v>61</v>
      </c>
      <c r="AD65" s="57">
        <f ca="1">ROUND(10*($AM$1+$AO$1*ROWS(AH$3:AH65))*(VLOOKUP(IF(MOD(ROWS(AH$3:AH65),$AL$7)&lt;&gt;0,MOD(ROWS(AH$3:AH65),$AL$7),$AL$7),$AL$3:$AM$6,2)+0.5*((RAND()-0.5))),0)</f>
        <v>5373</v>
      </c>
      <c r="AE65" s="37"/>
      <c r="AG65" s="26"/>
      <c r="AH65" s="26"/>
      <c r="AI65" s="96"/>
      <c r="AJ65" s="26"/>
      <c r="AK65" s="26"/>
    </row>
    <row r="66" spans="1:38" ht="16.5" x14ac:dyDescent="0.3">
      <c r="A66" s="6">
        <v>64</v>
      </c>
      <c r="B66" s="48">
        <f ca="1">INDEX($AD$3:$AD$77,RANK(AB66,$AB$3:$AB$77))</f>
        <v>4336</v>
      </c>
      <c r="C66" s="49">
        <f ca="1">VLOOKUP(SMALL($AA$3:$AA$77,ROWS(C$3:C66)),$AA$3:$AD$77,4,0)</f>
        <v>5585</v>
      </c>
      <c r="D66" s="50">
        <f ca="1">AD66</f>
        <v>5735</v>
      </c>
      <c r="E66" s="81"/>
      <c r="AA66" s="34">
        <f ca="1">ROWS(AA$3:AA66)/10+RAND()</f>
        <v>6.8496285042540608</v>
      </c>
      <c r="AB66" s="26">
        <f ca="1">RAND()</f>
        <v>0.21606857168229054</v>
      </c>
      <c r="AC66" s="37">
        <f ca="1">MATCH(SMALL($AA$3:$AA$77,ROWS(AC$3:AC66)),$AA$3:$AA$77,0)</f>
        <v>67</v>
      </c>
      <c r="AD66" s="57">
        <f ca="1">ROUND(10*($AM$1+$AO$1*ROWS(AH$3:AH66))*(VLOOKUP(IF(MOD(ROWS(AH$3:AH66),$AL$7)&lt;&gt;0,MOD(ROWS(AH$3:AH66),$AL$7),$AL$7),$AL$3:$AM$6,2)+0.5*((RAND()-0.5))),0)</f>
        <v>5735</v>
      </c>
      <c r="AE66" s="37"/>
      <c r="AG66" s="26"/>
      <c r="AH66" s="26"/>
      <c r="AI66" s="96"/>
      <c r="AJ66" s="26"/>
      <c r="AK66" s="26"/>
    </row>
    <row r="67" spans="1:38" ht="16.5" x14ac:dyDescent="0.3">
      <c r="A67" s="6">
        <v>65</v>
      </c>
      <c r="B67" s="48">
        <f ca="1">INDEX($AD$3:$AD$77,RANK(AB67,$AB$3:$AB$77))</f>
        <v>5071</v>
      </c>
      <c r="C67" s="49">
        <f ca="1">VLOOKUP(SMALL($AA$3:$AA$77,ROWS(C$3:C67)),$AA$3:$AD$77,4,0)</f>
        <v>4895</v>
      </c>
      <c r="D67" s="50">
        <f ca="1">AD67</f>
        <v>4895</v>
      </c>
      <c r="E67" s="81"/>
      <c r="AA67" s="34">
        <f ca="1">ROWS(AA$3:AA67)/10+RAND()</f>
        <v>7.1202228044242162</v>
      </c>
      <c r="AB67" s="26">
        <f ca="1">RAND()</f>
        <v>0.12731746398342014</v>
      </c>
      <c r="AC67" s="37">
        <f ca="1">MATCH(SMALL($AA$3:$AA$77,ROWS(AC$3:AC67)),$AA$3:$AA$77,0)</f>
        <v>65</v>
      </c>
      <c r="AD67" s="57">
        <f ca="1">ROUND(10*($AM$1+$AO$1*ROWS(AH$3:AH67))*(VLOOKUP(IF(MOD(ROWS(AH$3:AH67),$AL$7)&lt;&gt;0,MOD(ROWS(AH$3:AH67),$AL$7),$AL$7),$AL$3:$AM$6,2)+0.5*((RAND()-0.5))),0)</f>
        <v>4895</v>
      </c>
      <c r="AE67" s="37"/>
      <c r="AG67" s="26"/>
      <c r="AH67" s="26"/>
      <c r="AI67" s="96"/>
      <c r="AJ67" s="26"/>
      <c r="AK67" s="26"/>
    </row>
    <row r="68" spans="1:38" ht="16.5" x14ac:dyDescent="0.3">
      <c r="A68" s="6">
        <v>66</v>
      </c>
      <c r="B68" s="48">
        <f ca="1">INDEX($AD$3:$AD$77,RANK(AB68,$AB$3:$AB$77))</f>
        <v>4832</v>
      </c>
      <c r="C68" s="49">
        <f ca="1">VLOOKUP(SMALL($AA$3:$AA$77,ROWS(C$3:C68)),$AA$3:$AD$77,4,0)</f>
        <v>8034</v>
      </c>
      <c r="D68" s="50">
        <f ca="1">AD68</f>
        <v>8022</v>
      </c>
      <c r="E68" s="81"/>
      <c r="AA68" s="34">
        <f ca="1">ROWS(AA$3:AA68)/10+RAND()</f>
        <v>6.7865941947644206</v>
      </c>
      <c r="AB68" s="26">
        <f ca="1">RAND()</f>
        <v>0.30807786757727762</v>
      </c>
      <c r="AC68" s="37">
        <f ca="1">MATCH(SMALL($AA$3:$AA$77,ROWS(AC$3:AC68)),$AA$3:$AA$77,0)</f>
        <v>71</v>
      </c>
      <c r="AD68" s="57">
        <f ca="1">ROUND(10*($AM$1+$AO$1*ROWS(AH$3:AH68))*(VLOOKUP(IF(MOD(ROWS(AH$3:AH68),$AL$7)&lt;&gt;0,MOD(ROWS(AH$3:AH68),$AL$7),$AL$7),$AL$3:$AM$6,2)+0.5*((RAND()-0.5))),0)</f>
        <v>8022</v>
      </c>
      <c r="AE68" s="37"/>
      <c r="AG68" s="26"/>
      <c r="AH68" s="26"/>
      <c r="AI68" s="96"/>
      <c r="AJ68" s="26"/>
      <c r="AK68" s="26"/>
    </row>
    <row r="69" spans="1:38" ht="16.5" x14ac:dyDescent="0.3">
      <c r="A69" s="6">
        <v>67</v>
      </c>
      <c r="B69" s="48">
        <f ca="1">INDEX($AD$3:$AD$77,RANK(AB69,$AB$3:$AB$77))</f>
        <v>8034</v>
      </c>
      <c r="C69" s="49">
        <f ca="1">VLOOKUP(SMALL($AA$3:$AA$77,ROWS(C$3:C69)),$AA$3:$AD$77,4,0)</f>
        <v>7610</v>
      </c>
      <c r="D69" s="50">
        <f ca="1">AD69</f>
        <v>5585</v>
      </c>
      <c r="E69" s="81"/>
      <c r="AA69" s="34">
        <f ca="1">ROWS(AA$3:AA69)/10+RAND()</f>
        <v>6.9160672794261098</v>
      </c>
      <c r="AB69" s="26">
        <f ca="1">RAND()</f>
        <v>0.11894762460725194</v>
      </c>
      <c r="AC69" s="37">
        <f ca="1">MATCH(SMALL($AA$3:$AA$77,ROWS(AC$3:AC69)),$AA$3:$AA$77,0)</f>
        <v>62</v>
      </c>
      <c r="AD69" s="57">
        <f ca="1">ROUND(10*($AM$1+$AO$1*ROWS(AH$3:AH69))*(VLOOKUP(IF(MOD(ROWS(AH$3:AH69),$AL$7)&lt;&gt;0,MOD(ROWS(AH$3:AH69),$AL$7),$AL$7),$AL$3:$AM$6,2)+0.5*((RAND()-0.5))),0)</f>
        <v>5585</v>
      </c>
      <c r="AE69" s="37"/>
      <c r="AG69" s="26"/>
      <c r="AH69" s="26"/>
      <c r="AI69" s="96"/>
      <c r="AJ69" s="26"/>
      <c r="AK69" s="26"/>
    </row>
    <row r="70" spans="1:38" ht="16.5" x14ac:dyDescent="0.3">
      <c r="A70" s="6">
        <v>68</v>
      </c>
      <c r="B70" s="48">
        <f ca="1">INDEX($AD$3:$AD$77,RANK(AB70,$AB$3:$AB$77))</f>
        <v>3736</v>
      </c>
      <c r="C70" s="49">
        <f ca="1">VLOOKUP(SMALL($AA$3:$AA$77,ROWS(C$3:C70)),$AA$3:$AD$77,4,0)</f>
        <v>5373</v>
      </c>
      <c r="D70" s="50">
        <f ca="1">AD70</f>
        <v>5071</v>
      </c>
      <c r="E70" s="81"/>
      <c r="AA70" s="34">
        <f ca="1">ROWS(AA$3:AA70)/10+RAND()</f>
        <v>7.2551864103132164</v>
      </c>
      <c r="AB70" s="26">
        <f ca="1">RAND()</f>
        <v>0.65232858827915607</v>
      </c>
      <c r="AC70" s="37">
        <f ca="1">MATCH(SMALL($AA$3:$AA$77,ROWS(AC$3:AC70)),$AA$3:$AA$77,0)</f>
        <v>63</v>
      </c>
      <c r="AD70" s="57">
        <f ca="1">ROUND(10*($AM$1+$AO$1*ROWS(AH$3:AH70))*(VLOOKUP(IF(MOD(ROWS(AH$3:AH70),$AL$7)&lt;&gt;0,MOD(ROWS(AH$3:AH70),$AL$7),$AL$7),$AL$3:$AM$6,2)+0.5*((RAND()-0.5))),0)</f>
        <v>5071</v>
      </c>
      <c r="AE70" s="37"/>
      <c r="AG70" s="26"/>
      <c r="AH70" s="26"/>
      <c r="AI70" s="96"/>
      <c r="AJ70" s="26"/>
      <c r="AK70" s="26"/>
    </row>
    <row r="71" spans="1:38" ht="16.5" x14ac:dyDescent="0.3">
      <c r="A71" s="6">
        <v>69</v>
      </c>
      <c r="B71" s="48">
        <f ca="1">INDEX($AD$3:$AD$77,RANK(AB71,$AB$3:$AB$77))</f>
        <v>6887</v>
      </c>
      <c r="C71" s="49">
        <f ca="1">VLOOKUP(SMALL($AA$3:$AA$77,ROWS(C$3:C71)),$AA$3:$AD$77,4,0)</f>
        <v>5071</v>
      </c>
      <c r="D71" s="50">
        <f ca="1">AD71</f>
        <v>5150</v>
      </c>
      <c r="E71" s="81"/>
      <c r="AA71" s="34">
        <f ca="1">ROWS(AA$3:AA71)/10+RAND()</f>
        <v>7.5324218626957133</v>
      </c>
      <c r="AB71" s="26">
        <f ca="1">RAND()</f>
        <v>0.23905431421063561</v>
      </c>
      <c r="AC71" s="37">
        <f ca="1">MATCH(SMALL($AA$3:$AA$77,ROWS(AC$3:AC71)),$AA$3:$AA$77,0)</f>
        <v>68</v>
      </c>
      <c r="AD71" s="57">
        <f ca="1">ROUND(10*($AM$1+$AO$1*ROWS(AH$3:AH71))*(VLOOKUP(IF(MOD(ROWS(AH$3:AH71),$AL$7)&lt;&gt;0,MOD(ROWS(AH$3:AH71),$AL$7),$AL$7),$AL$3:$AM$6,2)+0.5*((RAND()-0.5))),0)</f>
        <v>5150</v>
      </c>
      <c r="AE71" s="37"/>
      <c r="AG71" s="26"/>
      <c r="AH71" s="26"/>
      <c r="AI71" s="96"/>
      <c r="AJ71" s="26"/>
      <c r="AK71" s="26"/>
    </row>
    <row r="72" spans="1:38" ht="16.5" x14ac:dyDescent="0.3">
      <c r="A72" s="6">
        <v>70</v>
      </c>
      <c r="B72" s="48">
        <f ca="1">INDEX($AD$3:$AD$77,RANK(AB72,$AB$3:$AB$77))</f>
        <v>2957</v>
      </c>
      <c r="C72" s="49">
        <f ca="1">VLOOKUP(SMALL($AA$3:$AA$77,ROWS(C$3:C72)),$AA$3:$AD$77,4,0)</f>
        <v>5282</v>
      </c>
      <c r="D72" s="50">
        <f ca="1">AD72</f>
        <v>5724</v>
      </c>
      <c r="E72" s="81"/>
      <c r="AA72" s="34">
        <f ca="1">ROWS(AA$3:AA72)/10+RAND()</f>
        <v>7.8767229856103524</v>
      </c>
      <c r="AB72" s="26">
        <f ca="1">RAND()</f>
        <v>0.53100792077407066</v>
      </c>
      <c r="AC72" s="37">
        <f ca="1">MATCH(SMALL($AA$3:$AA$77,ROWS(AC$3:AC72)),$AA$3:$AA$77,0)</f>
        <v>72</v>
      </c>
      <c r="AD72" s="57">
        <f ca="1">ROUND(10*($AM$1+$AO$1*ROWS(AH$3:AH72))*(VLOOKUP(IF(MOD(ROWS(AH$3:AH72),$AL$7)&lt;&gt;0,MOD(ROWS(AH$3:AH72),$AL$7),$AL$7),$AL$3:$AM$6,2)+0.5*((RAND()-0.5))),0)</f>
        <v>5724</v>
      </c>
      <c r="AE72" s="37"/>
      <c r="AG72" s="26"/>
      <c r="AH72" s="26"/>
      <c r="AI72" s="96"/>
      <c r="AJ72" s="26"/>
      <c r="AK72" s="26"/>
    </row>
    <row r="73" spans="1:38" ht="16.5" x14ac:dyDescent="0.3">
      <c r="A73" s="6">
        <v>71</v>
      </c>
      <c r="B73" s="48">
        <f ca="1">INDEX($AD$3:$AD$77,RANK(AB73,$AB$3:$AB$77))</f>
        <v>4301</v>
      </c>
      <c r="C73" s="49">
        <f ca="1">VLOOKUP(SMALL($AA$3:$AA$77,ROWS(C$3:C73)),$AA$3:$AD$77,4,0)</f>
        <v>5150</v>
      </c>
      <c r="D73" s="50">
        <f ca="1">AD73</f>
        <v>8034</v>
      </c>
      <c r="E73" s="81"/>
      <c r="AA73" s="34">
        <f ca="1">ROWS(AA$3:AA73)/10+RAND()</f>
        <v>7.1356307326004496</v>
      </c>
      <c r="AB73" s="26">
        <f ca="1">RAND()</f>
        <v>0.28242584250886005</v>
      </c>
      <c r="AC73" s="37">
        <f ca="1">MATCH(SMALL($AA$3:$AA$77,ROWS(AC$3:AC73)),$AA$3:$AA$77,0)</f>
        <v>69</v>
      </c>
      <c r="AD73" s="57">
        <f ca="1">ROUND(10*($AM$1+$AO$1*ROWS(AH$3:AH73))*(VLOOKUP(IF(MOD(ROWS(AH$3:AH73),$AL$7)&lt;&gt;0,MOD(ROWS(AH$3:AH73),$AL$7),$AL$7),$AL$3:$AM$6,2)+0.5*((RAND()-0.5))),0)</f>
        <v>8034</v>
      </c>
      <c r="AE73" s="37"/>
      <c r="AG73" s="26"/>
      <c r="AH73" s="26"/>
      <c r="AI73" s="96"/>
      <c r="AJ73" s="26"/>
      <c r="AK73" s="26"/>
    </row>
    <row r="74" spans="1:38" ht="16.5" x14ac:dyDescent="0.3">
      <c r="A74" s="6">
        <v>72</v>
      </c>
      <c r="B74" s="48">
        <f ca="1">INDEX($AD$3:$AD$77,RANK(AB74,$AB$3:$AB$77))</f>
        <v>2289</v>
      </c>
      <c r="C74" s="49">
        <f ca="1">VLOOKUP(SMALL($AA$3:$AA$77,ROWS(C$3:C74)),$AA$3:$AD$77,4,0)</f>
        <v>7206</v>
      </c>
      <c r="D74" s="50">
        <f ca="1">AD74</f>
        <v>5282</v>
      </c>
      <c r="E74" s="81"/>
      <c r="AA74" s="34">
        <f ca="1">ROWS(AA$3:AA74)/10+RAND()</f>
        <v>7.2585719534903088</v>
      </c>
      <c r="AB74" s="26">
        <f ca="1">RAND()</f>
        <v>0.55493431155073492</v>
      </c>
      <c r="AC74" s="37">
        <f ca="1">MATCH(SMALL($AA$3:$AA$77,ROWS(AC$3:AC74)),$AA$3:$AA$77,0)</f>
        <v>74</v>
      </c>
      <c r="AD74" s="57">
        <f ca="1">ROUND(10*($AM$1+$AO$1*ROWS(AH$3:AH74))*(VLOOKUP(IF(MOD(ROWS(AH$3:AH74),$AL$7)&lt;&gt;0,MOD(ROWS(AH$3:AH74),$AL$7),$AL$7),$AL$3:$AM$6,2)+0.5*((RAND()-0.5))),0)</f>
        <v>5282</v>
      </c>
      <c r="AE74" s="37"/>
      <c r="AG74" s="26"/>
      <c r="AH74" s="26"/>
      <c r="AI74" s="96"/>
      <c r="AJ74" s="26"/>
      <c r="AK74" s="26"/>
    </row>
    <row r="75" spans="1:38" ht="16.5" x14ac:dyDescent="0.3">
      <c r="A75" s="6">
        <v>73</v>
      </c>
      <c r="B75" s="48">
        <f ca="1">INDEX($AD$3:$AD$77,RANK(AB75,$AB$3:$AB$77))</f>
        <v>2576</v>
      </c>
      <c r="C75" s="49">
        <f ca="1">VLOOKUP(SMALL($AA$3:$AA$77,ROWS(C$3:C75)),$AA$3:$AD$77,4,0)</f>
        <v>5724</v>
      </c>
      <c r="D75" s="50">
        <f ca="1">AD75</f>
        <v>5525</v>
      </c>
      <c r="E75" s="81"/>
      <c r="AA75" s="34">
        <f ca="1">ROWS(AA$3:AA75)/10+RAND()</f>
        <v>7.881494615084164</v>
      </c>
      <c r="AB75" s="26">
        <f ca="1">RAND()</f>
        <v>0.32599244180532483</v>
      </c>
      <c r="AC75" s="37">
        <f ca="1">MATCH(SMALL($AA$3:$AA$77,ROWS(AC$3:AC75)),$AA$3:$AA$77,0)</f>
        <v>70</v>
      </c>
      <c r="AD75" s="57">
        <f ca="1">ROUND(10*($AM$1+$AO$1*ROWS(AH$3:AH75))*(VLOOKUP(IF(MOD(ROWS(AH$3:AH75),$AL$7)&lt;&gt;0,MOD(ROWS(AH$3:AH75),$AL$7),$AL$7),$AL$3:$AM$6,2)+0.5*((RAND()-0.5))),0)</f>
        <v>5525</v>
      </c>
      <c r="AE75" s="37"/>
      <c r="AG75" s="26"/>
      <c r="AH75" s="26"/>
      <c r="AI75" s="96"/>
      <c r="AJ75" s="26"/>
      <c r="AK75" s="26"/>
    </row>
    <row r="76" spans="1:38" ht="16.5" x14ac:dyDescent="0.3">
      <c r="A76" s="6">
        <v>74</v>
      </c>
      <c r="B76" s="48">
        <f ca="1">INDEX($AD$3:$AD$77,RANK(AB76,$AB$3:$AB$77))</f>
        <v>1781</v>
      </c>
      <c r="C76" s="49">
        <f ca="1">VLOOKUP(SMALL($AA$3:$AA$77,ROWS(C$3:C76)),$AA$3:$AD$77,4,0)</f>
        <v>5525</v>
      </c>
      <c r="D76" s="50">
        <f ca="1">AD76</f>
        <v>7206</v>
      </c>
      <c r="E76" s="81"/>
      <c r="AA76" s="34">
        <f ca="1">ROWS(AA$3:AA76)/10+RAND()</f>
        <v>7.7553368888722325</v>
      </c>
      <c r="AB76" s="26">
        <f ca="1">RAND()</f>
        <v>0.89791778614844286</v>
      </c>
      <c r="AC76" s="37">
        <f ca="1">MATCH(SMALL($AA$3:$AA$77,ROWS(AC$3:AC76)),$AA$3:$AA$77,0)</f>
        <v>73</v>
      </c>
      <c r="AD76" s="57">
        <f ca="1">ROUND(10*($AM$1+$AO$1*ROWS(AH$3:AH76))*(VLOOKUP(IF(MOD(ROWS(AH$3:AH76),$AL$7)&lt;&gt;0,MOD(ROWS(AH$3:AH76),$AL$7),$AL$7),$AL$3:$AM$6,2)+0.5*((RAND()-0.5))),0)</f>
        <v>7206</v>
      </c>
      <c r="AE76" s="37"/>
      <c r="AG76" s="26"/>
      <c r="AH76" s="26"/>
      <c r="AI76" s="96"/>
      <c r="AJ76" s="26"/>
      <c r="AK76" s="26"/>
    </row>
    <row r="77" spans="1:38" ht="16.5" x14ac:dyDescent="0.3">
      <c r="A77" s="6">
        <v>75</v>
      </c>
      <c r="B77" s="48">
        <f ca="1">INDEX($AD$3:$AD$77,RANK(AB77,$AB$3:$AB$77))</f>
        <v>3341</v>
      </c>
      <c r="C77" s="49">
        <f ca="1">VLOOKUP(SMALL($AA$3:$AA$77,ROWS(C$3:C77)),$AA$3:$AD$77,4,0)</f>
        <v>7869</v>
      </c>
      <c r="D77" s="50">
        <f ca="1">AD77</f>
        <v>7869</v>
      </c>
      <c r="E77" s="81"/>
      <c r="AA77" s="34">
        <f ca="1">ROWS(AA$3:AA77)/10+RAND()</f>
        <v>8.1471378476484837</v>
      </c>
      <c r="AB77" s="26">
        <f ca="1">RAND()</f>
        <v>0.29692397813143545</v>
      </c>
      <c r="AC77" s="37">
        <f ca="1">MATCH(SMALL($AA$3:$AA$77,ROWS(AC$3:AC77)),$AA$3:$AA$77,0)</f>
        <v>75</v>
      </c>
      <c r="AD77" s="57">
        <f ca="1">ROUND(10*($AM$1+$AO$1*ROWS(AH$3:AH77))*(VLOOKUP(IF(MOD(ROWS(AH$3:AH77),$AL$7)&lt;&gt;0,MOD(ROWS(AH$3:AH77),$AL$7),$AL$7),$AL$3:$AM$6,2)+0.5*((RAND()-0.5))),0)</f>
        <v>7869</v>
      </c>
      <c r="AE77" s="37"/>
      <c r="AG77" s="26"/>
      <c r="AH77" s="26"/>
      <c r="AI77" s="96"/>
      <c r="AJ77" s="26"/>
      <c r="AK77" s="26"/>
    </row>
    <row r="78" spans="1:38" ht="16.5" x14ac:dyDescent="0.3">
      <c r="A78" s="25"/>
      <c r="B78" s="25"/>
      <c r="C78" s="25"/>
      <c r="D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</row>
    <row r="79" spans="1:38" ht="16.5" x14ac:dyDescent="0.3">
      <c r="A79" s="25"/>
      <c r="B79" s="25"/>
      <c r="C79" s="25"/>
      <c r="D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</row>
    <row r="80" spans="1:38" ht="16.5" x14ac:dyDescent="0.3">
      <c r="A80" s="25"/>
      <c r="B80" s="25"/>
      <c r="C80" s="25"/>
      <c r="D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</row>
    <row r="81" spans="1:38" ht="16.5" x14ac:dyDescent="0.3">
      <c r="A81" s="25"/>
      <c r="B81" s="25"/>
      <c r="C81" s="25"/>
      <c r="D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</row>
    <row r="82" spans="1:38" ht="16.5" x14ac:dyDescent="0.3"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</row>
    <row r="83" spans="1:38" ht="16.5" x14ac:dyDescent="0.3"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</row>
    <row r="84" spans="1:38" ht="16.5" x14ac:dyDescent="0.3"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</row>
    <row r="85" spans="1:38" ht="16.5" x14ac:dyDescent="0.3"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</row>
    <row r="86" spans="1:38" ht="16.5" x14ac:dyDescent="0.3"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</row>
    <row r="87" spans="1:38" ht="16.5" x14ac:dyDescent="0.3"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</row>
    <row r="88" spans="1:38" ht="16.5" x14ac:dyDescent="0.3"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</row>
    <row r="89" spans="1:38" ht="16.5" x14ac:dyDescent="0.3"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F07A-60F9-45A7-9857-D98F68DA1005}">
  <dimension ref="A1:Q77"/>
  <sheetViews>
    <sheetView topLeftCell="A36" workbookViewId="0">
      <selection activeCell="Q73" sqref="Q73"/>
    </sheetView>
  </sheetViews>
  <sheetFormatPr defaultRowHeight="12.75" x14ac:dyDescent="0.2"/>
  <cols>
    <col min="1" max="1" width="4.42578125" style="2" bestFit="1" customWidth="1"/>
    <col min="2" max="5" width="9.140625" style="2"/>
    <col min="6" max="6" width="10.7109375" style="2" bestFit="1" customWidth="1"/>
    <col min="7" max="8" width="5" style="2" bestFit="1" customWidth="1"/>
    <col min="9" max="9" width="9.7109375" style="2" bestFit="1" customWidth="1"/>
    <col min="10" max="10" width="5.85546875" style="2" bestFit="1" customWidth="1"/>
    <col min="11" max="11" width="4.7109375" style="2" bestFit="1" customWidth="1"/>
    <col min="12" max="12" width="8.5703125" style="2" bestFit="1" customWidth="1"/>
    <col min="13" max="16384" width="9.140625" style="2"/>
  </cols>
  <sheetData>
    <row r="1" spans="1:17" ht="13.5" thickBot="1" x14ac:dyDescent="0.25">
      <c r="A1" s="104" t="s">
        <v>3</v>
      </c>
      <c r="B1" s="2" t="s">
        <v>78</v>
      </c>
      <c r="C1" s="2" t="s">
        <v>77</v>
      </c>
      <c r="D1" s="2" t="s">
        <v>76</v>
      </c>
      <c r="F1" s="146" t="s">
        <v>4</v>
      </c>
      <c r="G1" s="146" t="s">
        <v>5</v>
      </c>
      <c r="H1" s="146" t="s">
        <v>6</v>
      </c>
      <c r="I1" s="146" t="s">
        <v>7</v>
      </c>
      <c r="J1" s="146" t="s">
        <v>8</v>
      </c>
      <c r="K1" s="146" t="s">
        <v>9</v>
      </c>
      <c r="L1" s="146" t="s">
        <v>10</v>
      </c>
    </row>
    <row r="2" spans="1:17" ht="13.5" thickBot="1" x14ac:dyDescent="0.25">
      <c r="F2" s="3" t="str">
        <f t="shared" ref="F2:F14" si="0">G2&amp;" - "&amp;H2</f>
        <v>100 - 200</v>
      </c>
      <c r="G2" s="145">
        <v>100</v>
      </c>
      <c r="H2" s="145">
        <f t="shared" ref="H2:H14" si="1">G2+100</f>
        <v>200</v>
      </c>
      <c r="I2" s="130">
        <f t="shared" ref="I2:I14" si="2">COUNTIF($C$3:$C$77, "&lt;"&amp;H2)</f>
        <v>1</v>
      </c>
      <c r="J2" s="145">
        <f>I2</f>
        <v>1</v>
      </c>
      <c r="K2" s="144">
        <f t="shared" ref="K2:K14" si="3">J2/$J$15</f>
        <v>1.3333333333333334E-2</v>
      </c>
      <c r="L2" s="143">
        <f t="shared" ref="L2:L14" si="4">I2/$J$15</f>
        <v>1.3333333333333334E-2</v>
      </c>
      <c r="N2" s="142" t="s">
        <v>11</v>
      </c>
      <c r="O2" s="141">
        <f>AVERAGE(B$3:B$77)</f>
        <v>549.66666666666663</v>
      </c>
      <c r="P2" s="141">
        <f>AVERAGE(C$3:C$77)</f>
        <v>549.66666666666663</v>
      </c>
      <c r="Q2" s="140">
        <f>AVERAGE(D$3:D$77)</f>
        <v>549.66666666666663</v>
      </c>
    </row>
    <row r="3" spans="1:17" ht="13.5" thickBot="1" x14ac:dyDescent="0.25">
      <c r="A3" s="104">
        <v>1</v>
      </c>
      <c r="B3" s="139">
        <v>495</v>
      </c>
      <c r="C3" s="138">
        <v>176</v>
      </c>
      <c r="D3" s="137">
        <v>346</v>
      </c>
      <c r="F3" s="4" t="str">
        <f t="shared" si="0"/>
        <v>200 - 300</v>
      </c>
      <c r="G3" s="129">
        <f t="shared" ref="G3:G14" si="5">H2</f>
        <v>200</v>
      </c>
      <c r="H3" s="129">
        <f t="shared" si="1"/>
        <v>300</v>
      </c>
      <c r="I3" s="130">
        <f t="shared" si="2"/>
        <v>11</v>
      </c>
      <c r="J3" s="129">
        <f t="shared" ref="J3:J14" si="6">I3-I2</f>
        <v>10</v>
      </c>
      <c r="K3" s="128">
        <f t="shared" si="3"/>
        <v>0.13333333333333333</v>
      </c>
      <c r="L3" s="127">
        <f t="shared" si="4"/>
        <v>0.14666666666666667</v>
      </c>
      <c r="N3" s="136" t="s">
        <v>12</v>
      </c>
      <c r="O3" s="135">
        <f>MAX(B$3:B$77)</f>
        <v>1330</v>
      </c>
      <c r="P3" s="135">
        <f>MAX(C$3:C$77)</f>
        <v>1330</v>
      </c>
      <c r="Q3" s="134">
        <f>MAX(D$3:D$77)</f>
        <v>1330</v>
      </c>
    </row>
    <row r="4" spans="1:17" ht="13.5" thickBot="1" x14ac:dyDescent="0.25">
      <c r="A4" s="104">
        <v>2</v>
      </c>
      <c r="B4" s="122">
        <v>204</v>
      </c>
      <c r="C4" s="8">
        <v>204</v>
      </c>
      <c r="D4" s="121">
        <v>775</v>
      </c>
      <c r="F4" s="4" t="str">
        <f t="shared" si="0"/>
        <v>300 - 400</v>
      </c>
      <c r="G4" s="129">
        <f t="shared" si="5"/>
        <v>300</v>
      </c>
      <c r="H4" s="129">
        <f t="shared" si="1"/>
        <v>400</v>
      </c>
      <c r="I4" s="130">
        <f t="shared" si="2"/>
        <v>24</v>
      </c>
      <c r="J4" s="129">
        <f t="shared" si="6"/>
        <v>13</v>
      </c>
      <c r="K4" s="128">
        <f t="shared" si="3"/>
        <v>0.17333333333333334</v>
      </c>
      <c r="L4" s="127">
        <f t="shared" si="4"/>
        <v>0.32</v>
      </c>
      <c r="N4" s="136" t="s">
        <v>13</v>
      </c>
      <c r="O4" s="135">
        <f>MIN(B$3:B$77)</f>
        <v>176</v>
      </c>
      <c r="P4" s="135">
        <f>MIN(C$3:C$77)</f>
        <v>176</v>
      </c>
      <c r="Q4" s="134">
        <f>MIN(D$3:D$77)</f>
        <v>176</v>
      </c>
    </row>
    <row r="5" spans="1:17" ht="13.5" thickBot="1" x14ac:dyDescent="0.25">
      <c r="A5" s="104">
        <v>3</v>
      </c>
      <c r="B5" s="122">
        <v>318</v>
      </c>
      <c r="C5" s="8">
        <v>218</v>
      </c>
      <c r="D5" s="121">
        <v>572</v>
      </c>
      <c r="F5" s="4" t="str">
        <f t="shared" si="0"/>
        <v>400 - 500</v>
      </c>
      <c r="G5" s="129">
        <f t="shared" si="5"/>
        <v>400</v>
      </c>
      <c r="H5" s="129">
        <f t="shared" si="1"/>
        <v>500</v>
      </c>
      <c r="I5" s="130">
        <f t="shared" si="2"/>
        <v>33</v>
      </c>
      <c r="J5" s="129">
        <f t="shared" si="6"/>
        <v>9</v>
      </c>
      <c r="K5" s="128">
        <f t="shared" si="3"/>
        <v>0.12</v>
      </c>
      <c r="L5" s="127">
        <f t="shared" si="4"/>
        <v>0.44</v>
      </c>
      <c r="N5" s="136" t="s">
        <v>4</v>
      </c>
      <c r="O5" s="135">
        <f>O3-O4</f>
        <v>1154</v>
      </c>
      <c r="P5" s="135">
        <f>P3-P4</f>
        <v>1154</v>
      </c>
      <c r="Q5" s="134">
        <f>Q3-Q4</f>
        <v>1154</v>
      </c>
    </row>
    <row r="6" spans="1:17" ht="13.5" thickBot="1" x14ac:dyDescent="0.25">
      <c r="A6" s="104">
        <v>4</v>
      </c>
      <c r="B6" s="122">
        <v>802</v>
      </c>
      <c r="C6" s="8">
        <v>439</v>
      </c>
      <c r="D6" s="121">
        <v>455</v>
      </c>
      <c r="F6" s="4" t="str">
        <f t="shared" si="0"/>
        <v>500 - 600</v>
      </c>
      <c r="G6" s="129">
        <f t="shared" si="5"/>
        <v>500</v>
      </c>
      <c r="H6" s="129">
        <f t="shared" si="1"/>
        <v>600</v>
      </c>
      <c r="I6" s="130">
        <f t="shared" si="2"/>
        <v>49</v>
      </c>
      <c r="J6" s="129">
        <f t="shared" si="6"/>
        <v>16</v>
      </c>
      <c r="K6" s="128">
        <f t="shared" si="3"/>
        <v>0.21333333333333335</v>
      </c>
      <c r="L6" s="127">
        <f t="shared" si="4"/>
        <v>0.65333333333333332</v>
      </c>
      <c r="N6" s="136" t="s">
        <v>14</v>
      </c>
      <c r="O6" s="135">
        <f>_xlfn.STDEV.S(B$3:B$77)</f>
        <v>244.87626954727034</v>
      </c>
      <c r="P6" s="135">
        <f>_xlfn.STDEV.S(C$3:C$77)</f>
        <v>244.87626954727034</v>
      </c>
      <c r="Q6" s="134">
        <f>_xlfn.STDEV.S(D$3:D$77)</f>
        <v>244.87626954727034</v>
      </c>
    </row>
    <row r="7" spans="1:17" ht="13.5" thickBot="1" x14ac:dyDescent="0.25">
      <c r="A7" s="104">
        <v>5</v>
      </c>
      <c r="B7" s="122">
        <v>446</v>
      </c>
      <c r="C7" s="8">
        <v>229</v>
      </c>
      <c r="D7" s="121">
        <v>176</v>
      </c>
      <c r="F7" s="4" t="str">
        <f t="shared" si="0"/>
        <v>600 - 700</v>
      </c>
      <c r="G7" s="129">
        <f t="shared" si="5"/>
        <v>600</v>
      </c>
      <c r="H7" s="129">
        <f t="shared" si="1"/>
        <v>700</v>
      </c>
      <c r="I7" s="130">
        <f t="shared" si="2"/>
        <v>54</v>
      </c>
      <c r="J7" s="129">
        <f t="shared" si="6"/>
        <v>5</v>
      </c>
      <c r="K7" s="128">
        <f t="shared" si="3"/>
        <v>6.6666666666666666E-2</v>
      </c>
      <c r="L7" s="127">
        <f t="shared" si="4"/>
        <v>0.72</v>
      </c>
      <c r="N7" s="136" t="s">
        <v>15</v>
      </c>
      <c r="O7" s="135">
        <f>O6/O2</f>
        <v>0.44549958074094059</v>
      </c>
      <c r="P7" s="135">
        <f>P6/P2</f>
        <v>0.44549958074094059</v>
      </c>
      <c r="Q7" s="134">
        <f>Q6/Q2</f>
        <v>0.44549958074094059</v>
      </c>
    </row>
    <row r="8" spans="1:17" ht="13.5" thickBot="1" x14ac:dyDescent="0.25">
      <c r="A8" s="104">
        <v>6</v>
      </c>
      <c r="B8" s="122">
        <v>568</v>
      </c>
      <c r="C8" s="8">
        <v>249</v>
      </c>
      <c r="D8" s="121">
        <v>412</v>
      </c>
      <c r="F8" s="4" t="str">
        <f t="shared" si="0"/>
        <v>700 - 800</v>
      </c>
      <c r="G8" s="129">
        <f t="shared" si="5"/>
        <v>700</v>
      </c>
      <c r="H8" s="129">
        <f t="shared" si="1"/>
        <v>800</v>
      </c>
      <c r="I8" s="130">
        <f t="shared" si="2"/>
        <v>61</v>
      </c>
      <c r="J8" s="129">
        <f t="shared" si="6"/>
        <v>7</v>
      </c>
      <c r="K8" s="128">
        <f t="shared" si="3"/>
        <v>9.3333333333333338E-2</v>
      </c>
      <c r="L8" s="127">
        <f t="shared" si="4"/>
        <v>0.81333333333333335</v>
      </c>
      <c r="N8" s="136" t="s">
        <v>75</v>
      </c>
      <c r="O8" s="135">
        <f>O5/O2</f>
        <v>2.099454214675561</v>
      </c>
      <c r="P8" s="135">
        <f>P5/P2</f>
        <v>2.099454214675561</v>
      </c>
      <c r="Q8" s="134">
        <f>Q5/Q2</f>
        <v>2.099454214675561</v>
      </c>
    </row>
    <row r="9" spans="1:17" ht="13.5" thickBot="1" x14ac:dyDescent="0.25">
      <c r="A9" s="104">
        <v>7</v>
      </c>
      <c r="B9" s="122">
        <v>372</v>
      </c>
      <c r="C9" s="8">
        <v>227</v>
      </c>
      <c r="D9" s="121">
        <v>926</v>
      </c>
      <c r="F9" s="4" t="str">
        <f t="shared" si="0"/>
        <v>800 - 900</v>
      </c>
      <c r="G9" s="129">
        <f t="shared" si="5"/>
        <v>800</v>
      </c>
      <c r="H9" s="129">
        <f t="shared" si="1"/>
        <v>900</v>
      </c>
      <c r="I9" s="130">
        <f t="shared" si="2"/>
        <v>69</v>
      </c>
      <c r="J9" s="129">
        <f t="shared" si="6"/>
        <v>8</v>
      </c>
      <c r="K9" s="128">
        <f t="shared" si="3"/>
        <v>0.10666666666666667</v>
      </c>
      <c r="L9" s="127">
        <f t="shared" si="4"/>
        <v>0.92</v>
      </c>
      <c r="N9" s="133" t="s">
        <v>69</v>
      </c>
      <c r="O9" s="132">
        <f>SKEW(B$3:B$77)</f>
        <v>0.77576152004140142</v>
      </c>
      <c r="P9" s="132">
        <f>SKEW(C$3:C$77)</f>
        <v>0.77576152004140153</v>
      </c>
      <c r="Q9" s="131">
        <f>SKEW(D$3:D$77)</f>
        <v>0.77576152004140153</v>
      </c>
    </row>
    <row r="10" spans="1:17" ht="13.5" thickBot="1" x14ac:dyDescent="0.25">
      <c r="A10" s="104">
        <v>8</v>
      </c>
      <c r="B10" s="122">
        <v>281</v>
      </c>
      <c r="C10" s="8">
        <v>256</v>
      </c>
      <c r="D10" s="121">
        <v>710</v>
      </c>
      <c r="F10" s="4" t="str">
        <f t="shared" si="0"/>
        <v>900 - 1000</v>
      </c>
      <c r="G10" s="129">
        <f t="shared" si="5"/>
        <v>900</v>
      </c>
      <c r="H10" s="129">
        <f t="shared" si="1"/>
        <v>1000</v>
      </c>
      <c r="I10" s="130">
        <f t="shared" si="2"/>
        <v>71</v>
      </c>
      <c r="J10" s="129">
        <f t="shared" si="6"/>
        <v>2</v>
      </c>
      <c r="K10" s="128">
        <f t="shared" si="3"/>
        <v>2.6666666666666668E-2</v>
      </c>
      <c r="L10" s="127">
        <f t="shared" si="4"/>
        <v>0.94666666666666666</v>
      </c>
    </row>
    <row r="11" spans="1:17" ht="13.5" thickBot="1" x14ac:dyDescent="0.25">
      <c r="A11" s="104">
        <v>9</v>
      </c>
      <c r="B11" s="122">
        <v>676</v>
      </c>
      <c r="C11" s="8">
        <v>304</v>
      </c>
      <c r="D11" s="121">
        <v>514</v>
      </c>
      <c r="F11" s="4" t="str">
        <f t="shared" si="0"/>
        <v>1000 - 1100</v>
      </c>
      <c r="G11" s="129">
        <f t="shared" si="5"/>
        <v>1000</v>
      </c>
      <c r="H11" s="129">
        <f t="shared" si="1"/>
        <v>1100</v>
      </c>
      <c r="I11" s="130">
        <f t="shared" si="2"/>
        <v>73</v>
      </c>
      <c r="J11" s="129">
        <f t="shared" si="6"/>
        <v>2</v>
      </c>
      <c r="K11" s="128">
        <f t="shared" si="3"/>
        <v>2.6666666666666668E-2</v>
      </c>
      <c r="L11" s="127">
        <f t="shared" si="4"/>
        <v>0.97333333333333338</v>
      </c>
    </row>
    <row r="12" spans="1:17" ht="13.5" thickBot="1" x14ac:dyDescent="0.25">
      <c r="A12" s="104">
        <v>10</v>
      </c>
      <c r="B12" s="122">
        <v>755</v>
      </c>
      <c r="C12" s="8">
        <v>354</v>
      </c>
      <c r="D12" s="121">
        <v>281</v>
      </c>
      <c r="F12" s="4" t="str">
        <f t="shared" si="0"/>
        <v>1100 - 1200</v>
      </c>
      <c r="G12" s="129">
        <f t="shared" si="5"/>
        <v>1100</v>
      </c>
      <c r="H12" s="129">
        <f t="shared" si="1"/>
        <v>1200</v>
      </c>
      <c r="I12" s="130">
        <f t="shared" si="2"/>
        <v>74</v>
      </c>
      <c r="J12" s="129">
        <f t="shared" si="6"/>
        <v>1</v>
      </c>
      <c r="K12" s="128">
        <f t="shared" si="3"/>
        <v>1.3333333333333334E-2</v>
      </c>
      <c r="L12" s="127">
        <f t="shared" si="4"/>
        <v>0.98666666666666669</v>
      </c>
    </row>
    <row r="13" spans="1:17" ht="13.5" thickBot="1" x14ac:dyDescent="0.25">
      <c r="A13" s="104">
        <v>11</v>
      </c>
      <c r="B13" s="122">
        <v>503</v>
      </c>
      <c r="C13" s="8">
        <v>289</v>
      </c>
      <c r="D13" s="121">
        <v>412</v>
      </c>
      <c r="F13" s="4" t="str">
        <f t="shared" si="0"/>
        <v>1200 - 1300</v>
      </c>
      <c r="G13" s="129">
        <f t="shared" si="5"/>
        <v>1200</v>
      </c>
      <c r="H13" s="129">
        <f t="shared" si="1"/>
        <v>1300</v>
      </c>
      <c r="I13" s="130">
        <f t="shared" si="2"/>
        <v>74</v>
      </c>
      <c r="J13" s="129">
        <f t="shared" si="6"/>
        <v>0</v>
      </c>
      <c r="K13" s="128">
        <f t="shared" si="3"/>
        <v>0</v>
      </c>
      <c r="L13" s="127">
        <f t="shared" si="4"/>
        <v>0.98666666666666669</v>
      </c>
    </row>
    <row r="14" spans="1:17" ht="13.5" thickBot="1" x14ac:dyDescent="0.25">
      <c r="A14" s="104">
        <v>12</v>
      </c>
      <c r="B14" s="122">
        <v>511</v>
      </c>
      <c r="C14" s="8">
        <v>273</v>
      </c>
      <c r="D14" s="121">
        <v>939</v>
      </c>
      <c r="F14" s="5" t="str">
        <f t="shared" si="0"/>
        <v>1300 - 1400</v>
      </c>
      <c r="G14" s="125">
        <f t="shared" si="5"/>
        <v>1300</v>
      </c>
      <c r="H14" s="125">
        <f t="shared" si="1"/>
        <v>1400</v>
      </c>
      <c r="I14" s="126">
        <f t="shared" si="2"/>
        <v>75</v>
      </c>
      <c r="J14" s="125">
        <f t="shared" si="6"/>
        <v>1</v>
      </c>
      <c r="K14" s="124">
        <f t="shared" si="3"/>
        <v>1.3333333333333334E-2</v>
      </c>
      <c r="L14" s="123">
        <f t="shared" si="4"/>
        <v>1</v>
      </c>
    </row>
    <row r="15" spans="1:17" x14ac:dyDescent="0.2">
      <c r="A15" s="104">
        <v>13</v>
      </c>
      <c r="B15" s="122">
        <v>229</v>
      </c>
      <c r="C15" s="8">
        <v>315</v>
      </c>
      <c r="D15" s="121">
        <v>718</v>
      </c>
      <c r="J15" s="103">
        <f>SUM(J2:J14)</f>
        <v>75</v>
      </c>
      <c r="K15" s="103">
        <f>SUM(K2:K14)</f>
        <v>0.99999999999999989</v>
      </c>
      <c r="L15" s="103"/>
    </row>
    <row r="16" spans="1:17" x14ac:dyDescent="0.2">
      <c r="A16" s="104">
        <v>14</v>
      </c>
      <c r="B16" s="122">
        <v>439</v>
      </c>
      <c r="C16" s="8">
        <v>346</v>
      </c>
      <c r="D16" s="121">
        <v>520</v>
      </c>
    </row>
    <row r="17" spans="1:4" x14ac:dyDescent="0.2">
      <c r="A17" s="104">
        <v>15</v>
      </c>
      <c r="B17" s="122">
        <v>412</v>
      </c>
      <c r="C17" s="8">
        <v>318</v>
      </c>
      <c r="D17" s="121">
        <v>289</v>
      </c>
    </row>
    <row r="18" spans="1:4" x14ac:dyDescent="0.2">
      <c r="A18" s="104">
        <v>16</v>
      </c>
      <c r="B18" s="122">
        <v>775</v>
      </c>
      <c r="C18" s="8">
        <v>330</v>
      </c>
      <c r="D18" s="121">
        <v>434</v>
      </c>
    </row>
    <row r="19" spans="1:4" x14ac:dyDescent="0.2">
      <c r="A19" s="104">
        <v>17</v>
      </c>
      <c r="B19" s="122">
        <v>330</v>
      </c>
      <c r="C19" s="8">
        <v>359</v>
      </c>
      <c r="D19" s="121">
        <v>1045</v>
      </c>
    </row>
    <row r="20" spans="1:4" x14ac:dyDescent="0.2">
      <c r="A20" s="104">
        <v>18</v>
      </c>
      <c r="B20" s="122">
        <v>289</v>
      </c>
      <c r="C20" s="8">
        <v>370</v>
      </c>
      <c r="D20" s="121">
        <v>719</v>
      </c>
    </row>
    <row r="21" spans="1:4" x14ac:dyDescent="0.2">
      <c r="A21" s="104">
        <v>19</v>
      </c>
      <c r="B21" s="122">
        <v>1045</v>
      </c>
      <c r="C21" s="8">
        <v>348</v>
      </c>
      <c r="D21" s="121">
        <v>529</v>
      </c>
    </row>
    <row r="22" spans="1:4" x14ac:dyDescent="0.2">
      <c r="A22" s="104">
        <v>20</v>
      </c>
      <c r="B22" s="122">
        <v>348</v>
      </c>
      <c r="C22" s="8">
        <v>281</v>
      </c>
      <c r="D22" s="121">
        <v>304</v>
      </c>
    </row>
    <row r="23" spans="1:4" x14ac:dyDescent="0.2">
      <c r="A23" s="104">
        <v>21</v>
      </c>
      <c r="B23" s="122">
        <v>249</v>
      </c>
      <c r="C23" s="8">
        <v>356</v>
      </c>
      <c r="D23" s="121">
        <v>439</v>
      </c>
    </row>
    <row r="24" spans="1:4" x14ac:dyDescent="0.2">
      <c r="A24" s="104">
        <v>22</v>
      </c>
      <c r="B24" s="122">
        <v>218</v>
      </c>
      <c r="C24" s="8">
        <v>372</v>
      </c>
      <c r="D24" s="121">
        <v>1045</v>
      </c>
    </row>
    <row r="25" spans="1:4" x14ac:dyDescent="0.2">
      <c r="A25" s="104">
        <v>23</v>
      </c>
      <c r="B25" s="122">
        <v>603</v>
      </c>
      <c r="C25" s="8">
        <v>377</v>
      </c>
      <c r="D25" s="121">
        <v>730</v>
      </c>
    </row>
    <row r="26" spans="1:4" x14ac:dyDescent="0.2">
      <c r="A26" s="104">
        <v>24</v>
      </c>
      <c r="B26" s="122">
        <v>412</v>
      </c>
      <c r="C26" s="8">
        <v>412</v>
      </c>
      <c r="D26" s="121">
        <v>532</v>
      </c>
    </row>
    <row r="27" spans="1:4" x14ac:dyDescent="0.2">
      <c r="A27" s="104">
        <v>25</v>
      </c>
      <c r="B27" s="122">
        <v>608</v>
      </c>
      <c r="C27" s="8">
        <v>503</v>
      </c>
      <c r="D27" s="121">
        <v>315</v>
      </c>
    </row>
    <row r="28" spans="1:4" x14ac:dyDescent="0.2">
      <c r="A28" s="104">
        <v>26</v>
      </c>
      <c r="B28" s="122">
        <v>540</v>
      </c>
      <c r="C28" s="8">
        <v>381</v>
      </c>
      <c r="D28" s="121">
        <v>446</v>
      </c>
    </row>
    <row r="29" spans="1:4" x14ac:dyDescent="0.2">
      <c r="A29" s="104">
        <v>27</v>
      </c>
      <c r="B29" s="122">
        <v>744</v>
      </c>
      <c r="C29" s="8">
        <v>434</v>
      </c>
      <c r="D29" s="121">
        <v>1133</v>
      </c>
    </row>
    <row r="30" spans="1:4" x14ac:dyDescent="0.2">
      <c r="A30" s="104">
        <v>28</v>
      </c>
      <c r="B30" s="122">
        <v>465</v>
      </c>
      <c r="C30" s="8">
        <v>229</v>
      </c>
      <c r="D30" s="121">
        <v>744</v>
      </c>
    </row>
    <row r="31" spans="1:4" x14ac:dyDescent="0.2">
      <c r="A31" s="104">
        <v>29</v>
      </c>
      <c r="B31" s="122">
        <v>577</v>
      </c>
      <c r="C31" s="8">
        <v>446</v>
      </c>
      <c r="D31" s="121">
        <v>540</v>
      </c>
    </row>
    <row r="32" spans="1:4" x14ac:dyDescent="0.2">
      <c r="A32" s="104">
        <v>30</v>
      </c>
      <c r="B32" s="122">
        <v>576</v>
      </c>
      <c r="C32" s="8">
        <v>450</v>
      </c>
      <c r="D32" s="121">
        <v>318</v>
      </c>
    </row>
    <row r="33" spans="1:4" x14ac:dyDescent="0.2">
      <c r="A33" s="104">
        <v>31</v>
      </c>
      <c r="B33" s="122">
        <v>681</v>
      </c>
      <c r="C33" s="8">
        <v>455</v>
      </c>
      <c r="D33" s="121">
        <v>450</v>
      </c>
    </row>
    <row r="34" spans="1:4" x14ac:dyDescent="0.2">
      <c r="A34" s="104">
        <v>32</v>
      </c>
      <c r="B34" s="122">
        <v>842</v>
      </c>
      <c r="C34" s="8">
        <v>465</v>
      </c>
      <c r="D34" s="121">
        <v>1330</v>
      </c>
    </row>
    <row r="35" spans="1:4" x14ac:dyDescent="0.2">
      <c r="A35" s="104">
        <v>33</v>
      </c>
      <c r="B35" s="122">
        <v>256</v>
      </c>
      <c r="C35" s="8">
        <v>495</v>
      </c>
      <c r="D35" s="121">
        <v>755</v>
      </c>
    </row>
    <row r="36" spans="1:4" x14ac:dyDescent="0.2">
      <c r="A36" s="104">
        <v>34</v>
      </c>
      <c r="B36" s="122">
        <v>851</v>
      </c>
      <c r="C36" s="8">
        <v>500</v>
      </c>
      <c r="D36" s="121">
        <v>568</v>
      </c>
    </row>
    <row r="37" spans="1:4" x14ac:dyDescent="0.2">
      <c r="A37" s="104">
        <v>35</v>
      </c>
      <c r="B37" s="122">
        <v>273</v>
      </c>
      <c r="C37" s="8">
        <v>412</v>
      </c>
      <c r="D37" s="121">
        <v>330</v>
      </c>
    </row>
    <row r="38" spans="1:4" x14ac:dyDescent="0.2">
      <c r="A38" s="104">
        <v>36</v>
      </c>
      <c r="B38" s="122">
        <v>856</v>
      </c>
      <c r="C38" s="8">
        <v>508</v>
      </c>
      <c r="D38" s="121">
        <v>348</v>
      </c>
    </row>
    <row r="39" spans="1:4" x14ac:dyDescent="0.2">
      <c r="A39" s="104">
        <v>37</v>
      </c>
      <c r="B39" s="122">
        <v>532</v>
      </c>
      <c r="C39" s="8">
        <v>511</v>
      </c>
      <c r="D39" s="121">
        <v>802</v>
      </c>
    </row>
    <row r="40" spans="1:4" x14ac:dyDescent="0.2">
      <c r="A40" s="104">
        <v>38</v>
      </c>
      <c r="B40" s="122">
        <v>508</v>
      </c>
      <c r="C40" s="8">
        <v>612</v>
      </c>
      <c r="D40" s="121">
        <v>576</v>
      </c>
    </row>
    <row r="41" spans="1:4" x14ac:dyDescent="0.2">
      <c r="A41" s="104">
        <v>39</v>
      </c>
      <c r="B41" s="122">
        <v>434</v>
      </c>
      <c r="C41" s="8">
        <v>511</v>
      </c>
      <c r="D41" s="121">
        <v>465</v>
      </c>
    </row>
    <row r="42" spans="1:4" x14ac:dyDescent="0.2">
      <c r="A42" s="104">
        <v>40</v>
      </c>
      <c r="B42" s="122">
        <v>597</v>
      </c>
      <c r="C42" s="8">
        <v>514</v>
      </c>
      <c r="D42" s="121">
        <v>204</v>
      </c>
    </row>
    <row r="43" spans="1:4" x14ac:dyDescent="0.2">
      <c r="A43" s="104">
        <v>41</v>
      </c>
      <c r="B43" s="122">
        <v>315</v>
      </c>
      <c r="C43" s="8">
        <v>520</v>
      </c>
      <c r="D43" s="121">
        <v>354</v>
      </c>
    </row>
    <row r="44" spans="1:4" x14ac:dyDescent="0.2">
      <c r="A44" s="104">
        <v>42</v>
      </c>
      <c r="B44" s="122">
        <v>1045</v>
      </c>
      <c r="C44" s="8">
        <v>710</v>
      </c>
      <c r="D44" s="121">
        <v>836</v>
      </c>
    </row>
    <row r="45" spans="1:4" x14ac:dyDescent="0.2">
      <c r="A45" s="104">
        <v>43</v>
      </c>
      <c r="B45" s="122">
        <v>370</v>
      </c>
      <c r="C45" s="8">
        <v>532</v>
      </c>
      <c r="D45" s="121">
        <v>577</v>
      </c>
    </row>
    <row r="46" spans="1:4" x14ac:dyDescent="0.2">
      <c r="A46" s="104">
        <v>44</v>
      </c>
      <c r="B46" s="122">
        <v>354</v>
      </c>
      <c r="C46" s="8">
        <v>540</v>
      </c>
      <c r="D46" s="121">
        <v>495</v>
      </c>
    </row>
    <row r="47" spans="1:4" x14ac:dyDescent="0.2">
      <c r="A47" s="104">
        <v>45</v>
      </c>
      <c r="B47" s="122">
        <v>500</v>
      </c>
      <c r="C47" s="8">
        <v>568</v>
      </c>
      <c r="D47" s="121">
        <v>218</v>
      </c>
    </row>
    <row r="48" spans="1:4" x14ac:dyDescent="0.2">
      <c r="A48" s="104">
        <v>46</v>
      </c>
      <c r="B48" s="122">
        <v>520</v>
      </c>
      <c r="C48" s="8">
        <v>572</v>
      </c>
      <c r="D48" s="121">
        <v>356</v>
      </c>
    </row>
    <row r="49" spans="1:4" x14ac:dyDescent="0.2">
      <c r="A49" s="104">
        <v>47</v>
      </c>
      <c r="B49" s="122">
        <v>356</v>
      </c>
      <c r="C49" s="8">
        <v>576</v>
      </c>
      <c r="D49" s="121">
        <v>842</v>
      </c>
    </row>
    <row r="50" spans="1:4" x14ac:dyDescent="0.2">
      <c r="A50" s="104">
        <v>48</v>
      </c>
      <c r="B50" s="122">
        <v>572</v>
      </c>
      <c r="C50" s="8">
        <v>577</v>
      </c>
      <c r="D50" s="121">
        <v>597</v>
      </c>
    </row>
    <row r="51" spans="1:4" x14ac:dyDescent="0.2">
      <c r="A51" s="104">
        <v>49</v>
      </c>
      <c r="B51" s="122">
        <v>514</v>
      </c>
      <c r="C51" s="8">
        <v>836</v>
      </c>
      <c r="D51" s="121">
        <v>500</v>
      </c>
    </row>
    <row r="52" spans="1:4" x14ac:dyDescent="0.2">
      <c r="A52" s="104">
        <v>50</v>
      </c>
      <c r="B52" s="122">
        <v>842</v>
      </c>
      <c r="C52" s="8">
        <v>603</v>
      </c>
      <c r="D52" s="121">
        <v>227</v>
      </c>
    </row>
    <row r="53" spans="1:4" x14ac:dyDescent="0.2">
      <c r="A53" s="104">
        <v>51</v>
      </c>
      <c r="B53" s="122">
        <v>176</v>
      </c>
      <c r="C53" s="8">
        <v>608</v>
      </c>
      <c r="D53" s="121">
        <v>359</v>
      </c>
    </row>
    <row r="54" spans="1:4" x14ac:dyDescent="0.2">
      <c r="A54" s="104">
        <v>52</v>
      </c>
      <c r="B54" s="122">
        <v>730</v>
      </c>
      <c r="C54" s="8">
        <v>511</v>
      </c>
      <c r="D54" s="121">
        <v>842</v>
      </c>
    </row>
    <row r="55" spans="1:4" x14ac:dyDescent="0.2">
      <c r="A55" s="104">
        <v>53</v>
      </c>
      <c r="B55" s="122">
        <v>377</v>
      </c>
      <c r="C55" s="8">
        <v>676</v>
      </c>
      <c r="D55" s="121">
        <v>603</v>
      </c>
    </row>
    <row r="56" spans="1:4" x14ac:dyDescent="0.2">
      <c r="A56" s="104">
        <v>54</v>
      </c>
      <c r="B56" s="122">
        <v>866</v>
      </c>
      <c r="C56" s="8">
        <v>681</v>
      </c>
      <c r="D56" s="121">
        <v>503</v>
      </c>
    </row>
    <row r="57" spans="1:4" x14ac:dyDescent="0.2">
      <c r="A57" s="104">
        <v>55</v>
      </c>
      <c r="B57" s="122">
        <v>939</v>
      </c>
      <c r="C57" s="8">
        <v>529</v>
      </c>
      <c r="D57" s="121">
        <v>229</v>
      </c>
    </row>
    <row r="58" spans="1:4" x14ac:dyDescent="0.2">
      <c r="A58" s="104">
        <v>56</v>
      </c>
      <c r="B58" s="122">
        <v>926</v>
      </c>
      <c r="C58" s="8">
        <v>718</v>
      </c>
      <c r="D58" s="121">
        <v>370</v>
      </c>
    </row>
    <row r="59" spans="1:4" x14ac:dyDescent="0.2">
      <c r="A59" s="104">
        <v>57</v>
      </c>
      <c r="B59" s="122">
        <v>229</v>
      </c>
      <c r="C59" s="8">
        <v>719</v>
      </c>
      <c r="D59" s="121">
        <v>843</v>
      </c>
    </row>
    <row r="60" spans="1:4" x14ac:dyDescent="0.2">
      <c r="A60" s="104">
        <v>58</v>
      </c>
      <c r="B60" s="122">
        <v>304</v>
      </c>
      <c r="C60" s="8">
        <v>730</v>
      </c>
      <c r="D60" s="121">
        <v>608</v>
      </c>
    </row>
    <row r="61" spans="1:4" x14ac:dyDescent="0.2">
      <c r="A61" s="104">
        <v>59</v>
      </c>
      <c r="B61" s="122">
        <v>450</v>
      </c>
      <c r="C61" s="8">
        <v>866</v>
      </c>
      <c r="D61" s="121">
        <v>508</v>
      </c>
    </row>
    <row r="62" spans="1:4" x14ac:dyDescent="0.2">
      <c r="A62" s="104">
        <v>60</v>
      </c>
      <c r="B62" s="122">
        <v>843</v>
      </c>
      <c r="C62" s="8">
        <v>755</v>
      </c>
      <c r="D62" s="121">
        <v>229</v>
      </c>
    </row>
    <row r="63" spans="1:4" x14ac:dyDescent="0.2">
      <c r="A63" s="104">
        <v>61</v>
      </c>
      <c r="B63" s="122">
        <v>1330</v>
      </c>
      <c r="C63" s="8">
        <v>775</v>
      </c>
      <c r="D63" s="121">
        <v>372</v>
      </c>
    </row>
    <row r="64" spans="1:4" x14ac:dyDescent="0.2">
      <c r="A64" s="104">
        <v>62</v>
      </c>
      <c r="B64" s="122">
        <v>455</v>
      </c>
      <c r="C64" s="8">
        <v>802</v>
      </c>
      <c r="D64" s="121">
        <v>851</v>
      </c>
    </row>
    <row r="65" spans="1:4" x14ac:dyDescent="0.2">
      <c r="A65" s="104">
        <v>63</v>
      </c>
      <c r="B65" s="122">
        <v>359</v>
      </c>
      <c r="C65" s="8">
        <v>597</v>
      </c>
      <c r="D65" s="121">
        <v>612</v>
      </c>
    </row>
    <row r="66" spans="1:4" x14ac:dyDescent="0.2">
      <c r="A66" s="104">
        <v>64</v>
      </c>
      <c r="B66" s="122">
        <v>1133</v>
      </c>
      <c r="C66" s="8">
        <v>842</v>
      </c>
      <c r="D66" s="121">
        <v>511</v>
      </c>
    </row>
    <row r="67" spans="1:4" x14ac:dyDescent="0.2">
      <c r="A67" s="104">
        <v>65</v>
      </c>
      <c r="B67" s="122">
        <v>710</v>
      </c>
      <c r="C67" s="8">
        <v>851</v>
      </c>
      <c r="D67" s="121">
        <v>249</v>
      </c>
    </row>
    <row r="68" spans="1:4" x14ac:dyDescent="0.2">
      <c r="A68" s="104">
        <v>66</v>
      </c>
      <c r="B68" s="122">
        <v>719</v>
      </c>
      <c r="C68" s="8">
        <v>843</v>
      </c>
      <c r="D68" s="121">
        <v>377</v>
      </c>
    </row>
    <row r="69" spans="1:4" x14ac:dyDescent="0.2">
      <c r="A69" s="104">
        <v>67</v>
      </c>
      <c r="B69" s="122">
        <v>346</v>
      </c>
      <c r="C69" s="8">
        <v>842</v>
      </c>
      <c r="D69" s="121">
        <v>856</v>
      </c>
    </row>
    <row r="70" spans="1:4" x14ac:dyDescent="0.2">
      <c r="A70" s="104">
        <v>68</v>
      </c>
      <c r="B70" s="122">
        <v>511</v>
      </c>
      <c r="C70" s="8">
        <v>856</v>
      </c>
      <c r="D70" s="121">
        <v>676</v>
      </c>
    </row>
    <row r="71" spans="1:4" x14ac:dyDescent="0.2">
      <c r="A71" s="104">
        <v>69</v>
      </c>
      <c r="B71" s="122">
        <v>718</v>
      </c>
      <c r="C71" s="8">
        <v>744</v>
      </c>
      <c r="D71" s="121">
        <v>511</v>
      </c>
    </row>
    <row r="72" spans="1:4" x14ac:dyDescent="0.2">
      <c r="A72" s="104">
        <v>70</v>
      </c>
      <c r="B72" s="122">
        <v>381</v>
      </c>
      <c r="C72" s="8">
        <v>926</v>
      </c>
      <c r="D72" s="121">
        <v>256</v>
      </c>
    </row>
    <row r="73" spans="1:4" x14ac:dyDescent="0.2">
      <c r="A73" s="104">
        <v>71</v>
      </c>
      <c r="B73" s="122">
        <v>529</v>
      </c>
      <c r="C73" s="8">
        <v>939</v>
      </c>
      <c r="D73" s="121">
        <v>381</v>
      </c>
    </row>
    <row r="74" spans="1:4" x14ac:dyDescent="0.2">
      <c r="A74" s="104">
        <v>72</v>
      </c>
      <c r="B74" s="122">
        <v>227</v>
      </c>
      <c r="C74" s="8">
        <v>1045</v>
      </c>
      <c r="D74" s="121">
        <v>866</v>
      </c>
    </row>
    <row r="75" spans="1:4" x14ac:dyDescent="0.2">
      <c r="A75" s="104">
        <v>73</v>
      </c>
      <c r="B75" s="122">
        <v>612</v>
      </c>
      <c r="C75" s="8">
        <v>1330</v>
      </c>
      <c r="D75" s="121">
        <v>681</v>
      </c>
    </row>
    <row r="76" spans="1:4" x14ac:dyDescent="0.2">
      <c r="A76" s="104">
        <v>74</v>
      </c>
      <c r="B76" s="122">
        <v>836</v>
      </c>
      <c r="C76" s="8">
        <v>1133</v>
      </c>
      <c r="D76" s="121">
        <v>511</v>
      </c>
    </row>
    <row r="77" spans="1:4" x14ac:dyDescent="0.2">
      <c r="A77" s="104">
        <v>75</v>
      </c>
      <c r="B77" s="122">
        <v>511</v>
      </c>
      <c r="C77" s="8">
        <v>1045</v>
      </c>
      <c r="D77" s="121">
        <v>273</v>
      </c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EF4F-17C1-4E88-A150-368F8D793D3C}">
  <dimension ref="A1:BC307"/>
  <sheetViews>
    <sheetView zoomScale="75" zoomScaleNormal="75" workbookViewId="0">
      <selection activeCell="U38" sqref="U38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  <c r="AN1" s="36" t="s">
        <v>17</v>
      </c>
      <c r="AO1" s="36"/>
      <c r="AP1" s="36"/>
      <c r="AQ1" s="37">
        <v>25</v>
      </c>
      <c r="AR1" s="37"/>
      <c r="AS1" s="37">
        <v>5</v>
      </c>
      <c r="AT1" s="37"/>
      <c r="AU1" s="37"/>
      <c r="AW1" s="37"/>
      <c r="AX1" s="26"/>
    </row>
    <row r="2" spans="1:5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ca="1">G2&amp;" - "&amp;H2</f>
        <v>16 - 24</v>
      </c>
      <c r="G2" s="90">
        <f ca="1">Y4</f>
        <v>16</v>
      </c>
      <c r="H2" s="44">
        <f t="shared" ref="H2:H14" ca="1" si="0">G2+$Y$3</f>
        <v>24</v>
      </c>
      <c r="I2" s="76">
        <f ca="1">COUNTIF($B$3:$B$86, "&lt;"&amp;H2)</f>
        <v>6</v>
      </c>
      <c r="J2" s="45">
        <f ca="1">I2</f>
        <v>6</v>
      </c>
      <c r="K2" s="46">
        <f t="shared" ref="K2:K14" ca="1" si="1">J2/$J$15</f>
        <v>7.1428571428571425E-2</v>
      </c>
      <c r="L2" s="47">
        <f t="shared" ref="L2:L14" ca="1" si="2">I2/$J$15</f>
        <v>7.1428571428571425E-2</v>
      </c>
      <c r="N2" s="89" t="s">
        <v>11</v>
      </c>
      <c r="O2" s="88">
        <f ca="1">AVERAGE($B$3:$B$86)</f>
        <v>46.214285714285715</v>
      </c>
      <c r="P2" s="88">
        <f t="shared" ref="P2:Q2" ca="1" si="3">AVERAGE($B$3:$B$86)</f>
        <v>46.214285714285715</v>
      </c>
      <c r="Q2" s="88">
        <f t="shared" ca="1" si="3"/>
        <v>46.214285714285715</v>
      </c>
      <c r="R2" s="88">
        <f ca="1">AVERAGE($D$3:$D$86)</f>
        <v>46.214285714285715</v>
      </c>
      <c r="V2" s="34" t="s">
        <v>43</v>
      </c>
      <c r="Y2" s="34">
        <f ca="1">ROUND(O6/10,0)</f>
        <v>8</v>
      </c>
      <c r="AN2" s="37"/>
      <c r="AO2" s="37" t="s">
        <v>48</v>
      </c>
      <c r="AP2" s="37" t="s">
        <v>49</v>
      </c>
      <c r="AQ2" s="26" t="s">
        <v>19</v>
      </c>
      <c r="AR2" s="26" t="s">
        <v>59</v>
      </c>
      <c r="AS2" s="41" t="s">
        <v>57</v>
      </c>
      <c r="AT2" s="26" t="s">
        <v>51</v>
      </c>
      <c r="AU2" s="39" t="s">
        <v>52</v>
      </c>
      <c r="AV2" s="40" t="s">
        <v>18</v>
      </c>
      <c r="AW2" s="34" t="s">
        <v>54</v>
      </c>
    </row>
    <row r="3" spans="1:55" ht="17.25" thickBot="1" x14ac:dyDescent="0.35">
      <c r="A3" s="6">
        <v>1</v>
      </c>
      <c r="B3" s="48">
        <f ca="1">AU3</f>
        <v>51</v>
      </c>
      <c r="C3" s="49">
        <f ca="1">AV3</f>
        <v>19</v>
      </c>
      <c r="D3" s="50">
        <f ca="1">AS3</f>
        <v>24</v>
      </c>
      <c r="E3" s="81">
        <f ca="1">AW3</f>
        <v>31</v>
      </c>
      <c r="F3" s="52" t="str">
        <f t="shared" ref="F3:F14" ca="1" si="4">G3&amp;" - "&amp;H3</f>
        <v>24 - 32</v>
      </c>
      <c r="G3" s="53">
        <f ca="1">H2</f>
        <v>24</v>
      </c>
      <c r="H3" s="54">
        <f t="shared" ca="1" si="0"/>
        <v>32</v>
      </c>
      <c r="I3" s="76">
        <f t="shared" ref="I3:I14" ca="1" si="5">COUNTIF($B$3:$B$86, "&lt;"&amp;H3)</f>
        <v>18</v>
      </c>
      <c r="J3" s="83">
        <f ca="1">I3-I2</f>
        <v>12</v>
      </c>
      <c r="K3" s="69">
        <f t="shared" ca="1" si="1"/>
        <v>0.14285714285714285</v>
      </c>
      <c r="L3" s="56">
        <f t="shared" ca="1" si="2"/>
        <v>0.21428571428571427</v>
      </c>
      <c r="N3" s="71" t="s">
        <v>40</v>
      </c>
      <c r="O3" s="74">
        <f ca="1">MEDIAN(B$3:B$86)</f>
        <v>42.5</v>
      </c>
      <c r="P3" s="74">
        <f t="shared" ref="P3:R3" ca="1" si="6">MEDIAN(C$3:C$86)</f>
        <v>42.5</v>
      </c>
      <c r="Q3" s="74">
        <f t="shared" ca="1" si="6"/>
        <v>42.5</v>
      </c>
      <c r="R3" s="74">
        <f t="shared" ca="1" si="6"/>
        <v>42.5</v>
      </c>
      <c r="V3" s="34" t="s">
        <v>44</v>
      </c>
      <c r="Y3" s="34">
        <f ca="1">ROUND(Y2,-LEN(Y2)+1)</f>
        <v>8</v>
      </c>
      <c r="AN3" s="37">
        <v>1</v>
      </c>
      <c r="AO3" s="37">
        <f ca="1">ABS(_xlfn.NORM.INV(RAND(),$AQ$1,$AS$1))</f>
        <v>32.067649790632757</v>
      </c>
      <c r="AP3" s="37">
        <f ca="1">SMALL($AO$3:$AO$86,ROWS(AO$3:AO3))</f>
        <v>11.719814788013664</v>
      </c>
      <c r="AQ3" s="57">
        <f ca="1">AR3+RAND()</f>
        <v>1.9986123742783013</v>
      </c>
      <c r="AR3" s="57">
        <v>1</v>
      </c>
      <c r="AS3" s="26">
        <f t="shared" ref="AS3:AS66" ca="1" si="7">ROUNDUP(AP3*AQ3,0)</f>
        <v>24</v>
      </c>
      <c r="AT3" s="26">
        <f ca="1">RAND()</f>
        <v>0.50010990444388947</v>
      </c>
      <c r="AU3" s="26">
        <f ca="1">INDEX($AS$3:$AS$86,MATCH(SMALL($AT$3:$AT$86,ROWS(AT$3:AT3)),$AT$3:$AT$86,0))</f>
        <v>51</v>
      </c>
      <c r="AV3" s="26">
        <f ca="1">SMALL($AS$3:$AS$86,ROWS(AV$3:AV3))</f>
        <v>19</v>
      </c>
      <c r="AW3" s="34">
        <f ca="1">VLOOKUP(SMALL($BB$3:$BB$44,AX3),$BB$3:$BC$44,2,0)</f>
        <v>31</v>
      </c>
      <c r="AX3" s="34">
        <v>1</v>
      </c>
      <c r="BA3" s="34">
        <v>1</v>
      </c>
      <c r="BB3" s="34">
        <f ca="1">RAND()</f>
        <v>4.3960125725633237E-2</v>
      </c>
      <c r="BC3" s="34">
        <f ca="1">AV3</f>
        <v>19</v>
      </c>
    </row>
    <row r="4" spans="1:55" ht="17.25" thickBot="1" x14ac:dyDescent="0.35">
      <c r="A4" s="6">
        <v>2</v>
      </c>
      <c r="B4" s="48">
        <f t="shared" ref="B4:C67" ca="1" si="8">AU4</f>
        <v>68</v>
      </c>
      <c r="C4" s="49">
        <f t="shared" ca="1" si="8"/>
        <v>20</v>
      </c>
      <c r="D4" s="50">
        <f t="shared" ref="D4:D67" ca="1" si="9">AS4</f>
        <v>27</v>
      </c>
      <c r="E4" s="81">
        <f t="shared" ref="E4:E67" ca="1" si="10">AW4</f>
        <v>61</v>
      </c>
      <c r="F4" s="52" t="str">
        <f t="shared" ca="1" si="4"/>
        <v>32 - 40</v>
      </c>
      <c r="G4" s="53">
        <f t="shared" ref="G4:G13" ca="1" si="11">H3</f>
        <v>32</v>
      </c>
      <c r="H4" s="54">
        <f t="shared" ca="1" si="0"/>
        <v>40</v>
      </c>
      <c r="I4" s="76">
        <f t="shared" ca="1" si="5"/>
        <v>30</v>
      </c>
      <c r="J4" s="83">
        <f t="shared" ref="J4:J14" ca="1" si="12">I4-I3</f>
        <v>12</v>
      </c>
      <c r="K4" s="69">
        <f t="shared" ca="1" si="1"/>
        <v>0.14285714285714285</v>
      </c>
      <c r="L4" s="56">
        <f t="shared" ca="1" si="2"/>
        <v>0.35714285714285715</v>
      </c>
      <c r="N4" s="87" t="s">
        <v>12</v>
      </c>
      <c r="O4" s="86">
        <f ca="1">MAX(B$3:B$86)</f>
        <v>96</v>
      </c>
      <c r="P4" s="86">
        <f t="shared" ref="P4:R4" ca="1" si="13">MAX(C$3:C$86)</f>
        <v>96</v>
      </c>
      <c r="Q4" s="86">
        <f t="shared" ca="1" si="13"/>
        <v>96</v>
      </c>
      <c r="R4" s="86">
        <f t="shared" ca="1" si="13"/>
        <v>96</v>
      </c>
      <c r="V4" s="34" t="s">
        <v>45</v>
      </c>
      <c r="Y4" s="34">
        <f ca="1">Y3*INT(O5/Y3)</f>
        <v>16</v>
      </c>
      <c r="AN4" s="37">
        <v>2</v>
      </c>
      <c r="AO4" s="37">
        <f t="shared" ref="AO4:AO67" ca="1" si="14">ABS(_xlfn.NORM.INV(RAND(),$AQ$1,$AS$1))</f>
        <v>23.090617166385808</v>
      </c>
      <c r="AP4" s="37">
        <f ca="1">SMALL($AO$3:$AO$86,ROWS(AO$3:AO4))</f>
        <v>13.71471679433424</v>
      </c>
      <c r="AQ4" s="57">
        <f t="shared" ref="AQ4:AQ67" ca="1" si="15">AR4+RAND()</f>
        <v>1.9303421254580133</v>
      </c>
      <c r="AR4" s="57">
        <v>1.5</v>
      </c>
      <c r="AS4" s="26">
        <f t="shared" ca="1" si="7"/>
        <v>27</v>
      </c>
      <c r="AT4" s="26">
        <f t="shared" ref="AT4:AT67" ca="1" si="16">RAND()</f>
        <v>0.12601688314349691</v>
      </c>
      <c r="AU4" s="26">
        <f ca="1">INDEX($AS$3:$AS$86,MATCH(SMALL($AT$3:$AT$86,ROWS(AT$3:AT4)),$AT$3:$AT$86,0))</f>
        <v>68</v>
      </c>
      <c r="AV4" s="26">
        <f ca="1">SMALL($AS$3:$AS$86,ROWS(AV$3:AV4))</f>
        <v>20</v>
      </c>
      <c r="AW4" s="34">
        <f ca="1">VLOOKUP(SMALL($BB$45:$BB$86,AX4),$BB$45:$BC$86,2,0)</f>
        <v>61</v>
      </c>
      <c r="AX4" s="34">
        <v>1</v>
      </c>
      <c r="BA4" s="34">
        <v>2</v>
      </c>
      <c r="BB4" s="34">
        <f t="shared" ref="BB4:BB67" ca="1" si="17">RAND()</f>
        <v>0.30347080890751954</v>
      </c>
      <c r="BC4" s="34">
        <f t="shared" ref="BC4:BC67" ca="1" si="18">AV4</f>
        <v>20</v>
      </c>
    </row>
    <row r="5" spans="1:55" ht="17.25" thickBot="1" x14ac:dyDescent="0.35">
      <c r="A5" s="6">
        <v>3</v>
      </c>
      <c r="B5" s="48">
        <f t="shared" ca="1" si="8"/>
        <v>59</v>
      </c>
      <c r="C5" s="49">
        <f t="shared" ca="1" si="8"/>
        <v>21</v>
      </c>
      <c r="D5" s="50">
        <f t="shared" ca="1" si="9"/>
        <v>31</v>
      </c>
      <c r="E5" s="81">
        <f t="shared" ca="1" si="10"/>
        <v>68</v>
      </c>
      <c r="F5" s="52" t="str">
        <f t="shared" ca="1" si="4"/>
        <v>40 - 48</v>
      </c>
      <c r="G5" s="53">
        <f t="shared" ca="1" si="11"/>
        <v>40</v>
      </c>
      <c r="H5" s="54">
        <f t="shared" ca="1" si="0"/>
        <v>48</v>
      </c>
      <c r="I5" s="76">
        <f t="shared" ca="1" si="5"/>
        <v>50</v>
      </c>
      <c r="J5" s="83">
        <f t="shared" ca="1" si="12"/>
        <v>20</v>
      </c>
      <c r="K5" s="69">
        <f t="shared" ca="1" si="1"/>
        <v>0.23809523809523808</v>
      </c>
      <c r="L5" s="56">
        <f t="shared" ca="1" si="2"/>
        <v>0.59523809523809523</v>
      </c>
      <c r="N5" s="87" t="s">
        <v>13</v>
      </c>
      <c r="O5" s="86">
        <f ca="1">MIN(B$3:B$84)</f>
        <v>19</v>
      </c>
      <c r="P5" s="86">
        <f t="shared" ref="P5:R5" ca="1" si="19">MIN(C$3:C$84)</f>
        <v>19</v>
      </c>
      <c r="Q5" s="86">
        <f t="shared" ca="1" si="19"/>
        <v>19</v>
      </c>
      <c r="R5" s="86">
        <f t="shared" ca="1" si="19"/>
        <v>19</v>
      </c>
      <c r="V5" s="34" t="s">
        <v>42</v>
      </c>
      <c r="Y5" s="34">
        <f ca="1">ROUNDUP(O4/Y3,0)</f>
        <v>12</v>
      </c>
      <c r="AN5" s="37">
        <v>3</v>
      </c>
      <c r="AO5" s="37">
        <f t="shared" ca="1" si="14"/>
        <v>24.539612175091278</v>
      </c>
      <c r="AP5" s="37">
        <f ca="1">SMALL($AO$3:$AO$86,ROWS(AO$3:AO5))</f>
        <v>14.75518327776421</v>
      </c>
      <c r="AQ5" s="57">
        <f t="shared" ca="1" si="15"/>
        <v>2.0985561281137355</v>
      </c>
      <c r="AR5" s="57">
        <v>2</v>
      </c>
      <c r="AS5" s="26">
        <f t="shared" ca="1" si="7"/>
        <v>31</v>
      </c>
      <c r="AT5" s="26">
        <f t="shared" ca="1" si="16"/>
        <v>0.6136356053612787</v>
      </c>
      <c r="AU5" s="26">
        <f ca="1">INDEX($AS$3:$AS$86,MATCH(SMALL($AT$3:$AT$86,ROWS(AT$3:AT5)),$AT$3:$AT$86,0))</f>
        <v>59</v>
      </c>
      <c r="AV5" s="26">
        <f ca="1">SMALL($AS$3:$AS$86,ROWS(AV$3:AV5))</f>
        <v>21</v>
      </c>
      <c r="AW5" s="34">
        <f ca="1">VLOOKUP(SMALL($BB$45:$BB$86,AX5),$BB$45:$BC$86,2,0)</f>
        <v>68</v>
      </c>
      <c r="AX5" s="34">
        <v>2</v>
      </c>
      <c r="BA5" s="34">
        <v>3</v>
      </c>
      <c r="BB5" s="34">
        <f t="shared" ca="1" si="17"/>
        <v>0.91808585399938702</v>
      </c>
      <c r="BC5" s="34">
        <f t="shared" ca="1" si="18"/>
        <v>21</v>
      </c>
    </row>
    <row r="6" spans="1:55" ht="17.25" thickBot="1" x14ac:dyDescent="0.35">
      <c r="A6" s="6">
        <v>4</v>
      </c>
      <c r="B6" s="48">
        <f t="shared" ca="1" si="8"/>
        <v>65</v>
      </c>
      <c r="C6" s="49">
        <f t="shared" ca="1" si="8"/>
        <v>21</v>
      </c>
      <c r="D6" s="50">
        <f t="shared" ca="1" si="9"/>
        <v>20</v>
      </c>
      <c r="E6" s="81">
        <f t="shared" ca="1" si="10"/>
        <v>19</v>
      </c>
      <c r="F6" s="52" t="str">
        <f t="shared" ca="1" si="4"/>
        <v>48 - 56</v>
      </c>
      <c r="G6" s="53">
        <f t="shared" ca="1" si="11"/>
        <v>48</v>
      </c>
      <c r="H6" s="54">
        <f t="shared" ca="1" si="0"/>
        <v>56</v>
      </c>
      <c r="I6" s="76">
        <f t="shared" ca="1" si="5"/>
        <v>61</v>
      </c>
      <c r="J6" s="83">
        <f t="shared" ca="1" si="12"/>
        <v>11</v>
      </c>
      <c r="K6" s="69">
        <f t="shared" ca="1" si="1"/>
        <v>0.13095238095238096</v>
      </c>
      <c r="L6" s="56">
        <f t="shared" ca="1" si="2"/>
        <v>0.72619047619047616</v>
      </c>
      <c r="N6" s="87" t="s">
        <v>4</v>
      </c>
      <c r="O6" s="86">
        <f ca="1">O4-O5</f>
        <v>77</v>
      </c>
      <c r="P6" s="86">
        <f t="shared" ref="P6:R6" ca="1" si="20">P4-P5</f>
        <v>77</v>
      </c>
      <c r="Q6" s="86">
        <f t="shared" ca="1" si="20"/>
        <v>77</v>
      </c>
      <c r="R6" s="86">
        <f t="shared" ca="1" si="20"/>
        <v>77</v>
      </c>
      <c r="V6" s="34" t="s">
        <v>46</v>
      </c>
      <c r="Y6" s="34">
        <f ca="1">Y5*Y3</f>
        <v>96</v>
      </c>
      <c r="AN6" s="37">
        <v>4</v>
      </c>
      <c r="AO6" s="37">
        <f t="shared" ca="1" si="14"/>
        <v>18.914759294120937</v>
      </c>
      <c r="AP6" s="37">
        <f ca="1">SMALL($AO$3:$AO$86,ROWS(AO$3:AO6))</f>
        <v>15.326343926875689</v>
      </c>
      <c r="AQ6" s="57">
        <f t="shared" ca="1" si="15"/>
        <v>1.2588883910323756</v>
      </c>
      <c r="AR6" s="57">
        <v>1</v>
      </c>
      <c r="AS6" s="26">
        <f t="shared" ca="1" si="7"/>
        <v>20</v>
      </c>
      <c r="AT6" s="26">
        <f t="shared" ca="1" si="16"/>
        <v>0.51403539609361049</v>
      </c>
      <c r="AU6" s="26">
        <f ca="1">INDEX($AS$3:$AS$86,MATCH(SMALL($AT$3:$AT$86,ROWS(AT$3:AT6)),$AT$3:$AT$86,0))</f>
        <v>65</v>
      </c>
      <c r="AV6" s="26">
        <f ca="1">SMALL($AS$3:$AS$86,ROWS(AV$3:AV6))</f>
        <v>21</v>
      </c>
      <c r="AW6" s="34">
        <f ca="1">VLOOKUP(SMALL($BB$3:$BB$44,AX6),$BB$3:$BC$44,2,0)</f>
        <v>19</v>
      </c>
      <c r="AX6" s="34">
        <v>2</v>
      </c>
      <c r="BA6" s="34">
        <v>4</v>
      </c>
      <c r="BB6" s="34">
        <f t="shared" ca="1" si="17"/>
        <v>0.55801504247289968</v>
      </c>
      <c r="BC6" s="34">
        <f t="shared" ca="1" si="18"/>
        <v>21</v>
      </c>
    </row>
    <row r="7" spans="1:55" ht="17.25" thickBot="1" x14ac:dyDescent="0.35">
      <c r="A7" s="6">
        <v>5</v>
      </c>
      <c r="B7" s="48">
        <f t="shared" ca="1" si="8"/>
        <v>51</v>
      </c>
      <c r="C7" s="49">
        <f t="shared" ca="1" si="8"/>
        <v>22</v>
      </c>
      <c r="D7" s="50">
        <f t="shared" ca="1" si="9"/>
        <v>27</v>
      </c>
      <c r="E7" s="81">
        <f t="shared" ca="1" si="10"/>
        <v>32</v>
      </c>
      <c r="F7" s="52" t="str">
        <f t="shared" ca="1" si="4"/>
        <v>56 - 64</v>
      </c>
      <c r="G7" s="53">
        <f t="shared" ca="1" si="11"/>
        <v>56</v>
      </c>
      <c r="H7" s="54">
        <f t="shared" ca="1" si="0"/>
        <v>64</v>
      </c>
      <c r="I7" s="76">
        <f t="shared" ca="1" si="5"/>
        <v>71</v>
      </c>
      <c r="J7" s="83">
        <f t="shared" ca="1" si="12"/>
        <v>10</v>
      </c>
      <c r="K7" s="69">
        <f t="shared" ca="1" si="1"/>
        <v>0.11904761904761904</v>
      </c>
      <c r="L7" s="56">
        <f t="shared" ca="1" si="2"/>
        <v>0.84523809523809523</v>
      </c>
      <c r="N7" s="87" t="s">
        <v>14</v>
      </c>
      <c r="O7" s="86">
        <f ca="1">_xlfn.STDEV.S(B$3:B$86)</f>
        <v>17.198396835185438</v>
      </c>
      <c r="P7" s="86">
        <f t="shared" ref="P7:R7" ca="1" si="21">_xlfn.STDEV.S(C$3:C$86)</f>
        <v>17.198396835185438</v>
      </c>
      <c r="Q7" s="86">
        <f t="shared" ca="1" si="21"/>
        <v>17.198396835185438</v>
      </c>
      <c r="R7" s="86">
        <f t="shared" ca="1" si="21"/>
        <v>17.198396835185438</v>
      </c>
      <c r="V7" s="34" t="s">
        <v>47</v>
      </c>
      <c r="Y7" s="34">
        <v>4</v>
      </c>
      <c r="AN7" s="37">
        <v>5</v>
      </c>
      <c r="AO7" s="37">
        <f t="shared" ca="1" si="14"/>
        <v>19.68818395694402</v>
      </c>
      <c r="AP7" s="37">
        <f ca="1">SMALL($AO$3:$AO$86,ROWS(AO$3:AO7))</f>
        <v>15.67760732932609</v>
      </c>
      <c r="AQ7" s="57">
        <f t="shared" ca="1" si="15"/>
        <v>1.6606783171051416</v>
      </c>
      <c r="AR7" s="57">
        <f>AR3</f>
        <v>1</v>
      </c>
      <c r="AS7" s="26">
        <f t="shared" ca="1" si="7"/>
        <v>27</v>
      </c>
      <c r="AT7" s="26">
        <f t="shared" ca="1" si="16"/>
        <v>0.30532905478128292</v>
      </c>
      <c r="AU7" s="26">
        <f ca="1">INDEX($AS$3:$AS$86,MATCH(SMALL($AT$3:$AT$86,ROWS(AT$3:AT7)),$AT$3:$AT$86,0))</f>
        <v>51</v>
      </c>
      <c r="AV7" s="26">
        <f ca="1">SMALL($AS$3:$AS$86,ROWS(AV$3:AV7))</f>
        <v>22</v>
      </c>
      <c r="AW7" s="34">
        <f ca="1">VLOOKUP(SMALL($BB$3:$BB$44,AX7),$BB$3:$BC$44,2,0)</f>
        <v>32</v>
      </c>
      <c r="AX7" s="34">
        <f>2+AX3</f>
        <v>3</v>
      </c>
      <c r="BA7" s="34">
        <v>5</v>
      </c>
      <c r="BB7" s="34">
        <f t="shared" ca="1" si="17"/>
        <v>0.37857054412609659</v>
      </c>
      <c r="BC7" s="34">
        <f t="shared" ca="1" si="18"/>
        <v>22</v>
      </c>
    </row>
    <row r="8" spans="1:55" ht="17.25" thickBot="1" x14ac:dyDescent="0.35">
      <c r="A8" s="6">
        <v>6</v>
      </c>
      <c r="B8" s="48">
        <f t="shared" ca="1" si="8"/>
        <v>91</v>
      </c>
      <c r="C8" s="49">
        <f t="shared" ca="1" si="8"/>
        <v>23</v>
      </c>
      <c r="D8" s="50">
        <f t="shared" ca="1" si="9"/>
        <v>41</v>
      </c>
      <c r="E8" s="81">
        <f t="shared" ca="1" si="10"/>
        <v>77</v>
      </c>
      <c r="F8" s="52" t="str">
        <f t="shared" ca="1" si="4"/>
        <v>64 - 72</v>
      </c>
      <c r="G8" s="53">
        <f t="shared" ca="1" si="11"/>
        <v>64</v>
      </c>
      <c r="H8" s="54">
        <f t="shared" ca="1" si="0"/>
        <v>72</v>
      </c>
      <c r="I8" s="76">
        <f t="shared" ca="1" si="5"/>
        <v>77</v>
      </c>
      <c r="J8" s="83">
        <f t="shared" ca="1" si="12"/>
        <v>6</v>
      </c>
      <c r="K8" s="69">
        <f t="shared" ca="1" si="1"/>
        <v>7.1428571428571425E-2</v>
      </c>
      <c r="L8" s="56">
        <f t="shared" ca="1" si="2"/>
        <v>0.91666666666666663</v>
      </c>
      <c r="N8" s="87" t="s">
        <v>15</v>
      </c>
      <c r="O8" s="86">
        <f ca="1">O7/O2</f>
        <v>0.3721445992157591</v>
      </c>
      <c r="P8" s="86">
        <f t="shared" ref="P8:R8" ca="1" si="22">P7/P2</f>
        <v>0.3721445992157591</v>
      </c>
      <c r="Q8" s="86">
        <f t="shared" ca="1" si="22"/>
        <v>0.3721445992157591</v>
      </c>
      <c r="R8" s="86">
        <f t="shared" ca="1" si="22"/>
        <v>0.3721445992157591</v>
      </c>
      <c r="AN8" s="37">
        <v>6</v>
      </c>
      <c r="AO8" s="37">
        <f t="shared" ca="1" si="14"/>
        <v>15.326343926875689</v>
      </c>
      <c r="AP8" s="37">
        <f ca="1">SMALL($AO$3:$AO$86,ROWS(AO$3:AO8))</f>
        <v>17.615472009482744</v>
      </c>
      <c r="AQ8" s="57">
        <f t="shared" ca="1" si="15"/>
        <v>2.325325951655516</v>
      </c>
      <c r="AR8" s="57">
        <f t="shared" ref="AR8:AR71" si="23">AR4</f>
        <v>1.5</v>
      </c>
      <c r="AS8" s="26">
        <f t="shared" ca="1" si="7"/>
        <v>41</v>
      </c>
      <c r="AT8" s="26">
        <f t="shared" ca="1" si="16"/>
        <v>0.94014837298560594</v>
      </c>
      <c r="AU8" s="26">
        <f ca="1">INDEX($AS$3:$AS$86,MATCH(SMALL($AT$3:$AT$86,ROWS(AT$3:AT8)),$AT$3:$AT$86,0))</f>
        <v>91</v>
      </c>
      <c r="AV8" s="26">
        <f ca="1">SMALL($AS$3:$AS$86,ROWS(AV$3:AV8))</f>
        <v>23</v>
      </c>
      <c r="AW8" s="34">
        <f ca="1">VLOOKUP(SMALL($BB$45:$BB$86,AX8),$BB$45:$BC$86,2,0)</f>
        <v>77</v>
      </c>
      <c r="AX8" s="34">
        <f>2+AX4</f>
        <v>3</v>
      </c>
      <c r="BA8" s="34">
        <v>6</v>
      </c>
      <c r="BB8" s="34">
        <f t="shared" ca="1" si="17"/>
        <v>0.95658496275083849</v>
      </c>
      <c r="BC8" s="34">
        <f t="shared" ca="1" si="18"/>
        <v>23</v>
      </c>
    </row>
    <row r="9" spans="1:55" ht="17.25" thickBot="1" x14ac:dyDescent="0.35">
      <c r="A9" s="6">
        <v>7</v>
      </c>
      <c r="B9" s="48">
        <f t="shared" ca="1" si="8"/>
        <v>79</v>
      </c>
      <c r="C9" s="49">
        <f t="shared" ca="1" si="8"/>
        <v>24</v>
      </c>
      <c r="D9" s="50">
        <f t="shared" ca="1" si="9"/>
        <v>41</v>
      </c>
      <c r="E9" s="81">
        <f t="shared" ca="1" si="10"/>
        <v>43</v>
      </c>
      <c r="F9" s="52" t="str">
        <f t="shared" ca="1" si="4"/>
        <v>72 - 80</v>
      </c>
      <c r="G9" s="53">
        <f t="shared" ca="1" si="11"/>
        <v>72</v>
      </c>
      <c r="H9" s="54">
        <f t="shared" ca="1" si="0"/>
        <v>80</v>
      </c>
      <c r="I9" s="76">
        <f t="shared" ca="1" si="5"/>
        <v>81</v>
      </c>
      <c r="J9" s="83">
        <f t="shared" ca="1" si="12"/>
        <v>4</v>
      </c>
      <c r="K9" s="69">
        <f t="shared" ca="1" si="1"/>
        <v>4.7619047619047616E-2</v>
      </c>
      <c r="L9" s="56">
        <f t="shared" ca="1" si="2"/>
        <v>0.9642857142857143</v>
      </c>
      <c r="N9" s="71" t="s">
        <v>41</v>
      </c>
      <c r="O9" s="72">
        <f ca="1">O2/O3</f>
        <v>1.0873949579831934</v>
      </c>
      <c r="P9" s="72">
        <f t="shared" ref="P9:R9" ca="1" si="24">P2/P3</f>
        <v>1.0873949579831934</v>
      </c>
      <c r="Q9" s="72">
        <f t="shared" ca="1" si="24"/>
        <v>1.0873949579831934</v>
      </c>
      <c r="R9" s="72">
        <f t="shared" ca="1" si="24"/>
        <v>1.0873949579831934</v>
      </c>
      <c r="AN9" s="37">
        <v>8</v>
      </c>
      <c r="AO9" s="37">
        <f t="shared" ca="1" si="14"/>
        <v>22.570322378732101</v>
      </c>
      <c r="AP9" s="37">
        <f ca="1">SMALL($AO$3:$AO$86,ROWS(AO$3:AO9))</f>
        <v>17.772332451087046</v>
      </c>
      <c r="AQ9" s="57">
        <f t="shared" ca="1" si="15"/>
        <v>2.292547066003042</v>
      </c>
      <c r="AR9" s="57">
        <f t="shared" si="23"/>
        <v>2</v>
      </c>
      <c r="AS9" s="26">
        <f t="shared" ca="1" si="7"/>
        <v>41</v>
      </c>
      <c r="AT9" s="26">
        <f t="shared" ca="1" si="16"/>
        <v>0.45779527155306154</v>
      </c>
      <c r="AU9" s="26">
        <f ca="1">INDEX($AS$3:$AS$86,MATCH(SMALL($AT$3:$AT$86,ROWS(AT$3:AT9)),$AT$3:$AT$86,0))</f>
        <v>79</v>
      </c>
      <c r="AV9" s="26">
        <f ca="1">SMALL($AS$3:$AS$86,ROWS(AV$3:AV9))</f>
        <v>24</v>
      </c>
      <c r="AW9" s="34">
        <f ca="1">VLOOKUP(SMALL($BB$45:$BB$86,AX9),$BB$45:$BC$86,2,0)</f>
        <v>43</v>
      </c>
      <c r="AX9" s="34">
        <f>2+AX5</f>
        <v>4</v>
      </c>
      <c r="BA9" s="34">
        <v>7</v>
      </c>
      <c r="BB9" s="34">
        <f t="shared" ca="1" si="17"/>
        <v>0.43462900299383611</v>
      </c>
      <c r="BC9" s="34">
        <f t="shared" ca="1" si="18"/>
        <v>24</v>
      </c>
    </row>
    <row r="10" spans="1:55" ht="17.25" thickBot="1" x14ac:dyDescent="0.35">
      <c r="A10" s="6">
        <v>8</v>
      </c>
      <c r="B10" s="48">
        <f t="shared" ca="1" si="8"/>
        <v>21</v>
      </c>
      <c r="C10" s="49">
        <f t="shared" ca="1" si="8"/>
        <v>24</v>
      </c>
      <c r="D10" s="50">
        <f t="shared" ca="1" si="9"/>
        <v>19</v>
      </c>
      <c r="E10" s="81">
        <f t="shared" ca="1" si="10"/>
        <v>27</v>
      </c>
      <c r="F10" s="52" t="str">
        <f t="shared" ca="1" si="4"/>
        <v>80 - 88</v>
      </c>
      <c r="G10" s="53">
        <f t="shared" ca="1" si="11"/>
        <v>80</v>
      </c>
      <c r="H10" s="54">
        <f t="shared" ca="1" si="0"/>
        <v>88</v>
      </c>
      <c r="I10" s="76">
        <f t="shared" ca="1" si="5"/>
        <v>81</v>
      </c>
      <c r="J10" s="83">
        <f t="shared" ca="1" si="12"/>
        <v>0</v>
      </c>
      <c r="K10" s="69">
        <f t="shared" ca="1" si="1"/>
        <v>0</v>
      </c>
      <c r="L10" s="56">
        <f t="shared" ca="1" si="2"/>
        <v>0.9642857142857143</v>
      </c>
      <c r="N10" s="85" t="s">
        <v>39</v>
      </c>
      <c r="O10" s="84">
        <f ca="1">O6/O2</f>
        <v>1.6661514683153014</v>
      </c>
      <c r="P10" s="84">
        <f t="shared" ref="P10:R10" ca="1" si="25">P6/P2</f>
        <v>1.6661514683153014</v>
      </c>
      <c r="Q10" s="84">
        <f t="shared" ca="1" si="25"/>
        <v>1.6661514683153014</v>
      </c>
      <c r="R10" s="84">
        <f t="shared" ca="1" si="25"/>
        <v>1.6661514683153014</v>
      </c>
      <c r="AN10" s="37">
        <v>7</v>
      </c>
      <c r="AO10" s="37">
        <f t="shared" ca="1" si="14"/>
        <v>25.629144739935168</v>
      </c>
      <c r="AP10" s="37">
        <f ca="1">SMALL($AO$3:$AO$86,ROWS(AO$3:AO10))</f>
        <v>17.795411537802977</v>
      </c>
      <c r="AQ10" s="57">
        <f t="shared" ca="1" si="15"/>
        <v>1.0250539645922783</v>
      </c>
      <c r="AR10" s="57">
        <f t="shared" si="23"/>
        <v>1</v>
      </c>
      <c r="AS10" s="26">
        <f t="shared" ca="1" si="7"/>
        <v>19</v>
      </c>
      <c r="AT10" s="26">
        <f t="shared" ca="1" si="16"/>
        <v>0.13641040226659729</v>
      </c>
      <c r="AU10" s="26">
        <f ca="1">INDEX($AS$3:$AS$86,MATCH(SMALL($AT$3:$AT$86,ROWS(AT$3:AT10)),$AT$3:$AT$86,0))</f>
        <v>21</v>
      </c>
      <c r="AV10" s="26">
        <f ca="1">SMALL($AS$3:$AS$86,ROWS(AV$3:AV10))</f>
        <v>24</v>
      </c>
      <c r="AW10" s="34">
        <f ca="1">VLOOKUP(SMALL($BB$3:$BB$44,AX10),$BB$3:$BC$44,2,0)</f>
        <v>27</v>
      </c>
      <c r="AX10" s="34">
        <f>2+AX6</f>
        <v>4</v>
      </c>
      <c r="BA10" s="34">
        <v>8</v>
      </c>
      <c r="BB10" s="34">
        <f t="shared" ca="1" si="17"/>
        <v>0.95456583805535211</v>
      </c>
      <c r="BC10" s="34">
        <f t="shared" ca="1" si="18"/>
        <v>24</v>
      </c>
    </row>
    <row r="11" spans="1:55" ht="17.25" thickBot="1" x14ac:dyDescent="0.35">
      <c r="A11" s="6">
        <v>9</v>
      </c>
      <c r="B11" s="48">
        <f t="shared" ca="1" si="8"/>
        <v>27</v>
      </c>
      <c r="C11" s="49">
        <f t="shared" ca="1" si="8"/>
        <v>24</v>
      </c>
      <c r="D11" s="50">
        <f t="shared" ca="1" si="9"/>
        <v>21</v>
      </c>
      <c r="E11" s="81">
        <f t="shared" ca="1" si="10"/>
        <v>41</v>
      </c>
      <c r="F11" s="52" t="str">
        <f t="shared" ca="1" si="4"/>
        <v>88 - 96</v>
      </c>
      <c r="G11" s="53">
        <f t="shared" ca="1" si="11"/>
        <v>88</v>
      </c>
      <c r="H11" s="54">
        <f t="shared" ca="1" si="0"/>
        <v>96</v>
      </c>
      <c r="I11" s="76">
        <f t="shared" ca="1" si="5"/>
        <v>83</v>
      </c>
      <c r="J11" s="83">
        <f t="shared" ca="1" si="12"/>
        <v>2</v>
      </c>
      <c r="K11" s="69">
        <f t="shared" ca="1" si="1"/>
        <v>2.3809523809523808E-2</v>
      </c>
      <c r="L11" s="56">
        <f t="shared" ca="1" si="2"/>
        <v>0.98809523809523814</v>
      </c>
      <c r="AN11" s="37">
        <v>12</v>
      </c>
      <c r="AO11" s="37">
        <f t="shared" ca="1" si="14"/>
        <v>31.974607674269521</v>
      </c>
      <c r="AP11" s="37">
        <f ca="1">SMALL($AO$3:$AO$86,ROWS(AO$3:AO11))</f>
        <v>17.947357008326744</v>
      </c>
      <c r="AQ11" s="57">
        <f t="shared" ca="1" si="15"/>
        <v>1.1225532856831748</v>
      </c>
      <c r="AR11" s="57">
        <f t="shared" si="23"/>
        <v>1</v>
      </c>
      <c r="AS11" s="26">
        <f t="shared" ca="1" si="7"/>
        <v>21</v>
      </c>
      <c r="AT11" s="26">
        <f t="shared" ca="1" si="16"/>
        <v>0.12245468263817427</v>
      </c>
      <c r="AU11" s="26">
        <f ca="1">INDEX($AS$3:$AS$86,MATCH(SMALL($AT$3:$AT$86,ROWS(AT$3:AT11)),$AT$3:$AT$86,0))</f>
        <v>27</v>
      </c>
      <c r="AV11" s="26">
        <f ca="1">SMALL($AS$3:$AS$86,ROWS(AV$3:AV11))</f>
        <v>24</v>
      </c>
      <c r="AW11" s="34">
        <f ca="1">VLOOKUP(SMALL($BB$3:$BB$44,AX11),$BB$3:$BC$44,2,0)</f>
        <v>41</v>
      </c>
      <c r="AX11" s="34">
        <f t="shared" ref="AX11:AX74" si="26">2+AX7</f>
        <v>5</v>
      </c>
      <c r="BA11" s="34">
        <v>9</v>
      </c>
      <c r="BB11" s="34">
        <f t="shared" ca="1" si="17"/>
        <v>0.60865205732182093</v>
      </c>
      <c r="BC11" s="34">
        <f t="shared" ca="1" si="18"/>
        <v>24</v>
      </c>
    </row>
    <row r="12" spans="1:55" ht="17.25" thickBot="1" x14ac:dyDescent="0.35">
      <c r="A12" s="6">
        <v>10</v>
      </c>
      <c r="B12" s="48">
        <f t="shared" ca="1" si="8"/>
        <v>70</v>
      </c>
      <c r="C12" s="49">
        <f t="shared" ca="1" si="8"/>
        <v>27</v>
      </c>
      <c r="D12" s="50">
        <f t="shared" ca="1" si="9"/>
        <v>33</v>
      </c>
      <c r="E12" s="81">
        <f t="shared" ca="1" si="10"/>
        <v>60</v>
      </c>
      <c r="F12" s="52" t="str">
        <f t="shared" ca="1" si="4"/>
        <v>96 - 104</v>
      </c>
      <c r="G12" s="53">
        <f t="shared" ca="1" si="11"/>
        <v>96</v>
      </c>
      <c r="H12" s="54">
        <f t="shared" ca="1" si="0"/>
        <v>104</v>
      </c>
      <c r="I12" s="76">
        <f t="shared" ca="1" si="5"/>
        <v>84</v>
      </c>
      <c r="J12" s="83">
        <f t="shared" ca="1" si="12"/>
        <v>1</v>
      </c>
      <c r="K12" s="69">
        <f t="shared" ca="1" si="1"/>
        <v>1.1904761904761904E-2</v>
      </c>
      <c r="L12" s="56">
        <f t="shared" ca="1" si="2"/>
        <v>1</v>
      </c>
      <c r="AN12" s="37">
        <v>9</v>
      </c>
      <c r="AO12" s="37">
        <f t="shared" ca="1" si="14"/>
        <v>26.455434784353507</v>
      </c>
      <c r="AP12" s="37">
        <f ca="1">SMALL($AO$3:$AO$86,ROWS(AO$3:AO12))</f>
        <v>18.245133771513988</v>
      </c>
      <c r="AQ12" s="57">
        <f t="shared" ca="1" si="15"/>
        <v>1.8064061951180554</v>
      </c>
      <c r="AR12" s="57">
        <f t="shared" si="23"/>
        <v>1.5</v>
      </c>
      <c r="AS12" s="26">
        <f t="shared" ca="1" si="7"/>
        <v>33</v>
      </c>
      <c r="AT12" s="26">
        <f t="shared" ca="1" si="16"/>
        <v>0.41477960591033569</v>
      </c>
      <c r="AU12" s="26">
        <f ca="1">INDEX($AS$3:$AS$86,MATCH(SMALL($AT$3:$AT$86,ROWS(AT$3:AT12)),$AT$3:$AT$86,0))</f>
        <v>70</v>
      </c>
      <c r="AV12" s="26">
        <f ca="1">SMALL($AS$3:$AS$86,ROWS(AV$3:AV12))</f>
        <v>27</v>
      </c>
      <c r="AW12" s="34">
        <f ca="1">VLOOKUP(SMALL($BB$45:$BB$86,AX12),$BB$45:$BC$86,2,0)</f>
        <v>60</v>
      </c>
      <c r="AX12" s="34">
        <f t="shared" si="26"/>
        <v>5</v>
      </c>
      <c r="BA12" s="34">
        <v>10</v>
      </c>
      <c r="BB12" s="34">
        <f t="shared" ca="1" si="17"/>
        <v>0.28141805505480233</v>
      </c>
      <c r="BC12" s="34">
        <f t="shared" ca="1" si="18"/>
        <v>27</v>
      </c>
    </row>
    <row r="13" spans="1:55" ht="17.25" thickBot="1" x14ac:dyDescent="0.35">
      <c r="A13" s="6">
        <v>11</v>
      </c>
      <c r="B13" s="48">
        <f t="shared" ca="1" si="8"/>
        <v>90</v>
      </c>
      <c r="C13" s="49">
        <f t="shared" ca="1" si="8"/>
        <v>27</v>
      </c>
      <c r="D13" s="50">
        <f t="shared" ca="1" si="9"/>
        <v>46</v>
      </c>
      <c r="E13" s="81">
        <f t="shared" ca="1" si="10"/>
        <v>76</v>
      </c>
      <c r="F13" s="52" t="str">
        <f t="shared" ca="1" si="4"/>
        <v>104 - 112</v>
      </c>
      <c r="G13" s="53">
        <f t="shared" ca="1" si="11"/>
        <v>104</v>
      </c>
      <c r="H13" s="54">
        <f t="shared" ca="1" si="0"/>
        <v>112</v>
      </c>
      <c r="I13" s="76">
        <f t="shared" ca="1" si="5"/>
        <v>84</v>
      </c>
      <c r="J13" s="83">
        <f t="shared" ca="1" si="12"/>
        <v>0</v>
      </c>
      <c r="K13" s="69">
        <f t="shared" ca="1" si="1"/>
        <v>0</v>
      </c>
      <c r="L13" s="56">
        <f t="shared" ca="1" si="2"/>
        <v>1</v>
      </c>
      <c r="AN13" s="37">
        <v>10</v>
      </c>
      <c r="AO13" s="37">
        <f t="shared" ca="1" si="14"/>
        <v>30.037015213327752</v>
      </c>
      <c r="AP13" s="37">
        <f ca="1">SMALL($AO$3:$AO$86,ROWS(AO$3:AO13))</f>
        <v>18.460028667717872</v>
      </c>
      <c r="AQ13" s="57">
        <f t="shared" ca="1" si="15"/>
        <v>2.4847205873735256</v>
      </c>
      <c r="AR13" s="57">
        <f t="shared" si="23"/>
        <v>2</v>
      </c>
      <c r="AS13" s="26">
        <f t="shared" ca="1" si="7"/>
        <v>46</v>
      </c>
      <c r="AT13" s="26">
        <f t="shared" ca="1" si="16"/>
        <v>0.35796276100529978</v>
      </c>
      <c r="AU13" s="26">
        <f ca="1">INDEX($AS$3:$AS$86,MATCH(SMALL($AT$3:$AT$86,ROWS(AT$3:AT13)),$AT$3:$AT$86,0))</f>
        <v>90</v>
      </c>
      <c r="AV13" s="26">
        <f ca="1">SMALL($AS$3:$AS$86,ROWS(AV$3:AV13))</f>
        <v>27</v>
      </c>
      <c r="AW13" s="34">
        <f ca="1">VLOOKUP(SMALL($BB$45:$BB$86,AX13),$BB$45:$BC$86,2,0)</f>
        <v>76</v>
      </c>
      <c r="AX13" s="34">
        <f t="shared" si="26"/>
        <v>6</v>
      </c>
      <c r="BA13" s="34">
        <v>11</v>
      </c>
      <c r="BB13" s="34">
        <f t="shared" ca="1" si="17"/>
        <v>0.62748672765263003</v>
      </c>
      <c r="BC13" s="34">
        <f t="shared" ca="1" si="18"/>
        <v>27</v>
      </c>
    </row>
    <row r="14" spans="1:55" ht="17.25" thickBot="1" x14ac:dyDescent="0.35">
      <c r="A14" s="6">
        <v>12</v>
      </c>
      <c r="B14" s="48">
        <f t="shared" ca="1" si="8"/>
        <v>19</v>
      </c>
      <c r="C14" s="49">
        <f t="shared" ca="1" si="8"/>
        <v>27</v>
      </c>
      <c r="D14" s="50">
        <f t="shared" ca="1" si="9"/>
        <v>27</v>
      </c>
      <c r="E14" s="81">
        <f t="shared" ca="1" si="10"/>
        <v>35</v>
      </c>
      <c r="F14" s="58" t="str">
        <f t="shared" ca="1" si="4"/>
        <v>112 - 120</v>
      </c>
      <c r="G14" s="59">
        <f ca="1">H13</f>
        <v>112</v>
      </c>
      <c r="H14" s="60">
        <f t="shared" ca="1" si="0"/>
        <v>120</v>
      </c>
      <c r="I14" s="77">
        <f t="shared" ca="1" si="5"/>
        <v>84</v>
      </c>
      <c r="J14" s="61">
        <f t="shared" ca="1" si="12"/>
        <v>0</v>
      </c>
      <c r="K14" s="62">
        <f t="shared" ca="1" si="1"/>
        <v>0</v>
      </c>
      <c r="L14" s="63">
        <f t="shared" ca="1" si="2"/>
        <v>1</v>
      </c>
      <c r="AN14" s="37">
        <v>11</v>
      </c>
      <c r="AO14" s="37">
        <f t="shared" ca="1" si="14"/>
        <v>33.183929889015822</v>
      </c>
      <c r="AP14" s="37">
        <f ca="1">SMALL($AO$3:$AO$86,ROWS(AO$3:AO14))</f>
        <v>18.512101856526293</v>
      </c>
      <c r="AQ14" s="57">
        <f t="shared" ca="1" si="15"/>
        <v>1.4135324458892156</v>
      </c>
      <c r="AR14" s="57">
        <f t="shared" si="23"/>
        <v>1</v>
      </c>
      <c r="AS14" s="26">
        <f t="shared" ca="1" si="7"/>
        <v>27</v>
      </c>
      <c r="AT14" s="26">
        <f t="shared" ca="1" si="16"/>
        <v>0.19705518997356497</v>
      </c>
      <c r="AU14" s="26">
        <f ca="1">INDEX($AS$3:$AS$86,MATCH(SMALL($AT$3:$AT$86,ROWS(AT$3:AT14)),$AT$3:$AT$86,0))</f>
        <v>19</v>
      </c>
      <c r="AV14" s="26">
        <f ca="1">SMALL($AS$3:$AS$86,ROWS(AV$3:AV14))</f>
        <v>27</v>
      </c>
      <c r="AW14" s="34">
        <f ca="1">VLOOKUP(SMALL($BB$3:$BB$44,AX14),$BB$3:$BC$44,2,0)</f>
        <v>35</v>
      </c>
      <c r="AX14" s="34">
        <f t="shared" si="26"/>
        <v>6</v>
      </c>
      <c r="BA14" s="34">
        <v>12</v>
      </c>
      <c r="BB14" s="34">
        <f t="shared" ca="1" si="17"/>
        <v>0.38190717449500111</v>
      </c>
      <c r="BC14" s="34">
        <f t="shared" ca="1" si="18"/>
        <v>27</v>
      </c>
    </row>
    <row r="15" spans="1:55" ht="16.5" x14ac:dyDescent="0.3">
      <c r="A15" s="6">
        <v>13</v>
      </c>
      <c r="B15" s="48">
        <f t="shared" ca="1" si="8"/>
        <v>96</v>
      </c>
      <c r="C15" s="49">
        <f t="shared" ca="1" si="8"/>
        <v>27</v>
      </c>
      <c r="D15" s="50">
        <f t="shared" ca="1" si="9"/>
        <v>22</v>
      </c>
      <c r="E15" s="81">
        <f t="shared" ca="1" si="10"/>
        <v>42</v>
      </c>
      <c r="F15" s="64"/>
      <c r="G15" s="83"/>
      <c r="H15" s="83"/>
      <c r="I15" s="83"/>
      <c r="J15" s="83">
        <f ca="1">SUM(J2:J14)</f>
        <v>84</v>
      </c>
      <c r="K15" s="69">
        <f ca="1">SUM(K2:K14)</f>
        <v>0.99999999999999989</v>
      </c>
      <c r="L15" s="69"/>
      <c r="AN15" s="37">
        <v>14</v>
      </c>
      <c r="AO15" s="37">
        <f t="shared" ca="1" si="14"/>
        <v>19.255389626721243</v>
      </c>
      <c r="AP15" s="37">
        <f ca="1">SMALL($AO$3:$AO$86,ROWS(AO$3:AO15))</f>
        <v>18.884813897053689</v>
      </c>
      <c r="AQ15" s="57">
        <f t="shared" ca="1" si="15"/>
        <v>1.1267042298136081</v>
      </c>
      <c r="AR15" s="57">
        <f t="shared" si="23"/>
        <v>1</v>
      </c>
      <c r="AS15" s="26">
        <f t="shared" ca="1" si="7"/>
        <v>22</v>
      </c>
      <c r="AT15" s="26">
        <f t="shared" ca="1" si="16"/>
        <v>0.39237154139756725</v>
      </c>
      <c r="AU15" s="26">
        <f ca="1">INDEX($AS$3:$AS$86,MATCH(SMALL($AT$3:$AT$86,ROWS(AT$3:AT15)),$AT$3:$AT$86,0))</f>
        <v>96</v>
      </c>
      <c r="AV15" s="26">
        <f ca="1">SMALL($AS$3:$AS$86,ROWS(AV$3:AV15))</f>
        <v>27</v>
      </c>
      <c r="AW15" s="34">
        <f ca="1">VLOOKUP(SMALL($BB$3:$BB$44,AX15),$BB$3:$BC$44,2,0)</f>
        <v>42</v>
      </c>
      <c r="AX15" s="34">
        <f t="shared" si="26"/>
        <v>7</v>
      </c>
      <c r="BA15" s="34">
        <v>13</v>
      </c>
      <c r="BB15" s="34">
        <f t="shared" ca="1" si="17"/>
        <v>0.1244539642923268</v>
      </c>
      <c r="BC15" s="34">
        <f t="shared" ca="1" si="18"/>
        <v>27</v>
      </c>
    </row>
    <row r="16" spans="1:55" ht="16.5" x14ac:dyDescent="0.3">
      <c r="A16" s="6">
        <v>14</v>
      </c>
      <c r="B16" s="48">
        <f t="shared" ca="1" si="8"/>
        <v>61</v>
      </c>
      <c r="C16" s="49">
        <f t="shared" ca="1" si="8"/>
        <v>29</v>
      </c>
      <c r="D16" s="50">
        <f t="shared" ca="1" si="9"/>
        <v>29</v>
      </c>
      <c r="E16" s="81">
        <f t="shared" ca="1" si="10"/>
        <v>47</v>
      </c>
      <c r="AN16" s="37">
        <v>16</v>
      </c>
      <c r="AO16" s="37">
        <f t="shared" ca="1" si="14"/>
        <v>23.646031010536667</v>
      </c>
      <c r="AP16" s="37">
        <f ca="1">SMALL($AO$3:$AO$86,ROWS(AO$3:AO16))</f>
        <v>18.914759294120937</v>
      </c>
      <c r="AQ16" s="57">
        <f t="shared" ca="1" si="15"/>
        <v>1.5133859454699219</v>
      </c>
      <c r="AR16" s="57">
        <f t="shared" si="23"/>
        <v>1.5</v>
      </c>
      <c r="AS16" s="26">
        <f t="shared" ca="1" si="7"/>
        <v>29</v>
      </c>
      <c r="AT16" s="26">
        <f t="shared" ca="1" si="16"/>
        <v>0.19134331903313828</v>
      </c>
      <c r="AU16" s="26">
        <f ca="1">INDEX($AS$3:$AS$86,MATCH(SMALL($AT$3:$AT$86,ROWS(AT$3:AT16)),$AT$3:$AT$86,0))</f>
        <v>61</v>
      </c>
      <c r="AV16" s="26">
        <f ca="1">SMALL($AS$3:$AS$86,ROWS(AV$3:AV16))</f>
        <v>29</v>
      </c>
      <c r="AW16" s="34">
        <f ca="1">VLOOKUP(SMALL($BB$45:$BB$86,AX16),$BB$45:$BC$86,2,0)</f>
        <v>47</v>
      </c>
      <c r="AX16" s="34">
        <f t="shared" si="26"/>
        <v>7</v>
      </c>
      <c r="BA16" s="34">
        <v>14</v>
      </c>
      <c r="BB16" s="34">
        <f t="shared" ca="1" si="17"/>
        <v>0.70475301597319129</v>
      </c>
      <c r="BC16" s="34">
        <f t="shared" ca="1" si="18"/>
        <v>29</v>
      </c>
    </row>
    <row r="17" spans="1:55" ht="16.5" x14ac:dyDescent="0.3">
      <c r="A17" s="6">
        <v>15</v>
      </c>
      <c r="B17" s="48">
        <f t="shared" ca="1" si="8"/>
        <v>61</v>
      </c>
      <c r="C17" s="49">
        <f t="shared" ca="1" si="8"/>
        <v>29</v>
      </c>
      <c r="D17" s="50">
        <f t="shared" ca="1" si="9"/>
        <v>52</v>
      </c>
      <c r="E17" s="81">
        <f t="shared" ca="1" si="10"/>
        <v>56</v>
      </c>
      <c r="J17" s="64"/>
      <c r="K17" s="64"/>
      <c r="AN17" s="37">
        <v>18</v>
      </c>
      <c r="AO17" s="37">
        <f t="shared" ca="1" si="14"/>
        <v>22.004656357249008</v>
      </c>
      <c r="AP17" s="37">
        <f ca="1">SMALL($AO$3:$AO$86,ROWS(AO$3:AO17))</f>
        <v>18.953093058088601</v>
      </c>
      <c r="AQ17" s="57">
        <f t="shared" ca="1" si="15"/>
        <v>2.6956010936396764</v>
      </c>
      <c r="AR17" s="57">
        <f t="shared" si="23"/>
        <v>2</v>
      </c>
      <c r="AS17" s="26">
        <f t="shared" ca="1" si="7"/>
        <v>52</v>
      </c>
      <c r="AT17" s="26">
        <f t="shared" ca="1" si="16"/>
        <v>0.18820228674737516</v>
      </c>
      <c r="AU17" s="26">
        <f ca="1">INDEX($AS$3:$AS$86,MATCH(SMALL($AT$3:$AT$86,ROWS(AT$3:AT17)),$AT$3:$AT$86,0))</f>
        <v>61</v>
      </c>
      <c r="AV17" s="26">
        <f ca="1">SMALL($AS$3:$AS$86,ROWS(AV$3:AV17))</f>
        <v>29</v>
      </c>
      <c r="AW17" s="34">
        <f ca="1">VLOOKUP(SMALL($BB$45:$BB$86,AX17),$BB$45:$BC$86,2,0)</f>
        <v>56</v>
      </c>
      <c r="AX17" s="34">
        <f t="shared" si="26"/>
        <v>8</v>
      </c>
      <c r="BA17" s="34">
        <v>15</v>
      </c>
      <c r="BB17" s="34">
        <f t="shared" ca="1" si="17"/>
        <v>0.71913025716023349</v>
      </c>
      <c r="BC17" s="34">
        <f t="shared" ca="1" si="18"/>
        <v>29</v>
      </c>
    </row>
    <row r="18" spans="1:55" ht="16.5" x14ac:dyDescent="0.3">
      <c r="A18" s="6">
        <v>16</v>
      </c>
      <c r="B18" s="48">
        <f t="shared" ca="1" si="8"/>
        <v>46</v>
      </c>
      <c r="C18" s="49">
        <f t="shared" ca="1" si="8"/>
        <v>31</v>
      </c>
      <c r="D18" s="50">
        <f t="shared" ca="1" si="9"/>
        <v>37</v>
      </c>
      <c r="E18" s="81">
        <f t="shared" ca="1" si="10"/>
        <v>40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N18" s="37">
        <v>13</v>
      </c>
      <c r="AO18" s="37">
        <f t="shared" ca="1" si="14"/>
        <v>18.460028667717872</v>
      </c>
      <c r="AP18" s="37">
        <f ca="1">SMALL($AO$3:$AO$86,ROWS(AO$3:AO18))</f>
        <v>19.255389626721243</v>
      </c>
      <c r="AQ18" s="57">
        <f t="shared" ca="1" si="15"/>
        <v>1.8848726412875072</v>
      </c>
      <c r="AR18" s="57">
        <f t="shared" si="23"/>
        <v>1</v>
      </c>
      <c r="AS18" s="26">
        <f t="shared" ca="1" si="7"/>
        <v>37</v>
      </c>
      <c r="AT18" s="26">
        <f t="shared" ca="1" si="16"/>
        <v>0.63546092187268666</v>
      </c>
      <c r="AU18" s="26">
        <f ca="1">INDEX($AS$3:$AS$86,MATCH(SMALL($AT$3:$AT$86,ROWS(AT$3:AT18)),$AT$3:$AT$86,0))</f>
        <v>46</v>
      </c>
      <c r="AV18" s="26">
        <f ca="1">SMALL($AS$3:$AS$86,ROWS(AV$3:AV18))</f>
        <v>31</v>
      </c>
      <c r="AW18" s="34">
        <f ca="1">VLOOKUP(SMALL($BB$3:$BB$44,AX18),$BB$3:$BC$44,2,0)</f>
        <v>40</v>
      </c>
      <c r="AX18" s="34">
        <f t="shared" si="26"/>
        <v>8</v>
      </c>
      <c r="BA18" s="34">
        <v>16</v>
      </c>
      <c r="BB18" s="34">
        <f t="shared" ca="1" si="17"/>
        <v>9.7610149555918957E-3</v>
      </c>
      <c r="BC18" s="34">
        <f t="shared" ca="1" si="18"/>
        <v>31</v>
      </c>
    </row>
    <row r="19" spans="1:55" ht="16.5" x14ac:dyDescent="0.3">
      <c r="A19" s="6">
        <v>17</v>
      </c>
      <c r="B19" s="48">
        <f t="shared" ca="1" si="8"/>
        <v>71</v>
      </c>
      <c r="C19" s="49">
        <f t="shared" ca="1" si="8"/>
        <v>31</v>
      </c>
      <c r="D19" s="50">
        <f t="shared" ca="1" si="9"/>
        <v>23</v>
      </c>
      <c r="E19" s="81">
        <f t="shared" ca="1" si="10"/>
        <v>36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N19" s="37">
        <v>17</v>
      </c>
      <c r="AO19" s="37">
        <f t="shared" ca="1" si="14"/>
        <v>29.207854139105841</v>
      </c>
      <c r="AP19" s="37">
        <f ca="1">SMALL($AO$3:$AO$86,ROWS(AO$3:AO19))</f>
        <v>19.358631604774654</v>
      </c>
      <c r="AQ19" s="57">
        <f t="shared" ca="1" si="15"/>
        <v>1.1669536448769153</v>
      </c>
      <c r="AR19" s="57">
        <f t="shared" si="23"/>
        <v>1</v>
      </c>
      <c r="AS19" s="26">
        <f t="shared" ca="1" si="7"/>
        <v>23</v>
      </c>
      <c r="AT19" s="26">
        <f t="shared" ca="1" si="16"/>
        <v>0.31390136845220107</v>
      </c>
      <c r="AU19" s="26">
        <f ca="1">INDEX($AS$3:$AS$86,MATCH(SMALL($AT$3:$AT$86,ROWS(AT$3:AT19)),$AT$3:$AT$86,0))</f>
        <v>71</v>
      </c>
      <c r="AV19" s="26">
        <f ca="1">SMALL($AS$3:$AS$86,ROWS(AV$3:AV19))</f>
        <v>31</v>
      </c>
      <c r="AW19" s="34">
        <f ca="1">VLOOKUP(SMALL($BB$3:$BB$44,AX19),$BB$3:$BC$44,2,0)</f>
        <v>36</v>
      </c>
      <c r="AX19" s="34">
        <f t="shared" si="26"/>
        <v>9</v>
      </c>
      <c r="BA19" s="34">
        <v>17</v>
      </c>
      <c r="BB19" s="34">
        <f t="shared" ca="1" si="17"/>
        <v>0.34551873540550071</v>
      </c>
      <c r="BC19" s="34">
        <f t="shared" ca="1" si="18"/>
        <v>31</v>
      </c>
    </row>
    <row r="20" spans="1:55" ht="16.5" x14ac:dyDescent="0.3">
      <c r="A20" s="6">
        <v>18</v>
      </c>
      <c r="B20" s="48">
        <f t="shared" ca="1" si="8"/>
        <v>52</v>
      </c>
      <c r="C20" s="49">
        <f t="shared" ca="1" si="8"/>
        <v>31</v>
      </c>
      <c r="D20" s="50">
        <f t="shared" ca="1" si="9"/>
        <v>31</v>
      </c>
      <c r="E20" s="81">
        <f t="shared" ca="1" si="10"/>
        <v>79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N20" s="37">
        <v>15</v>
      </c>
      <c r="AO20" s="37">
        <f t="shared" ca="1" si="14"/>
        <v>15.67760732932609</v>
      </c>
      <c r="AP20" s="37">
        <f ca="1">SMALL($AO$3:$AO$86,ROWS(AO$3:AO20))</f>
        <v>19.68818395694402</v>
      </c>
      <c r="AQ20" s="57">
        <f t="shared" ca="1" si="15"/>
        <v>1.5495855886982621</v>
      </c>
      <c r="AR20" s="57">
        <f t="shared" si="23"/>
        <v>1.5</v>
      </c>
      <c r="AS20" s="26">
        <f t="shared" ca="1" si="7"/>
        <v>31</v>
      </c>
      <c r="AT20" s="26">
        <f t="shared" ca="1" si="16"/>
        <v>0.31039140671596144</v>
      </c>
      <c r="AU20" s="26">
        <f ca="1">INDEX($AS$3:$AS$86,MATCH(SMALL($AT$3:$AT$86,ROWS(AT$3:AT20)),$AT$3:$AT$86,0))</f>
        <v>52</v>
      </c>
      <c r="AV20" s="26">
        <f ca="1">SMALL($AS$3:$AS$86,ROWS(AV$3:AV20))</f>
        <v>31</v>
      </c>
      <c r="AW20" s="34">
        <f ca="1">VLOOKUP(SMALL($BB$45:$BB$86,AX20),$BB$45:$BC$86,2,0)</f>
        <v>79</v>
      </c>
      <c r="AX20" s="34">
        <f t="shared" si="26"/>
        <v>9</v>
      </c>
      <c r="BA20" s="34">
        <v>18</v>
      </c>
      <c r="BB20" s="34">
        <f t="shared" ca="1" si="17"/>
        <v>0.93666897540602145</v>
      </c>
      <c r="BC20" s="34">
        <f t="shared" ca="1" si="18"/>
        <v>31</v>
      </c>
    </row>
    <row r="21" spans="1:55" ht="16.5" x14ac:dyDescent="0.3">
      <c r="A21" s="6">
        <v>19</v>
      </c>
      <c r="B21" s="48">
        <f t="shared" ca="1" si="8"/>
        <v>29</v>
      </c>
      <c r="C21" s="49">
        <f t="shared" ca="1" si="8"/>
        <v>32</v>
      </c>
      <c r="D21" s="50">
        <f t="shared" ca="1" si="9"/>
        <v>55</v>
      </c>
      <c r="E21" s="81">
        <f t="shared" ca="1" si="10"/>
        <v>90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N21" s="37">
        <v>19</v>
      </c>
      <c r="AO21" s="37">
        <f t="shared" ca="1" si="14"/>
        <v>18.245133771513988</v>
      </c>
      <c r="AP21" s="37">
        <f ca="1">SMALL($AO$3:$AO$86,ROWS(AO$3:AO21))</f>
        <v>19.949926862848884</v>
      </c>
      <c r="AQ21" s="57">
        <f t="shared" ca="1" si="15"/>
        <v>2.7092035662056264</v>
      </c>
      <c r="AR21" s="57">
        <f t="shared" si="23"/>
        <v>2</v>
      </c>
      <c r="AS21" s="26">
        <f t="shared" ca="1" si="7"/>
        <v>55</v>
      </c>
      <c r="AT21" s="26">
        <f t="shared" ca="1" si="16"/>
        <v>0.30145163197710578</v>
      </c>
      <c r="AU21" s="26">
        <f ca="1">INDEX($AS$3:$AS$86,MATCH(SMALL($AT$3:$AT$86,ROWS(AT$3:AT21)),$AT$3:$AT$86,0))</f>
        <v>29</v>
      </c>
      <c r="AV21" s="26">
        <f ca="1">SMALL($AS$3:$AS$86,ROWS(AV$3:AV21))</f>
        <v>32</v>
      </c>
      <c r="AW21" s="34">
        <f ca="1">VLOOKUP(SMALL($BB$45:$BB$86,AX21),$BB$45:$BC$86,2,0)</f>
        <v>90</v>
      </c>
      <c r="AX21" s="34">
        <f t="shared" si="26"/>
        <v>10</v>
      </c>
      <c r="BA21" s="34">
        <v>19</v>
      </c>
      <c r="BB21" s="34">
        <f t="shared" ca="1" si="17"/>
        <v>6.9912058148526302E-2</v>
      </c>
      <c r="BC21" s="34">
        <f t="shared" ca="1" si="18"/>
        <v>32</v>
      </c>
    </row>
    <row r="22" spans="1:55" ht="16.5" x14ac:dyDescent="0.3">
      <c r="A22" s="6">
        <v>20</v>
      </c>
      <c r="B22" s="48">
        <f t="shared" ca="1" si="8"/>
        <v>31</v>
      </c>
      <c r="C22" s="49">
        <f t="shared" ca="1" si="8"/>
        <v>33</v>
      </c>
      <c r="D22" s="50">
        <f t="shared" ca="1" si="9"/>
        <v>31</v>
      </c>
      <c r="E22" s="81">
        <f t="shared" ca="1" si="10"/>
        <v>41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N22" s="37">
        <v>20</v>
      </c>
      <c r="AO22" s="37">
        <f t="shared" ca="1" si="14"/>
        <v>29.384192514316936</v>
      </c>
      <c r="AP22" s="37">
        <f ca="1">SMALL($AO$3:$AO$86,ROWS(AO$3:AO22))</f>
        <v>20.02715187906384</v>
      </c>
      <c r="AQ22" s="57">
        <f t="shared" ca="1" si="15"/>
        <v>1.5024529693723832</v>
      </c>
      <c r="AR22" s="57">
        <f t="shared" si="23"/>
        <v>1</v>
      </c>
      <c r="AS22" s="26">
        <f t="shared" ca="1" si="7"/>
        <v>31</v>
      </c>
      <c r="AT22" s="26">
        <f t="shared" ca="1" si="16"/>
        <v>0.19646815503218451</v>
      </c>
      <c r="AU22" s="26">
        <f ca="1">INDEX($AS$3:$AS$86,MATCH(SMALL($AT$3:$AT$86,ROWS(AT$3:AT22)),$AT$3:$AT$86,0))</f>
        <v>31</v>
      </c>
      <c r="AV22" s="26">
        <f ca="1">SMALL($AS$3:$AS$86,ROWS(AV$3:AV22))</f>
        <v>33</v>
      </c>
      <c r="AW22" s="34">
        <f ca="1">VLOOKUP(SMALL($BB$3:$BB$44,AX22),$BB$3:$BC$44,2,0)</f>
        <v>41</v>
      </c>
      <c r="AX22" s="34">
        <f t="shared" si="26"/>
        <v>10</v>
      </c>
      <c r="BA22" s="34">
        <v>20</v>
      </c>
      <c r="BB22" s="34">
        <f t="shared" ca="1" si="17"/>
        <v>0.52847897823911671</v>
      </c>
      <c r="BC22" s="34">
        <f t="shared" ca="1" si="18"/>
        <v>33</v>
      </c>
    </row>
    <row r="23" spans="1:55" ht="16.5" x14ac:dyDescent="0.3">
      <c r="A23" s="6">
        <v>21</v>
      </c>
      <c r="B23" s="48">
        <f t="shared" ca="1" si="8"/>
        <v>27</v>
      </c>
      <c r="C23" s="49">
        <f t="shared" ca="1" si="8"/>
        <v>33</v>
      </c>
      <c r="D23" s="50">
        <f t="shared" ca="1" si="9"/>
        <v>32</v>
      </c>
      <c r="E23" s="81">
        <f t="shared" ca="1" si="10"/>
        <v>27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N23" s="37">
        <v>24</v>
      </c>
      <c r="AO23" s="37">
        <f t="shared" ca="1" si="14"/>
        <v>23.382768553074321</v>
      </c>
      <c r="AP23" s="37">
        <f ca="1">SMALL($AO$3:$AO$86,ROWS(AO$3:AO23))</f>
        <v>20.090979828857222</v>
      </c>
      <c r="AQ23" s="57">
        <f t="shared" ca="1" si="15"/>
        <v>1.5481539682964609</v>
      </c>
      <c r="AR23" s="57">
        <f t="shared" si="23"/>
        <v>1</v>
      </c>
      <c r="AS23" s="26">
        <f t="shared" ca="1" si="7"/>
        <v>32</v>
      </c>
      <c r="AT23" s="26">
        <f t="shared" ca="1" si="16"/>
        <v>0.68224910087671198</v>
      </c>
      <c r="AU23" s="26">
        <f ca="1">INDEX($AS$3:$AS$86,MATCH(SMALL($AT$3:$AT$86,ROWS(AT$3:AT23)),$AT$3:$AT$86,0))</f>
        <v>27</v>
      </c>
      <c r="AV23" s="26">
        <f ca="1">SMALL($AS$3:$AS$86,ROWS(AV$3:AV23))</f>
        <v>33</v>
      </c>
      <c r="AW23" s="34">
        <f ca="1">VLOOKUP(SMALL($BB$3:$BB$44,AX23),$BB$3:$BC$44,2,0)</f>
        <v>27</v>
      </c>
      <c r="AX23" s="34">
        <f t="shared" si="26"/>
        <v>11</v>
      </c>
      <c r="BA23" s="34">
        <v>21</v>
      </c>
      <c r="BB23" s="34">
        <f t="shared" ca="1" si="17"/>
        <v>0.51219182660774376</v>
      </c>
      <c r="BC23" s="34">
        <f t="shared" ca="1" si="18"/>
        <v>33</v>
      </c>
    </row>
    <row r="24" spans="1:55" ht="16.5" x14ac:dyDescent="0.3">
      <c r="A24" s="6">
        <v>22</v>
      </c>
      <c r="B24" s="48">
        <f t="shared" ca="1" si="8"/>
        <v>41</v>
      </c>
      <c r="C24" s="49">
        <f t="shared" ca="1" si="8"/>
        <v>34</v>
      </c>
      <c r="D24" s="50">
        <f t="shared" ca="1" si="9"/>
        <v>35</v>
      </c>
      <c r="E24" s="81">
        <f t="shared" ca="1" si="10"/>
        <v>70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N24" s="37">
        <v>22</v>
      </c>
      <c r="AO24" s="37">
        <f t="shared" ca="1" si="14"/>
        <v>20.02715187906384</v>
      </c>
      <c r="AP24" s="37">
        <f ca="1">SMALL($AO$3:$AO$86,ROWS(AO$3:AO24))</f>
        <v>20.212244527429803</v>
      </c>
      <c r="AQ24" s="57">
        <f t="shared" ca="1" si="15"/>
        <v>1.7128584411902352</v>
      </c>
      <c r="AR24" s="57">
        <f t="shared" si="23"/>
        <v>1.5</v>
      </c>
      <c r="AS24" s="26">
        <f t="shared" ca="1" si="7"/>
        <v>35</v>
      </c>
      <c r="AT24" s="26">
        <f t="shared" ca="1" si="16"/>
        <v>0.77462610273796884</v>
      </c>
      <c r="AU24" s="26">
        <f ca="1">INDEX($AS$3:$AS$86,MATCH(SMALL($AT$3:$AT$86,ROWS(AT$3:AT24)),$AT$3:$AT$86,0))</f>
        <v>41</v>
      </c>
      <c r="AV24" s="26">
        <f ca="1">SMALL($AS$3:$AS$86,ROWS(AV$3:AV24))</f>
        <v>34</v>
      </c>
      <c r="AW24" s="34">
        <f ca="1">VLOOKUP(SMALL($BB$45:$BB$86,AX24),$BB$45:$BC$86,2,0)</f>
        <v>70</v>
      </c>
      <c r="AX24" s="34">
        <f t="shared" si="26"/>
        <v>11</v>
      </c>
      <c r="BA24" s="34">
        <v>22</v>
      </c>
      <c r="BB24" s="34">
        <f t="shared" ca="1" si="17"/>
        <v>0.67005873030391794</v>
      </c>
      <c r="BC24" s="34">
        <f t="shared" ca="1" si="18"/>
        <v>34</v>
      </c>
    </row>
    <row r="25" spans="1:55" ht="16.5" x14ac:dyDescent="0.3">
      <c r="A25" s="6">
        <v>23</v>
      </c>
      <c r="B25" s="48">
        <f t="shared" ca="1" si="8"/>
        <v>42</v>
      </c>
      <c r="C25" s="49">
        <f t="shared" ca="1" si="8"/>
        <v>35</v>
      </c>
      <c r="D25" s="50">
        <f t="shared" ca="1" si="9"/>
        <v>49</v>
      </c>
      <c r="E25" s="81">
        <f t="shared" ca="1" si="10"/>
        <v>65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N25" s="37">
        <v>23</v>
      </c>
      <c r="AO25" s="37">
        <f t="shared" ca="1" si="14"/>
        <v>24.703932996032616</v>
      </c>
      <c r="AP25" s="37">
        <f ca="1">SMALL($AO$3:$AO$86,ROWS(AO$3:AO25))</f>
        <v>20.368974604794083</v>
      </c>
      <c r="AQ25" s="57">
        <f t="shared" ca="1" si="15"/>
        <v>2.3989123060720328</v>
      </c>
      <c r="AR25" s="57">
        <f t="shared" si="23"/>
        <v>2</v>
      </c>
      <c r="AS25" s="26">
        <f t="shared" ca="1" si="7"/>
        <v>49</v>
      </c>
      <c r="AT25" s="26">
        <f t="shared" ca="1" si="16"/>
        <v>0.51616145965102322</v>
      </c>
      <c r="AU25" s="26">
        <f ca="1">INDEX($AS$3:$AS$86,MATCH(SMALL($AT$3:$AT$86,ROWS(AT$3:AT25)),$AT$3:$AT$86,0))</f>
        <v>42</v>
      </c>
      <c r="AV25" s="26">
        <f ca="1">SMALL($AS$3:$AS$86,ROWS(AV$3:AV25))</f>
        <v>35</v>
      </c>
      <c r="AW25" s="34">
        <f ca="1">VLOOKUP(SMALL($BB$45:$BB$86,AX25),$BB$45:$BC$86,2,0)</f>
        <v>65</v>
      </c>
      <c r="AX25" s="34">
        <f t="shared" si="26"/>
        <v>12</v>
      </c>
      <c r="BA25" s="34">
        <v>23</v>
      </c>
      <c r="BB25" s="34">
        <f t="shared" ca="1" si="17"/>
        <v>0.14385996908895815</v>
      </c>
      <c r="BC25" s="34">
        <f t="shared" ca="1" si="18"/>
        <v>35</v>
      </c>
    </row>
    <row r="26" spans="1:55" ht="16.5" x14ac:dyDescent="0.3">
      <c r="A26" s="6">
        <v>24</v>
      </c>
      <c r="B26" s="48">
        <f t="shared" ca="1" si="8"/>
        <v>76</v>
      </c>
      <c r="C26" s="49">
        <f t="shared" ca="1" si="8"/>
        <v>36</v>
      </c>
      <c r="D26" s="50">
        <f t="shared" ca="1" si="9"/>
        <v>24</v>
      </c>
      <c r="E26" s="81">
        <f t="shared" ca="1" si="10"/>
        <v>20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N26" s="37">
        <v>25</v>
      </c>
      <c r="AO26" s="37">
        <f t="shared" ca="1" si="14"/>
        <v>29.164777479238943</v>
      </c>
      <c r="AP26" s="37">
        <f ca="1">SMALL($AO$3:$AO$86,ROWS(AO$3:AO26))</f>
        <v>20.544203115527477</v>
      </c>
      <c r="AQ26" s="57">
        <f t="shared" ca="1" si="15"/>
        <v>1.1253183508775049</v>
      </c>
      <c r="AR26" s="57">
        <f t="shared" si="23"/>
        <v>1</v>
      </c>
      <c r="AS26" s="26">
        <f t="shared" ca="1" si="7"/>
        <v>24</v>
      </c>
      <c r="AT26" s="26">
        <f t="shared" ca="1" si="16"/>
        <v>0.93031587219122913</v>
      </c>
      <c r="AU26" s="26">
        <f ca="1">INDEX($AS$3:$AS$86,MATCH(SMALL($AT$3:$AT$86,ROWS(AT$3:AT26)),$AT$3:$AT$86,0))</f>
        <v>76</v>
      </c>
      <c r="AV26" s="26">
        <f ca="1">SMALL($AS$3:$AS$86,ROWS(AV$3:AV26))</f>
        <v>36</v>
      </c>
      <c r="AW26" s="34">
        <f ca="1">VLOOKUP(SMALL($BB$3:$BB$44,AX26),$BB$3:$BC$44,2,0)</f>
        <v>20</v>
      </c>
      <c r="AX26" s="34">
        <f t="shared" si="26"/>
        <v>12</v>
      </c>
      <c r="BA26" s="34">
        <v>24</v>
      </c>
      <c r="BB26" s="34">
        <f t="shared" ca="1" si="17"/>
        <v>0.20864659143413966</v>
      </c>
      <c r="BC26" s="34">
        <f t="shared" ca="1" si="18"/>
        <v>36</v>
      </c>
    </row>
    <row r="27" spans="1:55" ht="16.5" x14ac:dyDescent="0.3">
      <c r="A27" s="6">
        <v>25</v>
      </c>
      <c r="B27" s="48">
        <f t="shared" ca="1" si="8"/>
        <v>21</v>
      </c>
      <c r="C27" s="49">
        <f t="shared" ca="1" si="8"/>
        <v>37</v>
      </c>
      <c r="D27" s="50">
        <f t="shared" ca="1" si="9"/>
        <v>21</v>
      </c>
      <c r="E27" s="81">
        <f t="shared" ca="1" si="10"/>
        <v>31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37">
        <v>21</v>
      </c>
      <c r="AO27" s="37">
        <f t="shared" ca="1" si="14"/>
        <v>28.901707523005896</v>
      </c>
      <c r="AP27" s="37">
        <f ca="1">SMALL($AO$3:$AO$86,ROWS(AO$3:AO27))</f>
        <v>20.553658318350017</v>
      </c>
      <c r="AQ27" s="57">
        <f t="shared" ca="1" si="15"/>
        <v>1.0078325055172446</v>
      </c>
      <c r="AR27" s="57">
        <f t="shared" si="23"/>
        <v>1</v>
      </c>
      <c r="AS27" s="26">
        <f t="shared" ca="1" si="7"/>
        <v>21</v>
      </c>
      <c r="AT27" s="26">
        <f t="shared" ca="1" si="16"/>
        <v>0.2245480839463847</v>
      </c>
      <c r="AU27" s="26">
        <f ca="1">INDEX($AS$3:$AS$86,MATCH(SMALL($AT$3:$AT$86,ROWS(AT$3:AT27)),$AT$3:$AT$86,0))</f>
        <v>21</v>
      </c>
      <c r="AV27" s="26">
        <f ca="1">SMALL($AS$3:$AS$86,ROWS(AV$3:AV27))</f>
        <v>37</v>
      </c>
      <c r="AW27" s="34">
        <f ca="1">VLOOKUP(SMALL($BB$3:$BB$44,AX27),$BB$3:$BC$44,2,0)</f>
        <v>31</v>
      </c>
      <c r="AX27" s="34">
        <f t="shared" si="26"/>
        <v>13</v>
      </c>
      <c r="BA27" s="34">
        <v>25</v>
      </c>
      <c r="BB27" s="34">
        <f t="shared" ca="1" si="17"/>
        <v>0.84455594008856194</v>
      </c>
      <c r="BC27" s="34">
        <f t="shared" ca="1" si="18"/>
        <v>37</v>
      </c>
    </row>
    <row r="28" spans="1:55" ht="16.5" x14ac:dyDescent="0.3">
      <c r="A28" s="6">
        <v>26</v>
      </c>
      <c r="B28" s="48">
        <f t="shared" ca="1" si="8"/>
        <v>68</v>
      </c>
      <c r="C28" s="49">
        <f t="shared" ca="1" si="8"/>
        <v>37</v>
      </c>
      <c r="D28" s="50">
        <f t="shared" ca="1" si="9"/>
        <v>42</v>
      </c>
      <c r="E28" s="81">
        <f t="shared" ca="1" si="10"/>
        <v>96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37">
        <v>27</v>
      </c>
      <c r="AO28" s="37">
        <f t="shared" ca="1" si="14"/>
        <v>20.368974604794083</v>
      </c>
      <c r="AP28" s="37">
        <f ca="1">SMALL($AO$3:$AO$86,ROWS(AO$3:AO28))</f>
        <v>21.084882520458891</v>
      </c>
      <c r="AQ28" s="57">
        <f t="shared" ca="1" si="15"/>
        <v>1.9788439040308552</v>
      </c>
      <c r="AR28" s="57">
        <f t="shared" si="23"/>
        <v>1.5</v>
      </c>
      <c r="AS28" s="26">
        <f t="shared" ca="1" si="7"/>
        <v>42</v>
      </c>
      <c r="AT28" s="26">
        <f t="shared" ca="1" si="16"/>
        <v>0.64430952463492652</v>
      </c>
      <c r="AU28" s="26">
        <f ca="1">INDEX($AS$3:$AS$86,MATCH(SMALL($AT$3:$AT$86,ROWS(AT$3:AT28)),$AT$3:$AT$86,0))</f>
        <v>68</v>
      </c>
      <c r="AV28" s="26">
        <f ca="1">SMALL($AS$3:$AS$86,ROWS(AV$3:AV28))</f>
        <v>37</v>
      </c>
      <c r="AW28" s="34">
        <f ca="1">VLOOKUP(SMALL($BB$45:$BB$86,AX28),$BB$45:$BC$86,2,0)</f>
        <v>96</v>
      </c>
      <c r="AX28" s="34">
        <f t="shared" si="26"/>
        <v>13</v>
      </c>
      <c r="BA28" s="34">
        <v>26</v>
      </c>
      <c r="BB28" s="34">
        <f t="shared" ca="1" si="17"/>
        <v>0.80812180975867731</v>
      </c>
      <c r="BC28" s="34">
        <f t="shared" ca="1" si="18"/>
        <v>37</v>
      </c>
    </row>
    <row r="29" spans="1:55" ht="16.5" x14ac:dyDescent="0.3">
      <c r="A29" s="6">
        <v>27</v>
      </c>
      <c r="B29" s="48">
        <f t="shared" ca="1" si="8"/>
        <v>42</v>
      </c>
      <c r="C29" s="49">
        <f t="shared" ca="1" si="8"/>
        <v>37</v>
      </c>
      <c r="D29" s="50">
        <f t="shared" ca="1" si="9"/>
        <v>47</v>
      </c>
      <c r="E29" s="81">
        <f t="shared" ca="1" si="10"/>
        <v>46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37">
        <v>26</v>
      </c>
      <c r="AO29" s="37">
        <f t="shared" ca="1" si="14"/>
        <v>23.330133170027452</v>
      </c>
      <c r="AP29" s="37">
        <f ca="1">SMALL($AO$3:$AO$86,ROWS(AO$3:AO29))</f>
        <v>21.263260084580928</v>
      </c>
      <c r="AQ29" s="57">
        <f t="shared" ca="1" si="15"/>
        <v>2.2032975565004862</v>
      </c>
      <c r="AR29" s="57">
        <f t="shared" si="23"/>
        <v>2</v>
      </c>
      <c r="AS29" s="26">
        <f t="shared" ca="1" si="7"/>
        <v>47</v>
      </c>
      <c r="AT29" s="26">
        <f t="shared" ca="1" si="16"/>
        <v>0.79780437330015597</v>
      </c>
      <c r="AU29" s="26">
        <f ca="1">INDEX($AS$3:$AS$86,MATCH(SMALL($AT$3:$AT$86,ROWS(AT$3:AT29)),$AT$3:$AT$86,0))</f>
        <v>42</v>
      </c>
      <c r="AV29" s="26">
        <f ca="1">SMALL($AS$3:$AS$86,ROWS(AV$3:AV29))</f>
        <v>37</v>
      </c>
      <c r="AW29" s="34">
        <f ca="1">VLOOKUP(SMALL($BB$45:$BB$86,AX29),$BB$45:$BC$86,2,0)</f>
        <v>46</v>
      </c>
      <c r="AX29" s="34">
        <f t="shared" si="26"/>
        <v>14</v>
      </c>
      <c r="BA29" s="34">
        <v>27</v>
      </c>
      <c r="BB29" s="34">
        <f t="shared" ca="1" si="17"/>
        <v>0.36169852757259136</v>
      </c>
      <c r="BC29" s="34">
        <f t="shared" ca="1" si="18"/>
        <v>37</v>
      </c>
    </row>
    <row r="30" spans="1:55" ht="16.5" x14ac:dyDescent="0.3">
      <c r="A30" s="6">
        <v>28</v>
      </c>
      <c r="B30" s="48">
        <f t="shared" ca="1" si="8"/>
        <v>37</v>
      </c>
      <c r="C30" s="49">
        <f t="shared" ca="1" si="8"/>
        <v>38</v>
      </c>
      <c r="D30" s="50">
        <f t="shared" ca="1" si="9"/>
        <v>24</v>
      </c>
      <c r="E30" s="81">
        <f t="shared" ca="1" si="10"/>
        <v>37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37">
        <v>33</v>
      </c>
      <c r="AO30" s="37">
        <f t="shared" ca="1" si="14"/>
        <v>24.443183152266258</v>
      </c>
      <c r="AP30" s="37">
        <f ca="1">SMALL($AO$3:$AO$86,ROWS(AO$3:AO30))</f>
        <v>21.380322924901328</v>
      </c>
      <c r="AQ30" s="57">
        <f t="shared" ca="1" si="15"/>
        <v>1.1107621078426004</v>
      </c>
      <c r="AR30" s="57">
        <f t="shared" si="23"/>
        <v>1</v>
      </c>
      <c r="AS30" s="26">
        <f t="shared" ca="1" si="7"/>
        <v>24</v>
      </c>
      <c r="AT30" s="26">
        <f t="shared" ca="1" si="16"/>
        <v>0.27114386568066495</v>
      </c>
      <c r="AU30" s="26">
        <f ca="1">INDEX($AS$3:$AS$86,MATCH(SMALL($AT$3:$AT$86,ROWS(AT$3:AT30)),$AT$3:$AT$86,0))</f>
        <v>37</v>
      </c>
      <c r="AV30" s="26">
        <f ca="1">SMALL($AS$3:$AS$86,ROWS(AV$3:AV30))</f>
        <v>38</v>
      </c>
      <c r="AW30" s="34">
        <f ca="1">VLOOKUP(SMALL($BB$3:$BB$44,AX30),$BB$3:$BC$44,2,0)</f>
        <v>37</v>
      </c>
      <c r="AX30" s="34">
        <f t="shared" si="26"/>
        <v>14</v>
      </c>
      <c r="BA30" s="34">
        <v>28</v>
      </c>
      <c r="BB30" s="34">
        <f t="shared" ca="1" si="17"/>
        <v>0.377707568008957</v>
      </c>
      <c r="BC30" s="34">
        <f t="shared" ca="1" si="18"/>
        <v>38</v>
      </c>
    </row>
    <row r="31" spans="1:55" ht="16.5" x14ac:dyDescent="0.3">
      <c r="A31" s="6">
        <v>29</v>
      </c>
      <c r="B31" s="48">
        <f t="shared" ca="1" si="8"/>
        <v>59</v>
      </c>
      <c r="C31" s="49">
        <f t="shared" ca="1" si="8"/>
        <v>39</v>
      </c>
      <c r="D31" s="50">
        <f t="shared" ca="1" si="9"/>
        <v>33</v>
      </c>
      <c r="E31" s="81">
        <f t="shared" ca="1" si="10"/>
        <v>38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37">
        <v>34</v>
      </c>
      <c r="AO31" s="37">
        <f t="shared" ca="1" si="14"/>
        <v>22.323775447340971</v>
      </c>
      <c r="AP31" s="37">
        <f ca="1">SMALL($AO$3:$AO$86,ROWS(AO$3:AO31))</f>
        <v>21.640329027755456</v>
      </c>
      <c r="AQ31" s="57">
        <f t="shared" ca="1" si="15"/>
        <v>1.5151270649280209</v>
      </c>
      <c r="AR31" s="57">
        <f t="shared" si="23"/>
        <v>1</v>
      </c>
      <c r="AS31" s="26">
        <f t="shared" ca="1" si="7"/>
        <v>33</v>
      </c>
      <c r="AT31" s="26">
        <f t="shared" ca="1" si="16"/>
        <v>0.91355177482989536</v>
      </c>
      <c r="AU31" s="26">
        <f ca="1">INDEX($AS$3:$AS$86,MATCH(SMALL($AT$3:$AT$86,ROWS(AT$3:AT31)),$AT$3:$AT$86,0))</f>
        <v>59</v>
      </c>
      <c r="AV31" s="26">
        <f ca="1">SMALL($AS$3:$AS$86,ROWS(AV$3:AV31))</f>
        <v>39</v>
      </c>
      <c r="AW31" s="34">
        <f ca="1">VLOOKUP(SMALL($BB$3:$BB$44,AX31),$BB$3:$BC$44,2,0)</f>
        <v>38</v>
      </c>
      <c r="AX31" s="34">
        <f t="shared" si="26"/>
        <v>15</v>
      </c>
      <c r="BA31" s="34">
        <v>29</v>
      </c>
      <c r="BB31" s="34">
        <f t="shared" ca="1" si="17"/>
        <v>0.89173359885492254</v>
      </c>
      <c r="BC31" s="34">
        <f t="shared" ca="1" si="18"/>
        <v>39</v>
      </c>
    </row>
    <row r="32" spans="1:55" ht="16.5" x14ac:dyDescent="0.3">
      <c r="A32" s="6">
        <v>30</v>
      </c>
      <c r="B32" s="48">
        <f t="shared" ca="1" si="8"/>
        <v>24</v>
      </c>
      <c r="C32" s="49">
        <f t="shared" ca="1" si="8"/>
        <v>39</v>
      </c>
      <c r="D32" s="50">
        <f t="shared" ca="1" si="9"/>
        <v>46</v>
      </c>
      <c r="E32" s="81">
        <f t="shared" ca="1" si="10"/>
        <v>51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37">
        <v>28</v>
      </c>
      <c r="AO32" s="37">
        <f t="shared" ca="1" si="14"/>
        <v>18.884813897053689</v>
      </c>
      <c r="AP32" s="37">
        <f ca="1">SMALL($AO$3:$AO$86,ROWS(AO$3:AO32))</f>
        <v>21.739078867037918</v>
      </c>
      <c r="AQ32" s="57">
        <f t="shared" ca="1" si="15"/>
        <v>2.0925623459283083</v>
      </c>
      <c r="AR32" s="57">
        <f t="shared" si="23"/>
        <v>1.5</v>
      </c>
      <c r="AS32" s="26">
        <f t="shared" ca="1" si="7"/>
        <v>46</v>
      </c>
      <c r="AT32" s="26">
        <f t="shared" ca="1" si="16"/>
        <v>0.18471582537860309</v>
      </c>
      <c r="AU32" s="26">
        <f ca="1">INDEX($AS$3:$AS$86,MATCH(SMALL($AT$3:$AT$86,ROWS(AT$3:AT32)),$AT$3:$AT$86,0))</f>
        <v>24</v>
      </c>
      <c r="AV32" s="26">
        <f ca="1">SMALL($AS$3:$AS$86,ROWS(AV$3:AV32))</f>
        <v>39</v>
      </c>
      <c r="AW32" s="34">
        <f ca="1">VLOOKUP(SMALL($BB$45:$BB$86,AX32),$BB$45:$BC$86,2,0)</f>
        <v>51</v>
      </c>
      <c r="AX32" s="34">
        <f t="shared" si="26"/>
        <v>15</v>
      </c>
      <c r="BA32" s="34">
        <v>30</v>
      </c>
      <c r="BB32" s="34">
        <f t="shared" ca="1" si="17"/>
        <v>0.38416889822481304</v>
      </c>
      <c r="BC32" s="34">
        <f t="shared" ca="1" si="18"/>
        <v>39</v>
      </c>
    </row>
    <row r="33" spans="1:55" ht="16.5" x14ac:dyDescent="0.3">
      <c r="A33" s="6">
        <v>31</v>
      </c>
      <c r="B33" s="48">
        <f t="shared" ca="1" si="8"/>
        <v>36</v>
      </c>
      <c r="C33" s="49">
        <f t="shared" ca="1" si="8"/>
        <v>40</v>
      </c>
      <c r="D33" s="50">
        <f t="shared" ca="1" si="9"/>
        <v>58</v>
      </c>
      <c r="E33" s="81">
        <f t="shared" ca="1" si="10"/>
        <v>68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37">
        <v>30</v>
      </c>
      <c r="AO33" s="37">
        <f t="shared" ca="1" si="14"/>
        <v>31.52377563793636</v>
      </c>
      <c r="AP33" s="37">
        <f ca="1">SMALL($AO$3:$AO$86,ROWS(AO$3:AO33))</f>
        <v>22.004656357249008</v>
      </c>
      <c r="AQ33" s="57">
        <f t="shared" ca="1" si="15"/>
        <v>2.5941234110600488</v>
      </c>
      <c r="AR33" s="57">
        <f t="shared" si="23"/>
        <v>2</v>
      </c>
      <c r="AS33" s="26">
        <f t="shared" ca="1" si="7"/>
        <v>58</v>
      </c>
      <c r="AT33" s="26">
        <f t="shared" ca="1" si="16"/>
        <v>0.56683945741561681</v>
      </c>
      <c r="AU33" s="26">
        <f ca="1">INDEX($AS$3:$AS$86,MATCH(SMALL($AT$3:$AT$86,ROWS(AT$3:AT33)),$AT$3:$AT$86,0))</f>
        <v>36</v>
      </c>
      <c r="AV33" s="26">
        <f ca="1">SMALL($AS$3:$AS$86,ROWS(AV$3:AV33))</f>
        <v>40</v>
      </c>
      <c r="AW33" s="34">
        <f ca="1">VLOOKUP(SMALL($BB$45:$BB$86,AX33),$BB$45:$BC$86,2,0)</f>
        <v>68</v>
      </c>
      <c r="AX33" s="34">
        <f t="shared" si="26"/>
        <v>16</v>
      </c>
      <c r="BA33" s="34">
        <v>31</v>
      </c>
      <c r="BB33" s="34">
        <f t="shared" ca="1" si="17"/>
        <v>0.64983976738565796</v>
      </c>
      <c r="BC33" s="34">
        <f t="shared" ca="1" si="18"/>
        <v>40</v>
      </c>
    </row>
    <row r="34" spans="1:55" ht="16.5" x14ac:dyDescent="0.3">
      <c r="A34" s="6">
        <v>32</v>
      </c>
      <c r="B34" s="48">
        <f t="shared" ca="1" si="8"/>
        <v>55</v>
      </c>
      <c r="C34" s="49">
        <f t="shared" ca="1" si="8"/>
        <v>40</v>
      </c>
      <c r="D34" s="50">
        <f t="shared" ca="1" si="9"/>
        <v>40</v>
      </c>
      <c r="E34" s="81">
        <f t="shared" ca="1" si="10"/>
        <v>22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37">
        <v>29</v>
      </c>
      <c r="AO34" s="37">
        <f t="shared" ca="1" si="14"/>
        <v>32.134861989110561</v>
      </c>
      <c r="AP34" s="37">
        <f ca="1">SMALL($AO$3:$AO$86,ROWS(AO$3:AO34))</f>
        <v>22.323775447340971</v>
      </c>
      <c r="AQ34" s="57">
        <f t="shared" ca="1" si="15"/>
        <v>1.7637061067059396</v>
      </c>
      <c r="AR34" s="57">
        <f t="shared" si="23"/>
        <v>1</v>
      </c>
      <c r="AS34" s="26">
        <f t="shared" ca="1" si="7"/>
        <v>40</v>
      </c>
      <c r="AT34" s="26">
        <f t="shared" ca="1" si="16"/>
        <v>0.60222316660606368</v>
      </c>
      <c r="AU34" s="26">
        <f ca="1">INDEX($AS$3:$AS$86,MATCH(SMALL($AT$3:$AT$86,ROWS(AT$3:AT34)),$AT$3:$AT$86,0))</f>
        <v>55</v>
      </c>
      <c r="AV34" s="26">
        <f ca="1">SMALL($AS$3:$AS$86,ROWS(AV$3:AV34))</f>
        <v>40</v>
      </c>
      <c r="AW34" s="34">
        <f ca="1">VLOOKUP(SMALL($BB$3:$BB$44,AX34),$BB$3:$BC$44,2,0)</f>
        <v>22</v>
      </c>
      <c r="AX34" s="34">
        <f t="shared" si="26"/>
        <v>16</v>
      </c>
      <c r="BA34" s="34">
        <v>32</v>
      </c>
      <c r="BB34" s="34">
        <f t="shared" ca="1" si="17"/>
        <v>0.18651374864984993</v>
      </c>
      <c r="BC34" s="34">
        <f t="shared" ca="1" si="18"/>
        <v>40</v>
      </c>
    </row>
    <row r="35" spans="1:55" ht="16.5" x14ac:dyDescent="0.3">
      <c r="A35" s="6">
        <v>33</v>
      </c>
      <c r="B35" s="48">
        <f t="shared" ca="1" si="8"/>
        <v>27</v>
      </c>
      <c r="C35" s="49">
        <f t="shared" ca="1" si="8"/>
        <v>41</v>
      </c>
      <c r="D35" s="50">
        <f t="shared" ca="1" si="9"/>
        <v>42</v>
      </c>
      <c r="E35" s="81">
        <f t="shared" ca="1" si="10"/>
        <v>27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37">
        <v>31</v>
      </c>
      <c r="AO35" s="37">
        <f t="shared" ca="1" si="14"/>
        <v>29.18332778439688</v>
      </c>
      <c r="AP35" s="37">
        <f ca="1">SMALL($AO$3:$AO$86,ROWS(AO$3:AO35))</f>
        <v>22.385343346305902</v>
      </c>
      <c r="AQ35" s="57">
        <f t="shared" ca="1" si="15"/>
        <v>1.8461400415760458</v>
      </c>
      <c r="AR35" s="57">
        <f t="shared" si="23"/>
        <v>1</v>
      </c>
      <c r="AS35" s="26">
        <f t="shared" ca="1" si="7"/>
        <v>42</v>
      </c>
      <c r="AT35" s="26">
        <f t="shared" ca="1" si="16"/>
        <v>0.85410152240113202</v>
      </c>
      <c r="AU35" s="26">
        <f ca="1">INDEX($AS$3:$AS$86,MATCH(SMALL($AT$3:$AT$86,ROWS(AT$3:AT35)),$AT$3:$AT$86,0))</f>
        <v>27</v>
      </c>
      <c r="AV35" s="26">
        <f ca="1">SMALL($AS$3:$AS$86,ROWS(AV$3:AV35))</f>
        <v>41</v>
      </c>
      <c r="AW35" s="34">
        <f ca="1">VLOOKUP(SMALL($BB$3:$BB$44,AX35),$BB$3:$BC$44,2,0)</f>
        <v>27</v>
      </c>
      <c r="AX35" s="34">
        <f t="shared" si="26"/>
        <v>17</v>
      </c>
      <c r="BA35" s="34">
        <v>33</v>
      </c>
      <c r="BB35" s="34">
        <f t="shared" ca="1" si="17"/>
        <v>0.14194583600569777</v>
      </c>
      <c r="BC35" s="34">
        <f t="shared" ca="1" si="18"/>
        <v>41</v>
      </c>
    </row>
    <row r="36" spans="1:55" ht="16.5" x14ac:dyDescent="0.3">
      <c r="A36" s="6">
        <v>34</v>
      </c>
      <c r="B36" s="48">
        <f t="shared" ca="1" si="8"/>
        <v>31</v>
      </c>
      <c r="C36" s="49">
        <f t="shared" ca="1" si="8"/>
        <v>41</v>
      </c>
      <c r="D36" s="50">
        <f t="shared" ca="1" si="9"/>
        <v>56</v>
      </c>
      <c r="E36" s="81">
        <f t="shared" ca="1" si="10"/>
        <v>55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37">
        <v>32</v>
      </c>
      <c r="AO36" s="37">
        <f t="shared" ca="1" si="14"/>
        <v>20.544203115527477</v>
      </c>
      <c r="AP36" s="37">
        <f ca="1">SMALL($AO$3:$AO$86,ROWS(AO$3:AO36))</f>
        <v>22.570322378732101</v>
      </c>
      <c r="AQ36" s="57">
        <f t="shared" ca="1" si="15"/>
        <v>2.4686629558668947</v>
      </c>
      <c r="AR36" s="57">
        <f t="shared" si="23"/>
        <v>1.5</v>
      </c>
      <c r="AS36" s="26">
        <f t="shared" ca="1" si="7"/>
        <v>56</v>
      </c>
      <c r="AT36" s="26">
        <f t="shared" ca="1" si="16"/>
        <v>0.4952599922870371</v>
      </c>
      <c r="AU36" s="26">
        <f ca="1">INDEX($AS$3:$AS$86,MATCH(SMALL($AT$3:$AT$86,ROWS(AT$3:AT36)),$AT$3:$AT$86,0))</f>
        <v>31</v>
      </c>
      <c r="AV36" s="26">
        <f ca="1">SMALL($AS$3:$AS$86,ROWS(AV$3:AV36))</f>
        <v>41</v>
      </c>
      <c r="AW36" s="34">
        <f ca="1">VLOOKUP(SMALL($BB$45:$BB$86,AX36),$BB$45:$BC$86,2,0)</f>
        <v>55</v>
      </c>
      <c r="AX36" s="34">
        <f t="shared" si="26"/>
        <v>17</v>
      </c>
      <c r="BA36" s="34">
        <v>34</v>
      </c>
      <c r="BB36" s="34">
        <f t="shared" ca="1" si="17"/>
        <v>0.47396775562900639</v>
      </c>
      <c r="BC36" s="34">
        <f t="shared" ca="1" si="18"/>
        <v>41</v>
      </c>
    </row>
    <row r="37" spans="1:55" ht="16.5" x14ac:dyDescent="0.3">
      <c r="A37" s="6">
        <v>35</v>
      </c>
      <c r="B37" s="48">
        <f t="shared" ca="1" si="8"/>
        <v>23</v>
      </c>
      <c r="C37" s="49">
        <f t="shared" ca="1" si="8"/>
        <v>41</v>
      </c>
      <c r="D37" s="50">
        <f t="shared" ca="1" si="9"/>
        <v>67</v>
      </c>
      <c r="E37" s="81">
        <f t="shared" ca="1" si="10"/>
        <v>52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37">
        <v>35</v>
      </c>
      <c r="AO37" s="37">
        <f t="shared" ca="1" si="14"/>
        <v>22.385343346305902</v>
      </c>
      <c r="AP37" s="37">
        <f ca="1">SMALL($AO$3:$AO$86,ROWS(AO$3:AO37))</f>
        <v>23.090617166385808</v>
      </c>
      <c r="AQ37" s="57">
        <f t="shared" ca="1" si="15"/>
        <v>2.860173275156729</v>
      </c>
      <c r="AR37" s="57">
        <f t="shared" si="23"/>
        <v>2</v>
      </c>
      <c r="AS37" s="26">
        <f t="shared" ca="1" si="7"/>
        <v>67</v>
      </c>
      <c r="AT37" s="26">
        <f t="shared" ca="1" si="16"/>
        <v>0.75325438537045253</v>
      </c>
      <c r="AU37" s="26">
        <f ca="1">INDEX($AS$3:$AS$86,MATCH(SMALL($AT$3:$AT$86,ROWS(AT$3:AT37)),$AT$3:$AT$86,0))</f>
        <v>23</v>
      </c>
      <c r="AV37" s="26">
        <f ca="1">SMALL($AS$3:$AS$86,ROWS(AV$3:AV37))</f>
        <v>41</v>
      </c>
      <c r="AW37" s="34">
        <f ca="1">VLOOKUP(SMALL($BB$45:$BB$86,AX37),$BB$45:$BC$86,2,0)</f>
        <v>52</v>
      </c>
      <c r="AX37" s="34">
        <f t="shared" si="26"/>
        <v>18</v>
      </c>
      <c r="BA37" s="34">
        <v>35</v>
      </c>
      <c r="BB37" s="34">
        <f t="shared" ca="1" si="17"/>
        <v>0.25702748111635199</v>
      </c>
      <c r="BC37" s="34">
        <f t="shared" ca="1" si="18"/>
        <v>41</v>
      </c>
    </row>
    <row r="38" spans="1:55" ht="16.5" x14ac:dyDescent="0.3">
      <c r="A38" s="6">
        <v>36</v>
      </c>
      <c r="B38" s="48">
        <f t="shared" ca="1" si="8"/>
        <v>41</v>
      </c>
      <c r="C38" s="49">
        <f t="shared" ca="1" si="8"/>
        <v>41</v>
      </c>
      <c r="D38" s="50">
        <f t="shared" ca="1" si="9"/>
        <v>27</v>
      </c>
      <c r="E38" s="81">
        <f t="shared" ca="1" si="10"/>
        <v>39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37">
        <v>39</v>
      </c>
      <c r="AO38" s="37">
        <f t="shared" ca="1" si="14"/>
        <v>18.512101856526293</v>
      </c>
      <c r="AP38" s="37">
        <f ca="1">SMALL($AO$3:$AO$86,ROWS(AO$3:AO38))</f>
        <v>23.330133170027452</v>
      </c>
      <c r="AQ38" s="57">
        <f t="shared" ca="1" si="15"/>
        <v>1.1443353200532944</v>
      </c>
      <c r="AR38" s="57">
        <f t="shared" si="23"/>
        <v>1</v>
      </c>
      <c r="AS38" s="26">
        <f t="shared" ca="1" si="7"/>
        <v>27</v>
      </c>
      <c r="AT38" s="26">
        <f t="shared" ca="1" si="16"/>
        <v>0.76675750218529837</v>
      </c>
      <c r="AU38" s="26">
        <f ca="1">INDEX($AS$3:$AS$86,MATCH(SMALL($AT$3:$AT$86,ROWS(AT$3:AT38)),$AT$3:$AT$86,0))</f>
        <v>41</v>
      </c>
      <c r="AV38" s="26">
        <f ca="1">SMALL($AS$3:$AS$86,ROWS(AV$3:AV38))</f>
        <v>41</v>
      </c>
      <c r="AW38" s="34">
        <f ca="1">VLOOKUP(SMALL($BB$3:$BB$44,AX38),$BB$3:$BC$44,2,0)</f>
        <v>39</v>
      </c>
      <c r="AX38" s="34">
        <f t="shared" si="26"/>
        <v>18</v>
      </c>
      <c r="BA38" s="34">
        <v>36</v>
      </c>
      <c r="BB38" s="34">
        <f t="shared" ca="1" si="17"/>
        <v>0.67079309571930934</v>
      </c>
      <c r="BC38" s="34">
        <f t="shared" ca="1" si="18"/>
        <v>41</v>
      </c>
    </row>
    <row r="39" spans="1:55" ht="16.5" x14ac:dyDescent="0.3">
      <c r="A39" s="6">
        <v>37</v>
      </c>
      <c r="B39" s="48">
        <f t="shared" ca="1" si="8"/>
        <v>46</v>
      </c>
      <c r="C39" s="49">
        <f t="shared" ca="1" si="8"/>
        <v>42</v>
      </c>
      <c r="D39" s="50">
        <f t="shared" ca="1" si="9"/>
        <v>34</v>
      </c>
      <c r="E39" s="81">
        <f t="shared" ca="1" si="10"/>
        <v>24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37">
        <v>36</v>
      </c>
      <c r="AO39" s="37">
        <f t="shared" ca="1" si="14"/>
        <v>23.358987271267122</v>
      </c>
      <c r="AP39" s="37">
        <f ca="1">SMALL($AO$3:$AO$86,ROWS(AO$3:AO39))</f>
        <v>23.358987271267122</v>
      </c>
      <c r="AQ39" s="57">
        <f t="shared" ca="1" si="15"/>
        <v>1.4298441335843046</v>
      </c>
      <c r="AR39" s="57">
        <f t="shared" si="23"/>
        <v>1</v>
      </c>
      <c r="AS39" s="26">
        <f t="shared" ca="1" si="7"/>
        <v>34</v>
      </c>
      <c r="AT39" s="26">
        <f t="shared" ca="1" si="16"/>
        <v>0.95436430816224005</v>
      </c>
      <c r="AU39" s="26">
        <f ca="1">INDEX($AS$3:$AS$86,MATCH(SMALL($AT$3:$AT$86,ROWS(AT$3:AT39)),$AT$3:$AT$86,0))</f>
        <v>46</v>
      </c>
      <c r="AV39" s="26">
        <f ca="1">SMALL($AS$3:$AS$86,ROWS(AV$3:AV39))</f>
        <v>42</v>
      </c>
      <c r="AW39" s="34">
        <f ca="1">VLOOKUP(SMALL($BB$3:$BB$44,AX39),$BB$3:$BC$44,2,0)</f>
        <v>24</v>
      </c>
      <c r="AX39" s="34">
        <f t="shared" si="26"/>
        <v>19</v>
      </c>
      <c r="BA39" s="34">
        <v>37</v>
      </c>
      <c r="BB39" s="34">
        <f t="shared" ca="1" si="17"/>
        <v>0.87357652800485852</v>
      </c>
      <c r="BC39" s="34">
        <f t="shared" ca="1" si="18"/>
        <v>42</v>
      </c>
    </row>
    <row r="40" spans="1:55" ht="16.5" x14ac:dyDescent="0.3">
      <c r="A40" s="6">
        <v>38</v>
      </c>
      <c r="B40" s="48">
        <f t="shared" ca="1" si="8"/>
        <v>39</v>
      </c>
      <c r="C40" s="49">
        <f t="shared" ca="1" si="8"/>
        <v>42</v>
      </c>
      <c r="D40" s="50">
        <f t="shared" ca="1" si="9"/>
        <v>42</v>
      </c>
      <c r="E40" s="81">
        <f t="shared" ca="1" si="10"/>
        <v>49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37">
        <v>37</v>
      </c>
      <c r="AO40" s="37">
        <f t="shared" ca="1" si="14"/>
        <v>28.120847149123662</v>
      </c>
      <c r="AP40" s="37">
        <f ca="1">SMALL($AO$3:$AO$86,ROWS(AO$3:AO40))</f>
        <v>23.382768553074321</v>
      </c>
      <c r="AQ40" s="57">
        <f t="shared" ca="1" si="15"/>
        <v>1.7678861492438247</v>
      </c>
      <c r="AR40" s="57">
        <f t="shared" si="23"/>
        <v>1.5</v>
      </c>
      <c r="AS40" s="26">
        <f t="shared" ca="1" si="7"/>
        <v>42</v>
      </c>
      <c r="AT40" s="26">
        <f t="shared" ca="1" si="16"/>
        <v>0.24015920900292265</v>
      </c>
      <c r="AU40" s="26">
        <f ca="1">INDEX($AS$3:$AS$86,MATCH(SMALL($AT$3:$AT$86,ROWS(AT$3:AT40)),$AT$3:$AT$86,0))</f>
        <v>39</v>
      </c>
      <c r="AV40" s="26">
        <f ca="1">SMALL($AS$3:$AS$86,ROWS(AV$3:AV40))</f>
        <v>42</v>
      </c>
      <c r="AW40" s="34">
        <f ca="1">VLOOKUP(SMALL($BB$45:$BB$86,AX40),$BB$45:$BC$86,2,0)</f>
        <v>49</v>
      </c>
      <c r="AX40" s="34">
        <f t="shared" si="26"/>
        <v>19</v>
      </c>
      <c r="BA40" s="34">
        <v>38</v>
      </c>
      <c r="BB40" s="34">
        <f t="shared" ca="1" si="17"/>
        <v>0.79849683664107762</v>
      </c>
      <c r="BC40" s="34">
        <f t="shared" ca="1" si="18"/>
        <v>42</v>
      </c>
    </row>
    <row r="41" spans="1:55" ht="16.5" x14ac:dyDescent="0.3">
      <c r="A41" s="6">
        <v>39</v>
      </c>
      <c r="B41" s="48">
        <f t="shared" ca="1" si="8"/>
        <v>46</v>
      </c>
      <c r="C41" s="49">
        <f t="shared" ca="1" si="8"/>
        <v>42</v>
      </c>
      <c r="D41" s="50">
        <f t="shared" ca="1" si="9"/>
        <v>48</v>
      </c>
      <c r="E41" s="81">
        <f t="shared" ca="1" si="10"/>
        <v>46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37">
        <v>38</v>
      </c>
      <c r="AO41" s="37">
        <f t="shared" ca="1" si="14"/>
        <v>20.090979828857222</v>
      </c>
      <c r="AP41" s="37">
        <f ca="1">SMALL($AO$3:$AO$86,ROWS(AO$3:AO41))</f>
        <v>23.567635952391779</v>
      </c>
      <c r="AQ41" s="57">
        <f t="shared" ca="1" si="15"/>
        <v>2.0106168875339807</v>
      </c>
      <c r="AR41" s="57">
        <f t="shared" si="23"/>
        <v>2</v>
      </c>
      <c r="AS41" s="26">
        <f t="shared" ca="1" si="7"/>
        <v>48</v>
      </c>
      <c r="AT41" s="26">
        <f t="shared" ca="1" si="16"/>
        <v>0.4632606813108191</v>
      </c>
      <c r="AU41" s="26">
        <f ca="1">INDEX($AS$3:$AS$86,MATCH(SMALL($AT$3:$AT$86,ROWS(AT$3:AT41)),$AT$3:$AT$86,0))</f>
        <v>46</v>
      </c>
      <c r="AV41" s="26">
        <f ca="1">SMALL($AS$3:$AS$86,ROWS(AV$3:AV41))</f>
        <v>42</v>
      </c>
      <c r="AW41" s="34">
        <f ca="1">VLOOKUP(SMALL($BB$45:$BB$86,AX41),$BB$45:$BC$86,2,0)</f>
        <v>46</v>
      </c>
      <c r="AX41" s="34">
        <f t="shared" si="26"/>
        <v>20</v>
      </c>
      <c r="BA41" s="34">
        <v>39</v>
      </c>
      <c r="BB41" s="34">
        <f t="shared" ca="1" si="17"/>
        <v>0.66307686979024094</v>
      </c>
      <c r="BC41" s="34">
        <f t="shared" ca="1" si="18"/>
        <v>42</v>
      </c>
    </row>
    <row r="42" spans="1:55" ht="16.5" x14ac:dyDescent="0.3">
      <c r="A42" s="6">
        <v>40</v>
      </c>
      <c r="B42" s="48">
        <f t="shared" ca="1" si="8"/>
        <v>57</v>
      </c>
      <c r="C42" s="49">
        <f t="shared" ca="1" si="8"/>
        <v>42</v>
      </c>
      <c r="D42" s="50">
        <f t="shared" ca="1" si="9"/>
        <v>38</v>
      </c>
      <c r="E42" s="81">
        <f t="shared" ca="1" si="10"/>
        <v>41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37">
        <v>41</v>
      </c>
      <c r="AO42" s="37">
        <f t="shared" ca="1" si="14"/>
        <v>28.530732538159306</v>
      </c>
      <c r="AP42" s="37">
        <f ca="1">SMALL($AO$3:$AO$86,ROWS(AO$3:AO42))</f>
        <v>23.646031010536667</v>
      </c>
      <c r="AQ42" s="57">
        <f t="shared" ca="1" si="15"/>
        <v>1.5813904305513833</v>
      </c>
      <c r="AR42" s="57">
        <f t="shared" si="23"/>
        <v>1</v>
      </c>
      <c r="AS42" s="26">
        <f t="shared" ca="1" si="7"/>
        <v>38</v>
      </c>
      <c r="AT42" s="26">
        <f t="shared" ca="1" si="16"/>
        <v>0.57836991708329255</v>
      </c>
      <c r="AU42" s="26">
        <f ca="1">INDEX($AS$3:$AS$86,MATCH(SMALL($AT$3:$AT$86,ROWS(AT$3:AT42)),$AT$3:$AT$86,0))</f>
        <v>57</v>
      </c>
      <c r="AV42" s="26">
        <f ca="1">SMALL($AS$3:$AS$86,ROWS(AV$3:AV42))</f>
        <v>42</v>
      </c>
      <c r="AW42" s="34">
        <f ca="1">VLOOKUP(SMALL($BB$3:$BB$44,AX42),$BB$3:$BC$44,2,0)</f>
        <v>41</v>
      </c>
      <c r="AX42" s="34">
        <f t="shared" si="26"/>
        <v>20</v>
      </c>
      <c r="BA42" s="34">
        <v>40</v>
      </c>
      <c r="BB42" s="34">
        <f t="shared" ca="1" si="17"/>
        <v>0.82577460928981039</v>
      </c>
      <c r="BC42" s="34">
        <f t="shared" ca="1" si="18"/>
        <v>42</v>
      </c>
    </row>
    <row r="43" spans="1:55" ht="16.5" x14ac:dyDescent="0.3">
      <c r="A43" s="6">
        <v>41</v>
      </c>
      <c r="B43" s="48">
        <f t="shared" ca="1" si="8"/>
        <v>22</v>
      </c>
      <c r="C43" s="49">
        <f t="shared" ca="1" si="8"/>
        <v>42</v>
      </c>
      <c r="D43" s="50">
        <f t="shared" ca="1" si="9"/>
        <v>29</v>
      </c>
      <c r="E43" s="81">
        <f t="shared" ca="1" si="10"/>
        <v>42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37">
        <v>40</v>
      </c>
      <c r="AO43" s="37">
        <f t="shared" ca="1" si="14"/>
        <v>18.953093058088601</v>
      </c>
      <c r="AP43" s="37">
        <f ca="1">SMALL($AO$3:$AO$86,ROWS(AO$3:AO43))</f>
        <v>24.135438590488334</v>
      </c>
      <c r="AQ43" s="57">
        <f t="shared" ca="1" si="15"/>
        <v>1.1842018401394716</v>
      </c>
      <c r="AR43" s="57">
        <f t="shared" si="23"/>
        <v>1</v>
      </c>
      <c r="AS43" s="26">
        <f t="shared" ca="1" si="7"/>
        <v>29</v>
      </c>
      <c r="AT43" s="26">
        <f t="shared" ca="1" si="16"/>
        <v>0.70962663078688126</v>
      </c>
      <c r="AU43" s="26">
        <f ca="1">INDEX($AS$3:$AS$86,MATCH(SMALL($AT$3:$AT$86,ROWS(AT$3:AT43)),$AT$3:$AT$86,0))</f>
        <v>22</v>
      </c>
      <c r="AV43" s="26">
        <f ca="1">SMALL($AS$3:$AS$86,ROWS(AV$3:AV43))</f>
        <v>42</v>
      </c>
      <c r="AW43" s="34">
        <f ca="1">VLOOKUP(SMALL($BB$3:$BB$44,AX43),$BB$3:$BC$44,2,0)</f>
        <v>42</v>
      </c>
      <c r="AX43" s="34">
        <f t="shared" si="26"/>
        <v>21</v>
      </c>
      <c r="BA43" s="34">
        <v>41</v>
      </c>
      <c r="BB43" s="34">
        <f t="shared" ca="1" si="17"/>
        <v>0.14545993859753115</v>
      </c>
      <c r="BC43" s="34">
        <f t="shared" ca="1" si="18"/>
        <v>42</v>
      </c>
    </row>
    <row r="44" spans="1:55" ht="16.5" x14ac:dyDescent="0.3">
      <c r="A44" s="6">
        <v>42</v>
      </c>
      <c r="B44" s="48">
        <f t="shared" ca="1" si="8"/>
        <v>44</v>
      </c>
      <c r="C44" s="49">
        <f t="shared" ca="1" si="8"/>
        <v>42</v>
      </c>
      <c r="D44" s="50">
        <f t="shared" ca="1" si="9"/>
        <v>59</v>
      </c>
      <c r="E44" s="81">
        <f t="shared" ca="1" si="10"/>
        <v>59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37">
        <v>46</v>
      </c>
      <c r="AO44" s="37">
        <f t="shared" ca="1" si="14"/>
        <v>17.772332451087046</v>
      </c>
      <c r="AP44" s="37">
        <f ca="1">SMALL($AO$3:$AO$86,ROWS(AO$3:AO44))</f>
        <v>24.254483007350391</v>
      </c>
      <c r="AQ44" s="57">
        <f t="shared" ca="1" si="15"/>
        <v>2.4045626198378369</v>
      </c>
      <c r="AR44" s="57">
        <f t="shared" si="23"/>
        <v>1.5</v>
      </c>
      <c r="AS44" s="26">
        <f t="shared" ca="1" si="7"/>
        <v>59</v>
      </c>
      <c r="AT44" s="26">
        <f t="shared" ca="1" si="16"/>
        <v>0.26247300091694126</v>
      </c>
      <c r="AU44" s="26">
        <f ca="1">INDEX($AS$3:$AS$86,MATCH(SMALL($AT$3:$AT$86,ROWS(AT$3:AT44)),$AT$3:$AT$86,0))</f>
        <v>44</v>
      </c>
      <c r="AV44" s="26">
        <f ca="1">SMALL($AS$3:$AS$86,ROWS(AV$3:AV44))</f>
        <v>42</v>
      </c>
      <c r="AW44" s="34">
        <f ca="1">VLOOKUP(SMALL($BB$45:$BB$86,AX44),$BB$45:$BC$86,2,0)</f>
        <v>59</v>
      </c>
      <c r="AX44" s="34">
        <f t="shared" si="26"/>
        <v>21</v>
      </c>
      <c r="BA44" s="34">
        <v>42</v>
      </c>
      <c r="BB44" s="34">
        <f t="shared" ca="1" si="17"/>
        <v>0.48385223004166111</v>
      </c>
      <c r="BC44" s="34">
        <f t="shared" ca="1" si="18"/>
        <v>42</v>
      </c>
    </row>
    <row r="45" spans="1:55" ht="16.5" x14ac:dyDescent="0.3">
      <c r="A45" s="6">
        <v>43</v>
      </c>
      <c r="B45" s="48">
        <f t="shared" ca="1" si="8"/>
        <v>33</v>
      </c>
      <c r="C45" s="49">
        <f t="shared" ca="1" si="8"/>
        <v>43</v>
      </c>
      <c r="D45" s="50">
        <f t="shared" ca="1" si="9"/>
        <v>72</v>
      </c>
      <c r="E45" s="81">
        <f t="shared" ca="1" si="10"/>
        <v>61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37">
        <v>44</v>
      </c>
      <c r="AO45" s="37">
        <f t="shared" ca="1" si="14"/>
        <v>27.333119655849785</v>
      </c>
      <c r="AP45" s="37">
        <f ca="1">SMALL($AO$3:$AO$86,ROWS(AO$3:AO45))</f>
        <v>24.437905001046715</v>
      </c>
      <c r="AQ45" s="57">
        <f t="shared" ca="1" si="15"/>
        <v>2.9232159366811383</v>
      </c>
      <c r="AR45" s="57">
        <f t="shared" si="23"/>
        <v>2</v>
      </c>
      <c r="AS45" s="26">
        <f t="shared" ca="1" si="7"/>
        <v>72</v>
      </c>
      <c r="AT45" s="26">
        <f t="shared" ca="1" si="16"/>
        <v>0.83286658319685458</v>
      </c>
      <c r="AU45" s="26">
        <f ca="1">INDEX($AS$3:$AS$86,MATCH(SMALL($AT$3:$AT$86,ROWS(AT$3:AT45)),$AT$3:$AT$86,0))</f>
        <v>33</v>
      </c>
      <c r="AV45" s="26">
        <f ca="1">SMALL($AS$3:$AS$86,ROWS(AV$3:AV45))</f>
        <v>43</v>
      </c>
      <c r="AW45" s="34">
        <f ca="1">VLOOKUP(SMALL($BB$45:$BB$86,AX45),$BB$45:$BC$86,2,0)</f>
        <v>61</v>
      </c>
      <c r="AX45" s="34">
        <f t="shared" si="26"/>
        <v>22</v>
      </c>
      <c r="BA45" s="34">
        <v>43</v>
      </c>
      <c r="BB45" s="34">
        <f t="shared" ca="1" si="17"/>
        <v>0.20555982401859751</v>
      </c>
      <c r="BC45" s="34">
        <f t="shared" ca="1" si="18"/>
        <v>43</v>
      </c>
    </row>
    <row r="46" spans="1:55" ht="16.5" x14ac:dyDescent="0.3">
      <c r="A46" s="6">
        <v>44</v>
      </c>
      <c r="B46" s="48">
        <f t="shared" ca="1" si="8"/>
        <v>41</v>
      </c>
      <c r="C46" s="49">
        <f t="shared" ca="1" si="8"/>
        <v>44</v>
      </c>
      <c r="D46" s="50">
        <f t="shared" ca="1" si="9"/>
        <v>37</v>
      </c>
      <c r="E46" s="81">
        <f t="shared" ca="1" si="10"/>
        <v>33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34">
        <v>45</v>
      </c>
      <c r="AO46" s="37">
        <f t="shared" ca="1" si="14"/>
        <v>21.084882520458891</v>
      </c>
      <c r="AP46" s="37">
        <f ca="1">SMALL($AO$3:$AO$86,ROWS(AO$3:AO46))</f>
        <v>24.443183152266258</v>
      </c>
      <c r="AQ46" s="57">
        <f t="shared" ca="1" si="15"/>
        <v>1.4883387240163577</v>
      </c>
      <c r="AR46" s="57">
        <f t="shared" si="23"/>
        <v>1</v>
      </c>
      <c r="AS46" s="26">
        <f t="shared" ca="1" si="7"/>
        <v>37</v>
      </c>
      <c r="AT46" s="26">
        <f t="shared" ca="1" si="16"/>
        <v>0.99816988610272972</v>
      </c>
      <c r="AU46" s="26">
        <f ca="1">INDEX($AS$3:$AS$86,MATCH(SMALL($AT$3:$AT$86,ROWS(AT$3:AT46)),$AT$3:$AT$86,0))</f>
        <v>41</v>
      </c>
      <c r="AV46" s="26">
        <f ca="1">SMALL($AS$3:$AS$86,ROWS(AV$3:AV46))</f>
        <v>44</v>
      </c>
      <c r="AW46" s="34">
        <f ca="1">VLOOKUP(SMALL($BB$3:$BB$44,AX46),$BB$3:$BC$44,2,0)</f>
        <v>33</v>
      </c>
      <c r="AX46" s="34">
        <f t="shared" si="26"/>
        <v>22</v>
      </c>
      <c r="BA46" s="34">
        <v>44</v>
      </c>
      <c r="BB46" s="34">
        <f t="shared" ca="1" si="17"/>
        <v>0.82117944126203146</v>
      </c>
      <c r="BC46" s="34">
        <f t="shared" ca="1" si="18"/>
        <v>44</v>
      </c>
    </row>
    <row r="47" spans="1:55" ht="16.5" x14ac:dyDescent="0.3">
      <c r="A47" s="6">
        <v>45</v>
      </c>
      <c r="B47" s="48">
        <f t="shared" ca="1" si="8"/>
        <v>44</v>
      </c>
      <c r="C47" s="49">
        <f t="shared" ca="1" si="8"/>
        <v>44</v>
      </c>
      <c r="D47" s="50">
        <f t="shared" ca="1" si="9"/>
        <v>41</v>
      </c>
      <c r="E47" s="81">
        <f t="shared" ca="1" si="10"/>
        <v>33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37">
        <v>47</v>
      </c>
      <c r="AO47" s="37">
        <f t="shared" ca="1" si="14"/>
        <v>20.553658318350017</v>
      </c>
      <c r="AP47" s="37">
        <f ca="1">SMALL($AO$3:$AO$86,ROWS(AO$3:AO47))</f>
        <v>24.539612175091278</v>
      </c>
      <c r="AQ47" s="57">
        <f t="shared" ca="1" si="15"/>
        <v>1.6574812722061363</v>
      </c>
      <c r="AR47" s="57">
        <f t="shared" si="23"/>
        <v>1</v>
      </c>
      <c r="AS47" s="26">
        <f t="shared" ca="1" si="7"/>
        <v>41</v>
      </c>
      <c r="AT47" s="26">
        <f t="shared" ca="1" si="16"/>
        <v>0.32664681398322959</v>
      </c>
      <c r="AU47" s="26">
        <f ca="1">INDEX($AS$3:$AS$86,MATCH(SMALL($AT$3:$AT$86,ROWS(AT$3:AT47)),$AT$3:$AT$86,0))</f>
        <v>44</v>
      </c>
      <c r="AV47" s="26">
        <f ca="1">SMALL($AS$3:$AS$86,ROWS(AV$3:AV47))</f>
        <v>44</v>
      </c>
      <c r="AW47" s="34">
        <f ca="1">VLOOKUP(SMALL($BB$3:$BB$44,AX47),$BB$3:$BC$44,2,0)</f>
        <v>33</v>
      </c>
      <c r="AX47" s="34">
        <f t="shared" si="26"/>
        <v>23</v>
      </c>
      <c r="BA47" s="34">
        <v>45</v>
      </c>
      <c r="BB47" s="34">
        <f t="shared" ca="1" si="17"/>
        <v>0.72824645955000078</v>
      </c>
      <c r="BC47" s="34">
        <f t="shared" ca="1" si="18"/>
        <v>44</v>
      </c>
    </row>
    <row r="48" spans="1:55" ht="16.5" x14ac:dyDescent="0.3">
      <c r="A48" s="6">
        <v>46</v>
      </c>
      <c r="B48" s="48">
        <f t="shared" ca="1" si="8"/>
        <v>48</v>
      </c>
      <c r="C48" s="49">
        <f t="shared" ca="1" si="8"/>
        <v>46</v>
      </c>
      <c r="D48" s="50">
        <f t="shared" ca="1" si="9"/>
        <v>51</v>
      </c>
      <c r="E48" s="81">
        <f t="shared" ca="1" si="10"/>
        <v>72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37">
        <v>48</v>
      </c>
      <c r="AO48" s="37">
        <f t="shared" ca="1" si="14"/>
        <v>25.344451742195783</v>
      </c>
      <c r="AP48" s="37">
        <f ca="1">SMALL($AO$3:$AO$86,ROWS(AO$3:AO48))</f>
        <v>24.703932996032616</v>
      </c>
      <c r="AQ48" s="57">
        <f t="shared" ca="1" si="15"/>
        <v>2.0375246552624944</v>
      </c>
      <c r="AR48" s="57">
        <f t="shared" si="23"/>
        <v>1.5</v>
      </c>
      <c r="AS48" s="26">
        <f t="shared" ca="1" si="7"/>
        <v>51</v>
      </c>
      <c r="AT48" s="26">
        <f t="shared" ca="1" si="16"/>
        <v>0.79687429120157438</v>
      </c>
      <c r="AU48" s="26">
        <f ca="1">INDEX($AS$3:$AS$86,MATCH(SMALL($AT$3:$AT$86,ROWS(AT$3:AT48)),$AT$3:$AT$86,0))</f>
        <v>48</v>
      </c>
      <c r="AV48" s="26">
        <f ca="1">SMALL($AS$3:$AS$86,ROWS(AV$3:AV48))</f>
        <v>46</v>
      </c>
      <c r="AW48" s="34">
        <f ca="1">VLOOKUP(SMALL($BB$45:$BB$86,AX48),$BB$45:$BC$86,2,0)</f>
        <v>72</v>
      </c>
      <c r="AX48" s="34">
        <f t="shared" si="26"/>
        <v>23</v>
      </c>
      <c r="BA48" s="34">
        <v>46</v>
      </c>
      <c r="BB48" s="34">
        <f t="shared" ca="1" si="17"/>
        <v>0.55499733113010297</v>
      </c>
      <c r="BC48" s="34">
        <f t="shared" ca="1" si="18"/>
        <v>46</v>
      </c>
    </row>
    <row r="49" spans="1:55" ht="16.5" x14ac:dyDescent="0.3">
      <c r="A49" s="6">
        <v>47</v>
      </c>
      <c r="B49" s="48">
        <f t="shared" ca="1" si="8"/>
        <v>56</v>
      </c>
      <c r="C49" s="49">
        <f t="shared" ca="1" si="8"/>
        <v>46</v>
      </c>
      <c r="D49" s="50">
        <f t="shared" ca="1" si="9"/>
        <v>70</v>
      </c>
      <c r="E49" s="81">
        <f t="shared" ca="1" si="10"/>
        <v>46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37">
        <v>42</v>
      </c>
      <c r="AO49" s="37">
        <f t="shared" ca="1" si="14"/>
        <v>25.548595023440665</v>
      </c>
      <c r="AP49" s="37">
        <f ca="1">SMALL($AO$3:$AO$86,ROWS(AO$3:AO49))</f>
        <v>24.781085457552454</v>
      </c>
      <c r="AQ49" s="57">
        <f t="shared" ca="1" si="15"/>
        <v>2.7848230328315511</v>
      </c>
      <c r="AR49" s="57">
        <f t="shared" si="23"/>
        <v>2</v>
      </c>
      <c r="AS49" s="26">
        <f t="shared" ca="1" si="7"/>
        <v>70</v>
      </c>
      <c r="AT49" s="26">
        <f t="shared" ca="1" si="16"/>
        <v>0.12934996822941736</v>
      </c>
      <c r="AU49" s="26">
        <f ca="1">INDEX($AS$3:$AS$86,MATCH(SMALL($AT$3:$AT$86,ROWS(AT$3:AT49)),$AT$3:$AT$86,0))</f>
        <v>56</v>
      </c>
      <c r="AV49" s="26">
        <f ca="1">SMALL($AS$3:$AS$86,ROWS(AV$3:AV49))</f>
        <v>46</v>
      </c>
      <c r="AW49" s="34">
        <f ca="1">VLOOKUP(SMALL($BB$45:$BB$86,AX49),$BB$45:$BC$86,2,0)</f>
        <v>46</v>
      </c>
      <c r="AX49" s="34">
        <f t="shared" si="26"/>
        <v>24</v>
      </c>
      <c r="BA49" s="34">
        <v>47</v>
      </c>
      <c r="BB49" s="34">
        <f t="shared" ca="1" si="17"/>
        <v>0.63890142388388849</v>
      </c>
      <c r="BC49" s="34">
        <f t="shared" ca="1" si="18"/>
        <v>46</v>
      </c>
    </row>
    <row r="50" spans="1:55" ht="16.5" x14ac:dyDescent="0.3">
      <c r="A50" s="6">
        <v>48</v>
      </c>
      <c r="B50" s="48">
        <f t="shared" ca="1" si="8"/>
        <v>24</v>
      </c>
      <c r="C50" s="49">
        <f t="shared" ca="1" si="8"/>
        <v>46</v>
      </c>
      <c r="D50" s="50">
        <f t="shared" ca="1" si="9"/>
        <v>36</v>
      </c>
      <c r="E50" s="81">
        <f t="shared" ca="1" si="10"/>
        <v>21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37">
        <v>43</v>
      </c>
      <c r="AO50" s="37">
        <f t="shared" ca="1" si="14"/>
        <v>21.640329027755456</v>
      </c>
      <c r="AP50" s="37">
        <f ca="1">SMALL($AO$3:$AO$86,ROWS(AO$3:AO50))</f>
        <v>25.147713349705736</v>
      </c>
      <c r="AQ50" s="57">
        <f t="shared" ca="1" si="15"/>
        <v>1.4130772166625003</v>
      </c>
      <c r="AR50" s="57">
        <f t="shared" si="23"/>
        <v>1</v>
      </c>
      <c r="AS50" s="26">
        <f t="shared" ca="1" si="7"/>
        <v>36</v>
      </c>
      <c r="AT50" s="26">
        <f t="shared" ca="1" si="16"/>
        <v>0.29801001330069488</v>
      </c>
      <c r="AU50" s="26">
        <f ca="1">INDEX($AS$3:$AS$86,MATCH(SMALL($AT$3:$AT$86,ROWS(AT$3:AT50)),$AT$3:$AT$86,0))</f>
        <v>24</v>
      </c>
      <c r="AV50" s="26">
        <f ca="1">SMALL($AS$3:$AS$86,ROWS(AV$3:AV50))</f>
        <v>46</v>
      </c>
      <c r="AW50" s="34">
        <f ca="1">VLOOKUP(SMALL($BB$3:$BB$44,AX50),$BB$3:$BC$44,2,0)</f>
        <v>21</v>
      </c>
      <c r="AX50" s="34">
        <f t="shared" si="26"/>
        <v>24</v>
      </c>
      <c r="BA50" s="34">
        <v>48</v>
      </c>
      <c r="BB50" s="34">
        <f t="shared" ca="1" si="17"/>
        <v>0.81810956428317183</v>
      </c>
      <c r="BC50" s="34">
        <f t="shared" ca="1" si="18"/>
        <v>46</v>
      </c>
    </row>
    <row r="51" spans="1:55" ht="16.5" x14ac:dyDescent="0.3">
      <c r="A51" s="6">
        <v>49</v>
      </c>
      <c r="B51" s="48">
        <f t="shared" ca="1" si="8"/>
        <v>20</v>
      </c>
      <c r="C51" s="49">
        <f t="shared" ca="1" si="8"/>
        <v>46</v>
      </c>
      <c r="D51" s="50">
        <f t="shared" ca="1" si="9"/>
        <v>40</v>
      </c>
      <c r="E51" s="81">
        <f t="shared" ca="1" si="10"/>
        <v>24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37">
        <v>50</v>
      </c>
      <c r="AO51" s="37">
        <f t="shared" ca="1" si="14"/>
        <v>32.89146577577629</v>
      </c>
      <c r="AP51" s="37">
        <f ca="1">SMALL($AO$3:$AO$86,ROWS(AO$3:AO51))</f>
        <v>25.159769625194112</v>
      </c>
      <c r="AQ51" s="57">
        <f t="shared" ca="1" si="15"/>
        <v>1.5770866918558926</v>
      </c>
      <c r="AR51" s="57">
        <f t="shared" si="23"/>
        <v>1</v>
      </c>
      <c r="AS51" s="26">
        <f t="shared" ca="1" si="7"/>
        <v>40</v>
      </c>
      <c r="AT51" s="26">
        <f t="shared" ca="1" si="16"/>
        <v>0.54016995860445749</v>
      </c>
      <c r="AU51" s="26">
        <f ca="1">INDEX($AS$3:$AS$86,MATCH(SMALL($AT$3:$AT$86,ROWS(AT$3:AT51)),$AT$3:$AT$86,0))</f>
        <v>20</v>
      </c>
      <c r="AV51" s="26">
        <f ca="1">SMALL($AS$3:$AS$86,ROWS(AV$3:AV51))</f>
        <v>46</v>
      </c>
      <c r="AW51" s="34">
        <f ca="1">VLOOKUP(SMALL($BB$3:$BB$44,AX51),$BB$3:$BC$44,2,0)</f>
        <v>24</v>
      </c>
      <c r="AX51" s="34">
        <f t="shared" si="26"/>
        <v>25</v>
      </c>
      <c r="BA51" s="34">
        <v>49</v>
      </c>
      <c r="BB51" s="34">
        <f t="shared" ca="1" si="17"/>
        <v>0.39772658602676647</v>
      </c>
      <c r="BC51" s="34">
        <f t="shared" ca="1" si="18"/>
        <v>46</v>
      </c>
    </row>
    <row r="52" spans="1:55" ht="16.5" x14ac:dyDescent="0.3">
      <c r="A52" s="6">
        <v>50</v>
      </c>
      <c r="B52" s="48">
        <f t="shared" ca="1" si="8"/>
        <v>49</v>
      </c>
      <c r="C52" s="49">
        <f t="shared" ca="1" si="8"/>
        <v>47</v>
      </c>
      <c r="D52" s="50">
        <f t="shared" ca="1" si="9"/>
        <v>48</v>
      </c>
      <c r="E52" s="81">
        <f t="shared" ca="1" si="10"/>
        <v>49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37">
        <v>49</v>
      </c>
      <c r="AO52" s="37">
        <f t="shared" ca="1" si="14"/>
        <v>29.438081022815524</v>
      </c>
      <c r="AP52" s="37">
        <f ca="1">SMALL($AO$3:$AO$86,ROWS(AO$3:AO52))</f>
        <v>25.344451742195783</v>
      </c>
      <c r="AQ52" s="57">
        <f t="shared" ca="1" si="15"/>
        <v>1.8705096646167396</v>
      </c>
      <c r="AR52" s="57">
        <f t="shared" si="23"/>
        <v>1.5</v>
      </c>
      <c r="AS52" s="26">
        <f t="shared" ca="1" si="7"/>
        <v>48</v>
      </c>
      <c r="AT52" s="26">
        <f t="shared" ca="1" si="16"/>
        <v>0.85159162832884727</v>
      </c>
      <c r="AU52" s="26">
        <f ca="1">INDEX($AS$3:$AS$86,MATCH(SMALL($AT$3:$AT$86,ROWS(AT$3:AT52)),$AT$3:$AT$86,0))</f>
        <v>49</v>
      </c>
      <c r="AV52" s="26">
        <f ca="1">SMALL($AS$3:$AS$86,ROWS(AV$3:AV52))</f>
        <v>47</v>
      </c>
      <c r="AW52" s="34">
        <f ca="1">VLOOKUP(SMALL($BB$45:$BB$86,AX52),$BB$45:$BC$86,2,0)</f>
        <v>49</v>
      </c>
      <c r="AX52" s="34">
        <f t="shared" si="26"/>
        <v>25</v>
      </c>
      <c r="BA52" s="34">
        <v>50</v>
      </c>
      <c r="BB52" s="34">
        <f t="shared" ca="1" si="17"/>
        <v>0.23530124071947922</v>
      </c>
      <c r="BC52" s="34">
        <f t="shared" ca="1" si="18"/>
        <v>47</v>
      </c>
    </row>
    <row r="53" spans="1:55" ht="16.5" x14ac:dyDescent="0.3">
      <c r="A53" s="6">
        <v>51</v>
      </c>
      <c r="B53" s="48">
        <f t="shared" ca="1" si="8"/>
        <v>40</v>
      </c>
      <c r="C53" s="49">
        <f t="shared" ca="1" si="8"/>
        <v>48</v>
      </c>
      <c r="D53" s="50">
        <f t="shared" ca="1" si="9"/>
        <v>61</v>
      </c>
      <c r="E53" s="81">
        <f t="shared" ca="1" si="10"/>
        <v>48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37">
        <v>51</v>
      </c>
      <c r="AO53" s="37">
        <f t="shared" ca="1" si="14"/>
        <v>20.212244527429803</v>
      </c>
      <c r="AP53" s="37">
        <f ca="1">SMALL($AO$3:$AO$86,ROWS(AO$3:AO53))</f>
        <v>25.548595023440665</v>
      </c>
      <c r="AQ53" s="57">
        <f t="shared" ca="1" si="15"/>
        <v>2.3531602352019458</v>
      </c>
      <c r="AR53" s="57">
        <f t="shared" si="23"/>
        <v>2</v>
      </c>
      <c r="AS53" s="26">
        <f t="shared" ca="1" si="7"/>
        <v>61</v>
      </c>
      <c r="AT53" s="26">
        <f t="shared" ca="1" si="16"/>
        <v>0.805346035856769</v>
      </c>
      <c r="AU53" s="26">
        <f ca="1">INDEX($AS$3:$AS$86,MATCH(SMALL($AT$3:$AT$86,ROWS(AT$3:AT53)),$AT$3:$AT$86,0))</f>
        <v>40</v>
      </c>
      <c r="AV53" s="26">
        <f ca="1">SMALL($AS$3:$AS$86,ROWS(AV$3:AV53))</f>
        <v>48</v>
      </c>
      <c r="AW53" s="34">
        <f ca="1">VLOOKUP(SMALL($BB$45:$BB$86,AX53),$BB$45:$BC$86,2,0)</f>
        <v>48</v>
      </c>
      <c r="AX53" s="34">
        <f t="shared" si="26"/>
        <v>26</v>
      </c>
      <c r="BA53" s="34">
        <v>51</v>
      </c>
      <c r="BB53" s="34">
        <f t="shared" ca="1" si="17"/>
        <v>0.79123281863205353</v>
      </c>
      <c r="BC53" s="34">
        <f t="shared" ca="1" si="18"/>
        <v>48</v>
      </c>
    </row>
    <row r="54" spans="1:55" ht="16.5" x14ac:dyDescent="0.3">
      <c r="A54" s="6">
        <v>52</v>
      </c>
      <c r="B54" s="48">
        <f t="shared" ca="1" si="8"/>
        <v>42</v>
      </c>
      <c r="C54" s="49">
        <f t="shared" ca="1" si="8"/>
        <v>48</v>
      </c>
      <c r="D54" s="50">
        <f t="shared" ca="1" si="9"/>
        <v>51</v>
      </c>
      <c r="E54" s="81">
        <f t="shared" ca="1" si="10"/>
        <v>27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37">
        <v>54</v>
      </c>
      <c r="AO54" s="37">
        <f t="shared" ca="1" si="14"/>
        <v>28.403814935207532</v>
      </c>
      <c r="AP54" s="37">
        <f ca="1">SMALL($AO$3:$AO$86,ROWS(AO$3:AO54))</f>
        <v>25.629144739935168</v>
      </c>
      <c r="AQ54" s="57">
        <f t="shared" ca="1" si="15"/>
        <v>1.9523599554620725</v>
      </c>
      <c r="AR54" s="57">
        <f t="shared" si="23"/>
        <v>1</v>
      </c>
      <c r="AS54" s="26">
        <f t="shared" ca="1" si="7"/>
        <v>51</v>
      </c>
      <c r="AT54" s="26">
        <f t="shared" ca="1" si="16"/>
        <v>0.72701057388668866</v>
      </c>
      <c r="AU54" s="26">
        <f ca="1">INDEX($AS$3:$AS$86,MATCH(SMALL($AT$3:$AT$86,ROWS(AT$3:AT54)),$AT$3:$AT$86,0))</f>
        <v>42</v>
      </c>
      <c r="AV54" s="26">
        <f ca="1">SMALL($AS$3:$AS$86,ROWS(AV$3:AV54))</f>
        <v>48</v>
      </c>
      <c r="AW54" s="34">
        <f ca="1">VLOOKUP(SMALL($BB$3:$BB$44,AX54),$BB$3:$BC$44,2,0)</f>
        <v>27</v>
      </c>
      <c r="AX54" s="34">
        <f t="shared" si="26"/>
        <v>26</v>
      </c>
      <c r="BA54" s="34">
        <v>52</v>
      </c>
      <c r="BB54" s="34">
        <f t="shared" ca="1" si="17"/>
        <v>0.69327450389762579</v>
      </c>
      <c r="BC54" s="34">
        <f t="shared" ca="1" si="18"/>
        <v>48</v>
      </c>
    </row>
    <row r="55" spans="1:55" ht="16.5" x14ac:dyDescent="0.3">
      <c r="A55" s="6">
        <v>53</v>
      </c>
      <c r="B55" s="48">
        <f t="shared" ca="1" si="8"/>
        <v>58</v>
      </c>
      <c r="C55" s="49">
        <f t="shared" ca="1" si="8"/>
        <v>49</v>
      </c>
      <c r="D55" s="50">
        <f t="shared" ca="1" si="9"/>
        <v>46</v>
      </c>
      <c r="E55" s="81">
        <f t="shared" ca="1" si="10"/>
        <v>40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37">
        <v>53</v>
      </c>
      <c r="AO55" s="37">
        <f t="shared" ca="1" si="14"/>
        <v>24.254483007350391</v>
      </c>
      <c r="AP55" s="37">
        <f ca="1">SMALL($AO$3:$AO$86,ROWS(AO$3:AO55))</f>
        <v>25.966188202000211</v>
      </c>
      <c r="AQ55" s="57">
        <f t="shared" ca="1" si="15"/>
        <v>1.7461650162947173</v>
      </c>
      <c r="AR55" s="57">
        <f t="shared" si="23"/>
        <v>1</v>
      </c>
      <c r="AS55" s="26">
        <f t="shared" ca="1" si="7"/>
        <v>46</v>
      </c>
      <c r="AT55" s="26">
        <f t="shared" ca="1" si="16"/>
        <v>0.79049994809966972</v>
      </c>
      <c r="AU55" s="26">
        <f ca="1">INDEX($AS$3:$AS$86,MATCH(SMALL($AT$3:$AT$86,ROWS(AT$3:AT55)),$AT$3:$AT$86,0))</f>
        <v>58</v>
      </c>
      <c r="AV55" s="26">
        <f ca="1">SMALL($AS$3:$AS$86,ROWS(AV$3:AV55))</f>
        <v>49</v>
      </c>
      <c r="AW55" s="34">
        <f ca="1">VLOOKUP(SMALL($BB$3:$BB$44,AX55),$BB$3:$BC$44,2,0)</f>
        <v>40</v>
      </c>
      <c r="AX55" s="34">
        <f t="shared" si="26"/>
        <v>27</v>
      </c>
      <c r="BA55" s="34">
        <v>53</v>
      </c>
      <c r="BB55" s="34">
        <f t="shared" ca="1" si="17"/>
        <v>0.65466937631281652</v>
      </c>
      <c r="BC55" s="34">
        <f t="shared" ca="1" si="18"/>
        <v>49</v>
      </c>
    </row>
    <row r="56" spans="1:55" ht="16.5" x14ac:dyDescent="0.3">
      <c r="A56" s="6">
        <v>54</v>
      </c>
      <c r="B56" s="48">
        <f t="shared" ca="1" si="8"/>
        <v>38</v>
      </c>
      <c r="C56" s="49">
        <f t="shared" ca="1" si="8"/>
        <v>49</v>
      </c>
      <c r="D56" s="50">
        <f t="shared" ca="1" si="9"/>
        <v>52</v>
      </c>
      <c r="E56" s="81">
        <f t="shared" ca="1" si="10"/>
        <v>59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37">
        <v>52</v>
      </c>
      <c r="AO56" s="37">
        <f t="shared" ca="1" si="14"/>
        <v>28.297593900591181</v>
      </c>
      <c r="AP56" s="37">
        <f ca="1">SMALL($AO$3:$AO$86,ROWS(AO$3:AO56))</f>
        <v>26.068100817897403</v>
      </c>
      <c r="AQ56" s="57">
        <f t="shared" ca="1" si="15"/>
        <v>1.9720427802741294</v>
      </c>
      <c r="AR56" s="57">
        <f t="shared" si="23"/>
        <v>1.5</v>
      </c>
      <c r="AS56" s="26">
        <f t="shared" ca="1" si="7"/>
        <v>52</v>
      </c>
      <c r="AT56" s="26">
        <f t="shared" ca="1" si="16"/>
        <v>0.94415410938162825</v>
      </c>
      <c r="AU56" s="26">
        <f ca="1">INDEX($AS$3:$AS$86,MATCH(SMALL($AT$3:$AT$86,ROWS(AT$3:AT56)),$AT$3:$AT$86,0))</f>
        <v>38</v>
      </c>
      <c r="AV56" s="26">
        <f ca="1">SMALL($AS$3:$AS$86,ROWS(AV$3:AV56))</f>
        <v>49</v>
      </c>
      <c r="AW56" s="34">
        <f ca="1">VLOOKUP(SMALL($BB$45:$BB$86,AX56),$BB$45:$BC$86,2,0)</f>
        <v>59</v>
      </c>
      <c r="AX56" s="34">
        <f t="shared" si="26"/>
        <v>27</v>
      </c>
      <c r="BA56" s="34">
        <v>54</v>
      </c>
      <c r="BB56" s="34">
        <f t="shared" ca="1" si="17"/>
        <v>0.51418824340734415</v>
      </c>
      <c r="BC56" s="34">
        <f t="shared" ca="1" si="18"/>
        <v>49</v>
      </c>
    </row>
    <row r="57" spans="1:55" ht="16.5" x14ac:dyDescent="0.3">
      <c r="A57" s="6">
        <v>55</v>
      </c>
      <c r="B57" s="48">
        <f t="shared" ca="1" si="8"/>
        <v>60</v>
      </c>
      <c r="C57" s="49">
        <f t="shared" ca="1" si="8"/>
        <v>51</v>
      </c>
      <c r="D57" s="50">
        <f t="shared" ca="1" si="9"/>
        <v>76</v>
      </c>
      <c r="E57" s="81">
        <f t="shared" ca="1" si="10"/>
        <v>44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37">
        <v>55</v>
      </c>
      <c r="AO57" s="37">
        <f t="shared" ca="1" si="14"/>
        <v>23.567635952391779</v>
      </c>
      <c r="AP57" s="37">
        <f ca="1">SMALL($AO$3:$AO$86,ROWS(AO$3:AO57))</f>
        <v>26.104451951312637</v>
      </c>
      <c r="AQ57" s="57">
        <f t="shared" ca="1" si="15"/>
        <v>2.8793853174342701</v>
      </c>
      <c r="AR57" s="57">
        <f t="shared" si="23"/>
        <v>2</v>
      </c>
      <c r="AS57" s="26">
        <f t="shared" ca="1" si="7"/>
        <v>76</v>
      </c>
      <c r="AT57" s="26">
        <f t="shared" ca="1" si="16"/>
        <v>0.22228498449404022</v>
      </c>
      <c r="AU57" s="26">
        <f ca="1">INDEX($AS$3:$AS$86,MATCH(SMALL($AT$3:$AT$86,ROWS(AT$3:AT57)),$AT$3:$AT$86,0))</f>
        <v>60</v>
      </c>
      <c r="AV57" s="26">
        <f ca="1">SMALL($AS$3:$AS$86,ROWS(AV$3:AV57))</f>
        <v>51</v>
      </c>
      <c r="AW57" s="34">
        <f ca="1">VLOOKUP(SMALL($BB$45:$BB$86,AX57),$BB$45:$BC$86,2,0)</f>
        <v>44</v>
      </c>
      <c r="AX57" s="34">
        <f t="shared" si="26"/>
        <v>28</v>
      </c>
      <c r="BA57" s="34">
        <v>55</v>
      </c>
      <c r="BB57" s="34">
        <f t="shared" ca="1" si="17"/>
        <v>0.74341649636702556</v>
      </c>
      <c r="BC57" s="34">
        <f t="shared" ca="1" si="18"/>
        <v>51</v>
      </c>
    </row>
    <row r="58" spans="1:55" ht="16.5" x14ac:dyDescent="0.3">
      <c r="A58" s="6">
        <v>56</v>
      </c>
      <c r="B58" s="48">
        <f t="shared" ca="1" si="8"/>
        <v>40</v>
      </c>
      <c r="C58" s="49">
        <f t="shared" ca="1" si="8"/>
        <v>51</v>
      </c>
      <c r="D58" s="50">
        <f t="shared" ca="1" si="9"/>
        <v>44</v>
      </c>
      <c r="E58" s="81">
        <f t="shared" ca="1" si="10"/>
        <v>42</v>
      </c>
      <c r="AN58" s="37">
        <v>56</v>
      </c>
      <c r="AO58" s="37">
        <f t="shared" ca="1" si="14"/>
        <v>24.437905001046715</v>
      </c>
      <c r="AP58" s="37">
        <f ca="1">SMALL($AO$3:$AO$86,ROWS(AO$3:AO58))</f>
        <v>26.455434784353507</v>
      </c>
      <c r="AQ58" s="57">
        <f t="shared" ca="1" si="15"/>
        <v>1.6618791994961351</v>
      </c>
      <c r="AR58" s="57">
        <f t="shared" si="23"/>
        <v>1</v>
      </c>
      <c r="AS58" s="26">
        <f t="shared" ca="1" si="7"/>
        <v>44</v>
      </c>
      <c r="AT58" s="26">
        <f t="shared" ca="1" si="16"/>
        <v>0.4624227789655927</v>
      </c>
      <c r="AU58" s="26">
        <f ca="1">INDEX($AS$3:$AS$86,MATCH(SMALL($AT$3:$AT$86,ROWS(AT$3:AT58)),$AT$3:$AT$86,0))</f>
        <v>40</v>
      </c>
      <c r="AV58" s="26">
        <f ca="1">SMALL($AS$3:$AS$86,ROWS(AV$3:AV58))</f>
        <v>51</v>
      </c>
      <c r="AW58" s="34">
        <f ca="1">VLOOKUP(SMALL($BB$3:$BB$44,AX58),$BB$3:$BC$44,2,0)</f>
        <v>42</v>
      </c>
      <c r="AX58" s="34">
        <f t="shared" si="26"/>
        <v>28</v>
      </c>
      <c r="BA58" s="34">
        <v>56</v>
      </c>
      <c r="BB58" s="34">
        <f t="shared" ca="1" si="17"/>
        <v>0.91194024794117035</v>
      </c>
      <c r="BC58" s="34">
        <f t="shared" ca="1" si="18"/>
        <v>51</v>
      </c>
    </row>
    <row r="59" spans="1:55" ht="16.5" x14ac:dyDescent="0.3">
      <c r="A59" s="6">
        <v>57</v>
      </c>
      <c r="B59" s="48">
        <f t="shared" ca="1" si="8"/>
        <v>31</v>
      </c>
      <c r="C59" s="49">
        <f t="shared" ca="1" si="8"/>
        <v>51</v>
      </c>
      <c r="D59" s="50">
        <f t="shared" ca="1" si="9"/>
        <v>44</v>
      </c>
      <c r="E59" s="81">
        <f t="shared" ca="1" si="10"/>
        <v>34</v>
      </c>
      <c r="AN59" s="37">
        <v>58</v>
      </c>
      <c r="AO59" s="37">
        <f t="shared" ca="1" si="14"/>
        <v>25.159769625194112</v>
      </c>
      <c r="AP59" s="37">
        <f ca="1">SMALL($AO$3:$AO$86,ROWS(AO$3:AO59))</f>
        <v>27.333119655849785</v>
      </c>
      <c r="AQ59" s="57">
        <f t="shared" ca="1" si="15"/>
        <v>1.5767033543275815</v>
      </c>
      <c r="AR59" s="57">
        <f t="shared" si="23"/>
        <v>1</v>
      </c>
      <c r="AS59" s="26">
        <f t="shared" ca="1" si="7"/>
        <v>44</v>
      </c>
      <c r="AT59" s="26">
        <f t="shared" ca="1" si="16"/>
        <v>0.39285504998879195</v>
      </c>
      <c r="AU59" s="26">
        <f ca="1">INDEX($AS$3:$AS$86,MATCH(SMALL($AT$3:$AT$86,ROWS(AT$3:AT59)),$AT$3:$AT$86,0))</f>
        <v>31</v>
      </c>
      <c r="AV59" s="26">
        <f ca="1">SMALL($AS$3:$AS$86,ROWS(AV$3:AV59))</f>
        <v>51</v>
      </c>
      <c r="AW59" s="34">
        <f ca="1">VLOOKUP(SMALL($BB$3:$BB$44,AX59),$BB$3:$BC$44,2,0)</f>
        <v>34</v>
      </c>
      <c r="AX59" s="34">
        <f t="shared" si="26"/>
        <v>29</v>
      </c>
      <c r="BA59" s="34">
        <v>57</v>
      </c>
      <c r="BB59" s="34">
        <f t="shared" ca="1" si="17"/>
        <v>0.43545493569084037</v>
      </c>
      <c r="BC59" s="34">
        <f t="shared" ca="1" si="18"/>
        <v>51</v>
      </c>
    </row>
    <row r="60" spans="1:55" ht="16.5" x14ac:dyDescent="0.3">
      <c r="A60" s="6">
        <v>58</v>
      </c>
      <c r="B60" s="48">
        <f t="shared" ca="1" si="8"/>
        <v>37</v>
      </c>
      <c r="C60" s="49">
        <f t="shared" ca="1" si="8"/>
        <v>51</v>
      </c>
      <c r="D60" s="50">
        <f t="shared" ca="1" si="9"/>
        <v>42</v>
      </c>
      <c r="E60" s="81">
        <f t="shared" ca="1" si="10"/>
        <v>61</v>
      </c>
      <c r="AN60" s="37">
        <v>62</v>
      </c>
      <c r="AO60" s="37">
        <f t="shared" ca="1" si="14"/>
        <v>17.947357008326744</v>
      </c>
      <c r="AP60" s="37">
        <f ca="1">SMALL($AO$3:$AO$86,ROWS(AO$3:AO60))</f>
        <v>27.335313162849737</v>
      </c>
      <c r="AQ60" s="57">
        <f t="shared" ca="1" si="15"/>
        <v>1.5004753554267691</v>
      </c>
      <c r="AR60" s="57">
        <f t="shared" si="23"/>
        <v>1.5</v>
      </c>
      <c r="AS60" s="26">
        <f t="shared" ca="1" si="7"/>
        <v>42</v>
      </c>
      <c r="AT60" s="26">
        <f t="shared" ca="1" si="16"/>
        <v>0.54582731601711876</v>
      </c>
      <c r="AU60" s="26">
        <f ca="1">INDEX($AS$3:$AS$86,MATCH(SMALL($AT$3:$AT$86,ROWS(AT$3:AT60)),$AT$3:$AT$86,0))</f>
        <v>37</v>
      </c>
      <c r="AV60" s="26">
        <f ca="1">SMALL($AS$3:$AS$86,ROWS(AV$3:AV60))</f>
        <v>51</v>
      </c>
      <c r="AW60" s="34">
        <f ca="1">VLOOKUP(SMALL($BB$45:$BB$86,AX60),$BB$45:$BC$86,2,0)</f>
        <v>61</v>
      </c>
      <c r="AX60" s="34">
        <f t="shared" si="26"/>
        <v>29</v>
      </c>
      <c r="BA60" s="34">
        <v>58</v>
      </c>
      <c r="BB60" s="34">
        <f t="shared" ca="1" si="17"/>
        <v>0.7929862558739782</v>
      </c>
      <c r="BC60" s="34">
        <f t="shared" ca="1" si="18"/>
        <v>51</v>
      </c>
    </row>
    <row r="61" spans="1:55" ht="16.5" x14ac:dyDescent="0.3">
      <c r="A61" s="6">
        <v>59</v>
      </c>
      <c r="B61" s="48">
        <f t="shared" ca="1" si="8"/>
        <v>49</v>
      </c>
      <c r="C61" s="49">
        <f t="shared" ca="1" si="8"/>
        <v>52</v>
      </c>
      <c r="D61" s="50">
        <f t="shared" ca="1" si="9"/>
        <v>77</v>
      </c>
      <c r="E61" s="81">
        <f t="shared" ca="1" si="10"/>
        <v>51</v>
      </c>
      <c r="AN61" s="37">
        <v>57</v>
      </c>
      <c r="AO61" s="37">
        <f t="shared" ca="1" si="14"/>
        <v>32.624360778258669</v>
      </c>
      <c r="AP61" s="37">
        <f ca="1">SMALL($AO$3:$AO$86,ROWS(AO$3:AO61))</f>
        <v>28.120847149123662</v>
      </c>
      <c r="AQ61" s="57">
        <f t="shared" ca="1" si="15"/>
        <v>2.7059435991948408</v>
      </c>
      <c r="AR61" s="57">
        <f t="shared" si="23"/>
        <v>2</v>
      </c>
      <c r="AS61" s="26">
        <f t="shared" ca="1" si="7"/>
        <v>77</v>
      </c>
      <c r="AT61" s="26">
        <f t="shared" ca="1" si="16"/>
        <v>0.86918362746411515</v>
      </c>
      <c r="AU61" s="26">
        <f ca="1">INDEX($AS$3:$AS$86,MATCH(SMALL($AT$3:$AT$86,ROWS(AT$3:AT61)),$AT$3:$AT$86,0))</f>
        <v>49</v>
      </c>
      <c r="AV61" s="26">
        <f ca="1">SMALL($AS$3:$AS$86,ROWS(AV$3:AV61))</f>
        <v>52</v>
      </c>
      <c r="AW61" s="34">
        <f ca="1">VLOOKUP(SMALL($BB$45:$BB$86,AX61),$BB$45:$BC$86,2,0)</f>
        <v>51</v>
      </c>
      <c r="AX61" s="34">
        <f t="shared" si="26"/>
        <v>30</v>
      </c>
      <c r="BA61" s="34">
        <v>59</v>
      </c>
      <c r="BB61" s="34">
        <f t="shared" ca="1" si="17"/>
        <v>0.85411880277974195</v>
      </c>
      <c r="BC61" s="34">
        <f t="shared" ca="1" si="18"/>
        <v>52</v>
      </c>
    </row>
    <row r="62" spans="1:55" ht="16.5" x14ac:dyDescent="0.3">
      <c r="A62" s="6">
        <v>60</v>
      </c>
      <c r="B62" s="48">
        <f t="shared" ca="1" si="8"/>
        <v>42</v>
      </c>
      <c r="C62" s="49">
        <f t="shared" ca="1" si="8"/>
        <v>52</v>
      </c>
      <c r="D62" s="50">
        <f t="shared" ca="1" si="9"/>
        <v>39</v>
      </c>
      <c r="E62" s="81">
        <f t="shared" ca="1" si="10"/>
        <v>41</v>
      </c>
      <c r="AN62" s="37">
        <v>59</v>
      </c>
      <c r="AO62" s="37">
        <f t="shared" ca="1" si="14"/>
        <v>13.71471679433424</v>
      </c>
      <c r="AP62" s="37">
        <f ca="1">SMALL($AO$3:$AO$86,ROWS(AO$3:AO62))</f>
        <v>28.297593900591181</v>
      </c>
      <c r="AQ62" s="57">
        <f t="shared" ca="1" si="15"/>
        <v>1.3477145678072053</v>
      </c>
      <c r="AR62" s="57">
        <f t="shared" si="23"/>
        <v>1</v>
      </c>
      <c r="AS62" s="26">
        <f t="shared" ca="1" si="7"/>
        <v>39</v>
      </c>
      <c r="AT62" s="26">
        <f t="shared" ca="1" si="16"/>
        <v>0.75428860061549163</v>
      </c>
      <c r="AU62" s="26">
        <f ca="1">INDEX($AS$3:$AS$86,MATCH(SMALL($AT$3:$AT$86,ROWS(AT$3:AT62)),$AT$3:$AT$86,0))</f>
        <v>42</v>
      </c>
      <c r="AV62" s="26">
        <f ca="1">SMALL($AS$3:$AS$86,ROWS(AV$3:AV62))</f>
        <v>52</v>
      </c>
      <c r="AW62" s="34">
        <f ca="1">VLOOKUP(SMALL($BB$3:$BB$44,AX62),$BB$3:$BC$44,2,0)</f>
        <v>41</v>
      </c>
      <c r="AX62" s="34">
        <f t="shared" si="26"/>
        <v>30</v>
      </c>
      <c r="BA62" s="34">
        <v>60</v>
      </c>
      <c r="BB62" s="34">
        <f t="shared" ca="1" si="17"/>
        <v>0.49091747753751702</v>
      </c>
      <c r="BC62" s="34">
        <f t="shared" ca="1" si="18"/>
        <v>52</v>
      </c>
    </row>
    <row r="63" spans="1:55" ht="16.5" x14ac:dyDescent="0.3">
      <c r="A63" s="6">
        <v>61</v>
      </c>
      <c r="B63" s="48">
        <f t="shared" ca="1" si="8"/>
        <v>32</v>
      </c>
      <c r="C63" s="49">
        <f t="shared" ca="1" si="8"/>
        <v>55</v>
      </c>
      <c r="D63" s="50">
        <f t="shared" ca="1" si="9"/>
        <v>49</v>
      </c>
      <c r="E63" s="81">
        <f t="shared" ca="1" si="10"/>
        <v>29</v>
      </c>
      <c r="AN63" s="37">
        <v>60</v>
      </c>
      <c r="AO63" s="37">
        <f t="shared" ca="1" si="14"/>
        <v>19.949926862848884</v>
      </c>
      <c r="AP63" s="37">
        <f ca="1">SMALL($AO$3:$AO$86,ROWS(AO$3:AO63))</f>
        <v>28.403814935207532</v>
      </c>
      <c r="AQ63" s="57">
        <f t="shared" ca="1" si="15"/>
        <v>1.7106963931227519</v>
      </c>
      <c r="AR63" s="57">
        <f t="shared" si="23"/>
        <v>1</v>
      </c>
      <c r="AS63" s="26">
        <f t="shared" ca="1" si="7"/>
        <v>49</v>
      </c>
      <c r="AT63" s="26">
        <f t="shared" ca="1" si="16"/>
        <v>0.64003223588586067</v>
      </c>
      <c r="AU63" s="26">
        <f ca="1">INDEX($AS$3:$AS$86,MATCH(SMALL($AT$3:$AT$86,ROWS(AT$3:AT63)),$AT$3:$AT$86,0))</f>
        <v>32</v>
      </c>
      <c r="AV63" s="26">
        <f ca="1">SMALL($AS$3:$AS$86,ROWS(AV$3:AV63))</f>
        <v>55</v>
      </c>
      <c r="AW63" s="34">
        <f ca="1">VLOOKUP(SMALL($BB$3:$BB$44,AX63),$BB$3:$BC$44,2,0)</f>
        <v>29</v>
      </c>
      <c r="AX63" s="34">
        <f t="shared" si="26"/>
        <v>31</v>
      </c>
      <c r="BA63" s="34">
        <v>61</v>
      </c>
      <c r="BB63" s="34">
        <f t="shared" ca="1" si="17"/>
        <v>0.45696261998472687</v>
      </c>
      <c r="BC63" s="34">
        <f t="shared" ca="1" si="18"/>
        <v>55</v>
      </c>
    </row>
    <row r="64" spans="1:55" ht="16.5" x14ac:dyDescent="0.3">
      <c r="A64" s="6">
        <v>62</v>
      </c>
      <c r="B64" s="48">
        <f t="shared" ca="1" si="8"/>
        <v>29</v>
      </c>
      <c r="C64" s="49">
        <f t="shared" ca="1" si="8"/>
        <v>56</v>
      </c>
      <c r="D64" s="50">
        <f t="shared" ca="1" si="9"/>
        <v>61</v>
      </c>
      <c r="E64" s="81">
        <f t="shared" ca="1" si="10"/>
        <v>58</v>
      </c>
      <c r="AN64" s="37">
        <v>61</v>
      </c>
      <c r="AO64" s="37">
        <f t="shared" ca="1" si="14"/>
        <v>33.324689185181974</v>
      </c>
      <c r="AP64" s="37">
        <f ca="1">SMALL($AO$3:$AO$86,ROWS(AO$3:AO64))</f>
        <v>28.530732538159306</v>
      </c>
      <c r="AQ64" s="57">
        <f t="shared" ca="1" si="15"/>
        <v>2.1031861246277126</v>
      </c>
      <c r="AR64" s="57">
        <f t="shared" si="23"/>
        <v>1.5</v>
      </c>
      <c r="AS64" s="26">
        <f t="shared" ca="1" si="7"/>
        <v>61</v>
      </c>
      <c r="AT64" s="26">
        <f t="shared" ca="1" si="16"/>
        <v>0.1828128115839408</v>
      </c>
      <c r="AU64" s="26">
        <f ca="1">INDEX($AS$3:$AS$86,MATCH(SMALL($AT$3:$AT$86,ROWS(AT$3:AT64)),$AT$3:$AT$86,0))</f>
        <v>29</v>
      </c>
      <c r="AV64" s="26">
        <f ca="1">SMALL($AS$3:$AS$86,ROWS(AV$3:AV64))</f>
        <v>56</v>
      </c>
      <c r="AW64" s="34">
        <f ca="1">VLOOKUP(SMALL($BB$45:$BB$86,AX64),$BB$45:$BC$86,2,0)</f>
        <v>58</v>
      </c>
      <c r="AX64" s="34">
        <f t="shared" si="26"/>
        <v>31</v>
      </c>
      <c r="BA64" s="34">
        <v>62</v>
      </c>
      <c r="BB64" s="34">
        <f t="shared" ca="1" si="17"/>
        <v>0.23557442079839175</v>
      </c>
      <c r="BC64" s="34">
        <f t="shared" ca="1" si="18"/>
        <v>56</v>
      </c>
    </row>
    <row r="65" spans="1:55" ht="16.5" x14ac:dyDescent="0.3">
      <c r="A65" s="6">
        <v>63</v>
      </c>
      <c r="B65" s="48">
        <f t="shared" ca="1" si="8"/>
        <v>51</v>
      </c>
      <c r="C65" s="49">
        <f t="shared" ca="1" si="8"/>
        <v>57</v>
      </c>
      <c r="D65" s="50">
        <f t="shared" ca="1" si="9"/>
        <v>68</v>
      </c>
      <c r="E65" s="81">
        <f t="shared" ca="1" si="10"/>
        <v>67</v>
      </c>
      <c r="AN65" s="37">
        <v>64</v>
      </c>
      <c r="AO65" s="37">
        <f t="shared" ca="1" si="14"/>
        <v>29.815865535415075</v>
      </c>
      <c r="AP65" s="37">
        <f ca="1">SMALL($AO$3:$AO$86,ROWS(AO$3:AO65))</f>
        <v>28.540690974284335</v>
      </c>
      <c r="AQ65" s="57">
        <f t="shared" ca="1" si="15"/>
        <v>2.3536614868085635</v>
      </c>
      <c r="AR65" s="57">
        <f t="shared" si="23"/>
        <v>2</v>
      </c>
      <c r="AS65" s="26">
        <f t="shared" ca="1" si="7"/>
        <v>68</v>
      </c>
      <c r="AT65" s="26">
        <f t="shared" ca="1" si="16"/>
        <v>0.22844474816838345</v>
      </c>
      <c r="AU65" s="26">
        <f ca="1">INDEX($AS$3:$AS$86,MATCH(SMALL($AT$3:$AT$86,ROWS(AT$3:AT65)),$AT$3:$AT$86,0))</f>
        <v>51</v>
      </c>
      <c r="AV65" s="26">
        <f ca="1">SMALL($AS$3:$AS$86,ROWS(AV$3:AV65))</f>
        <v>57</v>
      </c>
      <c r="AW65" s="34">
        <f ca="1">VLOOKUP(SMALL($BB$45:$BB$86,AX65),$BB$45:$BC$86,2,0)</f>
        <v>67</v>
      </c>
      <c r="AX65" s="34">
        <f t="shared" si="26"/>
        <v>32</v>
      </c>
      <c r="BA65" s="34">
        <v>63</v>
      </c>
      <c r="BB65" s="34">
        <f t="shared" ca="1" si="17"/>
        <v>0.98092241023894688</v>
      </c>
      <c r="BC65" s="34">
        <f t="shared" ca="1" si="18"/>
        <v>57</v>
      </c>
    </row>
    <row r="66" spans="1:55" ht="16.5" x14ac:dyDescent="0.3">
      <c r="A66" s="6">
        <v>64</v>
      </c>
      <c r="B66" s="48">
        <f t="shared" ca="1" si="8"/>
        <v>67</v>
      </c>
      <c r="C66" s="49">
        <f t="shared" ca="1" si="8"/>
        <v>58</v>
      </c>
      <c r="D66" s="50">
        <f t="shared" ca="1" si="9"/>
        <v>39</v>
      </c>
      <c r="E66" s="81">
        <f t="shared" ca="1" si="10"/>
        <v>29</v>
      </c>
      <c r="AN66" s="37">
        <v>63</v>
      </c>
      <c r="AO66" s="37">
        <f t="shared" ca="1" si="14"/>
        <v>24.781085457552454</v>
      </c>
      <c r="AP66" s="37">
        <f ca="1">SMALL($AO$3:$AO$86,ROWS(AO$3:AO66))</f>
        <v>28.577802922645215</v>
      </c>
      <c r="AQ66" s="57">
        <f t="shared" ca="1" si="15"/>
        <v>1.3524623759637928</v>
      </c>
      <c r="AR66" s="57">
        <f t="shared" si="23"/>
        <v>1</v>
      </c>
      <c r="AS66" s="26">
        <f t="shared" ca="1" si="7"/>
        <v>39</v>
      </c>
      <c r="AT66" s="26">
        <f t="shared" ca="1" si="16"/>
        <v>0.3478522626749414</v>
      </c>
      <c r="AU66" s="26">
        <f ca="1">INDEX($AS$3:$AS$86,MATCH(SMALL($AT$3:$AT$86,ROWS(AT$3:AT66)),$AT$3:$AT$86,0))</f>
        <v>67</v>
      </c>
      <c r="AV66" s="26">
        <f ca="1">SMALL($AS$3:$AS$86,ROWS(AV$3:AV66))</f>
        <v>58</v>
      </c>
      <c r="AW66" s="34">
        <f ca="1">VLOOKUP(SMALL($BB$3:$BB$44,AX66),$BB$3:$BC$44,2,0)</f>
        <v>29</v>
      </c>
      <c r="AX66" s="34">
        <f t="shared" si="26"/>
        <v>32</v>
      </c>
      <c r="BA66" s="34">
        <v>64</v>
      </c>
      <c r="BB66" s="34">
        <f t="shared" ca="1" si="17"/>
        <v>0.74856903143273967</v>
      </c>
      <c r="BC66" s="34">
        <f t="shared" ca="1" si="18"/>
        <v>58</v>
      </c>
    </row>
    <row r="67" spans="1:55" ht="16.5" x14ac:dyDescent="0.3">
      <c r="A67" s="6">
        <v>65</v>
      </c>
      <c r="B67" s="48">
        <f t="shared" ca="1" si="8"/>
        <v>39</v>
      </c>
      <c r="C67" s="49">
        <f t="shared" ca="1" si="8"/>
        <v>58</v>
      </c>
      <c r="D67" s="50">
        <f t="shared" ca="1" si="9"/>
        <v>42</v>
      </c>
      <c r="E67" s="81">
        <f t="shared" ca="1" si="10"/>
        <v>42</v>
      </c>
      <c r="AN67" s="37">
        <v>68</v>
      </c>
      <c r="AO67" s="37">
        <f t="shared" ca="1" si="14"/>
        <v>26.104451951312637</v>
      </c>
      <c r="AP67" s="37">
        <f ca="1">SMALL($AO$3:$AO$86,ROWS(AO$3:AO67))</f>
        <v>28.901707523005896</v>
      </c>
      <c r="AQ67" s="57">
        <f t="shared" ca="1" si="15"/>
        <v>1.4453232973901977</v>
      </c>
      <c r="AR67" s="57">
        <f t="shared" si="23"/>
        <v>1</v>
      </c>
      <c r="AS67" s="26">
        <f t="shared" ref="AS67:AS86" ca="1" si="27">ROUNDUP(AP67*AQ67,0)</f>
        <v>42</v>
      </c>
      <c r="AT67" s="26">
        <f t="shared" ca="1" si="16"/>
        <v>0.21316605162207125</v>
      </c>
      <c r="AU67" s="26">
        <f ca="1">INDEX($AS$3:$AS$86,MATCH(SMALL($AT$3:$AT$86,ROWS(AT$3:AT67)),$AT$3:$AT$86,0))</f>
        <v>39</v>
      </c>
      <c r="AV67" s="26">
        <f ca="1">SMALL($AS$3:$AS$86,ROWS(AV$3:AV67))</f>
        <v>58</v>
      </c>
      <c r="AW67" s="34">
        <f ca="1">VLOOKUP(SMALL($BB$3:$BB$44,AX67),$BB$3:$BC$44,2,0)</f>
        <v>42</v>
      </c>
      <c r="AX67" s="34">
        <f t="shared" si="26"/>
        <v>33</v>
      </c>
      <c r="BA67" s="34">
        <v>65</v>
      </c>
      <c r="BB67" s="34">
        <f t="shared" ca="1" si="17"/>
        <v>0.97970494627089888</v>
      </c>
      <c r="BC67" s="34">
        <f t="shared" ca="1" si="18"/>
        <v>58</v>
      </c>
    </row>
    <row r="68" spans="1:55" ht="16.5" x14ac:dyDescent="0.3">
      <c r="A68" s="6">
        <v>66</v>
      </c>
      <c r="B68" s="48">
        <f t="shared" ref="B68:C86" ca="1" si="28">AU68</f>
        <v>27</v>
      </c>
      <c r="C68" s="49">
        <f t="shared" ca="1" si="28"/>
        <v>59</v>
      </c>
      <c r="D68" s="50">
        <f t="shared" ref="D68:D86" ca="1" si="29">AS68</f>
        <v>65</v>
      </c>
      <c r="E68" s="81">
        <f t="shared" ref="E68:E86" ca="1" si="30">AW68</f>
        <v>48</v>
      </c>
      <c r="AN68" s="37">
        <v>66</v>
      </c>
      <c r="AO68" s="37">
        <f t="shared" ref="AO68:AO86" ca="1" si="31">ABS(_xlfn.NORM.INV(RAND(),$AQ$1,$AS$1))</f>
        <v>26.068100817897403</v>
      </c>
      <c r="AP68" s="37">
        <f ca="1">SMALL($AO$3:$AO$86,ROWS(AO$3:AO68))</f>
        <v>29.079774659488137</v>
      </c>
      <c r="AQ68" s="57">
        <f t="shared" ref="AQ68:AQ86" ca="1" si="32">AR68+RAND()</f>
        <v>2.2155745823846074</v>
      </c>
      <c r="AR68" s="57">
        <f t="shared" si="23"/>
        <v>1.5</v>
      </c>
      <c r="AS68" s="26">
        <f t="shared" ca="1" si="27"/>
        <v>65</v>
      </c>
      <c r="AT68" s="26">
        <f t="shared" ref="AT68:AT86" ca="1" si="33">RAND()</f>
        <v>8.8572448720111052E-2</v>
      </c>
      <c r="AU68" s="26">
        <f ca="1">INDEX($AS$3:$AS$86,MATCH(SMALL($AT$3:$AT$86,ROWS(AT$3:AT68)),$AT$3:$AT$86,0))</f>
        <v>27</v>
      </c>
      <c r="AV68" s="26">
        <f ca="1">SMALL($AS$3:$AS$86,ROWS(AV$3:AV68))</f>
        <v>59</v>
      </c>
      <c r="AW68" s="34">
        <f ca="1">VLOOKUP(SMALL($BB$45:$BB$86,AX68),$BB$45:$BC$86,2,0)</f>
        <v>48</v>
      </c>
      <c r="AX68" s="34">
        <f t="shared" si="26"/>
        <v>33</v>
      </c>
      <c r="BA68" s="34">
        <v>66</v>
      </c>
      <c r="BB68" s="34">
        <f t="shared" ref="BB68:BB86" ca="1" si="34">RAND()</f>
        <v>0.69393695903662678</v>
      </c>
      <c r="BC68" s="34">
        <f t="shared" ref="BC68:BC86" ca="1" si="35">AV68</f>
        <v>59</v>
      </c>
    </row>
    <row r="69" spans="1:55" ht="16.5" x14ac:dyDescent="0.3">
      <c r="A69" s="6">
        <v>67</v>
      </c>
      <c r="B69" s="48">
        <f t="shared" ca="1" si="28"/>
        <v>35</v>
      </c>
      <c r="C69" s="49">
        <f t="shared" ca="1" si="28"/>
        <v>59</v>
      </c>
      <c r="D69" s="50">
        <f t="shared" ca="1" si="29"/>
        <v>71</v>
      </c>
      <c r="E69" s="81">
        <f t="shared" ca="1" si="30"/>
        <v>51</v>
      </c>
      <c r="AN69" s="37">
        <v>67</v>
      </c>
      <c r="AO69" s="37">
        <f t="shared" ca="1" si="31"/>
        <v>17.795411537802977</v>
      </c>
      <c r="AP69" s="37">
        <f ca="1">SMALL($AO$3:$AO$86,ROWS(AO$3:AO69))</f>
        <v>29.164777479238943</v>
      </c>
      <c r="AQ69" s="57">
        <f t="shared" ca="1" si="32"/>
        <v>2.4331249939235491</v>
      </c>
      <c r="AR69" s="57">
        <f t="shared" si="23"/>
        <v>2</v>
      </c>
      <c r="AS69" s="26">
        <f t="shared" ca="1" si="27"/>
        <v>71</v>
      </c>
      <c r="AT69" s="26">
        <f t="shared" ca="1" si="33"/>
        <v>0.18795983430813101</v>
      </c>
      <c r="AU69" s="26">
        <f ca="1">INDEX($AS$3:$AS$86,MATCH(SMALL($AT$3:$AT$86,ROWS(AT$3:AT69)),$AT$3:$AT$86,0))</f>
        <v>35</v>
      </c>
      <c r="AV69" s="26">
        <f ca="1">SMALL($AS$3:$AS$86,ROWS(AV$3:AV69))</f>
        <v>59</v>
      </c>
      <c r="AW69" s="34">
        <f ca="1">VLOOKUP(SMALL($BB$45:$BB$86,AX69),$BB$45:$BC$86,2,0)</f>
        <v>51</v>
      </c>
      <c r="AX69" s="34">
        <f t="shared" si="26"/>
        <v>34</v>
      </c>
      <c r="BA69" s="34">
        <v>67</v>
      </c>
      <c r="BB69" s="34">
        <f t="shared" ca="1" si="34"/>
        <v>0.57078874135888125</v>
      </c>
      <c r="BC69" s="34">
        <f t="shared" ca="1" si="35"/>
        <v>59</v>
      </c>
    </row>
    <row r="70" spans="1:55" ht="16.5" x14ac:dyDescent="0.3">
      <c r="A70" s="6">
        <v>68</v>
      </c>
      <c r="B70" s="48">
        <f t="shared" ca="1" si="28"/>
        <v>46</v>
      </c>
      <c r="C70" s="49">
        <f t="shared" ca="1" si="28"/>
        <v>60</v>
      </c>
      <c r="D70" s="50">
        <f t="shared" ca="1" si="29"/>
        <v>51</v>
      </c>
      <c r="E70" s="81">
        <f t="shared" ca="1" si="30"/>
        <v>37</v>
      </c>
      <c r="AN70" s="37">
        <v>65</v>
      </c>
      <c r="AO70" s="37">
        <f t="shared" ca="1" si="31"/>
        <v>24.135438590488334</v>
      </c>
      <c r="AP70" s="37">
        <f ca="1">SMALL($AO$3:$AO$86,ROWS(AO$3:AO70))</f>
        <v>29.18332778439688</v>
      </c>
      <c r="AQ70" s="57">
        <f t="shared" ca="1" si="32"/>
        <v>1.7352343527089507</v>
      </c>
      <c r="AR70" s="57">
        <f t="shared" si="23"/>
        <v>1</v>
      </c>
      <c r="AS70" s="26">
        <f t="shared" ca="1" si="27"/>
        <v>51</v>
      </c>
      <c r="AT70" s="26">
        <f t="shared" ca="1" si="33"/>
        <v>0.10541105080277247</v>
      </c>
      <c r="AU70" s="26">
        <f ca="1">INDEX($AS$3:$AS$86,MATCH(SMALL($AT$3:$AT$86,ROWS(AT$3:AT70)),$AT$3:$AT$86,0))</f>
        <v>46</v>
      </c>
      <c r="AV70" s="26">
        <f ca="1">SMALL($AS$3:$AS$86,ROWS(AV$3:AV70))</f>
        <v>60</v>
      </c>
      <c r="AW70" s="34">
        <f ca="1">VLOOKUP(SMALL($BB$3:$BB$44,AX70),$BB$3:$BC$44,2,0)</f>
        <v>37</v>
      </c>
      <c r="AX70" s="34">
        <f t="shared" si="26"/>
        <v>34</v>
      </c>
      <c r="BA70" s="34">
        <v>68</v>
      </c>
      <c r="BB70" s="34">
        <f t="shared" ca="1" si="34"/>
        <v>0.21022684007525205</v>
      </c>
      <c r="BC70" s="34">
        <f t="shared" ca="1" si="35"/>
        <v>60</v>
      </c>
    </row>
    <row r="71" spans="1:55" ht="16.5" x14ac:dyDescent="0.3">
      <c r="A71" s="6">
        <v>69</v>
      </c>
      <c r="B71" s="48">
        <f t="shared" ca="1" si="28"/>
        <v>51</v>
      </c>
      <c r="C71" s="49">
        <f t="shared" ca="1" si="28"/>
        <v>61</v>
      </c>
      <c r="D71" s="50">
        <f t="shared" ca="1" si="29"/>
        <v>59</v>
      </c>
      <c r="E71" s="81">
        <f t="shared" ca="1" si="30"/>
        <v>42</v>
      </c>
      <c r="AN71" s="37">
        <v>69</v>
      </c>
      <c r="AO71" s="37">
        <f t="shared" ca="1" si="31"/>
        <v>14.75518327776421</v>
      </c>
      <c r="AP71" s="37">
        <f ca="1">SMALL($AO$3:$AO$86,ROWS(AO$3:AO71))</f>
        <v>29.207854139105841</v>
      </c>
      <c r="AQ71" s="57">
        <f t="shared" ca="1" si="32"/>
        <v>1.9983328192905145</v>
      </c>
      <c r="AR71" s="57">
        <f t="shared" si="23"/>
        <v>1</v>
      </c>
      <c r="AS71" s="26">
        <f t="shared" ca="1" si="27"/>
        <v>59</v>
      </c>
      <c r="AT71" s="26">
        <f t="shared" ca="1" si="33"/>
        <v>7.0434307114065731E-2</v>
      </c>
      <c r="AU71" s="26">
        <f ca="1">INDEX($AS$3:$AS$86,MATCH(SMALL($AT$3:$AT$86,ROWS(AT$3:AT71)),$AT$3:$AT$86,0))</f>
        <v>51</v>
      </c>
      <c r="AV71" s="26">
        <f ca="1">SMALL($AS$3:$AS$86,ROWS(AV$3:AV71))</f>
        <v>61</v>
      </c>
      <c r="AW71" s="34">
        <f ca="1">VLOOKUP(SMALL($BB$3:$BB$44,AX71),$BB$3:$BC$44,2,0)</f>
        <v>42</v>
      </c>
      <c r="AX71" s="34">
        <f t="shared" si="26"/>
        <v>35</v>
      </c>
      <c r="BA71" s="34">
        <v>69</v>
      </c>
      <c r="BB71" s="34">
        <f t="shared" ca="1" si="34"/>
        <v>0.74312528403964173</v>
      </c>
      <c r="BC71" s="34">
        <f t="shared" ca="1" si="35"/>
        <v>61</v>
      </c>
    </row>
    <row r="72" spans="1:55" ht="16.5" x14ac:dyDescent="0.3">
      <c r="A72" s="6">
        <v>70</v>
      </c>
      <c r="B72" s="48">
        <f t="shared" ca="1" si="28"/>
        <v>47</v>
      </c>
      <c r="C72" s="49">
        <f t="shared" ca="1" si="28"/>
        <v>61</v>
      </c>
      <c r="D72" s="50">
        <f t="shared" ca="1" si="29"/>
        <v>51</v>
      </c>
      <c r="E72" s="81">
        <f t="shared" ca="1" si="30"/>
        <v>46</v>
      </c>
      <c r="AN72" s="37">
        <v>70</v>
      </c>
      <c r="AO72" s="37">
        <f t="shared" ca="1" si="31"/>
        <v>19.358631604774654</v>
      </c>
      <c r="AP72" s="37">
        <f ca="1">SMALL($AO$3:$AO$86,ROWS(AO$3:AO72))</f>
        <v>29.256869192099462</v>
      </c>
      <c r="AQ72" s="57">
        <f t="shared" ca="1" si="32"/>
        <v>1.7298072256239589</v>
      </c>
      <c r="AR72" s="57">
        <f t="shared" ref="AR72:AR86" si="36">AR68</f>
        <v>1.5</v>
      </c>
      <c r="AS72" s="26">
        <f t="shared" ca="1" si="27"/>
        <v>51</v>
      </c>
      <c r="AT72" s="26">
        <f t="shared" ca="1" si="33"/>
        <v>9.7541543560305533E-3</v>
      </c>
      <c r="AU72" s="26">
        <f ca="1">INDEX($AS$3:$AS$86,MATCH(SMALL($AT$3:$AT$86,ROWS(AT$3:AT72)),$AT$3:$AT$86,0))</f>
        <v>47</v>
      </c>
      <c r="AV72" s="26">
        <f ca="1">SMALL($AS$3:$AS$86,ROWS(AV$3:AV72))</f>
        <v>61</v>
      </c>
      <c r="AW72" s="34">
        <f ca="1">VLOOKUP(SMALL($BB$45:$BB$86,AX72),$BB$45:$BC$86,2,0)</f>
        <v>46</v>
      </c>
      <c r="AX72" s="34">
        <f t="shared" si="26"/>
        <v>35</v>
      </c>
      <c r="BA72" s="34">
        <v>70</v>
      </c>
      <c r="BB72" s="34">
        <f t="shared" ca="1" si="34"/>
        <v>9.2651184631246442E-2</v>
      </c>
      <c r="BC72" s="34">
        <f t="shared" ca="1" si="35"/>
        <v>61</v>
      </c>
    </row>
    <row r="73" spans="1:55" ht="16.5" x14ac:dyDescent="0.3">
      <c r="A73" s="6">
        <v>71</v>
      </c>
      <c r="B73" s="48">
        <f t="shared" ca="1" si="28"/>
        <v>61</v>
      </c>
      <c r="C73" s="49">
        <f t="shared" ca="1" si="28"/>
        <v>61</v>
      </c>
      <c r="D73" s="50">
        <f t="shared" ca="1" si="29"/>
        <v>68</v>
      </c>
      <c r="E73" s="81">
        <f t="shared" ca="1" si="30"/>
        <v>44</v>
      </c>
      <c r="AN73" s="37">
        <v>72</v>
      </c>
      <c r="AO73" s="37">
        <f t="shared" ca="1" si="31"/>
        <v>32.463108551519575</v>
      </c>
      <c r="AP73" s="37">
        <f ca="1">SMALL($AO$3:$AO$86,ROWS(AO$3:AO73))</f>
        <v>29.384192514316936</v>
      </c>
      <c r="AQ73" s="57">
        <f t="shared" ca="1" si="32"/>
        <v>2.3089678739133586</v>
      </c>
      <c r="AR73" s="57">
        <f t="shared" si="36"/>
        <v>2</v>
      </c>
      <c r="AS73" s="26">
        <f t="shared" ca="1" si="27"/>
        <v>68</v>
      </c>
      <c r="AT73" s="26">
        <f t="shared" ca="1" si="33"/>
        <v>3.8974777226827184E-2</v>
      </c>
      <c r="AU73" s="26">
        <f ca="1">INDEX($AS$3:$AS$86,MATCH(SMALL($AT$3:$AT$86,ROWS(AT$3:AT73)),$AT$3:$AT$86,0))</f>
        <v>61</v>
      </c>
      <c r="AV73" s="26">
        <f ca="1">SMALL($AS$3:$AS$86,ROWS(AV$3:AV73))</f>
        <v>61</v>
      </c>
      <c r="AW73" s="34">
        <f ca="1">VLOOKUP(SMALL($BB$45:$BB$86,AX73),$BB$45:$BC$86,2,0)</f>
        <v>44</v>
      </c>
      <c r="AX73" s="34">
        <f t="shared" si="26"/>
        <v>36</v>
      </c>
      <c r="BA73" s="34">
        <v>71</v>
      </c>
      <c r="BB73" s="34">
        <f t="shared" ca="1" si="34"/>
        <v>0.61616753489087828</v>
      </c>
      <c r="BC73" s="34">
        <f t="shared" ca="1" si="35"/>
        <v>61</v>
      </c>
    </row>
    <row r="74" spans="1:55" ht="16.5" x14ac:dyDescent="0.3">
      <c r="A74" s="6">
        <v>72</v>
      </c>
      <c r="B74" s="48">
        <f t="shared" ca="1" si="28"/>
        <v>72</v>
      </c>
      <c r="C74" s="49">
        <f t="shared" ca="1" si="28"/>
        <v>65</v>
      </c>
      <c r="D74" s="50">
        <f t="shared" ca="1" si="29"/>
        <v>37</v>
      </c>
      <c r="E74" s="81">
        <f t="shared" ca="1" si="30"/>
        <v>37</v>
      </c>
      <c r="AN74" s="37">
        <v>71</v>
      </c>
      <c r="AO74" s="37">
        <f t="shared" ca="1" si="31"/>
        <v>21.739078867037918</v>
      </c>
      <c r="AP74" s="37">
        <f ca="1">SMALL($AO$3:$AO$86,ROWS(AO$3:AO74))</f>
        <v>29.438081022815524</v>
      </c>
      <c r="AQ74" s="57">
        <f t="shared" ca="1" si="32"/>
        <v>1.2487168142699057</v>
      </c>
      <c r="AR74" s="57">
        <f t="shared" si="36"/>
        <v>1</v>
      </c>
      <c r="AS74" s="26">
        <f t="shared" ca="1" si="27"/>
        <v>37</v>
      </c>
      <c r="AT74" s="26">
        <f t="shared" ca="1" si="33"/>
        <v>0.26128492874482423</v>
      </c>
      <c r="AU74" s="26">
        <f ca="1">INDEX($AS$3:$AS$86,MATCH(SMALL($AT$3:$AT$86,ROWS(AT$3:AT74)),$AT$3:$AT$86,0))</f>
        <v>72</v>
      </c>
      <c r="AV74" s="26">
        <f ca="1">SMALL($AS$3:$AS$86,ROWS(AV$3:AV74))</f>
        <v>65</v>
      </c>
      <c r="AW74" s="34">
        <f ca="1">VLOOKUP(SMALL($BB$3:$BB$44,AX74),$BB$3:$BC$44,2,0)</f>
        <v>37</v>
      </c>
      <c r="AX74" s="34">
        <f t="shared" si="26"/>
        <v>36</v>
      </c>
      <c r="BA74" s="34">
        <v>72</v>
      </c>
      <c r="BB74" s="34">
        <f t="shared" ca="1" si="34"/>
        <v>0.37462168316669242</v>
      </c>
      <c r="BC74" s="34">
        <f t="shared" ca="1" si="35"/>
        <v>65</v>
      </c>
    </row>
    <row r="75" spans="1:55" ht="16.5" x14ac:dyDescent="0.3">
      <c r="A75" s="6">
        <v>73</v>
      </c>
      <c r="B75" s="48">
        <f t="shared" ca="1" si="28"/>
        <v>48</v>
      </c>
      <c r="C75" s="49">
        <f t="shared" ca="1" si="28"/>
        <v>67</v>
      </c>
      <c r="D75" s="50">
        <f t="shared" ca="1" si="29"/>
        <v>60</v>
      </c>
      <c r="E75" s="81">
        <f t="shared" ca="1" si="30"/>
        <v>42</v>
      </c>
      <c r="AN75" s="37">
        <v>75</v>
      </c>
      <c r="AO75" s="37">
        <f t="shared" ca="1" si="31"/>
        <v>30.202468491921945</v>
      </c>
      <c r="AP75" s="37">
        <f ca="1">SMALL($AO$3:$AO$86,ROWS(AO$3:AO75))</f>
        <v>29.815865535415075</v>
      </c>
      <c r="AQ75" s="57">
        <f t="shared" ca="1" si="32"/>
        <v>1.9797856410922265</v>
      </c>
      <c r="AR75" s="57">
        <f t="shared" si="36"/>
        <v>1</v>
      </c>
      <c r="AS75" s="26">
        <f t="shared" ca="1" si="27"/>
        <v>60</v>
      </c>
      <c r="AT75" s="26">
        <f t="shared" ca="1" si="33"/>
        <v>0.5796235552866702</v>
      </c>
      <c r="AU75" s="26">
        <f ca="1">INDEX($AS$3:$AS$86,MATCH(SMALL($AT$3:$AT$86,ROWS(AT$3:AT75)),$AT$3:$AT$86,0))</f>
        <v>48</v>
      </c>
      <c r="AV75" s="26">
        <f ca="1">SMALL($AS$3:$AS$86,ROWS(AV$3:AV75))</f>
        <v>67</v>
      </c>
      <c r="AW75" s="34">
        <f ca="1">VLOOKUP(SMALL($BB$3:$BB$44,AX75),$BB$3:$BC$44,2,0)</f>
        <v>42</v>
      </c>
      <c r="AX75" s="34">
        <f t="shared" ref="AX75:AX86" si="37">2+AX71</f>
        <v>37</v>
      </c>
      <c r="BA75" s="34">
        <v>73</v>
      </c>
      <c r="BB75" s="34">
        <f t="shared" ca="1" si="34"/>
        <v>0.76889533634879015</v>
      </c>
      <c r="BC75" s="34">
        <f t="shared" ca="1" si="35"/>
        <v>67</v>
      </c>
    </row>
    <row r="76" spans="1:55" ht="16.5" x14ac:dyDescent="0.3">
      <c r="A76" s="6">
        <v>74</v>
      </c>
      <c r="B76" s="48">
        <f t="shared" ca="1" si="28"/>
        <v>58</v>
      </c>
      <c r="C76" s="49">
        <f t="shared" ca="1" si="28"/>
        <v>68</v>
      </c>
      <c r="D76" s="50">
        <f t="shared" ca="1" si="29"/>
        <v>57</v>
      </c>
      <c r="E76" s="81">
        <f t="shared" ca="1" si="30"/>
        <v>52</v>
      </c>
      <c r="AN76" s="37">
        <v>74</v>
      </c>
      <c r="AO76" s="37">
        <f t="shared" ca="1" si="31"/>
        <v>25.147713349705736</v>
      </c>
      <c r="AP76" s="37">
        <f ca="1">SMALL($AO$3:$AO$86,ROWS(AO$3:AO76))</f>
        <v>30.037015213327752</v>
      </c>
      <c r="AQ76" s="57">
        <f t="shared" ca="1" si="32"/>
        <v>1.864516865662212</v>
      </c>
      <c r="AR76" s="57">
        <f t="shared" si="36"/>
        <v>1.5</v>
      </c>
      <c r="AS76" s="26">
        <f t="shared" ca="1" si="27"/>
        <v>57</v>
      </c>
      <c r="AT76" s="26">
        <f t="shared" ca="1" si="33"/>
        <v>0.37514407203017519</v>
      </c>
      <c r="AU76" s="26">
        <f ca="1">INDEX($AS$3:$AS$86,MATCH(SMALL($AT$3:$AT$86,ROWS(AT$3:AT76)),$AT$3:$AT$86,0))</f>
        <v>58</v>
      </c>
      <c r="AV76" s="26">
        <f ca="1">SMALL($AS$3:$AS$86,ROWS(AV$3:AV76))</f>
        <v>68</v>
      </c>
      <c r="AW76" s="34">
        <f ca="1">VLOOKUP(SMALL($BB$45:$BB$86,AX76),$BB$45:$BC$86,2,0)</f>
        <v>52</v>
      </c>
      <c r="AX76" s="34">
        <f t="shared" si="37"/>
        <v>37</v>
      </c>
      <c r="BA76" s="34">
        <v>74</v>
      </c>
      <c r="BB76" s="34">
        <f t="shared" ca="1" si="34"/>
        <v>0.13845051624374005</v>
      </c>
      <c r="BC76" s="34">
        <f t="shared" ca="1" si="35"/>
        <v>68</v>
      </c>
    </row>
    <row r="77" spans="1:55" ht="16.5" x14ac:dyDescent="0.3">
      <c r="A77" s="6">
        <v>75</v>
      </c>
      <c r="B77" s="48">
        <f t="shared" ca="1" si="28"/>
        <v>42</v>
      </c>
      <c r="C77" s="49">
        <f t="shared" ca="1" si="28"/>
        <v>68</v>
      </c>
      <c r="D77" s="50">
        <f t="shared" ca="1" si="29"/>
        <v>91</v>
      </c>
      <c r="E77" s="81">
        <f t="shared" ca="1" si="30"/>
        <v>51</v>
      </c>
      <c r="AN77" s="37">
        <v>73</v>
      </c>
      <c r="AO77" s="37">
        <f t="shared" ca="1" si="31"/>
        <v>21.263260084580928</v>
      </c>
      <c r="AP77" s="37">
        <f ca="1">SMALL($AO$3:$AO$86,ROWS(AO$3:AO77))</f>
        <v>30.202468491921945</v>
      </c>
      <c r="AQ77" s="57">
        <f t="shared" ca="1" si="32"/>
        <v>2.9857001882292478</v>
      </c>
      <c r="AR77" s="57">
        <f t="shared" si="36"/>
        <v>2</v>
      </c>
      <c r="AS77" s="26">
        <f t="shared" ca="1" si="27"/>
        <v>91</v>
      </c>
      <c r="AT77" s="26">
        <f t="shared" ca="1" si="33"/>
        <v>0.10859215021756707</v>
      </c>
      <c r="AU77" s="26">
        <f ca="1">INDEX($AS$3:$AS$86,MATCH(SMALL($AT$3:$AT$86,ROWS(AT$3:AT77)),$AT$3:$AT$86,0))</f>
        <v>42</v>
      </c>
      <c r="AV77" s="26">
        <f ca="1">SMALL($AS$3:$AS$86,ROWS(AV$3:AV77))</f>
        <v>68</v>
      </c>
      <c r="AW77" s="34">
        <f ca="1">VLOOKUP(SMALL($BB$45:$BB$86,AX77),$BB$45:$BC$86,2,0)</f>
        <v>51</v>
      </c>
      <c r="AX77" s="34">
        <f t="shared" si="37"/>
        <v>38</v>
      </c>
      <c r="BA77" s="34">
        <v>75</v>
      </c>
      <c r="BB77" s="34">
        <f t="shared" ca="1" si="34"/>
        <v>0.43755097233025997</v>
      </c>
      <c r="BC77" s="34">
        <f t="shared" ca="1" si="35"/>
        <v>68</v>
      </c>
    </row>
    <row r="78" spans="1:55" ht="16.5" x14ac:dyDescent="0.3">
      <c r="A78" s="6">
        <v>76</v>
      </c>
      <c r="B78" s="48">
        <f t="shared" ca="1" si="28"/>
        <v>77</v>
      </c>
      <c r="C78" s="49">
        <f t="shared" ca="1" si="28"/>
        <v>70</v>
      </c>
      <c r="D78" s="50">
        <f t="shared" ca="1" si="29"/>
        <v>43</v>
      </c>
      <c r="E78" s="81">
        <f t="shared" ca="1" si="30"/>
        <v>39</v>
      </c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37">
        <v>74</v>
      </c>
      <c r="AO78" s="37">
        <f t="shared" ca="1" si="31"/>
        <v>28.577802922645215</v>
      </c>
      <c r="AP78" s="37">
        <f ca="1">SMALL($AO$3:$AO$86,ROWS(AO$3:AO78))</f>
        <v>31.52377563793636</v>
      </c>
      <c r="AQ78" s="57">
        <f t="shared" ca="1" si="32"/>
        <v>1.3407947941695451</v>
      </c>
      <c r="AR78" s="57">
        <f t="shared" si="36"/>
        <v>1</v>
      </c>
      <c r="AS78" s="26">
        <f t="shared" ca="1" si="27"/>
        <v>43</v>
      </c>
      <c r="AT78" s="26">
        <f t="shared" ca="1" si="33"/>
        <v>0.88090299186908216</v>
      </c>
      <c r="AU78" s="26">
        <f ca="1">INDEX($AS$3:$AS$86,MATCH(SMALL($AT$3:$AT$86,ROWS(AT$3:AT78)),$AT$3:$AT$86,0))</f>
        <v>77</v>
      </c>
      <c r="AV78" s="26">
        <f ca="1">SMALL($AS$3:$AS$86,ROWS(AV$3:AV78))</f>
        <v>70</v>
      </c>
      <c r="AW78" s="34">
        <f ca="1">VLOOKUP(SMALL($BB$3:$BB$44,AX78),$BB$3:$BC$44,2,0)</f>
        <v>39</v>
      </c>
      <c r="AX78" s="34">
        <f t="shared" si="37"/>
        <v>38</v>
      </c>
      <c r="BA78" s="34">
        <v>76</v>
      </c>
      <c r="BB78" s="34">
        <f t="shared" ca="1" si="34"/>
        <v>0.3589436795648302</v>
      </c>
      <c r="BC78" s="34">
        <f t="shared" ca="1" si="35"/>
        <v>70</v>
      </c>
    </row>
    <row r="79" spans="1:55" ht="16.5" x14ac:dyDescent="0.3">
      <c r="A79" s="6">
        <v>77</v>
      </c>
      <c r="B79" s="48">
        <f t="shared" ca="1" si="28"/>
        <v>43</v>
      </c>
      <c r="C79" s="49">
        <f t="shared" ca="1" si="28"/>
        <v>71</v>
      </c>
      <c r="D79" s="50">
        <f t="shared" ca="1" si="29"/>
        <v>61</v>
      </c>
      <c r="E79" s="81">
        <f t="shared" ca="1" si="30"/>
        <v>21</v>
      </c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37">
        <v>75</v>
      </c>
      <c r="AO79" s="37">
        <f t="shared" ca="1" si="31"/>
        <v>17.615472009482744</v>
      </c>
      <c r="AP79" s="37">
        <f ca="1">SMALL($AO$3:$AO$86,ROWS(AO$3:AO79))</f>
        <v>31.974607674269521</v>
      </c>
      <c r="AQ79" s="57">
        <f t="shared" ca="1" si="32"/>
        <v>1.8880138092230401</v>
      </c>
      <c r="AR79" s="57">
        <f t="shared" si="36"/>
        <v>1</v>
      </c>
      <c r="AS79" s="26">
        <f t="shared" ca="1" si="27"/>
        <v>61</v>
      </c>
      <c r="AT79" s="26">
        <f t="shared" ca="1" si="33"/>
        <v>0.16663125744652663</v>
      </c>
      <c r="AU79" s="26">
        <f ca="1">INDEX($AS$3:$AS$86,MATCH(SMALL($AT$3:$AT$86,ROWS(AT$3:AT79)),$AT$3:$AT$86,0))</f>
        <v>43</v>
      </c>
      <c r="AV79" s="26">
        <f ca="1">SMALL($AS$3:$AS$86,ROWS(AV$3:AV79))</f>
        <v>71</v>
      </c>
      <c r="AW79" s="34">
        <f ca="1">VLOOKUP(SMALL($BB$3:$BB$44,AX79),$BB$3:$BC$44,2,0)</f>
        <v>21</v>
      </c>
      <c r="AX79" s="34">
        <f t="shared" si="37"/>
        <v>39</v>
      </c>
      <c r="BA79" s="34">
        <v>77</v>
      </c>
      <c r="BB79" s="34">
        <f t="shared" ca="1" si="34"/>
        <v>0.92420143863500537</v>
      </c>
      <c r="BC79" s="34">
        <f t="shared" ca="1" si="35"/>
        <v>71</v>
      </c>
    </row>
    <row r="80" spans="1:55" ht="16.5" x14ac:dyDescent="0.3">
      <c r="A80" s="6">
        <v>78</v>
      </c>
      <c r="B80" s="48">
        <f t="shared" ca="1" si="28"/>
        <v>33</v>
      </c>
      <c r="C80" s="49">
        <f t="shared" ca="1" si="28"/>
        <v>72</v>
      </c>
      <c r="D80" s="50">
        <f t="shared" ca="1" si="29"/>
        <v>58</v>
      </c>
      <c r="E80" s="81">
        <f t="shared" ca="1" si="30"/>
        <v>71</v>
      </c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37">
        <v>76</v>
      </c>
      <c r="AO80" s="37">
        <f t="shared" ca="1" si="31"/>
        <v>29.079774659488137</v>
      </c>
      <c r="AP80" s="37">
        <f ca="1">SMALL($AO$3:$AO$86,ROWS(AO$3:AO80))</f>
        <v>32.067649790632757</v>
      </c>
      <c r="AQ80" s="57">
        <f t="shared" ca="1" si="32"/>
        <v>1.807909374168637</v>
      </c>
      <c r="AR80" s="57">
        <f t="shared" si="36"/>
        <v>1.5</v>
      </c>
      <c r="AS80" s="26">
        <f t="shared" ca="1" si="27"/>
        <v>58</v>
      </c>
      <c r="AT80" s="26">
        <f t="shared" ca="1" si="33"/>
        <v>0.85243701236747615</v>
      </c>
      <c r="AU80" s="26">
        <f ca="1">INDEX($AS$3:$AS$86,MATCH(SMALL($AT$3:$AT$86,ROWS(AT$3:AT80)),$AT$3:$AT$86,0))</f>
        <v>33</v>
      </c>
      <c r="AV80" s="26">
        <f ca="1">SMALL($AS$3:$AS$86,ROWS(AV$3:AV80))</f>
        <v>72</v>
      </c>
      <c r="AW80" s="34">
        <f ca="1">VLOOKUP(SMALL($BB$45:$BB$86,AX80),$BB$45:$BC$86,2,0)</f>
        <v>71</v>
      </c>
      <c r="AX80" s="34">
        <f t="shared" si="37"/>
        <v>39</v>
      </c>
      <c r="BA80" s="34">
        <v>78</v>
      </c>
      <c r="BB80" s="34">
        <f t="shared" ca="1" si="34"/>
        <v>0.63570258154076109</v>
      </c>
      <c r="BC80" s="34">
        <f t="shared" ca="1" si="35"/>
        <v>72</v>
      </c>
    </row>
    <row r="81" spans="1:55" ht="16.5" x14ac:dyDescent="0.3">
      <c r="A81" s="6">
        <v>79</v>
      </c>
      <c r="B81" s="48">
        <f t="shared" ca="1" si="28"/>
        <v>24</v>
      </c>
      <c r="C81" s="49">
        <f t="shared" ca="1" si="28"/>
        <v>76</v>
      </c>
      <c r="D81" s="50">
        <f t="shared" ca="1" si="29"/>
        <v>96</v>
      </c>
      <c r="E81" s="81">
        <f t="shared" ca="1" si="30"/>
        <v>91</v>
      </c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37">
        <v>77</v>
      </c>
      <c r="AO81" s="37">
        <f t="shared" ca="1" si="31"/>
        <v>28.540690974284335</v>
      </c>
      <c r="AP81" s="37">
        <f ca="1">SMALL($AO$3:$AO$86,ROWS(AO$3:AO81))</f>
        <v>32.134861989110561</v>
      </c>
      <c r="AQ81" s="57">
        <f t="shared" ca="1" si="32"/>
        <v>2.9731970416980147</v>
      </c>
      <c r="AR81" s="57">
        <f t="shared" si="36"/>
        <v>2</v>
      </c>
      <c r="AS81" s="26">
        <f t="shared" ca="1" si="27"/>
        <v>96</v>
      </c>
      <c r="AT81" s="26">
        <f t="shared" ca="1" si="33"/>
        <v>0.1498760582823645</v>
      </c>
      <c r="AU81" s="26">
        <f ca="1">INDEX($AS$3:$AS$86,MATCH(SMALL($AT$3:$AT$86,ROWS(AT$3:AT81)),$AT$3:$AT$86,0))</f>
        <v>24</v>
      </c>
      <c r="AV81" s="26">
        <f ca="1">SMALL($AS$3:$AS$86,ROWS(AV$3:AV81))</f>
        <v>76</v>
      </c>
      <c r="AW81" s="34">
        <f ca="1">VLOOKUP(SMALL($BB$45:$BB$86,AX81),$BB$45:$BC$86,2,0)</f>
        <v>91</v>
      </c>
      <c r="AX81" s="34">
        <f t="shared" si="37"/>
        <v>40</v>
      </c>
      <c r="BA81" s="34">
        <v>79</v>
      </c>
      <c r="BB81" s="34">
        <f t="shared" ca="1" si="34"/>
        <v>0.22414382319670378</v>
      </c>
      <c r="BC81" s="34">
        <f t="shared" ca="1" si="35"/>
        <v>76</v>
      </c>
    </row>
    <row r="82" spans="1:55" ht="16.5" x14ac:dyDescent="0.3">
      <c r="A82" s="6">
        <v>80</v>
      </c>
      <c r="B82" s="48">
        <f t="shared" ca="1" si="28"/>
        <v>41</v>
      </c>
      <c r="C82" s="49">
        <f t="shared" ca="1" si="28"/>
        <v>77</v>
      </c>
      <c r="D82" s="50">
        <f t="shared" ca="1" si="29"/>
        <v>42</v>
      </c>
      <c r="E82" s="81">
        <f t="shared" ca="1" si="30"/>
        <v>31</v>
      </c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37">
        <v>78</v>
      </c>
      <c r="AO82" s="37">
        <f t="shared" ca="1" si="31"/>
        <v>29.256869192099462</v>
      </c>
      <c r="AP82" s="37">
        <f ca="1">SMALL($AO$3:$AO$86,ROWS(AO$3:AO82))</f>
        <v>32.463108551519575</v>
      </c>
      <c r="AQ82" s="57">
        <f t="shared" ca="1" si="32"/>
        <v>1.2936594649760647</v>
      </c>
      <c r="AR82" s="57">
        <f t="shared" si="36"/>
        <v>1</v>
      </c>
      <c r="AS82" s="26">
        <f t="shared" ca="1" si="27"/>
        <v>42</v>
      </c>
      <c r="AT82" s="26">
        <f t="shared" ca="1" si="33"/>
        <v>0.95210910478086075</v>
      </c>
      <c r="AU82" s="26">
        <f ca="1">INDEX($AS$3:$AS$86,MATCH(SMALL($AT$3:$AT$86,ROWS(AT$3:AT82)),$AT$3:$AT$86,0))</f>
        <v>41</v>
      </c>
      <c r="AV82" s="26">
        <f ca="1">SMALL($AS$3:$AS$86,ROWS(AV$3:AV82))</f>
        <v>77</v>
      </c>
      <c r="AW82" s="34">
        <f ca="1">VLOOKUP(SMALL($BB$3:$BB$44,AX82),$BB$3:$BC$44,2,0)</f>
        <v>31</v>
      </c>
      <c r="AX82" s="34">
        <f t="shared" si="37"/>
        <v>40</v>
      </c>
      <c r="BA82" s="34">
        <v>80</v>
      </c>
      <c r="BB82" s="34">
        <f t="shared" ca="1" si="34"/>
        <v>0.19410922786938456</v>
      </c>
      <c r="BC82" s="34">
        <f t="shared" ca="1" si="35"/>
        <v>77</v>
      </c>
    </row>
    <row r="83" spans="1:55" ht="16.5" x14ac:dyDescent="0.3">
      <c r="A83" s="6">
        <v>81</v>
      </c>
      <c r="B83" s="48">
        <f t="shared" ca="1" si="28"/>
        <v>52</v>
      </c>
      <c r="C83" s="49">
        <f t="shared" ca="1" si="28"/>
        <v>79</v>
      </c>
      <c r="D83" s="50">
        <f t="shared" ca="1" si="29"/>
        <v>46</v>
      </c>
      <c r="E83" s="81">
        <f t="shared" ca="1" si="30"/>
        <v>24</v>
      </c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37">
        <v>79</v>
      </c>
      <c r="AO83" s="37">
        <f t="shared" ca="1" si="31"/>
        <v>21.380322924901328</v>
      </c>
      <c r="AP83" s="37">
        <f ca="1">SMALL($AO$3:$AO$86,ROWS(AO$3:AO83))</f>
        <v>32.624360778258669</v>
      </c>
      <c r="AQ83" s="57">
        <f t="shared" ca="1" si="32"/>
        <v>1.4034557350107075</v>
      </c>
      <c r="AR83" s="57">
        <f t="shared" si="36"/>
        <v>1</v>
      </c>
      <c r="AS83" s="26">
        <f t="shared" ca="1" si="27"/>
        <v>46</v>
      </c>
      <c r="AT83" s="26">
        <f t="shared" ca="1" si="33"/>
        <v>0.33532842685810482</v>
      </c>
      <c r="AU83" s="26">
        <f ca="1">INDEX($AS$3:$AS$86,MATCH(SMALL($AT$3:$AT$86,ROWS(AT$3:AT83)),$AT$3:$AT$86,0))</f>
        <v>52</v>
      </c>
      <c r="AV83" s="26">
        <f ca="1">SMALL($AS$3:$AS$86,ROWS(AV$3:AV83))</f>
        <v>79</v>
      </c>
      <c r="AW83" s="34">
        <f ca="1">VLOOKUP(SMALL($BB$3:$BB$44,AX83),$BB$3:$BC$44,2,0)</f>
        <v>24</v>
      </c>
      <c r="AX83" s="34">
        <f t="shared" si="37"/>
        <v>41</v>
      </c>
      <c r="BA83" s="34">
        <v>81</v>
      </c>
      <c r="BB83" s="34">
        <f t="shared" ca="1" si="34"/>
        <v>0.27372712683398281</v>
      </c>
      <c r="BC83" s="34">
        <f t="shared" ca="1" si="35"/>
        <v>79</v>
      </c>
    </row>
    <row r="84" spans="1:55" ht="16.5" x14ac:dyDescent="0.3">
      <c r="A84" s="6">
        <v>82</v>
      </c>
      <c r="B84" s="48">
        <f t="shared" ca="1" si="28"/>
        <v>42</v>
      </c>
      <c r="C84" s="49">
        <f t="shared" ca="1" si="28"/>
        <v>90</v>
      </c>
      <c r="D84" s="50">
        <f t="shared" ca="1" si="29"/>
        <v>79</v>
      </c>
      <c r="E84" s="81">
        <f t="shared" ca="1" si="30"/>
        <v>58</v>
      </c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37">
        <v>80</v>
      </c>
      <c r="AO84" s="37">
        <f t="shared" ca="1" si="31"/>
        <v>27.335313162849737</v>
      </c>
      <c r="AP84" s="37">
        <f ca="1">SMALL($AO$3:$AO$86,ROWS(AO$3:AO84))</f>
        <v>32.89146577577629</v>
      </c>
      <c r="AQ84" s="57">
        <f t="shared" ca="1" si="32"/>
        <v>2.3896551505509982</v>
      </c>
      <c r="AR84" s="57">
        <f t="shared" si="36"/>
        <v>1.5</v>
      </c>
      <c r="AS84" s="26">
        <f t="shared" ca="1" si="27"/>
        <v>79</v>
      </c>
      <c r="AT84" s="26">
        <f t="shared" ca="1" si="33"/>
        <v>0.1185524612480503</v>
      </c>
      <c r="AU84" s="26">
        <f ca="1">INDEX($AS$3:$AS$86,MATCH(SMALL($AT$3:$AT$86,ROWS(AT$3:AT84)),$AT$3:$AT$86,0))</f>
        <v>42</v>
      </c>
      <c r="AV84" s="26">
        <f ca="1">SMALL($AS$3:$AS$86,ROWS(AV$3:AV84))</f>
        <v>90</v>
      </c>
      <c r="AW84" s="34">
        <f ca="1">VLOOKUP(SMALL($BB$45:$BB$86,AX84),$BB$45:$BC$86,2,0)</f>
        <v>58</v>
      </c>
      <c r="AX84" s="34">
        <f t="shared" si="37"/>
        <v>41</v>
      </c>
      <c r="BA84" s="34">
        <v>82</v>
      </c>
      <c r="BB84" s="34">
        <f t="shared" ca="1" si="34"/>
        <v>0.28640532937154073</v>
      </c>
      <c r="BC84" s="34">
        <f t="shared" ca="1" si="35"/>
        <v>90</v>
      </c>
    </row>
    <row r="85" spans="1:55" ht="16.5" x14ac:dyDescent="0.3">
      <c r="A85" s="6">
        <v>83</v>
      </c>
      <c r="B85" s="48">
        <f t="shared" ca="1" si="28"/>
        <v>34</v>
      </c>
      <c r="C85" s="49">
        <f t="shared" ca="1" si="28"/>
        <v>91</v>
      </c>
      <c r="D85" s="50">
        <f t="shared" ca="1" si="29"/>
        <v>90</v>
      </c>
      <c r="E85" s="81">
        <f t="shared" ca="1" si="30"/>
        <v>57</v>
      </c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37">
        <v>81</v>
      </c>
      <c r="AO85" s="37">
        <f t="shared" ca="1" si="31"/>
        <v>25.966188202000211</v>
      </c>
      <c r="AP85" s="37">
        <f ca="1">SMALL($AO$3:$AO$86,ROWS(AO$3:AO85))</f>
        <v>33.183929889015822</v>
      </c>
      <c r="AQ85" s="57">
        <f t="shared" ca="1" si="32"/>
        <v>2.7060469140391743</v>
      </c>
      <c r="AR85" s="57">
        <f t="shared" si="36"/>
        <v>2</v>
      </c>
      <c r="AS85" s="26">
        <f t="shared" ca="1" si="27"/>
        <v>90</v>
      </c>
      <c r="AT85" s="26">
        <f t="shared" ca="1" si="33"/>
        <v>0.13627020348669838</v>
      </c>
      <c r="AU85" s="26">
        <f ca="1">INDEX($AS$3:$AS$86,MATCH(SMALL($AT$3:$AT$86,ROWS(AT$3:AT85)),$AT$3:$AT$86,0))</f>
        <v>34</v>
      </c>
      <c r="AV85" s="26">
        <f ca="1">SMALL($AS$3:$AS$86,ROWS(AV$3:AV85))</f>
        <v>91</v>
      </c>
      <c r="AW85" s="34">
        <f ca="1">VLOOKUP(SMALL($BB$45:$BB$86,AX85),$BB$45:$BC$86,2,0)</f>
        <v>57</v>
      </c>
      <c r="AX85" s="34">
        <f t="shared" si="37"/>
        <v>42</v>
      </c>
      <c r="BA85" s="34">
        <v>83</v>
      </c>
      <c r="BB85" s="34">
        <f t="shared" ca="1" si="34"/>
        <v>0.97701986115647466</v>
      </c>
      <c r="BC85" s="34">
        <f t="shared" ca="1" si="35"/>
        <v>91</v>
      </c>
    </row>
    <row r="86" spans="1:55" ht="16.5" x14ac:dyDescent="0.3">
      <c r="A86" s="6">
        <v>84</v>
      </c>
      <c r="B86" s="48">
        <f t="shared" ca="1" si="28"/>
        <v>37</v>
      </c>
      <c r="C86" s="49">
        <f t="shared" ca="1" si="28"/>
        <v>96</v>
      </c>
      <c r="D86" s="50">
        <f t="shared" ca="1" si="29"/>
        <v>41</v>
      </c>
      <c r="E86" s="81">
        <f t="shared" ca="1" si="30"/>
        <v>23</v>
      </c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37">
        <v>82</v>
      </c>
      <c r="AO86" s="37">
        <f t="shared" ca="1" si="31"/>
        <v>11.719814788013664</v>
      </c>
      <c r="AP86" s="37">
        <f ca="1">SMALL($AO$3:$AO$86,ROWS(AO$3:AO86))</f>
        <v>33.324689185181974</v>
      </c>
      <c r="AQ86" s="57">
        <f t="shared" ca="1" si="32"/>
        <v>1.2113242938001212</v>
      </c>
      <c r="AR86" s="57">
        <f t="shared" si="36"/>
        <v>1</v>
      </c>
      <c r="AS86" s="26">
        <f t="shared" ca="1" si="27"/>
        <v>41</v>
      </c>
      <c r="AT86" s="26">
        <f t="shared" ca="1" si="33"/>
        <v>0.20614219816253376</v>
      </c>
      <c r="AU86" s="26">
        <f ca="1">INDEX($AS$3:$AS$86,MATCH(SMALL($AT$3:$AT$86,ROWS(AT$3:AT86)),$AT$3:$AT$86,0))</f>
        <v>37</v>
      </c>
      <c r="AV86" s="26">
        <f ca="1">SMALL($AS$3:$AS$86,ROWS(AV$3:AV86))</f>
        <v>96</v>
      </c>
      <c r="AW86" s="34">
        <f ca="1">VLOOKUP(SMALL($BB$3:$BB$44,AX86),$BB$3:$BC$44,2,0)</f>
        <v>23</v>
      </c>
      <c r="AX86" s="34">
        <f t="shared" si="37"/>
        <v>42</v>
      </c>
      <c r="BA86" s="34">
        <v>84</v>
      </c>
      <c r="BB86" s="34">
        <f t="shared" ca="1" si="34"/>
        <v>0.39714261859975952</v>
      </c>
      <c r="BC86" s="34">
        <f t="shared" ca="1" si="35"/>
        <v>96</v>
      </c>
    </row>
    <row r="87" spans="1:55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/>
      <c r="AQ87"/>
      <c r="AR87"/>
      <c r="AS87"/>
      <c r="AT87"/>
      <c r="AU87"/>
      <c r="AV87" s="25"/>
      <c r="AX87"/>
    </row>
    <row r="88" spans="1:55" ht="17.25" thickBot="1" x14ac:dyDescent="0.35">
      <c r="A88"/>
      <c r="B88" s="48">
        <f ca="1">SUM(B3:B86)</f>
        <v>3882</v>
      </c>
      <c r="C88" s="48">
        <f t="shared" ref="C88:E88" ca="1" si="38">SUM(C3:C86)</f>
        <v>3882</v>
      </c>
      <c r="D88" s="48">
        <f t="shared" ca="1" si="38"/>
        <v>3882</v>
      </c>
      <c r="E88" s="48">
        <f t="shared" ca="1" si="38"/>
        <v>3882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/>
      <c r="AQ88"/>
      <c r="AR88"/>
      <c r="AS88" s="26">
        <f ca="1">SUM(AS3:AS86)</f>
        <v>3882</v>
      </c>
      <c r="AT88" s="26">
        <f t="shared" ref="AT88:AW88" ca="1" si="39">SUM(AT3:AT86)</f>
        <v>38.925300789102465</v>
      </c>
      <c r="AU88" s="26">
        <f t="shared" ca="1" si="39"/>
        <v>3882</v>
      </c>
      <c r="AV88" s="26">
        <f t="shared" ca="1" si="39"/>
        <v>3882</v>
      </c>
      <c r="AW88" s="26">
        <f t="shared" ca="1" si="39"/>
        <v>3882</v>
      </c>
      <c r="AX88"/>
    </row>
    <row r="89" spans="1:55" ht="17.25" thickBot="1" x14ac:dyDescent="0.35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/>
      <c r="AQ89"/>
      <c r="AR89"/>
      <c r="AS89" s="41" t="s">
        <v>50</v>
      </c>
      <c r="AT89" s="26" t="s">
        <v>51</v>
      </c>
      <c r="AU89" s="39" t="s">
        <v>52</v>
      </c>
      <c r="AV89" s="40" t="s">
        <v>18</v>
      </c>
      <c r="AW89" s="34" t="s">
        <v>58</v>
      </c>
      <c r="AX89"/>
    </row>
    <row r="90" spans="1:55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55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55" ht="15" x14ac:dyDescent="0.25">
      <c r="AP92"/>
      <c r="AQ92"/>
      <c r="AR92"/>
      <c r="AS92"/>
      <c r="AT92"/>
      <c r="AU92"/>
      <c r="AX92"/>
    </row>
    <row r="93" spans="1:55" ht="16.5" x14ac:dyDescent="0.3">
      <c r="AP93"/>
      <c r="AQ93" s="57"/>
      <c r="AR93" s="57"/>
      <c r="AS93"/>
      <c r="AT93"/>
      <c r="AU93"/>
      <c r="AX93"/>
    </row>
    <row r="94" spans="1:55" ht="16.5" x14ac:dyDescent="0.3">
      <c r="AP94"/>
      <c r="AQ94" s="57"/>
      <c r="AR94" s="57"/>
      <c r="AS94"/>
      <c r="AT94"/>
      <c r="AU94"/>
      <c r="AX94"/>
    </row>
    <row r="95" spans="1:55" ht="16.5" x14ac:dyDescent="0.3">
      <c r="AP95"/>
      <c r="AQ95" s="57"/>
      <c r="AR95" s="57"/>
      <c r="AS95"/>
      <c r="AT95"/>
      <c r="AU95"/>
      <c r="AX95"/>
    </row>
    <row r="96" spans="1:55" ht="16.5" x14ac:dyDescent="0.3">
      <c r="AP96"/>
      <c r="AQ96" s="57"/>
      <c r="AR96" s="57"/>
      <c r="AS96"/>
      <c r="AT96"/>
      <c r="AU96"/>
      <c r="AX96"/>
    </row>
    <row r="97" spans="1:50" ht="16.5" x14ac:dyDescent="0.3">
      <c r="AP97"/>
      <c r="AQ97" s="57"/>
      <c r="AR97" s="57"/>
      <c r="AS97"/>
      <c r="AT97"/>
      <c r="AU97"/>
      <c r="AX97"/>
    </row>
    <row r="98" spans="1:50" ht="16.5" x14ac:dyDescent="0.3">
      <c r="A98" s="25">
        <f>A3</f>
        <v>1</v>
      </c>
      <c r="B98" s="25">
        <f ca="1">SUM(B$3:B3)</f>
        <v>51</v>
      </c>
      <c r="C98" s="25">
        <f ca="1">SUM(C$3:C3)</f>
        <v>19</v>
      </c>
      <c r="D98" s="25">
        <f ca="1">SUM(D$3:D3)</f>
        <v>24</v>
      </c>
      <c r="E98" s="25">
        <f ca="1">SUM(E$3:E3)</f>
        <v>31</v>
      </c>
      <c r="AP98"/>
      <c r="AQ98" s="57"/>
      <c r="AR98" s="57"/>
      <c r="AS98"/>
      <c r="AT98"/>
      <c r="AU98"/>
      <c r="AX98"/>
    </row>
    <row r="99" spans="1:50" ht="16.5" x14ac:dyDescent="0.3">
      <c r="A99" s="25">
        <f t="shared" ref="A99:A162" si="40">A4</f>
        <v>2</v>
      </c>
      <c r="B99" s="25">
        <f ca="1">SUM(B$3:B4)</f>
        <v>119</v>
      </c>
      <c r="C99" s="25">
        <f ca="1">SUM(C$3:C4)</f>
        <v>39</v>
      </c>
      <c r="D99" s="25">
        <f ca="1">SUM(D$3:D4)</f>
        <v>51</v>
      </c>
      <c r="E99" s="25">
        <f ca="1">SUM(E$3:E4)</f>
        <v>92</v>
      </c>
      <c r="AP99"/>
      <c r="AQ99"/>
      <c r="AR99"/>
      <c r="AS99"/>
      <c r="AT99"/>
      <c r="AU99"/>
    </row>
    <row r="100" spans="1:50" ht="16.5" x14ac:dyDescent="0.3">
      <c r="A100" s="25">
        <f t="shared" si="40"/>
        <v>3</v>
      </c>
      <c r="B100" s="25">
        <f ca="1">SUM(B$3:B5)</f>
        <v>178</v>
      </c>
      <c r="C100" s="25">
        <f ca="1">SUM(C$3:C5)</f>
        <v>60</v>
      </c>
      <c r="D100" s="25">
        <f ca="1">SUM(D$3:D5)</f>
        <v>82</v>
      </c>
      <c r="E100" s="25">
        <f ca="1">SUM(E$3:E5)</f>
        <v>160</v>
      </c>
      <c r="AP100"/>
      <c r="AQ100"/>
      <c r="AR100"/>
      <c r="AS100"/>
      <c r="AT100"/>
      <c r="AU100"/>
    </row>
    <row r="101" spans="1:50" ht="16.5" x14ac:dyDescent="0.3">
      <c r="A101" s="25">
        <f t="shared" si="40"/>
        <v>4</v>
      </c>
      <c r="B101" s="25">
        <f ca="1">SUM(B$3:B6)</f>
        <v>243</v>
      </c>
      <c r="C101" s="25">
        <f ca="1">SUM(C$3:C6)</f>
        <v>81</v>
      </c>
      <c r="D101" s="25">
        <f ca="1">SUM(D$3:D6)</f>
        <v>102</v>
      </c>
      <c r="E101" s="25">
        <f ca="1">SUM(E$3:E6)</f>
        <v>179</v>
      </c>
      <c r="AP101"/>
      <c r="AQ101"/>
      <c r="AR101"/>
      <c r="AS101"/>
      <c r="AT101"/>
      <c r="AU101"/>
    </row>
    <row r="102" spans="1:50" ht="16.5" x14ac:dyDescent="0.3">
      <c r="A102" s="25">
        <f t="shared" si="40"/>
        <v>5</v>
      </c>
      <c r="B102" s="25">
        <f ca="1">SUM(B$3:B7)</f>
        <v>294</v>
      </c>
      <c r="C102" s="25">
        <f ca="1">SUM(C$3:C7)</f>
        <v>103</v>
      </c>
      <c r="D102" s="25">
        <f ca="1">SUM(D$3:D7)</f>
        <v>129</v>
      </c>
      <c r="E102" s="25">
        <f ca="1">SUM(E$3:E7)</f>
        <v>211</v>
      </c>
      <c r="AP102"/>
      <c r="AQ102"/>
      <c r="AR102"/>
      <c r="AS102"/>
      <c r="AT102"/>
      <c r="AU102"/>
    </row>
    <row r="103" spans="1:50" ht="16.5" x14ac:dyDescent="0.3">
      <c r="A103" s="25">
        <f t="shared" si="40"/>
        <v>6</v>
      </c>
      <c r="B103" s="25">
        <f ca="1">SUM(B$3:B8)</f>
        <v>385</v>
      </c>
      <c r="C103" s="25">
        <f ca="1">SUM(C$3:C8)</f>
        <v>126</v>
      </c>
      <c r="D103" s="25">
        <f ca="1">SUM(D$3:D8)</f>
        <v>170</v>
      </c>
      <c r="E103" s="25">
        <f ca="1">SUM(E$3:E8)</f>
        <v>288</v>
      </c>
      <c r="AP103"/>
      <c r="AQ103"/>
      <c r="AR103"/>
      <c r="AS103"/>
      <c r="AT103"/>
      <c r="AU103"/>
    </row>
    <row r="104" spans="1:50" ht="16.5" x14ac:dyDescent="0.3">
      <c r="A104" s="25">
        <f t="shared" si="40"/>
        <v>7</v>
      </c>
      <c r="B104" s="25">
        <f ca="1">SUM(B$3:B9)</f>
        <v>464</v>
      </c>
      <c r="C104" s="25">
        <f ca="1">SUM(C$3:C9)</f>
        <v>150</v>
      </c>
      <c r="D104" s="25">
        <f ca="1">SUM(D$3:D9)</f>
        <v>211</v>
      </c>
      <c r="E104" s="25">
        <f ca="1">SUM(E$3:E9)</f>
        <v>331</v>
      </c>
      <c r="AP104"/>
      <c r="AQ104"/>
      <c r="AR104"/>
      <c r="AS104"/>
      <c r="AT104"/>
      <c r="AU104"/>
    </row>
    <row r="105" spans="1:50" ht="16.5" x14ac:dyDescent="0.3">
      <c r="A105" s="25">
        <f t="shared" si="40"/>
        <v>8</v>
      </c>
      <c r="B105" s="25">
        <f ca="1">SUM(B$3:B10)</f>
        <v>485</v>
      </c>
      <c r="C105" s="25">
        <f ca="1">SUM(C$3:C10)</f>
        <v>174</v>
      </c>
      <c r="D105" s="25">
        <f ca="1">SUM(D$3:D10)</f>
        <v>230</v>
      </c>
      <c r="E105" s="25">
        <f ca="1">SUM(E$3:E10)</f>
        <v>358</v>
      </c>
      <c r="AP105"/>
      <c r="AQ105"/>
      <c r="AR105"/>
      <c r="AS105"/>
      <c r="AT105"/>
      <c r="AU105"/>
    </row>
    <row r="106" spans="1:50" ht="16.5" x14ac:dyDescent="0.3">
      <c r="A106" s="25">
        <f t="shared" si="40"/>
        <v>9</v>
      </c>
      <c r="B106" s="25">
        <f ca="1">SUM(B$3:B11)</f>
        <v>512</v>
      </c>
      <c r="C106" s="25">
        <f ca="1">SUM(C$3:C11)</f>
        <v>198</v>
      </c>
      <c r="D106" s="25">
        <f ca="1">SUM(D$3:D11)</f>
        <v>251</v>
      </c>
      <c r="E106" s="25">
        <f ca="1">SUM(E$3:E11)</f>
        <v>399</v>
      </c>
      <c r="AP106"/>
      <c r="AQ106"/>
      <c r="AR106"/>
      <c r="AS106"/>
      <c r="AT106"/>
      <c r="AU106"/>
    </row>
    <row r="107" spans="1:50" ht="16.5" x14ac:dyDescent="0.3">
      <c r="A107" s="25">
        <f t="shared" si="40"/>
        <v>10</v>
      </c>
      <c r="B107" s="25">
        <f ca="1">SUM(B$3:B12)</f>
        <v>582</v>
      </c>
      <c r="C107" s="25">
        <f ca="1">SUM(C$3:C12)</f>
        <v>225</v>
      </c>
      <c r="D107" s="25">
        <f ca="1">SUM(D$3:D12)</f>
        <v>284</v>
      </c>
      <c r="E107" s="25">
        <f ca="1">SUM(E$3:E12)</f>
        <v>459</v>
      </c>
      <c r="AP107"/>
      <c r="AQ107"/>
      <c r="AR107"/>
      <c r="AS107"/>
      <c r="AT107"/>
      <c r="AU107"/>
    </row>
    <row r="108" spans="1:50" ht="16.5" x14ac:dyDescent="0.3">
      <c r="A108" s="25">
        <f t="shared" si="40"/>
        <v>11</v>
      </c>
      <c r="B108" s="25">
        <f ca="1">SUM(B$3:B13)</f>
        <v>672</v>
      </c>
      <c r="C108" s="25">
        <f ca="1">SUM(C$3:C13)</f>
        <v>252</v>
      </c>
      <c r="D108" s="25">
        <f ca="1">SUM(D$3:D13)</f>
        <v>330</v>
      </c>
      <c r="E108" s="25">
        <f ca="1">SUM(E$3:E13)</f>
        <v>535</v>
      </c>
      <c r="AP108"/>
      <c r="AQ108"/>
      <c r="AR108"/>
      <c r="AS108"/>
      <c r="AT108"/>
      <c r="AU108"/>
    </row>
    <row r="109" spans="1:50" ht="16.5" x14ac:dyDescent="0.3">
      <c r="A109" s="25">
        <f t="shared" si="40"/>
        <v>12</v>
      </c>
      <c r="B109" s="25">
        <f ca="1">SUM(B$3:B14)</f>
        <v>691</v>
      </c>
      <c r="C109" s="25">
        <f ca="1">SUM(C$3:C14)</f>
        <v>279</v>
      </c>
      <c r="D109" s="25">
        <f ca="1">SUM(D$3:D14)</f>
        <v>357</v>
      </c>
      <c r="E109" s="25">
        <f ca="1">SUM(E$3:E14)</f>
        <v>570</v>
      </c>
      <c r="AP109"/>
      <c r="AQ109"/>
      <c r="AR109"/>
      <c r="AS109"/>
      <c r="AT109"/>
      <c r="AU109"/>
    </row>
    <row r="110" spans="1:50" ht="16.5" x14ac:dyDescent="0.3">
      <c r="A110" s="25">
        <f t="shared" si="40"/>
        <v>13</v>
      </c>
      <c r="B110" s="25">
        <f ca="1">SUM(B$3:B15)</f>
        <v>787</v>
      </c>
      <c r="C110" s="25">
        <f ca="1">SUM(C$3:C15)</f>
        <v>306</v>
      </c>
      <c r="D110" s="25">
        <f ca="1">SUM(D$3:D15)</f>
        <v>379</v>
      </c>
      <c r="E110" s="25">
        <f ca="1">SUM(E$3:E15)</f>
        <v>612</v>
      </c>
      <c r="AP110"/>
      <c r="AQ110"/>
      <c r="AR110"/>
      <c r="AS110"/>
      <c r="AT110"/>
      <c r="AU110"/>
    </row>
    <row r="111" spans="1:50" ht="16.5" x14ac:dyDescent="0.3">
      <c r="A111" s="25">
        <f t="shared" si="40"/>
        <v>14</v>
      </c>
      <c r="B111" s="25">
        <f ca="1">SUM(B$3:B16)</f>
        <v>848</v>
      </c>
      <c r="C111" s="25">
        <f ca="1">SUM(C$3:C16)</f>
        <v>335</v>
      </c>
      <c r="D111" s="25">
        <f ca="1">SUM(D$3:D16)</f>
        <v>408</v>
      </c>
      <c r="E111" s="25">
        <f ca="1">SUM(E$3:E16)</f>
        <v>659</v>
      </c>
      <c r="AP111"/>
      <c r="AQ111"/>
      <c r="AR111"/>
      <c r="AS111"/>
      <c r="AT111"/>
      <c r="AU111"/>
    </row>
    <row r="112" spans="1:50" ht="16.5" x14ac:dyDescent="0.3">
      <c r="A112" s="25">
        <f t="shared" si="40"/>
        <v>15</v>
      </c>
      <c r="B112" s="25">
        <f ca="1">SUM(B$3:B17)</f>
        <v>909</v>
      </c>
      <c r="C112" s="25">
        <f ca="1">SUM(C$3:C17)</f>
        <v>364</v>
      </c>
      <c r="D112" s="25">
        <f ca="1">SUM(D$3:D17)</f>
        <v>460</v>
      </c>
      <c r="E112" s="25">
        <f ca="1">SUM(E$3:E17)</f>
        <v>715</v>
      </c>
      <c r="AP112"/>
      <c r="AQ112"/>
      <c r="AR112"/>
      <c r="AS112"/>
      <c r="AT112"/>
      <c r="AU112"/>
    </row>
    <row r="113" spans="1:47" ht="16.5" x14ac:dyDescent="0.3">
      <c r="A113" s="25">
        <f t="shared" si="40"/>
        <v>16</v>
      </c>
      <c r="B113" s="25">
        <f ca="1">SUM(B$3:B18)</f>
        <v>955</v>
      </c>
      <c r="C113" s="25">
        <f ca="1">SUM(C$3:C18)</f>
        <v>395</v>
      </c>
      <c r="D113" s="25">
        <f ca="1">SUM(D$3:D18)</f>
        <v>497</v>
      </c>
      <c r="E113" s="25">
        <f ca="1">SUM(E$3:E18)</f>
        <v>755</v>
      </c>
      <c r="AP113"/>
      <c r="AQ113"/>
      <c r="AR113"/>
      <c r="AS113"/>
      <c r="AT113"/>
      <c r="AU113"/>
    </row>
    <row r="114" spans="1:47" ht="16.5" x14ac:dyDescent="0.3">
      <c r="A114" s="25">
        <f t="shared" si="40"/>
        <v>17</v>
      </c>
      <c r="B114" s="25">
        <f ca="1">SUM(B$3:B19)</f>
        <v>1026</v>
      </c>
      <c r="C114" s="25">
        <f ca="1">SUM(C$3:C19)</f>
        <v>426</v>
      </c>
      <c r="D114" s="25">
        <f ca="1">SUM(D$3:D19)</f>
        <v>520</v>
      </c>
      <c r="E114" s="25">
        <f ca="1">SUM(E$3:E19)</f>
        <v>791</v>
      </c>
      <c r="AP114"/>
      <c r="AQ114"/>
      <c r="AR114"/>
      <c r="AS114"/>
      <c r="AT114"/>
      <c r="AU114"/>
    </row>
    <row r="115" spans="1:47" ht="16.5" x14ac:dyDescent="0.3">
      <c r="A115" s="25">
        <f t="shared" si="40"/>
        <v>18</v>
      </c>
      <c r="B115" s="25">
        <f ca="1">SUM(B$3:B20)</f>
        <v>1078</v>
      </c>
      <c r="C115" s="25">
        <f ca="1">SUM(C$3:C20)</f>
        <v>457</v>
      </c>
      <c r="D115" s="25">
        <f ca="1">SUM(D$3:D20)</f>
        <v>551</v>
      </c>
      <c r="E115" s="25">
        <f ca="1">SUM(E$3:E20)</f>
        <v>870</v>
      </c>
      <c r="AP115"/>
      <c r="AQ115"/>
      <c r="AR115"/>
      <c r="AS115"/>
      <c r="AT115"/>
      <c r="AU115"/>
    </row>
    <row r="116" spans="1:47" ht="16.5" x14ac:dyDescent="0.3">
      <c r="A116" s="25">
        <f t="shared" si="40"/>
        <v>19</v>
      </c>
      <c r="B116" s="25">
        <f ca="1">SUM(B$3:B21)</f>
        <v>1107</v>
      </c>
      <c r="C116" s="25">
        <f ca="1">SUM(C$3:C21)</f>
        <v>489</v>
      </c>
      <c r="D116" s="25">
        <f ca="1">SUM(D$3:D21)</f>
        <v>606</v>
      </c>
      <c r="E116" s="25">
        <f ca="1">SUM(E$3:E21)</f>
        <v>960</v>
      </c>
      <c r="AP116"/>
      <c r="AQ116"/>
      <c r="AR116"/>
      <c r="AS116"/>
      <c r="AT116"/>
      <c r="AU116"/>
    </row>
    <row r="117" spans="1:47" ht="16.5" x14ac:dyDescent="0.3">
      <c r="A117" s="25">
        <f t="shared" si="40"/>
        <v>20</v>
      </c>
      <c r="B117" s="25">
        <f ca="1">SUM(B$3:B22)</f>
        <v>1138</v>
      </c>
      <c r="C117" s="25">
        <f ca="1">SUM(C$3:C22)</f>
        <v>522</v>
      </c>
      <c r="D117" s="25">
        <f ca="1">SUM(D$3:D22)</f>
        <v>637</v>
      </c>
      <c r="E117" s="25">
        <f ca="1">SUM(E$3:E22)</f>
        <v>1001</v>
      </c>
      <c r="AP117"/>
      <c r="AQ117"/>
      <c r="AR117"/>
      <c r="AS117"/>
      <c r="AT117"/>
      <c r="AU117"/>
    </row>
    <row r="118" spans="1:47" ht="16.5" x14ac:dyDescent="0.3">
      <c r="A118" s="25">
        <f t="shared" si="40"/>
        <v>21</v>
      </c>
      <c r="B118" s="25">
        <f ca="1">SUM(B$3:B23)</f>
        <v>1165</v>
      </c>
      <c r="C118" s="25">
        <f ca="1">SUM(C$3:C23)</f>
        <v>555</v>
      </c>
      <c r="D118" s="25">
        <f ca="1">SUM(D$3:D23)</f>
        <v>669</v>
      </c>
      <c r="E118" s="25">
        <f ca="1">SUM(E$3:E23)</f>
        <v>1028</v>
      </c>
      <c r="AP118"/>
      <c r="AQ118"/>
      <c r="AR118"/>
      <c r="AS118"/>
      <c r="AT118"/>
      <c r="AU118"/>
    </row>
    <row r="119" spans="1:47" ht="16.5" x14ac:dyDescent="0.3">
      <c r="A119" s="25">
        <f t="shared" si="40"/>
        <v>22</v>
      </c>
      <c r="B119" s="25">
        <f ca="1">SUM(B$3:B24)</f>
        <v>1206</v>
      </c>
      <c r="C119" s="25">
        <f ca="1">SUM(C$3:C24)</f>
        <v>589</v>
      </c>
      <c r="D119" s="25">
        <f ca="1">SUM(D$3:D24)</f>
        <v>704</v>
      </c>
      <c r="E119" s="25">
        <f ca="1">SUM(E$3:E24)</f>
        <v>1098</v>
      </c>
      <c r="AP119"/>
      <c r="AQ119"/>
      <c r="AR119"/>
      <c r="AS119"/>
      <c r="AT119"/>
      <c r="AU119"/>
    </row>
    <row r="120" spans="1:47" ht="16.5" x14ac:dyDescent="0.3">
      <c r="A120" s="25">
        <f t="shared" si="40"/>
        <v>23</v>
      </c>
      <c r="B120" s="25">
        <f ca="1">SUM(B$3:B25)</f>
        <v>1248</v>
      </c>
      <c r="C120" s="25">
        <f ca="1">SUM(C$3:C25)</f>
        <v>624</v>
      </c>
      <c r="D120" s="25">
        <f ca="1">SUM(D$3:D25)</f>
        <v>753</v>
      </c>
      <c r="E120" s="25">
        <f ca="1">SUM(E$3:E25)</f>
        <v>1163</v>
      </c>
      <c r="AP120"/>
      <c r="AQ120"/>
      <c r="AR120"/>
      <c r="AS120"/>
      <c r="AT120"/>
      <c r="AU120"/>
    </row>
    <row r="121" spans="1:47" ht="16.5" x14ac:dyDescent="0.3">
      <c r="A121" s="25">
        <f t="shared" si="40"/>
        <v>24</v>
      </c>
      <c r="B121" s="25">
        <f ca="1">SUM(B$3:B26)</f>
        <v>1324</v>
      </c>
      <c r="C121" s="25">
        <f ca="1">SUM(C$3:C26)</f>
        <v>660</v>
      </c>
      <c r="D121" s="25">
        <f ca="1">SUM(D$3:D26)</f>
        <v>777</v>
      </c>
      <c r="E121" s="25">
        <f ca="1">SUM(E$3:E26)</f>
        <v>1183</v>
      </c>
      <c r="AP121"/>
      <c r="AQ121"/>
      <c r="AR121"/>
      <c r="AS121"/>
      <c r="AT121"/>
      <c r="AU121"/>
    </row>
    <row r="122" spans="1:47" ht="16.5" x14ac:dyDescent="0.3">
      <c r="A122" s="25">
        <f t="shared" si="40"/>
        <v>25</v>
      </c>
      <c r="B122" s="25">
        <f ca="1">SUM(B$3:B27)</f>
        <v>1345</v>
      </c>
      <c r="C122" s="25">
        <f ca="1">SUM(C$3:C27)</f>
        <v>697</v>
      </c>
      <c r="D122" s="25">
        <f ca="1">SUM(D$3:D27)</f>
        <v>798</v>
      </c>
      <c r="E122" s="25">
        <f ca="1">SUM(E$3:E27)</f>
        <v>1214</v>
      </c>
      <c r="AP122"/>
      <c r="AQ122"/>
      <c r="AR122"/>
      <c r="AS122"/>
      <c r="AT122"/>
      <c r="AU122"/>
    </row>
    <row r="123" spans="1:47" ht="16.5" x14ac:dyDescent="0.3">
      <c r="A123" s="25">
        <f t="shared" si="40"/>
        <v>26</v>
      </c>
      <c r="B123" s="25">
        <f ca="1">SUM(B$3:B28)</f>
        <v>1413</v>
      </c>
      <c r="C123" s="25">
        <f ca="1">SUM(C$3:C28)</f>
        <v>734</v>
      </c>
      <c r="D123" s="25">
        <f ca="1">SUM(D$3:D28)</f>
        <v>840</v>
      </c>
      <c r="E123" s="25">
        <f ca="1">SUM(E$3:E28)</f>
        <v>1310</v>
      </c>
      <c r="AP123"/>
      <c r="AQ123"/>
      <c r="AR123"/>
      <c r="AS123"/>
      <c r="AT123"/>
      <c r="AU123"/>
    </row>
    <row r="124" spans="1:47" ht="16.5" x14ac:dyDescent="0.3">
      <c r="A124" s="25">
        <f t="shared" si="40"/>
        <v>27</v>
      </c>
      <c r="B124" s="25">
        <f ca="1">SUM(B$3:B29)</f>
        <v>1455</v>
      </c>
      <c r="C124" s="25">
        <f ca="1">SUM(C$3:C29)</f>
        <v>771</v>
      </c>
      <c r="D124" s="25">
        <f ca="1">SUM(D$3:D29)</f>
        <v>887</v>
      </c>
      <c r="E124" s="25">
        <f ca="1">SUM(E$3:E29)</f>
        <v>1356</v>
      </c>
      <c r="AP124"/>
      <c r="AQ124"/>
      <c r="AR124"/>
      <c r="AS124"/>
      <c r="AT124"/>
      <c r="AU124"/>
    </row>
    <row r="125" spans="1:47" ht="16.5" x14ac:dyDescent="0.3">
      <c r="A125" s="25">
        <f t="shared" si="40"/>
        <v>28</v>
      </c>
      <c r="B125" s="25">
        <f ca="1">SUM(B$3:B30)</f>
        <v>1492</v>
      </c>
      <c r="C125" s="25">
        <f ca="1">SUM(C$3:C30)</f>
        <v>809</v>
      </c>
      <c r="D125" s="25">
        <f ca="1">SUM(D$3:D30)</f>
        <v>911</v>
      </c>
      <c r="E125" s="25">
        <f ca="1">SUM(E$3:E30)</f>
        <v>1393</v>
      </c>
      <c r="AP125"/>
      <c r="AQ125"/>
      <c r="AR125"/>
      <c r="AS125"/>
      <c r="AT125"/>
      <c r="AU125"/>
    </row>
    <row r="126" spans="1:47" ht="16.5" x14ac:dyDescent="0.3">
      <c r="A126" s="25">
        <f t="shared" si="40"/>
        <v>29</v>
      </c>
      <c r="B126" s="25">
        <f ca="1">SUM(B$3:B31)</f>
        <v>1551</v>
      </c>
      <c r="C126" s="25">
        <f ca="1">SUM(C$3:C31)</f>
        <v>848</v>
      </c>
      <c r="D126" s="25">
        <f ca="1">SUM(D$3:D31)</f>
        <v>944</v>
      </c>
      <c r="E126" s="25">
        <f ca="1">SUM(E$3:E31)</f>
        <v>1431</v>
      </c>
      <c r="AP126"/>
      <c r="AQ126"/>
      <c r="AR126"/>
      <c r="AS126"/>
      <c r="AT126"/>
      <c r="AU126"/>
    </row>
    <row r="127" spans="1:47" ht="16.5" x14ac:dyDescent="0.3">
      <c r="A127" s="25">
        <f t="shared" si="40"/>
        <v>30</v>
      </c>
      <c r="B127" s="25">
        <f ca="1">SUM(B$3:B32)</f>
        <v>1575</v>
      </c>
      <c r="C127" s="25">
        <f ca="1">SUM(C$3:C32)</f>
        <v>887</v>
      </c>
      <c r="D127" s="25">
        <f ca="1">SUM(D$3:D32)</f>
        <v>990</v>
      </c>
      <c r="E127" s="25">
        <f ca="1">SUM(E$3:E32)</f>
        <v>1482</v>
      </c>
      <c r="AP127"/>
      <c r="AQ127"/>
      <c r="AR127"/>
      <c r="AS127"/>
      <c r="AT127"/>
      <c r="AU127"/>
    </row>
    <row r="128" spans="1:47" ht="16.5" x14ac:dyDescent="0.3">
      <c r="A128" s="25">
        <f t="shared" si="40"/>
        <v>31</v>
      </c>
      <c r="B128" s="25">
        <f ca="1">SUM(B$3:B33)</f>
        <v>1611</v>
      </c>
      <c r="C128" s="25">
        <f ca="1">SUM(C$3:C33)</f>
        <v>927</v>
      </c>
      <c r="D128" s="25">
        <f ca="1">SUM(D$3:D33)</f>
        <v>1048</v>
      </c>
      <c r="E128" s="25">
        <f ca="1">SUM(E$3:E33)</f>
        <v>1550</v>
      </c>
      <c r="AP128"/>
      <c r="AQ128"/>
      <c r="AR128"/>
      <c r="AS128"/>
      <c r="AT128"/>
      <c r="AU128"/>
    </row>
    <row r="129" spans="1:47" ht="16.5" x14ac:dyDescent="0.3">
      <c r="A129" s="25">
        <f t="shared" si="40"/>
        <v>32</v>
      </c>
      <c r="B129" s="25">
        <f ca="1">SUM(B$3:B34)</f>
        <v>1666</v>
      </c>
      <c r="C129" s="25">
        <f ca="1">SUM(C$3:C34)</f>
        <v>967</v>
      </c>
      <c r="D129" s="25">
        <f ca="1">SUM(D$3:D34)</f>
        <v>1088</v>
      </c>
      <c r="E129" s="25">
        <f ca="1">SUM(E$3:E34)</f>
        <v>1572</v>
      </c>
      <c r="AP129"/>
      <c r="AQ129"/>
      <c r="AR129"/>
      <c r="AS129"/>
      <c r="AT129"/>
      <c r="AU129"/>
    </row>
    <row r="130" spans="1:47" ht="16.5" x14ac:dyDescent="0.3">
      <c r="A130" s="25">
        <f t="shared" si="40"/>
        <v>33</v>
      </c>
      <c r="B130" s="25">
        <f ca="1">SUM(B$3:B35)</f>
        <v>1693</v>
      </c>
      <c r="C130" s="25">
        <f ca="1">SUM(C$3:C35)</f>
        <v>1008</v>
      </c>
      <c r="D130" s="25">
        <f ca="1">SUM(D$3:D35)</f>
        <v>1130</v>
      </c>
      <c r="E130" s="25">
        <f ca="1">SUM(E$3:E35)</f>
        <v>1599</v>
      </c>
      <c r="AP130"/>
      <c r="AQ130"/>
      <c r="AR130"/>
      <c r="AS130"/>
      <c r="AT130"/>
      <c r="AU130"/>
    </row>
    <row r="131" spans="1:47" ht="16.5" x14ac:dyDescent="0.3">
      <c r="A131" s="25">
        <f t="shared" si="40"/>
        <v>34</v>
      </c>
      <c r="B131" s="25">
        <f ca="1">SUM(B$3:B36)</f>
        <v>1724</v>
      </c>
      <c r="C131" s="25">
        <f ca="1">SUM(C$3:C36)</f>
        <v>1049</v>
      </c>
      <c r="D131" s="25">
        <f ca="1">SUM(D$3:D36)</f>
        <v>1186</v>
      </c>
      <c r="E131" s="25">
        <f ca="1">SUM(E$3:E36)</f>
        <v>1654</v>
      </c>
      <c r="AP131"/>
      <c r="AQ131"/>
      <c r="AR131"/>
      <c r="AS131"/>
      <c r="AT131"/>
      <c r="AU131"/>
    </row>
    <row r="132" spans="1:47" ht="16.5" x14ac:dyDescent="0.3">
      <c r="A132" s="25">
        <f t="shared" si="40"/>
        <v>35</v>
      </c>
      <c r="B132" s="25">
        <f ca="1">SUM(B$3:B37)</f>
        <v>1747</v>
      </c>
      <c r="C132" s="25">
        <f ca="1">SUM(C$3:C37)</f>
        <v>1090</v>
      </c>
      <c r="D132" s="25">
        <f ca="1">SUM(D$3:D37)</f>
        <v>1253</v>
      </c>
      <c r="E132" s="25">
        <f ca="1">SUM(E$3:E37)</f>
        <v>1706</v>
      </c>
      <c r="AP132"/>
      <c r="AQ132"/>
      <c r="AR132"/>
      <c r="AS132"/>
      <c r="AT132"/>
      <c r="AU132"/>
    </row>
    <row r="133" spans="1:47" ht="16.5" x14ac:dyDescent="0.3">
      <c r="A133" s="25">
        <f t="shared" si="40"/>
        <v>36</v>
      </c>
      <c r="B133" s="25">
        <f ca="1">SUM(B$3:B38)</f>
        <v>1788</v>
      </c>
      <c r="C133" s="25">
        <f ca="1">SUM(C$3:C38)</f>
        <v>1131</v>
      </c>
      <c r="D133" s="25">
        <f ca="1">SUM(D$3:D38)</f>
        <v>1280</v>
      </c>
      <c r="E133" s="25">
        <f ca="1">SUM(E$3:E38)</f>
        <v>1745</v>
      </c>
      <c r="AP133"/>
      <c r="AQ133"/>
      <c r="AR133"/>
      <c r="AS133"/>
      <c r="AT133"/>
      <c r="AU133"/>
    </row>
    <row r="134" spans="1:47" ht="16.5" x14ac:dyDescent="0.3">
      <c r="A134" s="25">
        <f t="shared" si="40"/>
        <v>37</v>
      </c>
      <c r="B134" s="25">
        <f ca="1">SUM(B$3:B39)</f>
        <v>1834</v>
      </c>
      <c r="C134" s="25">
        <f ca="1">SUM(C$3:C39)</f>
        <v>1173</v>
      </c>
      <c r="D134" s="25">
        <f ca="1">SUM(D$3:D39)</f>
        <v>1314</v>
      </c>
      <c r="E134" s="25">
        <f ca="1">SUM(E$3:E39)</f>
        <v>1769</v>
      </c>
      <c r="AP134"/>
      <c r="AQ134"/>
      <c r="AR134"/>
      <c r="AS134"/>
      <c r="AT134"/>
      <c r="AU134"/>
    </row>
    <row r="135" spans="1:47" ht="16.5" x14ac:dyDescent="0.3">
      <c r="A135" s="25">
        <f t="shared" si="40"/>
        <v>38</v>
      </c>
      <c r="B135" s="25">
        <f ca="1">SUM(B$3:B40)</f>
        <v>1873</v>
      </c>
      <c r="C135" s="25">
        <f ca="1">SUM(C$3:C40)</f>
        <v>1215</v>
      </c>
      <c r="D135" s="25">
        <f ca="1">SUM(D$3:D40)</f>
        <v>1356</v>
      </c>
      <c r="E135" s="25">
        <f ca="1">SUM(E$3:E40)</f>
        <v>1818</v>
      </c>
      <c r="AP135"/>
      <c r="AQ135"/>
      <c r="AR135"/>
      <c r="AS135"/>
      <c r="AT135"/>
      <c r="AU135"/>
    </row>
    <row r="136" spans="1:47" ht="16.5" x14ac:dyDescent="0.3">
      <c r="A136" s="25">
        <f t="shared" si="40"/>
        <v>39</v>
      </c>
      <c r="B136" s="25">
        <f ca="1">SUM(B$3:B41)</f>
        <v>1919</v>
      </c>
      <c r="C136" s="25">
        <f ca="1">SUM(C$3:C41)</f>
        <v>1257</v>
      </c>
      <c r="D136" s="25">
        <f ca="1">SUM(D$3:D41)</f>
        <v>1404</v>
      </c>
      <c r="E136" s="25">
        <f ca="1">SUM(E$3:E41)</f>
        <v>1864</v>
      </c>
      <c r="AP136"/>
      <c r="AQ136"/>
      <c r="AR136"/>
      <c r="AS136"/>
      <c r="AT136"/>
      <c r="AU136"/>
    </row>
    <row r="137" spans="1:47" ht="16.5" x14ac:dyDescent="0.3">
      <c r="A137" s="25">
        <f t="shared" si="40"/>
        <v>40</v>
      </c>
      <c r="B137" s="25">
        <f ca="1">SUM(B$3:B42)</f>
        <v>1976</v>
      </c>
      <c r="C137" s="25">
        <f ca="1">SUM(C$3:C42)</f>
        <v>1299</v>
      </c>
      <c r="D137" s="25">
        <f ca="1">SUM(D$3:D42)</f>
        <v>1442</v>
      </c>
      <c r="E137" s="25">
        <f ca="1">SUM(E$3:E42)</f>
        <v>1905</v>
      </c>
      <c r="AP137"/>
      <c r="AQ137"/>
      <c r="AR137"/>
      <c r="AS137"/>
      <c r="AT137"/>
      <c r="AU137"/>
    </row>
    <row r="138" spans="1:47" ht="16.5" x14ac:dyDescent="0.3">
      <c r="A138" s="25">
        <f t="shared" si="40"/>
        <v>41</v>
      </c>
      <c r="B138" s="25">
        <f ca="1">SUM(B$3:B43)</f>
        <v>1998</v>
      </c>
      <c r="C138" s="25">
        <f ca="1">SUM(C$3:C43)</f>
        <v>1341</v>
      </c>
      <c r="D138" s="25">
        <f ca="1">SUM(D$3:D43)</f>
        <v>1471</v>
      </c>
      <c r="E138" s="25">
        <f ca="1">SUM(E$3:E43)</f>
        <v>1947</v>
      </c>
      <c r="AP138"/>
      <c r="AQ138"/>
      <c r="AR138"/>
      <c r="AS138"/>
      <c r="AT138"/>
      <c r="AU138"/>
    </row>
    <row r="139" spans="1:47" ht="16.5" x14ac:dyDescent="0.3">
      <c r="A139" s="25">
        <f t="shared" si="40"/>
        <v>42</v>
      </c>
      <c r="B139" s="25">
        <f ca="1">SUM(B$3:B44)</f>
        <v>2042</v>
      </c>
      <c r="C139" s="25">
        <f ca="1">SUM(C$3:C44)</f>
        <v>1383</v>
      </c>
      <c r="D139" s="25">
        <f ca="1">SUM(D$3:D44)</f>
        <v>1530</v>
      </c>
      <c r="E139" s="25">
        <f ca="1">SUM(E$3:E44)</f>
        <v>2006</v>
      </c>
      <c r="AP139"/>
      <c r="AQ139"/>
      <c r="AR139"/>
      <c r="AS139"/>
      <c r="AT139"/>
      <c r="AU139"/>
    </row>
    <row r="140" spans="1:47" ht="16.5" x14ac:dyDescent="0.3">
      <c r="A140" s="25">
        <f t="shared" si="40"/>
        <v>43</v>
      </c>
      <c r="B140" s="25">
        <f ca="1">SUM(B$3:B45)</f>
        <v>2075</v>
      </c>
      <c r="C140" s="25">
        <f ca="1">SUM(C$3:C45)</f>
        <v>1426</v>
      </c>
      <c r="D140" s="25">
        <f ca="1">SUM(D$3:D45)</f>
        <v>1602</v>
      </c>
      <c r="E140" s="25">
        <f ca="1">SUM(E$3:E45)</f>
        <v>2067</v>
      </c>
      <c r="AP140"/>
      <c r="AQ140"/>
      <c r="AR140"/>
      <c r="AS140"/>
      <c r="AT140"/>
      <c r="AU140"/>
    </row>
    <row r="141" spans="1:47" ht="16.5" x14ac:dyDescent="0.3">
      <c r="A141" s="25">
        <f t="shared" si="40"/>
        <v>44</v>
      </c>
      <c r="B141" s="25">
        <f ca="1">SUM(B$3:B46)</f>
        <v>2116</v>
      </c>
      <c r="C141" s="25">
        <f ca="1">SUM(C$3:C46)</f>
        <v>1470</v>
      </c>
      <c r="D141" s="25">
        <f ca="1">SUM(D$3:D46)</f>
        <v>1639</v>
      </c>
      <c r="E141" s="25">
        <f ca="1">SUM(E$3:E46)</f>
        <v>2100</v>
      </c>
      <c r="AP141"/>
      <c r="AQ141"/>
      <c r="AR141"/>
      <c r="AS141"/>
      <c r="AT141"/>
      <c r="AU141"/>
    </row>
    <row r="142" spans="1:47" ht="16.5" x14ac:dyDescent="0.3">
      <c r="A142" s="25">
        <f t="shared" si="40"/>
        <v>45</v>
      </c>
      <c r="B142" s="25">
        <f ca="1">SUM(B$3:B47)</f>
        <v>2160</v>
      </c>
      <c r="C142" s="25">
        <f ca="1">SUM(C$3:C47)</f>
        <v>1514</v>
      </c>
      <c r="D142" s="25">
        <f ca="1">SUM(D$3:D47)</f>
        <v>1680</v>
      </c>
      <c r="E142" s="25">
        <f ca="1">SUM(E$3:E47)</f>
        <v>2133</v>
      </c>
      <c r="AP142"/>
      <c r="AQ142"/>
      <c r="AR142"/>
      <c r="AS142"/>
      <c r="AT142"/>
      <c r="AU142"/>
    </row>
    <row r="143" spans="1:47" ht="16.5" x14ac:dyDescent="0.3">
      <c r="A143" s="25">
        <f t="shared" si="40"/>
        <v>46</v>
      </c>
      <c r="B143" s="25">
        <f ca="1">SUM(B$3:B48)</f>
        <v>2208</v>
      </c>
      <c r="C143" s="25">
        <f ca="1">SUM(C$3:C48)</f>
        <v>1560</v>
      </c>
      <c r="D143" s="25">
        <f ca="1">SUM(D$3:D48)</f>
        <v>1731</v>
      </c>
      <c r="E143" s="25">
        <f ca="1">SUM(E$3:E48)</f>
        <v>2205</v>
      </c>
      <c r="AP143"/>
      <c r="AQ143"/>
      <c r="AR143"/>
      <c r="AS143"/>
      <c r="AT143"/>
      <c r="AU143"/>
    </row>
    <row r="144" spans="1:47" ht="16.5" x14ac:dyDescent="0.3">
      <c r="A144" s="25">
        <f t="shared" si="40"/>
        <v>47</v>
      </c>
      <c r="B144" s="25">
        <f ca="1">SUM(B$3:B49)</f>
        <v>2264</v>
      </c>
      <c r="C144" s="25">
        <f ca="1">SUM(C$3:C49)</f>
        <v>1606</v>
      </c>
      <c r="D144" s="25">
        <f ca="1">SUM(D$3:D49)</f>
        <v>1801</v>
      </c>
      <c r="E144" s="25">
        <f ca="1">SUM(E$3:E49)</f>
        <v>2251</v>
      </c>
      <c r="AP144"/>
      <c r="AQ144"/>
      <c r="AR144"/>
      <c r="AS144"/>
      <c r="AT144"/>
      <c r="AU144"/>
    </row>
    <row r="145" spans="1:47" ht="16.5" x14ac:dyDescent="0.3">
      <c r="A145" s="25">
        <f t="shared" si="40"/>
        <v>48</v>
      </c>
      <c r="B145" s="25">
        <f ca="1">SUM(B$3:B50)</f>
        <v>2288</v>
      </c>
      <c r="C145" s="25">
        <f ca="1">SUM(C$3:C50)</f>
        <v>1652</v>
      </c>
      <c r="D145" s="25">
        <f ca="1">SUM(D$3:D50)</f>
        <v>1837</v>
      </c>
      <c r="E145" s="25">
        <f ca="1">SUM(E$3:E50)</f>
        <v>2272</v>
      </c>
      <c r="AP145"/>
      <c r="AQ145"/>
      <c r="AR145"/>
      <c r="AS145"/>
      <c r="AT145"/>
      <c r="AU145"/>
    </row>
    <row r="146" spans="1:47" ht="16.5" x14ac:dyDescent="0.3">
      <c r="A146" s="25">
        <f t="shared" si="40"/>
        <v>49</v>
      </c>
      <c r="B146" s="25">
        <f ca="1">SUM(B$3:B51)</f>
        <v>2308</v>
      </c>
      <c r="C146" s="25">
        <f ca="1">SUM(C$3:C51)</f>
        <v>1698</v>
      </c>
      <c r="D146" s="25">
        <f ca="1">SUM(D$3:D51)</f>
        <v>1877</v>
      </c>
      <c r="E146" s="25">
        <f ca="1">SUM(E$3:E51)</f>
        <v>2296</v>
      </c>
      <c r="AP146"/>
      <c r="AQ146"/>
      <c r="AR146"/>
      <c r="AS146"/>
      <c r="AT146"/>
      <c r="AU146"/>
    </row>
    <row r="147" spans="1:47" ht="16.5" x14ac:dyDescent="0.3">
      <c r="A147" s="25">
        <f t="shared" si="40"/>
        <v>50</v>
      </c>
      <c r="B147" s="25">
        <f ca="1">SUM(B$3:B52)</f>
        <v>2357</v>
      </c>
      <c r="C147" s="25">
        <f ca="1">SUM(C$3:C52)</f>
        <v>1745</v>
      </c>
      <c r="D147" s="25">
        <f ca="1">SUM(D$3:D52)</f>
        <v>1925</v>
      </c>
      <c r="E147" s="25">
        <f ca="1">SUM(E$3:E52)</f>
        <v>2345</v>
      </c>
      <c r="AP147"/>
      <c r="AQ147"/>
      <c r="AR147"/>
      <c r="AS147"/>
      <c r="AT147"/>
      <c r="AU147"/>
    </row>
    <row r="148" spans="1:47" ht="16.5" x14ac:dyDescent="0.3">
      <c r="A148" s="25">
        <f t="shared" si="40"/>
        <v>51</v>
      </c>
      <c r="B148" s="25">
        <f ca="1">SUM(B$3:B53)</f>
        <v>2397</v>
      </c>
      <c r="C148" s="25">
        <f ca="1">SUM(C$3:C53)</f>
        <v>1793</v>
      </c>
      <c r="D148" s="25">
        <f ca="1">SUM(D$3:D53)</f>
        <v>1986</v>
      </c>
      <c r="E148" s="25">
        <f ca="1">SUM(E$3:E53)</f>
        <v>2393</v>
      </c>
      <c r="AP148"/>
      <c r="AQ148"/>
      <c r="AR148"/>
      <c r="AS148"/>
      <c r="AT148"/>
      <c r="AU148"/>
    </row>
    <row r="149" spans="1:47" ht="16.5" x14ac:dyDescent="0.3">
      <c r="A149" s="25">
        <f t="shared" si="40"/>
        <v>52</v>
      </c>
      <c r="B149" s="25">
        <f ca="1">SUM(B$3:B54)</f>
        <v>2439</v>
      </c>
      <c r="C149" s="25">
        <f ca="1">SUM(C$3:C54)</f>
        <v>1841</v>
      </c>
      <c r="D149" s="25">
        <f ca="1">SUM(D$3:D54)</f>
        <v>2037</v>
      </c>
      <c r="E149" s="25">
        <f ca="1">SUM(E$3:E54)</f>
        <v>2420</v>
      </c>
      <c r="AP149"/>
      <c r="AQ149"/>
      <c r="AR149"/>
      <c r="AS149"/>
      <c r="AT149"/>
      <c r="AU149"/>
    </row>
    <row r="150" spans="1:47" ht="16.5" x14ac:dyDescent="0.3">
      <c r="A150" s="25">
        <f t="shared" si="40"/>
        <v>53</v>
      </c>
      <c r="B150" s="25">
        <f ca="1">SUM(B$3:B55)</f>
        <v>2497</v>
      </c>
      <c r="C150" s="25">
        <f ca="1">SUM(C$3:C55)</f>
        <v>1890</v>
      </c>
      <c r="D150" s="25">
        <f ca="1">SUM(D$3:D55)</f>
        <v>2083</v>
      </c>
      <c r="E150" s="25">
        <f ca="1">SUM(E$3:E55)</f>
        <v>2460</v>
      </c>
      <c r="AP150"/>
      <c r="AQ150"/>
      <c r="AR150"/>
      <c r="AS150"/>
      <c r="AT150"/>
      <c r="AU150"/>
    </row>
    <row r="151" spans="1:47" ht="16.5" x14ac:dyDescent="0.3">
      <c r="A151" s="25">
        <f t="shared" si="40"/>
        <v>54</v>
      </c>
      <c r="B151" s="25">
        <f ca="1">SUM(B$3:B56)</f>
        <v>2535</v>
      </c>
      <c r="C151" s="25">
        <f ca="1">SUM(C$3:C56)</f>
        <v>1939</v>
      </c>
      <c r="D151" s="25">
        <f ca="1">SUM(D$3:D56)</f>
        <v>2135</v>
      </c>
      <c r="E151" s="25">
        <f ca="1">SUM(E$3:E56)</f>
        <v>2519</v>
      </c>
      <c r="AP151"/>
      <c r="AQ151"/>
      <c r="AR151"/>
      <c r="AS151"/>
      <c r="AT151"/>
      <c r="AU151"/>
    </row>
    <row r="152" spans="1:47" ht="16.5" x14ac:dyDescent="0.3">
      <c r="A152" s="25">
        <f t="shared" si="40"/>
        <v>55</v>
      </c>
      <c r="B152" s="25">
        <f ca="1">SUM(B$3:B57)</f>
        <v>2595</v>
      </c>
      <c r="C152" s="25">
        <f ca="1">SUM(C$3:C57)</f>
        <v>1990</v>
      </c>
      <c r="D152" s="25">
        <f ca="1">SUM(D$3:D57)</f>
        <v>2211</v>
      </c>
      <c r="E152" s="25">
        <f ca="1">SUM(E$3:E57)</f>
        <v>2563</v>
      </c>
      <c r="AP152"/>
      <c r="AQ152"/>
      <c r="AR152"/>
      <c r="AS152"/>
      <c r="AT152"/>
      <c r="AU152"/>
    </row>
    <row r="153" spans="1:47" ht="16.5" x14ac:dyDescent="0.3">
      <c r="A153" s="25">
        <f t="shared" si="40"/>
        <v>56</v>
      </c>
      <c r="B153" s="25">
        <f ca="1">SUM(B$3:B58)</f>
        <v>2635</v>
      </c>
      <c r="C153" s="25">
        <f ca="1">SUM(C$3:C58)</f>
        <v>2041</v>
      </c>
      <c r="D153" s="25">
        <f ca="1">SUM(D$3:D58)</f>
        <v>2255</v>
      </c>
      <c r="E153" s="25">
        <f ca="1">SUM(E$3:E58)</f>
        <v>2605</v>
      </c>
      <c r="AP153"/>
      <c r="AQ153"/>
      <c r="AR153"/>
      <c r="AS153"/>
      <c r="AT153"/>
      <c r="AU153"/>
    </row>
    <row r="154" spans="1:47" ht="16.5" x14ac:dyDescent="0.3">
      <c r="A154" s="25">
        <f t="shared" si="40"/>
        <v>57</v>
      </c>
      <c r="B154" s="25">
        <f ca="1">SUM(B$3:B59)</f>
        <v>2666</v>
      </c>
      <c r="C154" s="25">
        <f ca="1">SUM(C$3:C59)</f>
        <v>2092</v>
      </c>
      <c r="D154" s="25">
        <f ca="1">SUM(D$3:D59)</f>
        <v>2299</v>
      </c>
      <c r="E154" s="25">
        <f ca="1">SUM(E$3:E59)</f>
        <v>2639</v>
      </c>
      <c r="AP154"/>
      <c r="AQ154"/>
      <c r="AR154"/>
      <c r="AS154"/>
      <c r="AT154"/>
      <c r="AU154"/>
    </row>
    <row r="155" spans="1:47" ht="16.5" x14ac:dyDescent="0.3">
      <c r="A155" s="25">
        <f t="shared" si="40"/>
        <v>58</v>
      </c>
      <c r="B155" s="25">
        <f ca="1">SUM(B$3:B60)</f>
        <v>2703</v>
      </c>
      <c r="C155" s="25">
        <f ca="1">SUM(C$3:C60)</f>
        <v>2143</v>
      </c>
      <c r="D155" s="25">
        <f ca="1">SUM(D$3:D60)</f>
        <v>2341</v>
      </c>
      <c r="E155" s="25">
        <f ca="1">SUM(E$3:E60)</f>
        <v>2700</v>
      </c>
      <c r="AP155"/>
      <c r="AQ155"/>
      <c r="AR155"/>
      <c r="AS155"/>
      <c r="AT155"/>
      <c r="AU155"/>
    </row>
    <row r="156" spans="1:47" ht="16.5" x14ac:dyDescent="0.3">
      <c r="A156" s="25">
        <f t="shared" si="40"/>
        <v>59</v>
      </c>
      <c r="B156" s="25">
        <f ca="1">SUM(B$3:B61)</f>
        <v>2752</v>
      </c>
      <c r="C156" s="25">
        <f ca="1">SUM(C$3:C61)</f>
        <v>2195</v>
      </c>
      <c r="D156" s="25">
        <f ca="1">SUM(D$3:D61)</f>
        <v>2418</v>
      </c>
      <c r="E156" s="25">
        <f ca="1">SUM(E$3:E61)</f>
        <v>2751</v>
      </c>
      <c r="AP156"/>
      <c r="AQ156"/>
      <c r="AR156"/>
      <c r="AS156"/>
      <c r="AT156"/>
      <c r="AU156"/>
    </row>
    <row r="157" spans="1:47" ht="16.5" x14ac:dyDescent="0.3">
      <c r="A157" s="25">
        <f t="shared" si="40"/>
        <v>60</v>
      </c>
      <c r="B157" s="25">
        <f ca="1">SUM(B$3:B62)</f>
        <v>2794</v>
      </c>
      <c r="C157" s="25">
        <f ca="1">SUM(C$3:C62)</f>
        <v>2247</v>
      </c>
      <c r="D157" s="25">
        <f ca="1">SUM(D$3:D62)</f>
        <v>2457</v>
      </c>
      <c r="E157" s="25">
        <f ca="1">SUM(E$3:E62)</f>
        <v>2792</v>
      </c>
      <c r="AP157"/>
      <c r="AQ157"/>
      <c r="AR157"/>
      <c r="AS157"/>
      <c r="AT157"/>
      <c r="AU157"/>
    </row>
    <row r="158" spans="1:47" ht="16.5" x14ac:dyDescent="0.3">
      <c r="A158" s="25">
        <f t="shared" si="40"/>
        <v>61</v>
      </c>
      <c r="B158" s="25">
        <f ca="1">SUM(B$3:B63)</f>
        <v>2826</v>
      </c>
      <c r="C158" s="25">
        <f ca="1">SUM(C$3:C63)</f>
        <v>2302</v>
      </c>
      <c r="D158" s="25">
        <f ca="1">SUM(D$3:D63)</f>
        <v>2506</v>
      </c>
      <c r="E158" s="25">
        <f ca="1">SUM(E$3:E63)</f>
        <v>2821</v>
      </c>
      <c r="AP158"/>
      <c r="AQ158"/>
      <c r="AR158"/>
      <c r="AS158"/>
      <c r="AT158"/>
      <c r="AU158"/>
    </row>
    <row r="159" spans="1:47" ht="16.5" x14ac:dyDescent="0.3">
      <c r="A159" s="25">
        <f t="shared" si="40"/>
        <v>62</v>
      </c>
      <c r="B159" s="25">
        <f ca="1">SUM(B$3:B64)</f>
        <v>2855</v>
      </c>
      <c r="C159" s="25">
        <f ca="1">SUM(C$3:C64)</f>
        <v>2358</v>
      </c>
      <c r="D159" s="25">
        <f ca="1">SUM(D$3:D64)</f>
        <v>2567</v>
      </c>
      <c r="E159" s="25">
        <f ca="1">SUM(E$3:E64)</f>
        <v>2879</v>
      </c>
      <c r="AP159"/>
      <c r="AQ159"/>
      <c r="AR159"/>
      <c r="AS159"/>
      <c r="AT159"/>
      <c r="AU159"/>
    </row>
    <row r="160" spans="1:47" ht="16.5" x14ac:dyDescent="0.3">
      <c r="A160" s="25">
        <f t="shared" si="40"/>
        <v>63</v>
      </c>
      <c r="B160" s="25">
        <f ca="1">SUM(B$3:B65)</f>
        <v>2906</v>
      </c>
      <c r="C160" s="25">
        <f ca="1">SUM(C$3:C65)</f>
        <v>2415</v>
      </c>
      <c r="D160" s="25">
        <f ca="1">SUM(D$3:D65)</f>
        <v>2635</v>
      </c>
      <c r="E160" s="25">
        <f ca="1">SUM(E$3:E65)</f>
        <v>2946</v>
      </c>
      <c r="AP160"/>
      <c r="AQ160"/>
      <c r="AR160"/>
      <c r="AS160"/>
      <c r="AT160"/>
      <c r="AU160"/>
    </row>
    <row r="161" spans="1:47" ht="16.5" x14ac:dyDescent="0.3">
      <c r="A161" s="25">
        <f t="shared" si="40"/>
        <v>64</v>
      </c>
      <c r="B161" s="25">
        <f ca="1">SUM(B$3:B66)</f>
        <v>2973</v>
      </c>
      <c r="C161" s="25">
        <f ca="1">SUM(C$3:C66)</f>
        <v>2473</v>
      </c>
      <c r="D161" s="25">
        <f ca="1">SUM(D$3:D66)</f>
        <v>2674</v>
      </c>
      <c r="E161" s="25">
        <f ca="1">SUM(E$3:E66)</f>
        <v>2975</v>
      </c>
      <c r="AP161"/>
      <c r="AQ161"/>
      <c r="AR161"/>
      <c r="AS161"/>
      <c r="AT161"/>
      <c r="AU161"/>
    </row>
    <row r="162" spans="1:47" ht="16.5" x14ac:dyDescent="0.3">
      <c r="A162" s="25">
        <f t="shared" si="40"/>
        <v>65</v>
      </c>
      <c r="B162" s="25">
        <f ca="1">SUM(B$3:B67)</f>
        <v>3012</v>
      </c>
      <c r="C162" s="25">
        <f ca="1">SUM(C$3:C67)</f>
        <v>2531</v>
      </c>
      <c r="D162" s="25">
        <f ca="1">SUM(D$3:D67)</f>
        <v>2716</v>
      </c>
      <c r="E162" s="25">
        <f ca="1">SUM(E$3:E67)</f>
        <v>3017</v>
      </c>
      <c r="AP162"/>
      <c r="AQ162"/>
      <c r="AR162"/>
      <c r="AS162"/>
      <c r="AT162"/>
      <c r="AU162"/>
    </row>
    <row r="163" spans="1:47" ht="16.5" x14ac:dyDescent="0.3">
      <c r="A163" s="25">
        <f t="shared" ref="A163:A181" si="41">A68</f>
        <v>66</v>
      </c>
      <c r="B163" s="25">
        <f ca="1">SUM(B$3:B68)</f>
        <v>3039</v>
      </c>
      <c r="C163" s="25">
        <f ca="1">SUM(C$3:C68)</f>
        <v>2590</v>
      </c>
      <c r="D163" s="25">
        <f ca="1">SUM(D$3:D68)</f>
        <v>2781</v>
      </c>
      <c r="E163" s="25">
        <f ca="1">SUM(E$3:E68)</f>
        <v>3065</v>
      </c>
      <c r="AP163"/>
      <c r="AQ163"/>
      <c r="AR163"/>
      <c r="AS163"/>
      <c r="AT163"/>
      <c r="AU163"/>
    </row>
    <row r="164" spans="1:47" ht="16.5" x14ac:dyDescent="0.3">
      <c r="A164" s="25">
        <f t="shared" si="41"/>
        <v>67</v>
      </c>
      <c r="B164" s="25">
        <f ca="1">SUM(B$3:B69)</f>
        <v>3074</v>
      </c>
      <c r="C164" s="25">
        <f ca="1">SUM(C$3:C69)</f>
        <v>2649</v>
      </c>
      <c r="D164" s="25">
        <f ca="1">SUM(D$3:D69)</f>
        <v>2852</v>
      </c>
      <c r="E164" s="25">
        <f ca="1">SUM(E$3:E69)</f>
        <v>3116</v>
      </c>
      <c r="AP164"/>
      <c r="AQ164"/>
      <c r="AR164"/>
      <c r="AS164"/>
      <c r="AT164"/>
      <c r="AU164"/>
    </row>
    <row r="165" spans="1:47" ht="16.5" x14ac:dyDescent="0.3">
      <c r="A165" s="25">
        <f t="shared" si="41"/>
        <v>68</v>
      </c>
      <c r="B165" s="25">
        <f ca="1">SUM(B$3:B70)</f>
        <v>3120</v>
      </c>
      <c r="C165" s="25">
        <f ca="1">SUM(C$3:C70)</f>
        <v>2709</v>
      </c>
      <c r="D165" s="25">
        <f ca="1">SUM(D$3:D70)</f>
        <v>2903</v>
      </c>
      <c r="E165" s="25">
        <f ca="1">SUM(E$3:E70)</f>
        <v>3153</v>
      </c>
      <c r="AP165"/>
      <c r="AQ165"/>
      <c r="AR165"/>
      <c r="AS165"/>
      <c r="AT165"/>
      <c r="AU165"/>
    </row>
    <row r="166" spans="1:47" ht="16.5" x14ac:dyDescent="0.3">
      <c r="A166" s="25">
        <f t="shared" si="41"/>
        <v>69</v>
      </c>
      <c r="B166" s="25">
        <f ca="1">SUM(B$3:B71)</f>
        <v>3171</v>
      </c>
      <c r="C166" s="25">
        <f ca="1">SUM(C$3:C71)</f>
        <v>2770</v>
      </c>
      <c r="D166" s="25">
        <f ca="1">SUM(D$3:D71)</f>
        <v>2962</v>
      </c>
      <c r="E166" s="25">
        <f ca="1">SUM(E$3:E71)</f>
        <v>3195</v>
      </c>
      <c r="AP166"/>
      <c r="AQ166"/>
      <c r="AR166"/>
      <c r="AS166"/>
      <c r="AT166"/>
      <c r="AU166"/>
    </row>
    <row r="167" spans="1:47" ht="16.5" x14ac:dyDescent="0.3">
      <c r="A167" s="25">
        <f t="shared" si="41"/>
        <v>70</v>
      </c>
      <c r="B167" s="25">
        <f ca="1">SUM(B$3:B72)</f>
        <v>3218</v>
      </c>
      <c r="C167" s="25">
        <f ca="1">SUM(C$3:C72)</f>
        <v>2831</v>
      </c>
      <c r="D167" s="25">
        <f ca="1">SUM(D$3:D72)</f>
        <v>3013</v>
      </c>
      <c r="E167" s="25">
        <f ca="1">SUM(E$3:E72)</f>
        <v>3241</v>
      </c>
      <c r="AP167"/>
      <c r="AQ167"/>
      <c r="AR167"/>
      <c r="AS167"/>
      <c r="AT167"/>
      <c r="AU167"/>
    </row>
    <row r="168" spans="1:47" ht="16.5" x14ac:dyDescent="0.3">
      <c r="A168" s="25">
        <f t="shared" si="41"/>
        <v>71</v>
      </c>
      <c r="B168" s="25">
        <f ca="1">SUM(B$3:B73)</f>
        <v>3279</v>
      </c>
      <c r="C168" s="25">
        <f ca="1">SUM(C$3:C73)</f>
        <v>2892</v>
      </c>
      <c r="D168" s="25">
        <f ca="1">SUM(D$3:D73)</f>
        <v>3081</v>
      </c>
      <c r="E168" s="25">
        <f ca="1">SUM(E$3:E73)</f>
        <v>3285</v>
      </c>
      <c r="AP168"/>
      <c r="AQ168"/>
      <c r="AR168"/>
      <c r="AS168"/>
      <c r="AT168"/>
      <c r="AU168"/>
    </row>
    <row r="169" spans="1:47" ht="16.5" x14ac:dyDescent="0.3">
      <c r="A169" s="25">
        <f t="shared" si="41"/>
        <v>72</v>
      </c>
      <c r="B169" s="25">
        <f ca="1">SUM(B$3:B74)</f>
        <v>3351</v>
      </c>
      <c r="C169" s="25">
        <f ca="1">SUM(C$3:C74)</f>
        <v>2957</v>
      </c>
      <c r="D169" s="25">
        <f ca="1">SUM(D$3:D74)</f>
        <v>3118</v>
      </c>
      <c r="E169" s="25">
        <f ca="1">SUM(E$3:E74)</f>
        <v>3322</v>
      </c>
      <c r="AP169"/>
      <c r="AQ169"/>
      <c r="AR169"/>
      <c r="AS169"/>
      <c r="AT169"/>
      <c r="AU169"/>
    </row>
    <row r="170" spans="1:47" ht="16.5" x14ac:dyDescent="0.3">
      <c r="A170" s="25">
        <f t="shared" si="41"/>
        <v>73</v>
      </c>
      <c r="B170" s="25">
        <f ca="1">SUM(B$3:B75)</f>
        <v>3399</v>
      </c>
      <c r="C170" s="25">
        <f ca="1">SUM(C$3:C75)</f>
        <v>3024</v>
      </c>
      <c r="D170" s="25">
        <f ca="1">SUM(D$3:D75)</f>
        <v>3178</v>
      </c>
      <c r="E170" s="25">
        <f ca="1">SUM(E$3:E75)</f>
        <v>3364</v>
      </c>
      <c r="AP170"/>
      <c r="AQ170"/>
      <c r="AR170"/>
      <c r="AS170"/>
      <c r="AT170"/>
      <c r="AU170"/>
    </row>
    <row r="171" spans="1:47" ht="16.5" x14ac:dyDescent="0.3">
      <c r="A171" s="25">
        <f t="shared" si="41"/>
        <v>74</v>
      </c>
      <c r="B171" s="25">
        <f ca="1">SUM(B$3:B76)</f>
        <v>3457</v>
      </c>
      <c r="C171" s="25">
        <f ca="1">SUM(C$3:C76)</f>
        <v>3092</v>
      </c>
      <c r="D171" s="25">
        <f ca="1">SUM(D$3:D76)</f>
        <v>3235</v>
      </c>
      <c r="E171" s="25">
        <f ca="1">SUM(E$3:E76)</f>
        <v>3416</v>
      </c>
      <c r="AP171"/>
      <c r="AQ171"/>
      <c r="AR171"/>
      <c r="AS171"/>
      <c r="AT171"/>
      <c r="AU171"/>
    </row>
    <row r="172" spans="1:47" ht="16.5" x14ac:dyDescent="0.3">
      <c r="A172" s="25">
        <f t="shared" si="41"/>
        <v>75</v>
      </c>
      <c r="B172" s="25">
        <f ca="1">SUM(B$3:B77)</f>
        <v>3499</v>
      </c>
      <c r="C172" s="25">
        <f ca="1">SUM(C$3:C77)</f>
        <v>3160</v>
      </c>
      <c r="D172" s="25">
        <f ca="1">SUM(D$3:D77)</f>
        <v>3326</v>
      </c>
      <c r="E172" s="25">
        <f ca="1">SUM(E$3:E77)</f>
        <v>3467</v>
      </c>
      <c r="AP172"/>
      <c r="AQ172"/>
      <c r="AR172"/>
      <c r="AS172"/>
      <c r="AT172"/>
      <c r="AU172"/>
    </row>
    <row r="173" spans="1:47" ht="16.5" x14ac:dyDescent="0.3">
      <c r="A173" s="25">
        <f t="shared" si="41"/>
        <v>76</v>
      </c>
      <c r="B173" s="25">
        <f ca="1">SUM(B$3:B78)</f>
        <v>3576</v>
      </c>
      <c r="C173" s="25">
        <f ca="1">SUM(C$3:C78)</f>
        <v>3230</v>
      </c>
      <c r="D173" s="25">
        <f ca="1">SUM(D$3:D78)</f>
        <v>3369</v>
      </c>
      <c r="E173" s="25">
        <f ca="1">SUM(E$3:E78)</f>
        <v>3506</v>
      </c>
      <c r="AP173"/>
      <c r="AQ173"/>
      <c r="AR173"/>
      <c r="AS173"/>
      <c r="AT173"/>
      <c r="AU173"/>
    </row>
    <row r="174" spans="1:47" ht="16.5" x14ac:dyDescent="0.3">
      <c r="A174" s="25">
        <f t="shared" si="41"/>
        <v>77</v>
      </c>
      <c r="B174" s="25">
        <f ca="1">SUM(B$3:B79)</f>
        <v>3619</v>
      </c>
      <c r="C174" s="25">
        <f ca="1">SUM(C$3:C79)</f>
        <v>3301</v>
      </c>
      <c r="D174" s="25">
        <f ca="1">SUM(D$3:D79)</f>
        <v>3430</v>
      </c>
      <c r="E174" s="25">
        <f ca="1">SUM(E$3:E79)</f>
        <v>3527</v>
      </c>
      <c r="AP174"/>
      <c r="AQ174"/>
      <c r="AR174"/>
      <c r="AS174"/>
      <c r="AT174"/>
      <c r="AU174"/>
    </row>
    <row r="175" spans="1:47" ht="16.5" x14ac:dyDescent="0.3">
      <c r="A175" s="25">
        <f t="shared" si="41"/>
        <v>78</v>
      </c>
      <c r="B175" s="25">
        <f ca="1">SUM(B$3:B80)</f>
        <v>3652</v>
      </c>
      <c r="C175" s="25">
        <f ca="1">SUM(C$3:C80)</f>
        <v>3373</v>
      </c>
      <c r="D175" s="25">
        <f ca="1">SUM(D$3:D80)</f>
        <v>3488</v>
      </c>
      <c r="E175" s="25">
        <f ca="1">SUM(E$3:E80)</f>
        <v>3598</v>
      </c>
      <c r="AP175"/>
      <c r="AQ175"/>
      <c r="AR175"/>
      <c r="AS175"/>
      <c r="AT175"/>
      <c r="AU175"/>
    </row>
    <row r="176" spans="1:47" ht="16.5" x14ac:dyDescent="0.3">
      <c r="A176" s="25">
        <f t="shared" si="41"/>
        <v>79</v>
      </c>
      <c r="B176" s="25">
        <f ca="1">SUM(B$3:B81)</f>
        <v>3676</v>
      </c>
      <c r="C176" s="25">
        <f ca="1">SUM(C$3:C81)</f>
        <v>3449</v>
      </c>
      <c r="D176" s="25">
        <f ca="1">SUM(D$3:D81)</f>
        <v>3584</v>
      </c>
      <c r="E176" s="25">
        <f ca="1">SUM(E$3:E81)</f>
        <v>3689</v>
      </c>
      <c r="AP176"/>
      <c r="AQ176"/>
      <c r="AR176"/>
      <c r="AS176"/>
      <c r="AT176"/>
      <c r="AU176"/>
    </row>
    <row r="177" spans="1:47" ht="16.5" x14ac:dyDescent="0.3">
      <c r="A177" s="25">
        <f t="shared" si="41"/>
        <v>80</v>
      </c>
      <c r="B177" s="25">
        <f ca="1">SUM(B$3:B82)</f>
        <v>3717</v>
      </c>
      <c r="C177" s="25">
        <f ca="1">SUM(C$3:C82)</f>
        <v>3526</v>
      </c>
      <c r="D177" s="25">
        <f ca="1">SUM(D$3:D82)</f>
        <v>3626</v>
      </c>
      <c r="E177" s="25">
        <f ca="1">SUM(E$3:E82)</f>
        <v>3720</v>
      </c>
      <c r="AP177"/>
      <c r="AQ177"/>
      <c r="AR177"/>
      <c r="AS177"/>
      <c r="AT177"/>
      <c r="AU177"/>
    </row>
    <row r="178" spans="1:47" ht="16.5" x14ac:dyDescent="0.3">
      <c r="A178" s="25">
        <f t="shared" si="41"/>
        <v>81</v>
      </c>
      <c r="B178" s="25">
        <f ca="1">SUM(B$3:B83)</f>
        <v>3769</v>
      </c>
      <c r="C178" s="25">
        <f ca="1">SUM(C$3:C83)</f>
        <v>3605</v>
      </c>
      <c r="D178" s="25">
        <f ca="1">SUM(D$3:D83)</f>
        <v>3672</v>
      </c>
      <c r="E178" s="25">
        <f ca="1">SUM(E$3:E83)</f>
        <v>3744</v>
      </c>
      <c r="AP178"/>
      <c r="AQ178"/>
      <c r="AR178"/>
      <c r="AS178"/>
      <c r="AT178"/>
      <c r="AU178"/>
    </row>
    <row r="179" spans="1:47" ht="16.5" x14ac:dyDescent="0.3">
      <c r="A179" s="25">
        <f t="shared" si="41"/>
        <v>82</v>
      </c>
      <c r="B179" s="25">
        <f ca="1">SUM(B$3:B84)</f>
        <v>3811</v>
      </c>
      <c r="C179" s="25">
        <f ca="1">SUM(C$3:C84)</f>
        <v>3695</v>
      </c>
      <c r="D179" s="25">
        <f ca="1">SUM(D$3:D84)</f>
        <v>3751</v>
      </c>
      <c r="E179" s="25">
        <f ca="1">SUM(E$3:E84)</f>
        <v>3802</v>
      </c>
      <c r="AP179"/>
      <c r="AQ179"/>
      <c r="AR179"/>
      <c r="AS179"/>
      <c r="AT179"/>
      <c r="AU179"/>
    </row>
    <row r="180" spans="1:47" ht="16.5" x14ac:dyDescent="0.3">
      <c r="A180" s="25">
        <f t="shared" si="41"/>
        <v>83</v>
      </c>
      <c r="B180" s="25">
        <f ca="1">SUM(B$3:B85)</f>
        <v>3845</v>
      </c>
      <c r="C180" s="25">
        <f ca="1">SUM(C$3:C85)</f>
        <v>3786</v>
      </c>
      <c r="D180" s="25">
        <f ca="1">SUM(D$3:D85)</f>
        <v>3841</v>
      </c>
      <c r="E180" s="25">
        <f ca="1">SUM(E$3:E85)</f>
        <v>3859</v>
      </c>
      <c r="AP180"/>
      <c r="AQ180"/>
      <c r="AR180"/>
      <c r="AS180"/>
      <c r="AT180"/>
      <c r="AU180"/>
    </row>
    <row r="181" spans="1:47" ht="16.5" x14ac:dyDescent="0.3">
      <c r="A181" s="25">
        <f t="shared" si="41"/>
        <v>84</v>
      </c>
      <c r="B181" s="25">
        <f ca="1">SUM(B$3:B86)</f>
        <v>3882</v>
      </c>
      <c r="C181" s="25">
        <f ca="1">SUM(C$3:C86)</f>
        <v>3882</v>
      </c>
      <c r="D181" s="25">
        <f ca="1">SUM(D$3:D86)</f>
        <v>3882</v>
      </c>
      <c r="E181" s="25">
        <f ca="1">SUM(E$3:E86)</f>
        <v>3882</v>
      </c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1E88-CD99-4A5D-B4EF-8E15D186DC71}">
  <dimension ref="A1:BK307"/>
  <sheetViews>
    <sheetView zoomScale="96" zoomScaleNormal="96" workbookViewId="0">
      <selection activeCell="P20" sqref="P20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  <c r="AN1" s="36" t="s">
        <v>17</v>
      </c>
      <c r="AO1" s="36"/>
      <c r="AP1" s="36"/>
      <c r="AQ1" s="37">
        <v>25</v>
      </c>
      <c r="AR1" s="37"/>
      <c r="AS1" s="37">
        <v>5</v>
      </c>
      <c r="AT1" s="37"/>
      <c r="AU1" s="37"/>
      <c r="AW1" s="37"/>
      <c r="AX1" s="26"/>
    </row>
    <row r="2" spans="1:5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ca="1">G2&amp;" - "&amp;H2</f>
        <v>16 - 24</v>
      </c>
      <c r="G2" s="90">
        <f ca="1">Y4</f>
        <v>16</v>
      </c>
      <c r="H2" s="44">
        <f t="shared" ref="H2:H14" ca="1" si="0">G2+$Y$3</f>
        <v>24</v>
      </c>
      <c r="I2" s="76">
        <f ca="1">COUNTIF($B$3:$B$86, "&lt;"&amp;H2)</f>
        <v>1</v>
      </c>
      <c r="J2" s="45">
        <f ca="1">I2</f>
        <v>1</v>
      </c>
      <c r="K2" s="46">
        <f t="shared" ref="K2:K14" ca="1" si="1">J2/$J$15</f>
        <v>3.5714285714285712E-2</v>
      </c>
      <c r="L2" s="47">
        <f t="shared" ref="L2:L14" ca="1" si="2">I2/$J$15</f>
        <v>3.5714285714285712E-2</v>
      </c>
      <c r="N2" s="89" t="s">
        <v>11</v>
      </c>
      <c r="O2" s="88">
        <f ca="1">AVERAGE($B$3:$B$86)</f>
        <v>44.071428571428569</v>
      </c>
      <c r="P2" s="88">
        <f t="shared" ref="P2:Q2" ca="1" si="3">AVERAGE($B$3:$B$86)</f>
        <v>44.071428571428569</v>
      </c>
      <c r="Q2" s="88">
        <f t="shared" ca="1" si="3"/>
        <v>44.071428571428569</v>
      </c>
      <c r="R2" s="88">
        <f ca="1">AVERAGE($D$3:$D$86)</f>
        <v>44.071428571428569</v>
      </c>
      <c r="V2" s="34" t="s">
        <v>43</v>
      </c>
      <c r="Y2" s="34">
        <f ca="1">ROUND(O6/10,0)</f>
        <v>8</v>
      </c>
      <c r="AN2" s="37"/>
      <c r="AO2" s="37" t="s">
        <v>48</v>
      </c>
      <c r="AP2" s="37" t="s">
        <v>49</v>
      </c>
      <c r="AQ2" s="26" t="s">
        <v>19</v>
      </c>
      <c r="AR2" s="26" t="s">
        <v>59</v>
      </c>
      <c r="AS2" s="41" t="s">
        <v>57</v>
      </c>
      <c r="AT2" s="26" t="s">
        <v>51</v>
      </c>
      <c r="AU2" s="39" t="s">
        <v>52</v>
      </c>
      <c r="AV2" s="40" t="s">
        <v>18</v>
      </c>
      <c r="AW2" s="34" t="s">
        <v>54</v>
      </c>
    </row>
    <row r="3" spans="1:55" ht="17.25" thickBot="1" x14ac:dyDescent="0.35">
      <c r="A3" s="6">
        <v>1</v>
      </c>
      <c r="B3" s="48">
        <f ca="1">AU3</f>
        <v>25</v>
      </c>
      <c r="C3" s="49">
        <f ca="1">AV3</f>
        <v>23</v>
      </c>
      <c r="D3" s="50">
        <f ca="1">AS3</f>
        <v>23</v>
      </c>
      <c r="E3" s="81">
        <f ca="1">AW3</f>
        <v>25</v>
      </c>
      <c r="F3" s="52" t="str">
        <f t="shared" ref="F3:F14" ca="1" si="4">G3&amp;" - "&amp;H3</f>
        <v>24 - 32</v>
      </c>
      <c r="G3" s="53">
        <f ca="1">H2</f>
        <v>24</v>
      </c>
      <c r="H3" s="54">
        <f t="shared" ca="1" si="0"/>
        <v>32</v>
      </c>
      <c r="I3" s="76">
        <f t="shared" ref="I3:I14" ca="1" si="5">COUNTIF($B$3:$B$86, "&lt;"&amp;H3)</f>
        <v>6</v>
      </c>
      <c r="J3" s="83">
        <f ca="1">I3-I2</f>
        <v>5</v>
      </c>
      <c r="K3" s="69">
        <f t="shared" ca="1" si="1"/>
        <v>0.17857142857142858</v>
      </c>
      <c r="L3" s="56">
        <f t="shared" ca="1" si="2"/>
        <v>0.21428571428571427</v>
      </c>
      <c r="N3" s="71" t="s">
        <v>40</v>
      </c>
      <c r="O3" s="74">
        <f ca="1">MEDIAN(B$3:B$86)</f>
        <v>40.5</v>
      </c>
      <c r="P3" s="74">
        <f t="shared" ref="P3:R3" ca="1" si="6">MEDIAN(C$3:C$86)</f>
        <v>40.5</v>
      </c>
      <c r="Q3" s="74">
        <f t="shared" ca="1" si="6"/>
        <v>40.5</v>
      </c>
      <c r="R3" s="74">
        <f t="shared" ca="1" si="6"/>
        <v>40.5</v>
      </c>
      <c r="V3" s="34" t="s">
        <v>44</v>
      </c>
      <c r="Y3" s="34">
        <f ca="1">ROUND(Y2,-LEN(Y2)+1)</f>
        <v>8</v>
      </c>
      <c r="AN3" s="37">
        <v>1</v>
      </c>
      <c r="AO3" s="37">
        <f ca="1">ABS(_xlfn.NORM.INV(RAND(),$AQ$1,$AS$1))</f>
        <v>35.700130240099639</v>
      </c>
      <c r="AP3" s="37">
        <f ca="1">SMALL($AO$3:$AO$30,ROWS(AO$3:AO3))</f>
        <v>13.051332426199158</v>
      </c>
      <c r="AQ3" s="57">
        <f ca="1">AR3+RAND()</f>
        <v>1.7083262155316392</v>
      </c>
      <c r="AR3" s="57">
        <v>1</v>
      </c>
      <c r="AS3" s="26">
        <f ca="1">ROUNDUP(AP3*AQ3,0)</f>
        <v>23</v>
      </c>
      <c r="AT3" s="26">
        <f ca="1">RAND()</f>
        <v>0.45937662187620687</v>
      </c>
      <c r="AU3" s="26">
        <f ca="1">INDEX($AS$3:$AS$30,MATCH(SMALL($AT$3:$AT$30,ROWS(AT$3:AT3)),$AT$3:$AT$30,0))</f>
        <v>25</v>
      </c>
      <c r="AV3" s="26">
        <f ca="1">SMALL($AS$3:$AS$30,ROWS(AV$3:AV3))</f>
        <v>23</v>
      </c>
      <c r="AW3" s="34">
        <f ca="1">VLOOKUP(SMALL($BB$3:$BB$16,AX3),$BB$3:$BC$30,2,0)</f>
        <v>25</v>
      </c>
      <c r="AX3" s="34">
        <v>1</v>
      </c>
      <c r="BA3" s="34">
        <v>1</v>
      </c>
      <c r="BB3" s="34">
        <f ca="1">RAND()</f>
        <v>0.38248970890888967</v>
      </c>
      <c r="BC3" s="34">
        <f ca="1">AV3</f>
        <v>23</v>
      </c>
    </row>
    <row r="4" spans="1:55" ht="17.25" thickBot="1" x14ac:dyDescent="0.35">
      <c r="A4" s="6">
        <v>2</v>
      </c>
      <c r="B4" s="48">
        <f t="shared" ref="B4:C30" ca="1" si="7">AU4</f>
        <v>25</v>
      </c>
      <c r="C4" s="49">
        <f t="shared" ca="1" si="7"/>
        <v>25</v>
      </c>
      <c r="D4" s="50">
        <f t="shared" ref="D4:D30" ca="1" si="8">AS4</f>
        <v>33</v>
      </c>
      <c r="E4" s="81">
        <f t="shared" ref="E4:E30" ca="1" si="9">AW4</f>
        <v>41</v>
      </c>
      <c r="F4" s="52" t="str">
        <f t="shared" ca="1" si="4"/>
        <v>32 - 40</v>
      </c>
      <c r="G4" s="53">
        <f t="shared" ref="G4:G13" ca="1" si="10">H3</f>
        <v>32</v>
      </c>
      <c r="H4" s="54">
        <f t="shared" ca="1" si="0"/>
        <v>40</v>
      </c>
      <c r="I4" s="76">
        <f t="shared" ca="1" si="5"/>
        <v>11</v>
      </c>
      <c r="J4" s="83">
        <f t="shared" ref="J4:J14" ca="1" si="11">I4-I3</f>
        <v>5</v>
      </c>
      <c r="K4" s="69">
        <f t="shared" ca="1" si="1"/>
        <v>0.17857142857142858</v>
      </c>
      <c r="L4" s="56">
        <f t="shared" ca="1" si="2"/>
        <v>0.39285714285714285</v>
      </c>
      <c r="N4" s="87" t="s">
        <v>12</v>
      </c>
      <c r="O4" s="86">
        <f ca="1">MAX(B$3:B$86)</f>
        <v>100</v>
      </c>
      <c r="P4" s="86">
        <f t="shared" ref="P4:R4" ca="1" si="12">MAX(C$3:C$86)</f>
        <v>100</v>
      </c>
      <c r="Q4" s="86">
        <f t="shared" ca="1" si="12"/>
        <v>100</v>
      </c>
      <c r="R4" s="86">
        <f t="shared" ca="1" si="12"/>
        <v>100</v>
      </c>
      <c r="V4" s="34" t="s">
        <v>45</v>
      </c>
      <c r="Y4" s="34">
        <f ca="1">Y3*INT(O5/Y3)</f>
        <v>16</v>
      </c>
      <c r="AN4" s="37">
        <v>2</v>
      </c>
      <c r="AO4" s="37">
        <f t="shared" ref="AO4:AO30" ca="1" si="13">ABS(_xlfn.NORM.INV(RAND(),$AQ$1,$AS$1))</f>
        <v>23.121457598490771</v>
      </c>
      <c r="AP4" s="37">
        <f ca="1">SMALL($AO$3:$AO$30,ROWS(AO$3:AO4))</f>
        <v>14.412341882665583</v>
      </c>
      <c r="AQ4" s="57">
        <f t="shared" ref="AQ4:AQ30" ca="1" si="14">AR4+RAND()</f>
        <v>2.2795575912086696</v>
      </c>
      <c r="AR4" s="57">
        <v>1.5</v>
      </c>
      <c r="AS4" s="26">
        <f t="shared" ref="AS4:AS30" ca="1" si="15">ROUNDUP(AP4*AQ4,0)</f>
        <v>33</v>
      </c>
      <c r="AT4" s="26">
        <f t="shared" ref="AT4:AT30" ca="1" si="16">RAND()</f>
        <v>0.35223427972959609</v>
      </c>
      <c r="AU4" s="26">
        <f ca="1">INDEX($AS$3:$AS$30,MATCH(SMALL($AT$3:$AT$30,ROWS(AT$3:AT4)),$AT$3:$AT$30,0))</f>
        <v>25</v>
      </c>
      <c r="AV4" s="26">
        <f ca="1">SMALL($AS$3:$AS$30,ROWS(AV$3:AV4))</f>
        <v>25</v>
      </c>
      <c r="AW4" s="34">
        <f ca="1">VLOOKUP(SMALL($BB$17:$BB$30,AX4),$BB$17:$BC$30,2,0)</f>
        <v>41</v>
      </c>
      <c r="AX4" s="34">
        <v>1</v>
      </c>
      <c r="BA4" s="34">
        <v>2</v>
      </c>
      <c r="BB4" s="34">
        <f t="shared" ref="BB4:BB30" ca="1" si="17">RAND()</f>
        <v>0.63241158471180292</v>
      </c>
      <c r="BC4" s="34">
        <f t="shared" ref="BC4:BC30" ca="1" si="18">AV4</f>
        <v>25</v>
      </c>
    </row>
    <row r="5" spans="1:55" ht="17.25" thickBot="1" x14ac:dyDescent="0.35">
      <c r="A5" s="6">
        <v>3</v>
      </c>
      <c r="B5" s="48">
        <f t="shared" ca="1" si="7"/>
        <v>41</v>
      </c>
      <c r="C5" s="49">
        <f t="shared" ca="1" si="7"/>
        <v>25</v>
      </c>
      <c r="D5" s="50">
        <f t="shared" ca="1" si="8"/>
        <v>41</v>
      </c>
      <c r="E5" s="81">
        <f t="shared" ca="1" si="9"/>
        <v>51</v>
      </c>
      <c r="F5" s="52" t="str">
        <f t="shared" ca="1" si="4"/>
        <v>40 - 48</v>
      </c>
      <c r="G5" s="53">
        <f t="shared" ca="1" si="10"/>
        <v>40</v>
      </c>
      <c r="H5" s="54">
        <f t="shared" ca="1" si="0"/>
        <v>48</v>
      </c>
      <c r="I5" s="76">
        <f t="shared" ca="1" si="5"/>
        <v>19</v>
      </c>
      <c r="J5" s="83">
        <f t="shared" ca="1" si="11"/>
        <v>8</v>
      </c>
      <c r="K5" s="69">
        <f t="shared" ca="1" si="1"/>
        <v>0.2857142857142857</v>
      </c>
      <c r="L5" s="56">
        <f t="shared" ca="1" si="2"/>
        <v>0.6785714285714286</v>
      </c>
      <c r="N5" s="87" t="s">
        <v>13</v>
      </c>
      <c r="O5" s="86">
        <f ca="1">MIN(B$3:B$84)</f>
        <v>23</v>
      </c>
      <c r="P5" s="86">
        <f t="shared" ref="P5:R5" ca="1" si="19">MIN(C$3:C$84)</f>
        <v>23</v>
      </c>
      <c r="Q5" s="86">
        <f t="shared" ca="1" si="19"/>
        <v>23</v>
      </c>
      <c r="R5" s="86">
        <f t="shared" ca="1" si="19"/>
        <v>23</v>
      </c>
      <c r="V5" s="34" t="s">
        <v>42</v>
      </c>
      <c r="Y5" s="34">
        <f ca="1">ROUNDUP(O4/Y3,0)</f>
        <v>13</v>
      </c>
      <c r="AN5" s="37">
        <v>3</v>
      </c>
      <c r="AO5" s="37">
        <f t="shared" ca="1" si="13"/>
        <v>20.37723303749469</v>
      </c>
      <c r="AP5" s="37">
        <f ca="1">SMALL($AO$3:$AO$30,ROWS(AO$3:AO5))</f>
        <v>17.35854287668954</v>
      </c>
      <c r="AQ5" s="57">
        <f t="shared" ca="1" si="14"/>
        <v>2.3410999091190527</v>
      </c>
      <c r="AR5" s="57">
        <v>2</v>
      </c>
      <c r="AS5" s="26">
        <f t="shared" ca="1" si="15"/>
        <v>41</v>
      </c>
      <c r="AT5" s="26">
        <f t="shared" ca="1" si="16"/>
        <v>0.86174459522420188</v>
      </c>
      <c r="AU5" s="26">
        <f ca="1">INDEX($AS$3:$AS$30,MATCH(SMALL($AT$3:$AT$30,ROWS(AT$3:AT5)),$AT$3:$AT$30,0))</f>
        <v>41</v>
      </c>
      <c r="AV5" s="26">
        <f ca="1">SMALL($AS$3:$AS$30,ROWS(AV$3:AV5))</f>
        <v>25</v>
      </c>
      <c r="AW5" s="34">
        <f ca="1">VLOOKUP(SMALL($BB$17:$BB$30,AX5),$BB$17:$BC$30,2,0)</f>
        <v>51</v>
      </c>
      <c r="AX5" s="34">
        <v>2</v>
      </c>
      <c r="BA5" s="34">
        <v>3</v>
      </c>
      <c r="BB5" s="34">
        <f t="shared" ca="1" si="17"/>
        <v>6.4231226774290606E-3</v>
      </c>
      <c r="BC5" s="34">
        <f t="shared" ca="1" si="18"/>
        <v>25</v>
      </c>
    </row>
    <row r="6" spans="1:55" ht="17.25" thickBot="1" x14ac:dyDescent="0.35">
      <c r="A6" s="6">
        <v>4</v>
      </c>
      <c r="B6" s="48">
        <f t="shared" ca="1" si="7"/>
        <v>51</v>
      </c>
      <c r="C6" s="49">
        <f t="shared" ca="1" si="7"/>
        <v>25</v>
      </c>
      <c r="D6" s="50">
        <f t="shared" ca="1" si="8"/>
        <v>25</v>
      </c>
      <c r="E6" s="81">
        <f t="shared" ca="1" si="9"/>
        <v>40</v>
      </c>
      <c r="F6" s="52" t="str">
        <f t="shared" ca="1" si="4"/>
        <v>48 - 56</v>
      </c>
      <c r="G6" s="53">
        <f t="shared" ca="1" si="10"/>
        <v>48</v>
      </c>
      <c r="H6" s="54">
        <f t="shared" ca="1" si="0"/>
        <v>56</v>
      </c>
      <c r="I6" s="76">
        <f t="shared" ca="1" si="5"/>
        <v>23</v>
      </c>
      <c r="J6" s="83">
        <f t="shared" ca="1" si="11"/>
        <v>4</v>
      </c>
      <c r="K6" s="69">
        <f t="shared" ca="1" si="1"/>
        <v>0.14285714285714285</v>
      </c>
      <c r="L6" s="56">
        <f t="shared" ca="1" si="2"/>
        <v>0.8214285714285714</v>
      </c>
      <c r="N6" s="87" t="s">
        <v>4</v>
      </c>
      <c r="O6" s="86">
        <f ca="1">O4-O5</f>
        <v>77</v>
      </c>
      <c r="P6" s="86">
        <f t="shared" ref="P6:R6" ca="1" si="20">P4-P5</f>
        <v>77</v>
      </c>
      <c r="Q6" s="86">
        <f t="shared" ca="1" si="20"/>
        <v>77</v>
      </c>
      <c r="R6" s="86">
        <f t="shared" ca="1" si="20"/>
        <v>77</v>
      </c>
      <c r="V6" s="34" t="s">
        <v>46</v>
      </c>
      <c r="Y6" s="34">
        <f ca="1">Y5*Y3</f>
        <v>104</v>
      </c>
      <c r="AN6" s="37">
        <v>4</v>
      </c>
      <c r="AO6" s="37">
        <f t="shared" ca="1" si="13"/>
        <v>28.139729824925073</v>
      </c>
      <c r="AP6" s="37">
        <f ca="1">SMALL($AO$3:$AO$30,ROWS(AO$3:AO6))</f>
        <v>17.571895940965661</v>
      </c>
      <c r="AQ6" s="57">
        <f t="shared" ca="1" si="14"/>
        <v>1.3764345886889569</v>
      </c>
      <c r="AR6" s="57">
        <v>1</v>
      </c>
      <c r="AS6" s="26">
        <f t="shared" ca="1" si="15"/>
        <v>25</v>
      </c>
      <c r="AT6" s="26">
        <f t="shared" ca="1" si="16"/>
        <v>0.14615802039811099</v>
      </c>
      <c r="AU6" s="26">
        <f ca="1">INDEX($AS$3:$AS$30,MATCH(SMALL($AT$3:$AT$30,ROWS(AT$3:AT6)),$AT$3:$AT$30,0))</f>
        <v>51</v>
      </c>
      <c r="AV6" s="26">
        <f ca="1">SMALL($AS$3:$AS$30,ROWS(AV$3:AV6))</f>
        <v>25</v>
      </c>
      <c r="AW6" s="34">
        <f ca="1">VLOOKUP(SMALL($BB$3:$BB$16,AX6),$BB$3:$BC$30,2,0)</f>
        <v>40</v>
      </c>
      <c r="AX6" s="34">
        <v>2</v>
      </c>
      <c r="BA6" s="34">
        <v>4</v>
      </c>
      <c r="BB6" s="34">
        <f t="shared" ca="1" si="17"/>
        <v>0.66107556306911031</v>
      </c>
      <c r="BC6" s="34">
        <f t="shared" ca="1" si="18"/>
        <v>25</v>
      </c>
    </row>
    <row r="7" spans="1:55" ht="17.25" thickBot="1" x14ac:dyDescent="0.35">
      <c r="A7" s="6">
        <v>5</v>
      </c>
      <c r="B7" s="48">
        <f t="shared" ca="1" si="7"/>
        <v>33</v>
      </c>
      <c r="C7" s="49">
        <f t="shared" ca="1" si="7"/>
        <v>27</v>
      </c>
      <c r="D7" s="50">
        <f t="shared" ca="1" si="8"/>
        <v>25</v>
      </c>
      <c r="E7" s="81">
        <f t="shared" ca="1" si="9"/>
        <v>31</v>
      </c>
      <c r="F7" s="52" t="str">
        <f t="shared" ca="1" si="4"/>
        <v>56 - 64</v>
      </c>
      <c r="G7" s="53">
        <f t="shared" ca="1" si="10"/>
        <v>56</v>
      </c>
      <c r="H7" s="54">
        <f t="shared" ca="1" si="0"/>
        <v>64</v>
      </c>
      <c r="I7" s="76">
        <f t="shared" ca="1" si="5"/>
        <v>24</v>
      </c>
      <c r="J7" s="83">
        <f t="shared" ca="1" si="11"/>
        <v>1</v>
      </c>
      <c r="K7" s="69">
        <f t="shared" ca="1" si="1"/>
        <v>3.5714285714285712E-2</v>
      </c>
      <c r="L7" s="56">
        <f t="shared" ca="1" si="2"/>
        <v>0.8571428571428571</v>
      </c>
      <c r="N7" s="87" t="s">
        <v>14</v>
      </c>
      <c r="O7" s="86">
        <f ca="1">_xlfn.STDEV.S(B$3:B$86)</f>
        <v>16.845547980771858</v>
      </c>
      <c r="P7" s="86">
        <f t="shared" ref="P7:R7" ca="1" si="21">_xlfn.STDEV.S(C$3:C$86)</f>
        <v>16.845547980771858</v>
      </c>
      <c r="Q7" s="86">
        <f t="shared" ca="1" si="21"/>
        <v>16.845547980771858</v>
      </c>
      <c r="R7" s="86">
        <f t="shared" ca="1" si="21"/>
        <v>16.845547980771858</v>
      </c>
      <c r="V7" s="34" t="s">
        <v>47</v>
      </c>
      <c r="Y7" s="34">
        <v>4</v>
      </c>
      <c r="AN7" s="37">
        <v>5</v>
      </c>
      <c r="AO7" s="37">
        <f t="shared" ca="1" si="13"/>
        <v>21.127906222625981</v>
      </c>
      <c r="AP7" s="37">
        <f ca="1">SMALL($AO$3:$AO$30,ROWS(AO$3:AO7))</f>
        <v>17.961016076438938</v>
      </c>
      <c r="AQ7" s="57">
        <f t="shared" ca="1" si="14"/>
        <v>1.3739047384453742</v>
      </c>
      <c r="AR7" s="57">
        <f>AR3</f>
        <v>1</v>
      </c>
      <c r="AS7" s="26">
        <f t="shared" ca="1" si="15"/>
        <v>25</v>
      </c>
      <c r="AT7" s="26">
        <f t="shared" ca="1" si="16"/>
        <v>9.4711139078798801E-2</v>
      </c>
      <c r="AU7" s="26">
        <f ca="1">INDEX($AS$3:$AS$30,MATCH(SMALL($AT$3:$AT$30,ROWS(AT$3:AT7)),$AT$3:$AT$30,0))</f>
        <v>33</v>
      </c>
      <c r="AV7" s="26">
        <f ca="1">SMALL($AS$3:$AS$30,ROWS(AV$3:AV7))</f>
        <v>27</v>
      </c>
      <c r="AW7" s="34">
        <f ca="1">VLOOKUP(SMALL($BB$3:$BB$16,AX7),$BB$3:$BC$30,2,0)</f>
        <v>31</v>
      </c>
      <c r="AX7" s="34">
        <f>2+AX3</f>
        <v>3</v>
      </c>
      <c r="BA7" s="34">
        <v>5</v>
      </c>
      <c r="BB7" s="34">
        <f t="shared" ca="1" si="17"/>
        <v>0.66476819066105786</v>
      </c>
      <c r="BC7" s="34">
        <f t="shared" ca="1" si="18"/>
        <v>27</v>
      </c>
    </row>
    <row r="8" spans="1:55" ht="17.25" thickBot="1" x14ac:dyDescent="0.35">
      <c r="A8" s="6">
        <v>6</v>
      </c>
      <c r="B8" s="48">
        <f t="shared" ca="1" si="7"/>
        <v>100</v>
      </c>
      <c r="C8" s="49">
        <f t="shared" ca="1" si="7"/>
        <v>31</v>
      </c>
      <c r="D8" s="50">
        <f t="shared" ca="1" si="8"/>
        <v>34</v>
      </c>
      <c r="E8" s="81">
        <f t="shared" ca="1" si="9"/>
        <v>60</v>
      </c>
      <c r="F8" s="52" t="str">
        <f t="shared" ca="1" si="4"/>
        <v>64 - 72</v>
      </c>
      <c r="G8" s="53">
        <f t="shared" ca="1" si="10"/>
        <v>64</v>
      </c>
      <c r="H8" s="54">
        <f t="shared" ca="1" si="0"/>
        <v>72</v>
      </c>
      <c r="I8" s="76">
        <f t="shared" ca="1" si="5"/>
        <v>27</v>
      </c>
      <c r="J8" s="83">
        <f t="shared" ca="1" si="11"/>
        <v>3</v>
      </c>
      <c r="K8" s="69">
        <f t="shared" ca="1" si="1"/>
        <v>0.10714285714285714</v>
      </c>
      <c r="L8" s="56">
        <f t="shared" ca="1" si="2"/>
        <v>0.9642857142857143</v>
      </c>
      <c r="N8" s="87" t="s">
        <v>15</v>
      </c>
      <c r="O8" s="86">
        <f ca="1">O7/O2</f>
        <v>0.38223285531735174</v>
      </c>
      <c r="P8" s="86">
        <f t="shared" ref="P8:R8" ca="1" si="22">P7/P2</f>
        <v>0.38223285531735174</v>
      </c>
      <c r="Q8" s="86">
        <f t="shared" ca="1" si="22"/>
        <v>0.38223285531735174</v>
      </c>
      <c r="R8" s="86">
        <f t="shared" ca="1" si="22"/>
        <v>0.38223285531735174</v>
      </c>
      <c r="AN8" s="37">
        <v>6</v>
      </c>
      <c r="AO8" s="37">
        <f t="shared" ca="1" si="13"/>
        <v>30.137741872129716</v>
      </c>
      <c r="AP8" s="37">
        <f ca="1">SMALL($AO$3:$AO$30,ROWS(AO$3:AO8))</f>
        <v>19.273594470092316</v>
      </c>
      <c r="AQ8" s="57">
        <f t="shared" ca="1" si="14"/>
        <v>1.7334513583589783</v>
      </c>
      <c r="AR8" s="57">
        <f t="shared" ref="AR8:AR30" si="23">AR4</f>
        <v>1.5</v>
      </c>
      <c r="AS8" s="26">
        <f t="shared" ca="1" si="15"/>
        <v>34</v>
      </c>
      <c r="AT8" s="26">
        <f t="shared" ca="1" si="16"/>
        <v>0.27221026286339067</v>
      </c>
      <c r="AU8" s="26">
        <f ca="1">INDEX($AS$3:$AS$30,MATCH(SMALL($AT$3:$AT$30,ROWS(AT$3:AT8)),$AT$3:$AT$30,0))</f>
        <v>100</v>
      </c>
      <c r="AV8" s="26">
        <f ca="1">SMALL($AS$3:$AS$30,ROWS(AV$3:AV8))</f>
        <v>31</v>
      </c>
      <c r="AW8" s="34">
        <f ca="1">VLOOKUP(SMALL($BB$17:$BB$30,AX8),$BB$17:$BC$30,2,0)</f>
        <v>60</v>
      </c>
      <c r="AX8" s="34">
        <f>2+AX4</f>
        <v>3</v>
      </c>
      <c r="BA8" s="34">
        <v>6</v>
      </c>
      <c r="BB8" s="34">
        <f t="shared" ca="1" si="17"/>
        <v>0.15369941584844726</v>
      </c>
      <c r="BC8" s="34">
        <f t="shared" ca="1" si="18"/>
        <v>31</v>
      </c>
    </row>
    <row r="9" spans="1:55" ht="17.25" thickBot="1" x14ac:dyDescent="0.35">
      <c r="A9" s="6">
        <v>7</v>
      </c>
      <c r="B9" s="48">
        <f t="shared" ca="1" si="7"/>
        <v>34</v>
      </c>
      <c r="C9" s="49">
        <f t="shared" ca="1" si="7"/>
        <v>33</v>
      </c>
      <c r="D9" s="50">
        <f t="shared" ca="1" si="8"/>
        <v>49</v>
      </c>
      <c r="E9" s="81">
        <f t="shared" ca="1" si="9"/>
        <v>45</v>
      </c>
      <c r="F9" s="52" t="str">
        <f t="shared" ca="1" si="4"/>
        <v>72 - 80</v>
      </c>
      <c r="G9" s="53">
        <f t="shared" ca="1" si="10"/>
        <v>72</v>
      </c>
      <c r="H9" s="54">
        <f t="shared" ca="1" si="0"/>
        <v>80</v>
      </c>
      <c r="I9" s="76">
        <f t="shared" ca="1" si="5"/>
        <v>27</v>
      </c>
      <c r="J9" s="83">
        <f t="shared" ca="1" si="11"/>
        <v>0</v>
      </c>
      <c r="K9" s="69">
        <f t="shared" ca="1" si="1"/>
        <v>0</v>
      </c>
      <c r="L9" s="56">
        <f t="shared" ca="1" si="2"/>
        <v>0.9642857142857143</v>
      </c>
      <c r="N9" s="71" t="s">
        <v>41</v>
      </c>
      <c r="O9" s="72">
        <f ca="1">O2/O3</f>
        <v>1.0881834215167547</v>
      </c>
      <c r="P9" s="72">
        <f t="shared" ref="P9:R9" ca="1" si="24">P2/P3</f>
        <v>1.0881834215167547</v>
      </c>
      <c r="Q9" s="72">
        <f t="shared" ca="1" si="24"/>
        <v>1.0881834215167547</v>
      </c>
      <c r="R9" s="72">
        <f t="shared" ca="1" si="24"/>
        <v>1.0881834215167547</v>
      </c>
      <c r="AN9" s="37">
        <v>8</v>
      </c>
      <c r="AO9" s="37">
        <f t="shared" ca="1" si="13"/>
        <v>35.451464786477629</v>
      </c>
      <c r="AP9" s="37">
        <f ca="1">SMALL($AO$3:$AO$30,ROWS(AO$3:AO9))</f>
        <v>20.129142535331102</v>
      </c>
      <c r="AQ9" s="57">
        <f t="shared" ca="1" si="14"/>
        <v>2.3943005144770924</v>
      </c>
      <c r="AR9" s="57">
        <f t="shared" si="23"/>
        <v>2</v>
      </c>
      <c r="AS9" s="26">
        <f t="shared" ca="1" si="15"/>
        <v>49</v>
      </c>
      <c r="AT9" s="26">
        <f t="shared" ca="1" si="16"/>
        <v>0.60401955624090253</v>
      </c>
      <c r="AU9" s="26">
        <f ca="1">INDEX($AS$3:$AS$30,MATCH(SMALL($AT$3:$AT$30,ROWS(AT$3:AT9)),$AT$3:$AT$30,0))</f>
        <v>34</v>
      </c>
      <c r="AV9" s="26">
        <f ca="1">SMALL($AS$3:$AS$30,ROWS(AV$3:AV9))</f>
        <v>33</v>
      </c>
      <c r="AW9" s="34">
        <f ca="1">VLOOKUP(SMALL($BB$17:$BB$30,AX9),$BB$17:$BC$30,2,0)</f>
        <v>45</v>
      </c>
      <c r="AX9" s="34">
        <f>2+AX5</f>
        <v>4</v>
      </c>
      <c r="BA9" s="34">
        <v>7</v>
      </c>
      <c r="BB9" s="34">
        <f t="shared" ca="1" si="17"/>
        <v>0.96084648424544794</v>
      </c>
      <c r="BC9" s="34">
        <f t="shared" ca="1" si="18"/>
        <v>33</v>
      </c>
    </row>
    <row r="10" spans="1:55" ht="17.25" thickBot="1" x14ac:dyDescent="0.35">
      <c r="A10" s="6">
        <v>8</v>
      </c>
      <c r="B10" s="48">
        <f t="shared" ca="1" si="7"/>
        <v>60</v>
      </c>
      <c r="C10" s="49">
        <f t="shared" ca="1" si="7"/>
        <v>33</v>
      </c>
      <c r="D10" s="50">
        <f t="shared" ca="1" si="8"/>
        <v>38</v>
      </c>
      <c r="E10" s="81">
        <f t="shared" ca="1" si="9"/>
        <v>40</v>
      </c>
      <c r="F10" s="52" t="str">
        <f t="shared" ca="1" si="4"/>
        <v>80 - 88</v>
      </c>
      <c r="G10" s="53">
        <f t="shared" ca="1" si="10"/>
        <v>80</v>
      </c>
      <c r="H10" s="54">
        <f t="shared" ca="1" si="0"/>
        <v>88</v>
      </c>
      <c r="I10" s="76">
        <f t="shared" ca="1" si="5"/>
        <v>27</v>
      </c>
      <c r="J10" s="83">
        <f t="shared" ca="1" si="11"/>
        <v>0</v>
      </c>
      <c r="K10" s="69">
        <f t="shared" ca="1" si="1"/>
        <v>0</v>
      </c>
      <c r="L10" s="56">
        <f t="shared" ca="1" si="2"/>
        <v>0.9642857142857143</v>
      </c>
      <c r="N10" s="85" t="s">
        <v>39</v>
      </c>
      <c r="O10" s="84">
        <f ca="1">O6/O2</f>
        <v>1.7471636952998379</v>
      </c>
      <c r="P10" s="84">
        <f t="shared" ref="P10:R10" ca="1" si="25">P6/P2</f>
        <v>1.7471636952998379</v>
      </c>
      <c r="Q10" s="84">
        <f t="shared" ca="1" si="25"/>
        <v>1.7471636952998379</v>
      </c>
      <c r="R10" s="84">
        <f t="shared" ca="1" si="25"/>
        <v>1.7471636952998379</v>
      </c>
      <c r="AN10" s="37">
        <v>7</v>
      </c>
      <c r="AO10" s="37">
        <f t="shared" ca="1" si="13"/>
        <v>25.702695907074869</v>
      </c>
      <c r="AP10" s="37">
        <f ca="1">SMALL($AO$3:$AO$30,ROWS(AO$3:AO10))</f>
        <v>20.37723303749469</v>
      </c>
      <c r="AQ10" s="57">
        <f t="shared" ca="1" si="14"/>
        <v>1.827785914539912</v>
      </c>
      <c r="AR10" s="57">
        <f t="shared" si="23"/>
        <v>1</v>
      </c>
      <c r="AS10" s="26">
        <f t="shared" ca="1" si="15"/>
        <v>38</v>
      </c>
      <c r="AT10" s="26">
        <f t="shared" ca="1" si="16"/>
        <v>0.73708501522853775</v>
      </c>
      <c r="AU10" s="26">
        <f ca="1">INDEX($AS$3:$AS$30,MATCH(SMALL($AT$3:$AT$30,ROWS(AT$3:AT10)),$AT$3:$AT$30,0))</f>
        <v>60</v>
      </c>
      <c r="AV10" s="26">
        <f ca="1">SMALL($AS$3:$AS$30,ROWS(AV$3:AV10))</f>
        <v>33</v>
      </c>
      <c r="AW10" s="34">
        <f ca="1">VLOOKUP(SMALL($BB$3:$BB$16,AX10),$BB$3:$BC$30,2,0)</f>
        <v>40</v>
      </c>
      <c r="AX10" s="34">
        <f>2+AX6</f>
        <v>4</v>
      </c>
      <c r="BA10" s="34">
        <v>8</v>
      </c>
      <c r="BB10" s="34">
        <f t="shared" ca="1" si="17"/>
        <v>0.30902516272663805</v>
      </c>
      <c r="BC10" s="34">
        <f t="shared" ca="1" si="18"/>
        <v>33</v>
      </c>
    </row>
    <row r="11" spans="1:55" ht="17.25" thickBot="1" x14ac:dyDescent="0.35">
      <c r="A11" s="6">
        <v>9</v>
      </c>
      <c r="B11" s="48">
        <f t="shared" ca="1" si="7"/>
        <v>33</v>
      </c>
      <c r="C11" s="49">
        <f t="shared" ca="1" si="7"/>
        <v>34</v>
      </c>
      <c r="D11" s="50">
        <f t="shared" ca="1" si="8"/>
        <v>41</v>
      </c>
      <c r="E11" s="81">
        <f t="shared" ca="1" si="9"/>
        <v>34</v>
      </c>
      <c r="F11" s="52" t="str">
        <f t="shared" ca="1" si="4"/>
        <v>88 - 96</v>
      </c>
      <c r="G11" s="53">
        <f t="shared" ca="1" si="10"/>
        <v>88</v>
      </c>
      <c r="H11" s="54">
        <f t="shared" ca="1" si="0"/>
        <v>96</v>
      </c>
      <c r="I11" s="76">
        <f t="shared" ca="1" si="5"/>
        <v>27</v>
      </c>
      <c r="J11" s="83">
        <f t="shared" ca="1" si="11"/>
        <v>0</v>
      </c>
      <c r="K11" s="69">
        <f t="shared" ca="1" si="1"/>
        <v>0</v>
      </c>
      <c r="L11" s="56">
        <f t="shared" ca="1" si="2"/>
        <v>0.9642857142857143</v>
      </c>
      <c r="AN11" s="37">
        <v>12</v>
      </c>
      <c r="AO11" s="37">
        <f t="shared" ca="1" si="13"/>
        <v>21.757332085819577</v>
      </c>
      <c r="AP11" s="37">
        <f ca="1">SMALL($AO$3:$AO$30,ROWS(AO$3:AO11))</f>
        <v>20.435873259783133</v>
      </c>
      <c r="AQ11" s="57">
        <f t="shared" ca="1" si="14"/>
        <v>1.9625837220083069</v>
      </c>
      <c r="AR11" s="57">
        <f t="shared" si="23"/>
        <v>1</v>
      </c>
      <c r="AS11" s="26">
        <f t="shared" ca="1" si="15"/>
        <v>41</v>
      </c>
      <c r="AT11" s="26">
        <f t="shared" ca="1" si="16"/>
        <v>0.16214803302131331</v>
      </c>
      <c r="AU11" s="26">
        <f ca="1">INDEX($AS$3:$AS$30,MATCH(SMALL($AT$3:$AT$30,ROWS(AT$3:AT11)),$AT$3:$AT$30,0))</f>
        <v>33</v>
      </c>
      <c r="AV11" s="26">
        <f ca="1">SMALL($AS$3:$AS$30,ROWS(AV$3:AV11))</f>
        <v>34</v>
      </c>
      <c r="AW11" s="34">
        <f ca="1">VLOOKUP(SMALL($BB$3:$BB$16,AX11),$BB$3:$BC$30,2,0)</f>
        <v>34</v>
      </c>
      <c r="AX11" s="34">
        <f t="shared" ref="AX11:AX30" si="26">2+AX7</f>
        <v>5</v>
      </c>
      <c r="BA11" s="34">
        <v>9</v>
      </c>
      <c r="BB11" s="34">
        <f t="shared" ca="1" si="17"/>
        <v>0.25092846241749378</v>
      </c>
      <c r="BC11" s="34">
        <f t="shared" ca="1" si="18"/>
        <v>34</v>
      </c>
    </row>
    <row r="12" spans="1:55" ht="17.25" thickBot="1" x14ac:dyDescent="0.35">
      <c r="A12" s="6">
        <v>10</v>
      </c>
      <c r="B12" s="48">
        <f t="shared" ca="1" si="7"/>
        <v>53</v>
      </c>
      <c r="C12" s="49">
        <f t="shared" ca="1" si="7"/>
        <v>38</v>
      </c>
      <c r="D12" s="50">
        <f t="shared" ca="1" si="8"/>
        <v>40</v>
      </c>
      <c r="E12" s="81">
        <f t="shared" ca="1" si="9"/>
        <v>100</v>
      </c>
      <c r="F12" s="52" t="str">
        <f t="shared" ca="1" si="4"/>
        <v>96 - 104</v>
      </c>
      <c r="G12" s="53">
        <f t="shared" ca="1" si="10"/>
        <v>96</v>
      </c>
      <c r="H12" s="54">
        <f t="shared" ca="1" si="0"/>
        <v>104</v>
      </c>
      <c r="I12" s="76">
        <f t="shared" ca="1" si="5"/>
        <v>28</v>
      </c>
      <c r="J12" s="83">
        <f t="shared" ca="1" si="11"/>
        <v>1</v>
      </c>
      <c r="K12" s="69">
        <f t="shared" ca="1" si="1"/>
        <v>3.5714285714285712E-2</v>
      </c>
      <c r="L12" s="56">
        <f t="shared" ca="1" si="2"/>
        <v>1</v>
      </c>
      <c r="AN12" s="37">
        <v>9</v>
      </c>
      <c r="AO12" s="37">
        <f t="shared" ca="1" si="13"/>
        <v>19.273594470092316</v>
      </c>
      <c r="AP12" s="37">
        <f ca="1">SMALL($AO$3:$AO$30,ROWS(AO$3:AO12))</f>
        <v>21.127906222625981</v>
      </c>
      <c r="AQ12" s="57">
        <f t="shared" ca="1" si="14"/>
        <v>1.8794182714168908</v>
      </c>
      <c r="AR12" s="57">
        <f t="shared" si="23"/>
        <v>1.5</v>
      </c>
      <c r="AS12" s="26">
        <f t="shared" ca="1" si="15"/>
        <v>40</v>
      </c>
      <c r="AT12" s="26">
        <f t="shared" ca="1" si="16"/>
        <v>0.50742525381356574</v>
      </c>
      <c r="AU12" s="26">
        <f ca="1">INDEX($AS$3:$AS$30,MATCH(SMALL($AT$3:$AT$30,ROWS(AT$3:AT12)),$AT$3:$AT$30,0))</f>
        <v>53</v>
      </c>
      <c r="AV12" s="26">
        <f ca="1">SMALL($AS$3:$AS$30,ROWS(AV$3:AV12))</f>
        <v>38</v>
      </c>
      <c r="AW12" s="34">
        <f ca="1">VLOOKUP(SMALL($BB$17:$BB$30,AX12),$BB$17:$BC$30,2,0)</f>
        <v>100</v>
      </c>
      <c r="AX12" s="34">
        <f t="shared" si="26"/>
        <v>5</v>
      </c>
      <c r="BA12" s="34">
        <v>10</v>
      </c>
      <c r="BB12" s="34">
        <f t="shared" ca="1" si="17"/>
        <v>0.33066643309950805</v>
      </c>
      <c r="BC12" s="34">
        <f t="shared" ca="1" si="18"/>
        <v>38</v>
      </c>
    </row>
    <row r="13" spans="1:55" ht="17.25" thickBot="1" x14ac:dyDescent="0.35">
      <c r="A13" s="6">
        <v>11</v>
      </c>
      <c r="B13" s="48">
        <f t="shared" ca="1" si="7"/>
        <v>25</v>
      </c>
      <c r="C13" s="49">
        <f t="shared" ca="1" si="7"/>
        <v>39</v>
      </c>
      <c r="D13" s="50">
        <f t="shared" ca="1" si="8"/>
        <v>53</v>
      </c>
      <c r="E13" s="81">
        <f t="shared" ca="1" si="9"/>
        <v>64</v>
      </c>
      <c r="F13" s="52" t="str">
        <f t="shared" ca="1" si="4"/>
        <v>104 - 112</v>
      </c>
      <c r="G13" s="53">
        <f t="shared" ca="1" si="10"/>
        <v>104</v>
      </c>
      <c r="H13" s="54">
        <f t="shared" ca="1" si="0"/>
        <v>112</v>
      </c>
      <c r="I13" s="76">
        <f t="shared" ca="1" si="5"/>
        <v>28</v>
      </c>
      <c r="J13" s="83">
        <f t="shared" ca="1" si="11"/>
        <v>0</v>
      </c>
      <c r="K13" s="69">
        <f t="shared" ca="1" si="1"/>
        <v>0</v>
      </c>
      <c r="L13" s="56">
        <f t="shared" ca="1" si="2"/>
        <v>1</v>
      </c>
      <c r="AN13" s="37">
        <v>10</v>
      </c>
      <c r="AO13" s="37">
        <f t="shared" ca="1" si="13"/>
        <v>23.433020726297773</v>
      </c>
      <c r="AP13" s="37">
        <f ca="1">SMALL($AO$3:$AO$30,ROWS(AO$3:AO13))</f>
        <v>21.179844705086566</v>
      </c>
      <c r="AQ13" s="57">
        <f t="shared" ca="1" si="14"/>
        <v>2.4658469105700052</v>
      </c>
      <c r="AR13" s="57">
        <f t="shared" si="23"/>
        <v>2</v>
      </c>
      <c r="AS13" s="26">
        <f t="shared" ca="1" si="15"/>
        <v>53</v>
      </c>
      <c r="AT13" s="26">
        <f t="shared" ca="1" si="16"/>
        <v>0.38036509375037575</v>
      </c>
      <c r="AU13" s="26">
        <f ca="1">INDEX($AS$3:$AS$30,MATCH(SMALL($AT$3:$AT$30,ROWS(AT$3:AT13)),$AT$3:$AT$30,0))</f>
        <v>25</v>
      </c>
      <c r="AV13" s="26">
        <f ca="1">SMALL($AS$3:$AS$30,ROWS(AV$3:AV13))</f>
        <v>39</v>
      </c>
      <c r="AW13" s="34">
        <f ca="1">VLOOKUP(SMALL($BB$17:$BB$30,AX13),$BB$17:$BC$30,2,0)</f>
        <v>64</v>
      </c>
      <c r="AX13" s="34">
        <f t="shared" si="26"/>
        <v>6</v>
      </c>
      <c r="BA13" s="34">
        <v>11</v>
      </c>
      <c r="BB13" s="34">
        <f t="shared" ca="1" si="17"/>
        <v>0.70297812324453768</v>
      </c>
      <c r="BC13" s="34">
        <f t="shared" ca="1" si="18"/>
        <v>39</v>
      </c>
    </row>
    <row r="14" spans="1:55" ht="17.25" thickBot="1" x14ac:dyDescent="0.35">
      <c r="A14" s="6">
        <v>12</v>
      </c>
      <c r="B14" s="48">
        <f t="shared" ca="1" si="7"/>
        <v>39</v>
      </c>
      <c r="C14" s="49">
        <f t="shared" ca="1" si="7"/>
        <v>40</v>
      </c>
      <c r="D14" s="50">
        <f t="shared" ca="1" si="8"/>
        <v>31</v>
      </c>
      <c r="E14" s="81">
        <f t="shared" ca="1" si="9"/>
        <v>33</v>
      </c>
      <c r="F14" s="58" t="str">
        <f t="shared" ca="1" si="4"/>
        <v>112 - 120</v>
      </c>
      <c r="G14" s="59">
        <f ca="1">H13</f>
        <v>112</v>
      </c>
      <c r="H14" s="60">
        <f t="shared" ca="1" si="0"/>
        <v>120</v>
      </c>
      <c r="I14" s="77">
        <f t="shared" ca="1" si="5"/>
        <v>28</v>
      </c>
      <c r="J14" s="61">
        <f t="shared" ca="1" si="11"/>
        <v>0</v>
      </c>
      <c r="K14" s="62">
        <f t="shared" ca="1" si="1"/>
        <v>0</v>
      </c>
      <c r="L14" s="63">
        <f t="shared" ca="1" si="2"/>
        <v>1</v>
      </c>
      <c r="AN14" s="37">
        <v>11</v>
      </c>
      <c r="AO14" s="37">
        <f t="shared" ca="1" si="13"/>
        <v>22.427825650168334</v>
      </c>
      <c r="AP14" s="37">
        <f ca="1">SMALL($AO$3:$AO$30,ROWS(AO$3:AO14))</f>
        <v>21.757332085819577</v>
      </c>
      <c r="AQ14" s="57">
        <f t="shared" ca="1" si="14"/>
        <v>1.4243814670948298</v>
      </c>
      <c r="AR14" s="57">
        <f t="shared" si="23"/>
        <v>1</v>
      </c>
      <c r="AS14" s="26">
        <f t="shared" ca="1" si="15"/>
        <v>31</v>
      </c>
      <c r="AT14" s="26">
        <f t="shared" ca="1" si="16"/>
        <v>0.80607888233268943</v>
      </c>
      <c r="AU14" s="26">
        <f ca="1">INDEX($AS$3:$AS$30,MATCH(SMALL($AT$3:$AT$30,ROWS(AT$3:AT14)),$AT$3:$AT$30,0))</f>
        <v>39</v>
      </c>
      <c r="AV14" s="26">
        <f ca="1">SMALL($AS$3:$AS$30,ROWS(AV$3:AV14))</f>
        <v>40</v>
      </c>
      <c r="AW14" s="34">
        <f ca="1">VLOOKUP(SMALL($BB$3:$BB$16,AX14),$BB$3:$BC$30,2,0)</f>
        <v>33</v>
      </c>
      <c r="AX14" s="34">
        <f t="shared" si="26"/>
        <v>6</v>
      </c>
      <c r="BA14" s="34">
        <v>12</v>
      </c>
      <c r="BB14" s="34">
        <f t="shared" ca="1" si="17"/>
        <v>0.17839033627211054</v>
      </c>
      <c r="BC14" s="34">
        <f t="shared" ca="1" si="18"/>
        <v>40</v>
      </c>
    </row>
    <row r="15" spans="1:55" ht="16.5" x14ac:dyDescent="0.3">
      <c r="A15" s="6">
        <v>13</v>
      </c>
      <c r="B15" s="48">
        <f t="shared" ca="1" si="7"/>
        <v>23</v>
      </c>
      <c r="C15" s="49">
        <f t="shared" ca="1" si="7"/>
        <v>40</v>
      </c>
      <c r="D15" s="50">
        <f t="shared" ca="1" si="8"/>
        <v>27</v>
      </c>
      <c r="E15" s="81">
        <f t="shared" ca="1" si="9"/>
        <v>38</v>
      </c>
      <c r="F15" s="64"/>
      <c r="G15" s="83"/>
      <c r="H15" s="83"/>
      <c r="I15" s="83"/>
      <c r="J15" s="83">
        <f ca="1">SUM(J2:J14)</f>
        <v>28</v>
      </c>
      <c r="K15" s="69">
        <f ca="1">SUM(K2:K14)</f>
        <v>0.99999999999999989</v>
      </c>
      <c r="L15" s="69"/>
      <c r="AN15" s="37">
        <v>14</v>
      </c>
      <c r="AO15" s="37">
        <f t="shared" ca="1" si="13"/>
        <v>17.35854287668954</v>
      </c>
      <c r="AP15" s="37">
        <f ca="1">SMALL($AO$3:$AO$30,ROWS(AO$3:AO15))</f>
        <v>22.427825650168334</v>
      </c>
      <c r="AQ15" s="57">
        <f t="shared" ca="1" si="14"/>
        <v>1.1690912882311353</v>
      </c>
      <c r="AR15" s="57">
        <f t="shared" si="23"/>
        <v>1</v>
      </c>
      <c r="AS15" s="26">
        <f t="shared" ca="1" si="15"/>
        <v>27</v>
      </c>
      <c r="AT15" s="26">
        <f t="shared" ca="1" si="16"/>
        <v>0.61556230217096419</v>
      </c>
      <c r="AU15" s="26">
        <f ca="1">INDEX($AS$3:$AS$30,MATCH(SMALL($AT$3:$AT$30,ROWS(AT$3:AT15)),$AT$3:$AT$30,0))</f>
        <v>23</v>
      </c>
      <c r="AV15" s="26">
        <f ca="1">SMALL($AS$3:$AS$30,ROWS(AV$3:AV15))</f>
        <v>40</v>
      </c>
      <c r="AW15" s="34">
        <f ca="1">VLOOKUP(SMALL($BB$3:$BB$16,AX15),$BB$3:$BC$30,2,0)</f>
        <v>38</v>
      </c>
      <c r="AX15" s="34">
        <f t="shared" si="26"/>
        <v>7</v>
      </c>
      <c r="BA15" s="34">
        <v>13</v>
      </c>
      <c r="BB15" s="34">
        <f t="shared" ca="1" si="17"/>
        <v>0.59699811225459387</v>
      </c>
      <c r="BC15" s="34">
        <f t="shared" ca="1" si="18"/>
        <v>40</v>
      </c>
    </row>
    <row r="16" spans="1:55" ht="16.5" x14ac:dyDescent="0.3">
      <c r="A16" s="6">
        <v>14</v>
      </c>
      <c r="B16" s="48">
        <f t="shared" ca="1" si="7"/>
        <v>47</v>
      </c>
      <c r="C16" s="49">
        <f t="shared" ca="1" si="7"/>
        <v>40</v>
      </c>
      <c r="D16" s="50">
        <f t="shared" ca="1" si="8"/>
        <v>40</v>
      </c>
      <c r="E16" s="51">
        <f t="shared" ca="1" si="9"/>
        <v>41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73">
        <v>16</v>
      </c>
      <c r="AO16" s="73">
        <f t="shared" ca="1" si="13"/>
        <v>17.571895940965661</v>
      </c>
      <c r="AP16" s="73">
        <f ca="1">SMALL($AO$3:$AO$30,ROWS(AO$3:AO16))</f>
        <v>22.723705327090887</v>
      </c>
      <c r="AQ16" s="92">
        <f t="shared" ca="1" si="14"/>
        <v>1.7576925752694144</v>
      </c>
      <c r="AR16" s="92">
        <f t="shared" si="23"/>
        <v>1.5</v>
      </c>
      <c r="AS16" s="73">
        <f t="shared" ca="1" si="15"/>
        <v>40</v>
      </c>
      <c r="AT16" s="73">
        <f t="shared" ca="1" si="16"/>
        <v>0.90672934875532996</v>
      </c>
      <c r="AU16" s="73">
        <f ca="1">INDEX($AS$3:$AS$30,MATCH(SMALL($AT$3:$AT$30,ROWS(AT$3:AT16)),$AT$3:$AT$30,0))</f>
        <v>47</v>
      </c>
      <c r="AV16" s="73">
        <f ca="1">SMALL($AS$3:$AS$30,ROWS(AV$3:AV16))</f>
        <v>40</v>
      </c>
      <c r="AW16" s="42">
        <f ca="1">VLOOKUP(SMALL($BB$17:$BB$30,AX16),$BB$17:$BC$30,2,0)</f>
        <v>41</v>
      </c>
      <c r="AX16" s="42">
        <f t="shared" si="26"/>
        <v>7</v>
      </c>
      <c r="AY16" s="42"/>
      <c r="AZ16" s="42"/>
      <c r="BA16" s="42">
        <v>14</v>
      </c>
      <c r="BB16" s="42">
        <f t="shared" ca="1" si="17"/>
        <v>4.185605619682109E-2</v>
      </c>
      <c r="BC16" s="42">
        <f t="shared" ca="1" si="18"/>
        <v>40</v>
      </c>
    </row>
    <row r="17" spans="1:63" ht="16.5" x14ac:dyDescent="0.3">
      <c r="A17" s="6">
        <v>15</v>
      </c>
      <c r="B17" s="48">
        <f t="shared" ca="1" si="7"/>
        <v>69</v>
      </c>
      <c r="C17" s="49">
        <f t="shared" ca="1" si="7"/>
        <v>41</v>
      </c>
      <c r="D17" s="50">
        <f t="shared" ca="1" si="8"/>
        <v>68</v>
      </c>
      <c r="E17" s="51">
        <f t="shared" ca="1" si="9"/>
        <v>47</v>
      </c>
      <c r="F17" s="42"/>
      <c r="G17" s="42"/>
      <c r="H17" s="42"/>
      <c r="I17" s="42"/>
      <c r="J17" s="70"/>
      <c r="K17" s="70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73">
        <v>18</v>
      </c>
      <c r="AO17" s="73">
        <f t="shared" ca="1" si="13"/>
        <v>21.179844705086566</v>
      </c>
      <c r="AP17" s="73">
        <f ca="1">SMALL($AO$3:$AO$30,ROWS(AO$3:AO17))</f>
        <v>23.121457598490771</v>
      </c>
      <c r="AQ17" s="92">
        <f t="shared" ca="1" si="14"/>
        <v>2.9379265669069889</v>
      </c>
      <c r="AR17" s="92">
        <f t="shared" si="23"/>
        <v>2</v>
      </c>
      <c r="AS17" s="73">
        <f t="shared" ca="1" si="15"/>
        <v>68</v>
      </c>
      <c r="AT17" s="73">
        <f t="shared" ca="1" si="16"/>
        <v>0.91200975106999826</v>
      </c>
      <c r="AU17" s="73">
        <f ca="1">INDEX($AS$3:$AS$30,MATCH(SMALL($AT$3:$AT$30,ROWS(AT$3:AT17)),$AT$3:$AT$30,0))</f>
        <v>69</v>
      </c>
      <c r="AV17" s="73">
        <f ca="1">SMALL($AS$3:$AS$30,ROWS(AV$3:AV17))</f>
        <v>41</v>
      </c>
      <c r="AW17" s="42">
        <f ca="1">VLOOKUP(SMALL($BB$17:$BB$30,AX17),$BB$17:$BC$30,2,0)</f>
        <v>47</v>
      </c>
      <c r="AX17" s="42">
        <f t="shared" si="26"/>
        <v>8</v>
      </c>
      <c r="AY17" s="42"/>
      <c r="AZ17" s="42"/>
      <c r="BA17" s="42">
        <v>15</v>
      </c>
      <c r="BB17" s="42">
        <f t="shared" ca="1" si="17"/>
        <v>0.13774449185521709</v>
      </c>
      <c r="BC17" s="42">
        <f t="shared" ca="1" si="18"/>
        <v>41</v>
      </c>
    </row>
    <row r="18" spans="1:63" ht="16.5" x14ac:dyDescent="0.3">
      <c r="A18" s="6">
        <v>16</v>
      </c>
      <c r="B18" s="48">
        <f t="shared" ca="1" si="7"/>
        <v>40</v>
      </c>
      <c r="C18" s="49">
        <f t="shared" ca="1" si="7"/>
        <v>41</v>
      </c>
      <c r="D18" s="50">
        <f t="shared" ca="1" si="8"/>
        <v>25</v>
      </c>
      <c r="E18" s="51">
        <f t="shared" ca="1" si="9"/>
        <v>23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73">
        <v>13</v>
      </c>
      <c r="AO18" s="73">
        <f t="shared" ca="1" si="13"/>
        <v>14.412341882665583</v>
      </c>
      <c r="AP18" s="73">
        <f ca="1">SMALL($AO$3:$AO$30,ROWS(AO$3:AO18))</f>
        <v>23.433020726297773</v>
      </c>
      <c r="AQ18" s="92">
        <f t="shared" ca="1" si="14"/>
        <v>1.0415433093406374</v>
      </c>
      <c r="AR18" s="92">
        <f t="shared" si="23"/>
        <v>1</v>
      </c>
      <c r="AS18" s="73">
        <f t="shared" ca="1" si="15"/>
        <v>25</v>
      </c>
      <c r="AT18" s="73">
        <f t="shared" ca="1" si="16"/>
        <v>0.42788324210344664</v>
      </c>
      <c r="AU18" s="73">
        <f ca="1">INDEX($AS$3:$AS$30,MATCH(SMALL($AT$3:$AT$30,ROWS(AT$3:AT18)),$AT$3:$AT$30,0))</f>
        <v>40</v>
      </c>
      <c r="AV18" s="73">
        <f ca="1">SMALL($AS$3:$AS$30,ROWS(AV$3:AV18))</f>
        <v>41</v>
      </c>
      <c r="AW18" s="42">
        <f ca="1">VLOOKUP(SMALL($BB$3:$BB$16,AX18),$BB$3:$BC$30,2,0)</f>
        <v>23</v>
      </c>
      <c r="AX18" s="42">
        <f t="shared" si="26"/>
        <v>8</v>
      </c>
      <c r="AY18" s="42"/>
      <c r="AZ18" s="42"/>
      <c r="BA18" s="42">
        <v>16</v>
      </c>
      <c r="BB18" s="42">
        <f t="shared" ca="1" si="17"/>
        <v>0.31624433201190372</v>
      </c>
      <c r="BC18" s="42">
        <f t="shared" ca="1" si="18"/>
        <v>41</v>
      </c>
    </row>
    <row r="19" spans="1:63" ht="16.5" x14ac:dyDescent="0.3">
      <c r="A19" s="6">
        <v>17</v>
      </c>
      <c r="B19" s="48">
        <f t="shared" ca="1" si="7"/>
        <v>49</v>
      </c>
      <c r="C19" s="49">
        <f t="shared" ca="1" si="7"/>
        <v>42</v>
      </c>
      <c r="D19" s="50">
        <f t="shared" ca="1" si="8"/>
        <v>42</v>
      </c>
      <c r="E19" s="51">
        <f t="shared" ca="1" si="9"/>
        <v>40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73">
        <v>17</v>
      </c>
      <c r="AO19" s="73">
        <f t="shared" ca="1" si="13"/>
        <v>22.723705327090887</v>
      </c>
      <c r="AP19" s="73">
        <f ca="1">SMALL($AO$3:$AO$30,ROWS(AO$3:AO19))</f>
        <v>23.908818688344411</v>
      </c>
      <c r="AQ19" s="92">
        <f t="shared" ca="1" si="14"/>
        <v>1.7468506283399257</v>
      </c>
      <c r="AR19" s="92">
        <f t="shared" si="23"/>
        <v>1</v>
      </c>
      <c r="AS19" s="73">
        <f t="shared" ca="1" si="15"/>
        <v>42</v>
      </c>
      <c r="AT19" s="73">
        <f t="shared" ca="1" si="16"/>
        <v>0.97064679109240903</v>
      </c>
      <c r="AU19" s="73">
        <f ca="1">INDEX($AS$3:$AS$30,MATCH(SMALL($AT$3:$AT$30,ROWS(AT$3:AT19)),$AT$3:$AT$30,0))</f>
        <v>49</v>
      </c>
      <c r="AV19" s="73">
        <f ca="1">SMALL($AS$3:$AS$30,ROWS(AV$3:AV19))</f>
        <v>42</v>
      </c>
      <c r="AW19" s="42">
        <f ca="1">VLOOKUP(SMALL($BB$3:$BB$16,AX19),$BB$3:$BC$30,2,0)</f>
        <v>40</v>
      </c>
      <c r="AX19" s="42">
        <f t="shared" si="26"/>
        <v>9</v>
      </c>
      <c r="AY19" s="42"/>
      <c r="AZ19" s="42"/>
      <c r="BA19" s="42">
        <v>17</v>
      </c>
      <c r="BB19" s="42">
        <f t="shared" ca="1" si="17"/>
        <v>0.34037835796794502</v>
      </c>
      <c r="BC19" s="42">
        <f t="shared" ca="1" si="18"/>
        <v>42</v>
      </c>
    </row>
    <row r="20" spans="1:63" ht="16.5" x14ac:dyDescent="0.3">
      <c r="A20" s="6">
        <v>18</v>
      </c>
      <c r="B20" s="48">
        <f t="shared" ca="1" si="7"/>
        <v>27</v>
      </c>
      <c r="C20" s="49">
        <f t="shared" ca="1" si="7"/>
        <v>45</v>
      </c>
      <c r="D20" s="50">
        <f t="shared" ca="1" si="8"/>
        <v>51</v>
      </c>
      <c r="E20" s="51">
        <f t="shared" ca="1" si="9"/>
        <v>42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73">
        <v>15</v>
      </c>
      <c r="AO20" s="73">
        <f t="shared" ca="1" si="13"/>
        <v>25.110949574401911</v>
      </c>
      <c r="AP20" s="73">
        <f ca="1">SMALL($AO$3:$AO$30,ROWS(AO$3:AO20))</f>
        <v>24.002928507154589</v>
      </c>
      <c r="AQ20" s="92">
        <f t="shared" ca="1" si="14"/>
        <v>2.1033147584475578</v>
      </c>
      <c r="AR20" s="92">
        <f t="shared" si="23"/>
        <v>1.5</v>
      </c>
      <c r="AS20" s="73">
        <f t="shared" ca="1" si="15"/>
        <v>51</v>
      </c>
      <c r="AT20" s="73">
        <f t="shared" ca="1" si="16"/>
        <v>0.6480980742206639</v>
      </c>
      <c r="AU20" s="73">
        <f ca="1">INDEX($AS$3:$AS$30,MATCH(SMALL($AT$3:$AT$30,ROWS(AT$3:AT20)),$AT$3:$AT$30,0))</f>
        <v>27</v>
      </c>
      <c r="AV20" s="73">
        <f ca="1">SMALL($AS$3:$AS$30,ROWS(AV$3:AV20))</f>
        <v>45</v>
      </c>
      <c r="AW20" s="42">
        <f ca="1">VLOOKUP(SMALL($BB$17:$BB$30,AX20),$BB$17:$BC$30,2,0)</f>
        <v>42</v>
      </c>
      <c r="AX20" s="42">
        <f t="shared" si="26"/>
        <v>9</v>
      </c>
      <c r="AY20" s="42"/>
      <c r="AZ20" s="42"/>
      <c r="BA20" s="42">
        <v>18</v>
      </c>
      <c r="BB20" s="42">
        <f t="shared" ca="1" si="17"/>
        <v>0.22473541115091122</v>
      </c>
      <c r="BC20" s="42">
        <f t="shared" ca="1" si="18"/>
        <v>45</v>
      </c>
    </row>
    <row r="21" spans="1:63" ht="16.5" x14ac:dyDescent="0.3">
      <c r="A21" s="6">
        <v>19</v>
      </c>
      <c r="B21" s="48">
        <f t="shared" ca="1" si="7"/>
        <v>51</v>
      </c>
      <c r="C21" s="49">
        <f t="shared" ca="1" si="7"/>
        <v>47</v>
      </c>
      <c r="D21" s="50">
        <f t="shared" ca="1" si="8"/>
        <v>60</v>
      </c>
      <c r="E21" s="51">
        <f t="shared" ca="1" si="9"/>
        <v>53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73">
        <v>19</v>
      </c>
      <c r="AO21" s="73">
        <f t="shared" ca="1" si="13"/>
        <v>29.123030346200267</v>
      </c>
      <c r="AP21" s="73">
        <f ca="1">SMALL($AO$3:$AO$30,ROWS(AO$3:AO21))</f>
        <v>25.110949574401911</v>
      </c>
      <c r="AQ21" s="92">
        <f t="shared" ca="1" si="14"/>
        <v>2.3709196952808718</v>
      </c>
      <c r="AR21" s="92">
        <f t="shared" si="23"/>
        <v>2</v>
      </c>
      <c r="AS21" s="73">
        <f t="shared" ca="1" si="15"/>
        <v>60</v>
      </c>
      <c r="AT21" s="73">
        <f t="shared" ca="1" si="16"/>
        <v>0.35180844649892129</v>
      </c>
      <c r="AU21" s="73">
        <f ca="1">INDEX($AS$3:$AS$30,MATCH(SMALL($AT$3:$AT$30,ROWS(AT$3:AT21)),$AT$3:$AT$30,0))</f>
        <v>51</v>
      </c>
      <c r="AV21" s="73">
        <f ca="1">SMALL($AS$3:$AS$30,ROWS(AV$3:AV21))</f>
        <v>47</v>
      </c>
      <c r="AW21" s="42">
        <f ca="1">VLOOKUP(SMALL($BB$17:$BB$30,AX21),$BB$17:$BC$30,2,0)</f>
        <v>53</v>
      </c>
      <c r="AX21" s="42">
        <f t="shared" si="26"/>
        <v>10</v>
      </c>
      <c r="AY21" s="42"/>
      <c r="AZ21" s="42"/>
      <c r="BA21" s="42">
        <v>19</v>
      </c>
      <c r="BB21" s="42">
        <f t="shared" ca="1" si="17"/>
        <v>0.33534481942493943</v>
      </c>
      <c r="BC21" s="42">
        <f t="shared" ca="1" si="18"/>
        <v>47</v>
      </c>
    </row>
    <row r="22" spans="1:63" ht="16.5" x14ac:dyDescent="0.3">
      <c r="A22" s="6">
        <v>20</v>
      </c>
      <c r="B22" s="48">
        <f t="shared" ca="1" si="7"/>
        <v>38</v>
      </c>
      <c r="C22" s="49">
        <f t="shared" ca="1" si="7"/>
        <v>49</v>
      </c>
      <c r="D22" s="50">
        <f t="shared" ca="1" si="8"/>
        <v>45</v>
      </c>
      <c r="E22" s="51">
        <f t="shared" ca="1" si="9"/>
        <v>25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73">
        <v>20</v>
      </c>
      <c r="AO22" s="73">
        <f t="shared" ca="1" si="13"/>
        <v>13.051332426199158</v>
      </c>
      <c r="AP22" s="73">
        <f ca="1">SMALL($AO$3:$AO$30,ROWS(AO$3:AO22))</f>
        <v>25.702695907074869</v>
      </c>
      <c r="AQ22" s="92">
        <f t="shared" ca="1" si="14"/>
        <v>1.7417076070039554</v>
      </c>
      <c r="AR22" s="92">
        <f t="shared" si="23"/>
        <v>1</v>
      </c>
      <c r="AS22" s="73">
        <f t="shared" ca="1" si="15"/>
        <v>45</v>
      </c>
      <c r="AT22" s="73">
        <f t="shared" ca="1" si="16"/>
        <v>0.88691437915588822</v>
      </c>
      <c r="AU22" s="73">
        <f ca="1">INDEX($AS$3:$AS$30,MATCH(SMALL($AT$3:$AT$30,ROWS(AT$3:AT22)),$AT$3:$AT$30,0))</f>
        <v>38</v>
      </c>
      <c r="AV22" s="73">
        <f ca="1">SMALL($AS$3:$AS$30,ROWS(AV$3:AV22))</f>
        <v>49</v>
      </c>
      <c r="AW22" s="42">
        <f ca="1">VLOOKUP(SMALL($BB$3:$BB$16,AX22),$BB$3:$BC$30,2,0)</f>
        <v>25</v>
      </c>
      <c r="AX22" s="42">
        <f t="shared" si="26"/>
        <v>10</v>
      </c>
      <c r="AY22" s="42"/>
      <c r="AZ22" s="42"/>
      <c r="BA22" s="42">
        <v>20</v>
      </c>
      <c r="BB22" s="42">
        <f t="shared" ca="1" si="17"/>
        <v>0.96568829634635789</v>
      </c>
      <c r="BC22" s="42">
        <f t="shared" ca="1" si="18"/>
        <v>49</v>
      </c>
    </row>
    <row r="23" spans="1:63" ht="16.5" x14ac:dyDescent="0.3">
      <c r="A23" s="6">
        <v>21</v>
      </c>
      <c r="B23" s="48">
        <f t="shared" ca="1" si="7"/>
        <v>64</v>
      </c>
      <c r="C23" s="49">
        <f t="shared" ca="1" si="7"/>
        <v>51</v>
      </c>
      <c r="D23" s="50">
        <f t="shared" ca="1" si="8"/>
        <v>39</v>
      </c>
      <c r="E23" s="51">
        <f t="shared" ca="1" si="9"/>
        <v>25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73">
        <v>24</v>
      </c>
      <c r="AO23" s="73">
        <f t="shared" ca="1" si="13"/>
        <v>23.908818688344411</v>
      </c>
      <c r="AP23" s="73">
        <f ca="1">SMALL($AO$3:$AO$30,ROWS(AO$3:AO23))</f>
        <v>25.875561177488869</v>
      </c>
      <c r="AQ23" s="92">
        <f t="shared" ca="1" si="14"/>
        <v>1.4780195548944173</v>
      </c>
      <c r="AR23" s="92">
        <f t="shared" si="23"/>
        <v>1</v>
      </c>
      <c r="AS23" s="73">
        <f t="shared" ca="1" si="15"/>
        <v>39</v>
      </c>
      <c r="AT23" s="73">
        <f t="shared" ca="1" si="16"/>
        <v>0.42841021217597253</v>
      </c>
      <c r="AU23" s="73">
        <f ca="1">INDEX($AS$3:$AS$30,MATCH(SMALL($AT$3:$AT$30,ROWS(AT$3:AT23)),$AT$3:$AT$30,0))</f>
        <v>64</v>
      </c>
      <c r="AV23" s="73">
        <f ca="1">SMALL($AS$3:$AS$30,ROWS(AV$3:AV23))</f>
        <v>51</v>
      </c>
      <c r="AW23" s="42">
        <f ca="1">VLOOKUP(SMALL($BB$3:$BB$16,AX23),$BB$3:$BC$30,2,0)</f>
        <v>25</v>
      </c>
      <c r="AX23" s="42">
        <f t="shared" si="26"/>
        <v>11</v>
      </c>
      <c r="AY23" s="42"/>
      <c r="AZ23" s="42"/>
      <c r="BA23" s="42">
        <v>21</v>
      </c>
      <c r="BB23" s="42">
        <f t="shared" ca="1" si="17"/>
        <v>0.60456677994756214</v>
      </c>
      <c r="BC23" s="42">
        <f t="shared" ca="1" si="18"/>
        <v>51</v>
      </c>
    </row>
    <row r="24" spans="1:63" ht="16.5" x14ac:dyDescent="0.3">
      <c r="A24" s="6">
        <v>22</v>
      </c>
      <c r="B24" s="48">
        <f t="shared" ca="1" si="7"/>
        <v>31</v>
      </c>
      <c r="C24" s="49">
        <f t="shared" ca="1" si="7"/>
        <v>51</v>
      </c>
      <c r="D24" s="50">
        <f t="shared" ca="1" si="8"/>
        <v>51</v>
      </c>
      <c r="E24" s="51">
        <f t="shared" ca="1" si="9"/>
        <v>51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73">
        <v>22</v>
      </c>
      <c r="AO24" s="73">
        <f t="shared" ca="1" si="13"/>
        <v>29.896778727851697</v>
      </c>
      <c r="AP24" s="73">
        <f ca="1">SMALL($AO$3:$AO$30,ROWS(AO$3:AO24))</f>
        <v>26.958575824950984</v>
      </c>
      <c r="AQ24" s="92">
        <f t="shared" ca="1" si="14"/>
        <v>1.873656223107967</v>
      </c>
      <c r="AR24" s="92">
        <f t="shared" si="23"/>
        <v>1.5</v>
      </c>
      <c r="AS24" s="73">
        <f t="shared" ca="1" si="15"/>
        <v>51</v>
      </c>
      <c r="AT24" s="73">
        <f t="shared" ca="1" si="16"/>
        <v>0.16996580051327204</v>
      </c>
      <c r="AU24" s="73">
        <f ca="1">INDEX($AS$3:$AS$30,MATCH(SMALL($AT$3:$AT$30,ROWS(AT$3:AT24)),$AT$3:$AT$30,0))</f>
        <v>31</v>
      </c>
      <c r="AV24" s="73">
        <f ca="1">SMALL($AS$3:$AS$30,ROWS(AV$3:AV24))</f>
        <v>51</v>
      </c>
      <c r="AW24" s="42">
        <f ca="1">VLOOKUP(SMALL($BB$17:$BB$30,AX24),$BB$17:$BC$30,2,0)</f>
        <v>51</v>
      </c>
      <c r="AX24" s="42">
        <f t="shared" si="26"/>
        <v>11</v>
      </c>
      <c r="AY24" s="42"/>
      <c r="AZ24" s="42"/>
      <c r="BA24" s="42">
        <v>22</v>
      </c>
      <c r="BB24" s="42">
        <f t="shared" ca="1" si="17"/>
        <v>0.15455369397921481</v>
      </c>
      <c r="BC24" s="42">
        <f t="shared" ca="1" si="18"/>
        <v>51</v>
      </c>
    </row>
    <row r="25" spans="1:63" ht="16.5" x14ac:dyDescent="0.3">
      <c r="A25" s="6">
        <v>23</v>
      </c>
      <c r="B25" s="48">
        <f t="shared" ca="1" si="7"/>
        <v>41</v>
      </c>
      <c r="C25" s="49">
        <f t="shared" ca="1" si="7"/>
        <v>53</v>
      </c>
      <c r="D25" s="50">
        <f t="shared" ca="1" si="8"/>
        <v>64</v>
      </c>
      <c r="E25" s="51">
        <f t="shared" ca="1" si="9"/>
        <v>69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73">
        <v>23</v>
      </c>
      <c r="AO25" s="73">
        <f t="shared" ca="1" si="13"/>
        <v>24.002928507154589</v>
      </c>
      <c r="AP25" s="73">
        <f ca="1">SMALL($AO$3:$AO$30,ROWS(AO$3:AO25))</f>
        <v>28.139729824925073</v>
      </c>
      <c r="AQ25" s="92">
        <f t="shared" ca="1" si="14"/>
        <v>2.2740024367794422</v>
      </c>
      <c r="AR25" s="92">
        <f t="shared" si="23"/>
        <v>2</v>
      </c>
      <c r="AS25" s="73">
        <f t="shared" ca="1" si="15"/>
        <v>64</v>
      </c>
      <c r="AT25" s="73">
        <f t="shared" ca="1" si="16"/>
        <v>0.76549982135178507</v>
      </c>
      <c r="AU25" s="73">
        <f ca="1">INDEX($AS$3:$AS$30,MATCH(SMALL($AT$3:$AT$30,ROWS(AT$3:AT25)),$AT$3:$AT$30,0))</f>
        <v>41</v>
      </c>
      <c r="AV25" s="73">
        <f ca="1">SMALL($AS$3:$AS$30,ROWS(AV$3:AV25))</f>
        <v>53</v>
      </c>
      <c r="AW25" s="42">
        <f ca="1">VLOOKUP(SMALL($BB$17:$BB$30,AX25),$BB$17:$BC$30,2,0)</f>
        <v>69</v>
      </c>
      <c r="AX25" s="42">
        <f t="shared" si="26"/>
        <v>12</v>
      </c>
      <c r="AY25" s="42"/>
      <c r="AZ25" s="42"/>
      <c r="BA25" s="42">
        <v>23</v>
      </c>
      <c r="BB25" s="42">
        <f t="shared" ca="1" si="17"/>
        <v>0.56083913490805881</v>
      </c>
      <c r="BC25" s="42">
        <f t="shared" ca="1" si="18"/>
        <v>53</v>
      </c>
    </row>
    <row r="26" spans="1:63" ht="16.5" x14ac:dyDescent="0.3">
      <c r="A26" s="6">
        <v>24</v>
      </c>
      <c r="B26" s="48">
        <f t="shared" ca="1" si="7"/>
        <v>45</v>
      </c>
      <c r="C26" s="49">
        <f t="shared" ca="1" si="7"/>
        <v>60</v>
      </c>
      <c r="D26" s="50">
        <f t="shared" ca="1" si="8"/>
        <v>40</v>
      </c>
      <c r="E26" s="51">
        <f t="shared" ca="1" si="9"/>
        <v>27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73">
        <v>25</v>
      </c>
      <c r="AO26" s="73">
        <f t="shared" ca="1" si="13"/>
        <v>20.435873259783133</v>
      </c>
      <c r="AP26" s="73">
        <f ca="1">SMALL($AO$3:$AO$30,ROWS(AO$3:AO26))</f>
        <v>29.123030346200267</v>
      </c>
      <c r="AQ26" s="92">
        <f t="shared" ca="1" si="14"/>
        <v>1.3669772127659787</v>
      </c>
      <c r="AR26" s="92">
        <f t="shared" si="23"/>
        <v>1</v>
      </c>
      <c r="AS26" s="73">
        <f t="shared" ca="1" si="15"/>
        <v>40</v>
      </c>
      <c r="AT26" s="73">
        <f t="shared" ca="1" si="16"/>
        <v>0.990381442793419</v>
      </c>
      <c r="AU26" s="73">
        <f ca="1">INDEX($AS$3:$AS$30,MATCH(SMALL($AT$3:$AT$30,ROWS(AT$3:AT26)),$AT$3:$AT$30,0))</f>
        <v>45</v>
      </c>
      <c r="AV26" s="73">
        <f ca="1">SMALL($AS$3:$AS$30,ROWS(AV$3:AV26))</f>
        <v>60</v>
      </c>
      <c r="AW26" s="42">
        <f ca="1">VLOOKUP(SMALL($BB$3:$BB$16,AX26),$BB$3:$BC$30,2,0)</f>
        <v>27</v>
      </c>
      <c r="AX26" s="42">
        <f t="shared" si="26"/>
        <v>12</v>
      </c>
      <c r="AY26" s="42"/>
      <c r="AZ26" s="42"/>
      <c r="BA26" s="42">
        <v>24</v>
      </c>
      <c r="BB26" s="42">
        <f t="shared" ca="1" si="17"/>
        <v>0.18058641638153394</v>
      </c>
      <c r="BC26" s="42">
        <f t="shared" ca="1" si="18"/>
        <v>60</v>
      </c>
    </row>
    <row r="27" spans="1:63" ht="16.5" x14ac:dyDescent="0.3">
      <c r="A27" s="6">
        <v>25</v>
      </c>
      <c r="B27" s="48">
        <f t="shared" ca="1" si="7"/>
        <v>40</v>
      </c>
      <c r="C27" s="49">
        <f t="shared" ca="1" si="7"/>
        <v>64</v>
      </c>
      <c r="D27" s="50">
        <f t="shared" ca="1" si="8"/>
        <v>33</v>
      </c>
      <c r="E27" s="51">
        <f t="shared" ca="1" si="9"/>
        <v>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73">
        <v>21</v>
      </c>
      <c r="AO27" s="73">
        <f t="shared" ca="1" si="13"/>
        <v>17.961016076438938</v>
      </c>
      <c r="AP27" s="73">
        <f ca="1">SMALL($AO$3:$AO$30,ROWS(AO$3:AO27))</f>
        <v>29.896778727851697</v>
      </c>
      <c r="AQ27" s="92">
        <f t="shared" ca="1" si="14"/>
        <v>1.0981420603051038</v>
      </c>
      <c r="AR27" s="92">
        <f t="shared" si="23"/>
        <v>1</v>
      </c>
      <c r="AS27" s="73">
        <f t="shared" ca="1" si="15"/>
        <v>33</v>
      </c>
      <c r="AT27" s="73">
        <f t="shared" ca="1" si="16"/>
        <v>0.18893063039696834</v>
      </c>
      <c r="AU27" s="73">
        <f ca="1">INDEX($AS$3:$AS$30,MATCH(SMALL($AT$3:$AT$30,ROWS(AT$3:AT27)),$AT$3:$AT$30,0))</f>
        <v>40</v>
      </c>
      <c r="AV27" s="73">
        <f ca="1">SMALL($AS$3:$AS$30,ROWS(AV$3:AV27))</f>
        <v>64</v>
      </c>
      <c r="AW27" s="42">
        <f ca="1">VLOOKUP(SMALL($BB$3:$BB$16,AX27),$BB$3:$BC$30,2,0)</f>
        <v>39</v>
      </c>
      <c r="AX27" s="42">
        <f t="shared" si="26"/>
        <v>13</v>
      </c>
      <c r="AY27" s="42"/>
      <c r="AZ27" s="42"/>
      <c r="BA27" s="42">
        <v>25</v>
      </c>
      <c r="BB27" s="42">
        <f t="shared" ca="1" si="17"/>
        <v>0.29048470457153419</v>
      </c>
      <c r="BC27" s="42">
        <f t="shared" ca="1" si="18"/>
        <v>64</v>
      </c>
    </row>
    <row r="28" spans="1:63" ht="16.5" x14ac:dyDescent="0.3">
      <c r="A28" s="6">
        <v>26</v>
      </c>
      <c r="B28" s="48">
        <f t="shared" ca="1" si="7"/>
        <v>68</v>
      </c>
      <c r="C28" s="49">
        <f t="shared" ca="1" si="7"/>
        <v>68</v>
      </c>
      <c r="D28" s="50">
        <f t="shared" ca="1" si="8"/>
        <v>47</v>
      </c>
      <c r="E28" s="51">
        <f t="shared" ca="1" si="9"/>
        <v>68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73">
        <v>27</v>
      </c>
      <c r="AO28" s="73">
        <f t="shared" ca="1" si="13"/>
        <v>25.875561177488869</v>
      </c>
      <c r="AP28" s="73">
        <f ca="1">SMALL($AO$3:$AO$30,ROWS(AO$3:AO28))</f>
        <v>30.137741872129716</v>
      </c>
      <c r="AQ28" s="92">
        <f t="shared" ca="1" si="14"/>
        <v>1.5508494506628503</v>
      </c>
      <c r="AR28" s="92">
        <f t="shared" si="23"/>
        <v>1.5</v>
      </c>
      <c r="AS28" s="73">
        <f t="shared" ca="1" si="15"/>
        <v>47</v>
      </c>
      <c r="AT28" s="73">
        <f t="shared" ca="1" si="16"/>
        <v>0.46353360975959779</v>
      </c>
      <c r="AU28" s="73">
        <f ca="1">INDEX($AS$3:$AS$30,MATCH(SMALL($AT$3:$AT$30,ROWS(AT$3:AT28)),$AT$3:$AT$30,0))</f>
        <v>68</v>
      </c>
      <c r="AV28" s="73">
        <f ca="1">SMALL($AS$3:$AS$30,ROWS(AV$3:AV28))</f>
        <v>68</v>
      </c>
      <c r="AW28" s="42">
        <f ca="1">VLOOKUP(SMALL($BB$17:$BB$30,AX28),$BB$17:$BC$30,2,0)</f>
        <v>68</v>
      </c>
      <c r="AX28" s="42">
        <f t="shared" si="26"/>
        <v>13</v>
      </c>
      <c r="AY28" s="42"/>
      <c r="AZ28" s="42"/>
      <c r="BA28" s="42">
        <v>26</v>
      </c>
      <c r="BB28" s="42">
        <f t="shared" ca="1" si="17"/>
        <v>0.80074740935476529</v>
      </c>
      <c r="BC28" s="42">
        <f t="shared" ca="1" si="18"/>
        <v>68</v>
      </c>
    </row>
    <row r="29" spans="1:63" ht="16.5" x14ac:dyDescent="0.3">
      <c r="A29" s="6">
        <v>27</v>
      </c>
      <c r="B29" s="48">
        <f t="shared" ca="1" si="7"/>
        <v>42</v>
      </c>
      <c r="C29" s="49">
        <f t="shared" ca="1" si="7"/>
        <v>69</v>
      </c>
      <c r="D29" s="50">
        <f t="shared" ca="1" si="8"/>
        <v>100</v>
      </c>
      <c r="E29" s="51">
        <f t="shared" ca="1" si="9"/>
        <v>49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73">
        <v>26</v>
      </c>
      <c r="AO29" s="73">
        <f t="shared" ca="1" si="13"/>
        <v>20.129142535331102</v>
      </c>
      <c r="AP29" s="73">
        <f ca="1">SMALL($AO$3:$AO$30,ROWS(AO$3:AO29))</f>
        <v>35.451464786477629</v>
      </c>
      <c r="AQ29" s="92">
        <f t="shared" ca="1" si="14"/>
        <v>2.8141911909039159</v>
      </c>
      <c r="AR29" s="92">
        <f t="shared" si="23"/>
        <v>2</v>
      </c>
      <c r="AS29" s="73">
        <f t="shared" ca="1" si="15"/>
        <v>100</v>
      </c>
      <c r="AT29" s="73">
        <f t="shared" ca="1" si="16"/>
        <v>0.20610444366406444</v>
      </c>
      <c r="AU29" s="73">
        <f ca="1">INDEX($AS$3:$AS$30,MATCH(SMALL($AT$3:$AT$30,ROWS(AT$3:AT29)),$AT$3:$AT$30,0))</f>
        <v>42</v>
      </c>
      <c r="AV29" s="73">
        <f ca="1">SMALL($AS$3:$AS$30,ROWS(AV$3:AV29))</f>
        <v>69</v>
      </c>
      <c r="AW29" s="42">
        <f ca="1">VLOOKUP(SMALL($BB$17:$BB$30,AX29),$BB$17:$BC$30,2,0)</f>
        <v>49</v>
      </c>
      <c r="AX29" s="42">
        <f t="shared" si="26"/>
        <v>14</v>
      </c>
      <c r="AY29" s="42"/>
      <c r="AZ29" s="42"/>
      <c r="BA29" s="42">
        <v>27</v>
      </c>
      <c r="BB29" s="42">
        <f t="shared" ca="1" si="17"/>
        <v>0.69959452676687373</v>
      </c>
      <c r="BC29" s="42">
        <f t="shared" ca="1" si="18"/>
        <v>69</v>
      </c>
    </row>
    <row r="30" spans="1:63" ht="16.5" x14ac:dyDescent="0.3">
      <c r="A30" s="6">
        <v>28</v>
      </c>
      <c r="B30" s="48">
        <f t="shared" ca="1" si="7"/>
        <v>40</v>
      </c>
      <c r="C30" s="49">
        <f t="shared" ca="1" si="7"/>
        <v>100</v>
      </c>
      <c r="D30" s="50">
        <f t="shared" ca="1" si="8"/>
        <v>69</v>
      </c>
      <c r="E30" s="51">
        <f t="shared" ca="1" si="9"/>
        <v>33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73">
        <v>33</v>
      </c>
      <c r="AO30" s="73">
        <f t="shared" ca="1" si="13"/>
        <v>26.958575824950984</v>
      </c>
      <c r="AP30" s="73">
        <f ca="1">SMALL($AO$3:$AO$30,ROWS(AO$3:AO30))</f>
        <v>35.700130240099639</v>
      </c>
      <c r="AQ30" s="92">
        <f t="shared" ca="1" si="14"/>
        <v>1.9128373941786063</v>
      </c>
      <c r="AR30" s="92">
        <f t="shared" si="23"/>
        <v>1</v>
      </c>
      <c r="AS30" s="73">
        <f t="shared" ca="1" si="15"/>
        <v>69</v>
      </c>
      <c r="AT30" s="73">
        <f t="shared" ca="1" si="16"/>
        <v>0.49949827563797689</v>
      </c>
      <c r="AU30" s="73">
        <f ca="1">INDEX($AS$3:$AS$30,MATCH(SMALL($AT$3:$AT$30,ROWS(AT$3:AT30)),$AT$3:$AT$30,0))</f>
        <v>40</v>
      </c>
      <c r="AV30" s="73">
        <f ca="1">SMALL($AS$3:$AS$30,ROWS(AV$3:AV30))</f>
        <v>100</v>
      </c>
      <c r="AW30" s="42">
        <f ca="1">VLOOKUP(SMALL($BB$3:$BB$16,AX30),$BB$3:$BC$30,2,0)</f>
        <v>33</v>
      </c>
      <c r="AX30" s="42">
        <f t="shared" si="26"/>
        <v>14</v>
      </c>
      <c r="AY30" s="42"/>
      <c r="AZ30" s="42"/>
      <c r="BA30" s="42">
        <v>28</v>
      </c>
      <c r="BB30" s="42">
        <f t="shared" ca="1" si="17"/>
        <v>0.27706301256904953</v>
      </c>
      <c r="BC30" s="42">
        <f t="shared" ca="1" si="18"/>
        <v>100</v>
      </c>
    </row>
    <row r="31" spans="1:63" ht="16.5" x14ac:dyDescent="0.3">
      <c r="A31" s="6"/>
      <c r="B31" s="48"/>
      <c r="C31" s="49"/>
      <c r="D31" s="50"/>
      <c r="E31" s="5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/>
      <c r="BE31"/>
      <c r="BF31"/>
      <c r="BG31"/>
      <c r="BH31"/>
      <c r="BI31"/>
      <c r="BJ31"/>
      <c r="BK31"/>
    </row>
    <row r="32" spans="1:63" ht="16.5" x14ac:dyDescent="0.3">
      <c r="A32" s="6"/>
      <c r="B32" s="48"/>
      <c r="C32" s="49"/>
      <c r="D32" s="50"/>
      <c r="E32" s="5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7"/>
      <c r="AO32" s="7"/>
      <c r="AP32" s="7"/>
      <c r="AQ32" s="7"/>
      <c r="AR32" s="7"/>
      <c r="AS32" s="73">
        <f ca="1">SUM(AS3:AS30)</f>
        <v>1234</v>
      </c>
      <c r="AT32" s="7"/>
      <c r="AU32" s="73">
        <f ca="1">SUM(AU3:AU30)</f>
        <v>1234</v>
      </c>
      <c r="AV32" s="73">
        <f ca="1">SUM(AV3:AV30)</f>
        <v>1234</v>
      </c>
      <c r="AW32" s="73">
        <f ca="1">SUM(AW3:AW30)</f>
        <v>1234</v>
      </c>
      <c r="AX32" s="7"/>
      <c r="AY32" s="7"/>
      <c r="AZ32" s="7"/>
      <c r="BA32" s="7"/>
      <c r="BB32" s="7"/>
      <c r="BC32" s="7"/>
      <c r="BD32"/>
      <c r="BE32"/>
      <c r="BF32"/>
      <c r="BG32"/>
      <c r="BH32"/>
      <c r="BI32"/>
      <c r="BJ32"/>
      <c r="BK32"/>
    </row>
    <row r="33" spans="1:63" ht="16.5" x14ac:dyDescent="0.3">
      <c r="A33" s="6"/>
      <c r="B33" s="48"/>
      <c r="C33" s="49"/>
      <c r="D33" s="50"/>
      <c r="E33" s="5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/>
      <c r="BE33"/>
      <c r="BF33"/>
      <c r="BG33"/>
      <c r="BH33"/>
      <c r="BI33"/>
      <c r="BJ33"/>
      <c r="BK33"/>
    </row>
    <row r="34" spans="1:63" ht="16.5" x14ac:dyDescent="0.3">
      <c r="A34" s="6"/>
      <c r="B34" s="48"/>
      <c r="C34" s="49"/>
      <c r="D34" s="50"/>
      <c r="E34" s="5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48"/>
      <c r="C35" s="49"/>
      <c r="D35" s="50"/>
      <c r="E35" s="5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48"/>
      <c r="C36" s="49"/>
      <c r="D36" s="50"/>
      <c r="E36" s="5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48"/>
      <c r="C37" s="49"/>
      <c r="D37" s="50"/>
      <c r="E37" s="5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48"/>
      <c r="C38" s="49"/>
      <c r="D38" s="50"/>
      <c r="E38" s="5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48"/>
      <c r="C39" s="49"/>
      <c r="D39" s="50"/>
      <c r="E39" s="5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48"/>
      <c r="C40" s="49"/>
      <c r="D40" s="50"/>
      <c r="E40" s="5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48"/>
      <c r="C41" s="49"/>
      <c r="D41" s="50"/>
      <c r="E41" s="5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48"/>
      <c r="C42" s="49"/>
      <c r="D42" s="50"/>
      <c r="E42" s="5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48"/>
      <c r="C43" s="49"/>
      <c r="D43" s="50"/>
      <c r="E43" s="5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48"/>
      <c r="C44" s="49"/>
      <c r="D44" s="50"/>
      <c r="E44" s="5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48"/>
      <c r="C45" s="49"/>
      <c r="D45" s="50"/>
      <c r="E45" s="5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48"/>
      <c r="C46" s="49"/>
      <c r="D46" s="50"/>
      <c r="E46" s="5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48"/>
      <c r="C47" s="49"/>
      <c r="D47" s="50"/>
      <c r="E47" s="5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48"/>
      <c r="C48" s="49"/>
      <c r="D48" s="50"/>
      <c r="E48" s="5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48"/>
      <c r="C49" s="49"/>
      <c r="D49" s="50"/>
      <c r="E49" s="51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48"/>
      <c r="C50" s="49"/>
      <c r="D50" s="50"/>
      <c r="E50" s="5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48"/>
      <c r="C51" s="49"/>
      <c r="D51" s="50"/>
      <c r="E51" s="51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48"/>
      <c r="C52" s="49"/>
      <c r="D52" s="50"/>
      <c r="E52" s="51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48"/>
      <c r="C53" s="49"/>
      <c r="D53" s="50"/>
      <c r="E53" s="51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48"/>
      <c r="C54" s="49"/>
      <c r="D54" s="50"/>
      <c r="E54" s="5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48"/>
      <c r="C55" s="49"/>
      <c r="D55" s="50"/>
      <c r="E55" s="5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48"/>
      <c r="C56" s="49"/>
      <c r="D56" s="50"/>
      <c r="E56" s="51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48"/>
      <c r="C57" s="49"/>
      <c r="D57" s="50"/>
      <c r="E57" s="51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48"/>
      <c r="C58" s="49"/>
      <c r="D58" s="50"/>
      <c r="E58" s="51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48"/>
      <c r="C59" s="49"/>
      <c r="D59" s="50"/>
      <c r="E59" s="51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48"/>
      <c r="C60" s="49"/>
      <c r="D60" s="50"/>
      <c r="E60" s="51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48"/>
      <c r="C61" s="49"/>
      <c r="D61" s="50"/>
      <c r="E61" s="51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48"/>
      <c r="C62" s="49"/>
      <c r="D62" s="50"/>
      <c r="E62" s="51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/>
      <c r="BE62"/>
      <c r="BF62"/>
      <c r="BG62"/>
      <c r="BH62"/>
      <c r="BI62"/>
      <c r="BJ62"/>
      <c r="BK62"/>
    </row>
    <row r="63" spans="1:63" ht="16.5" x14ac:dyDescent="0.3">
      <c r="A63" s="6"/>
      <c r="B63" s="48"/>
      <c r="C63" s="49"/>
      <c r="D63" s="50"/>
      <c r="E63" s="51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/>
      <c r="BE63"/>
      <c r="BF63"/>
      <c r="BG63"/>
      <c r="BH63"/>
      <c r="BI63"/>
      <c r="BJ63"/>
      <c r="BK63"/>
    </row>
    <row r="64" spans="1:63" ht="16.5" x14ac:dyDescent="0.3">
      <c r="A64" s="6"/>
      <c r="B64" s="48"/>
      <c r="C64" s="49"/>
      <c r="D64" s="50"/>
      <c r="E64" s="51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/>
      <c r="BE64"/>
      <c r="BF64"/>
      <c r="BG64"/>
      <c r="BH64"/>
      <c r="BI64"/>
      <c r="BJ64"/>
      <c r="BK64"/>
    </row>
    <row r="65" spans="1:63" ht="16.5" x14ac:dyDescent="0.3">
      <c r="A65" s="6"/>
      <c r="B65" s="48"/>
      <c r="C65" s="49"/>
      <c r="D65" s="50"/>
      <c r="E65" s="51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/>
      <c r="BE65"/>
      <c r="BF65"/>
      <c r="BG65"/>
      <c r="BH65"/>
      <c r="BI65"/>
      <c r="BJ65"/>
      <c r="BK65"/>
    </row>
    <row r="66" spans="1:63" ht="16.5" x14ac:dyDescent="0.3">
      <c r="A66" s="6"/>
      <c r="B66" s="48"/>
      <c r="C66" s="49"/>
      <c r="D66" s="50"/>
      <c r="E66" s="51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/>
      <c r="BE66"/>
      <c r="BF66"/>
      <c r="BG66"/>
      <c r="BH66"/>
      <c r="BI66"/>
      <c r="BJ66"/>
      <c r="BK66"/>
    </row>
    <row r="67" spans="1:63" ht="16.5" x14ac:dyDescent="0.3">
      <c r="A67" s="6"/>
      <c r="B67" s="48"/>
      <c r="C67" s="49"/>
      <c r="D67" s="50"/>
      <c r="E67" s="5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/>
      <c r="BE67"/>
      <c r="BF67"/>
      <c r="BG67"/>
      <c r="BH67"/>
      <c r="BI67"/>
      <c r="BJ67"/>
      <c r="BK67"/>
    </row>
    <row r="68" spans="1:63" ht="16.5" x14ac:dyDescent="0.3">
      <c r="A68" s="6"/>
      <c r="B68" s="48"/>
      <c r="C68" s="49"/>
      <c r="D68" s="50"/>
      <c r="E68" s="5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/>
      <c r="BE68"/>
      <c r="BF68"/>
      <c r="BG68"/>
      <c r="BH68"/>
      <c r="BI68"/>
      <c r="BJ68"/>
      <c r="BK68"/>
    </row>
    <row r="69" spans="1:63" ht="16.5" x14ac:dyDescent="0.3">
      <c r="A69" s="6"/>
      <c r="B69" s="48"/>
      <c r="C69" s="49"/>
      <c r="D69" s="50"/>
      <c r="E69" s="5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/>
      <c r="BE69"/>
      <c r="BF69"/>
      <c r="BG69"/>
      <c r="BH69"/>
      <c r="BI69"/>
      <c r="BJ69"/>
      <c r="BK69"/>
    </row>
    <row r="70" spans="1:63" ht="16.5" x14ac:dyDescent="0.3">
      <c r="A70" s="6"/>
      <c r="B70" s="48"/>
      <c r="C70" s="49"/>
      <c r="D70" s="50"/>
      <c r="E70" s="5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/>
      <c r="BE70"/>
      <c r="BF70"/>
      <c r="BG70"/>
      <c r="BH70"/>
      <c r="BI70"/>
      <c r="BJ70"/>
      <c r="BK70"/>
    </row>
    <row r="71" spans="1:63" ht="16.5" x14ac:dyDescent="0.3">
      <c r="A71" s="6"/>
      <c r="B71" s="48"/>
      <c r="C71" s="49"/>
      <c r="D71" s="50"/>
      <c r="E71" s="51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/>
      <c r="BE71"/>
      <c r="BF71"/>
      <c r="BG71"/>
      <c r="BH71"/>
      <c r="BI71"/>
      <c r="BJ71"/>
      <c r="BK71"/>
    </row>
    <row r="72" spans="1:63" ht="16.5" x14ac:dyDescent="0.3">
      <c r="A72" s="6"/>
      <c r="B72" s="48"/>
      <c r="C72" s="49"/>
      <c r="D72" s="50"/>
      <c r="E72" s="5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/>
      <c r="BE72"/>
      <c r="BF72"/>
      <c r="BG72"/>
      <c r="BH72"/>
      <c r="BI72"/>
      <c r="BJ72"/>
      <c r="BK72"/>
    </row>
    <row r="73" spans="1:63" ht="16.5" x14ac:dyDescent="0.3">
      <c r="A73" s="6"/>
      <c r="B73" s="48"/>
      <c r="C73" s="49"/>
      <c r="D73" s="50"/>
      <c r="E73" s="5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/>
      <c r="BE73"/>
      <c r="BF73"/>
      <c r="BG73"/>
      <c r="BH73"/>
      <c r="BI73"/>
      <c r="BJ73"/>
      <c r="BK73"/>
    </row>
    <row r="74" spans="1:63" ht="16.5" x14ac:dyDescent="0.3">
      <c r="A74" s="6"/>
      <c r="B74" s="48"/>
      <c r="C74" s="49"/>
      <c r="D74" s="50"/>
      <c r="E74" s="5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/>
      <c r="BE74"/>
      <c r="BF74"/>
      <c r="BG74"/>
      <c r="BH74"/>
      <c r="BI74"/>
      <c r="BJ74"/>
      <c r="BK74"/>
    </row>
    <row r="75" spans="1:63" ht="16.5" x14ac:dyDescent="0.3">
      <c r="A75" s="6"/>
      <c r="B75" s="48"/>
      <c r="C75" s="49"/>
      <c r="D75" s="50"/>
      <c r="E75" s="5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/>
      <c r="BE75"/>
      <c r="BF75"/>
      <c r="BG75"/>
      <c r="BH75"/>
      <c r="BI75"/>
      <c r="BJ75"/>
      <c r="BK75"/>
    </row>
    <row r="76" spans="1:63" ht="16.5" x14ac:dyDescent="0.3">
      <c r="A76" s="6"/>
      <c r="B76" s="48"/>
      <c r="C76" s="49"/>
      <c r="D76" s="50"/>
      <c r="E76" s="51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/>
      <c r="BE76"/>
      <c r="BF76"/>
      <c r="BG76"/>
      <c r="BH76"/>
      <c r="BI76"/>
      <c r="BJ76"/>
      <c r="BK76"/>
    </row>
    <row r="77" spans="1:63" ht="16.5" x14ac:dyDescent="0.3">
      <c r="A77" s="6"/>
      <c r="B77" s="48"/>
      <c r="C77" s="49"/>
      <c r="D77" s="50"/>
      <c r="E77" s="51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/>
      <c r="BE77"/>
      <c r="BF77"/>
      <c r="BG77"/>
      <c r="BH77"/>
      <c r="BI77"/>
      <c r="BJ77"/>
      <c r="BK77"/>
    </row>
    <row r="78" spans="1:63" ht="16.5" x14ac:dyDescent="0.3">
      <c r="A78" s="6"/>
      <c r="B78" s="48"/>
      <c r="C78" s="49"/>
      <c r="D78" s="50"/>
      <c r="E78" s="51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/>
      <c r="BE78"/>
      <c r="BF78"/>
      <c r="BG78"/>
      <c r="BH78"/>
      <c r="BI78"/>
      <c r="BJ78"/>
      <c r="BK78"/>
    </row>
    <row r="79" spans="1:63" ht="16.5" x14ac:dyDescent="0.3">
      <c r="A79" s="6"/>
      <c r="B79" s="48"/>
      <c r="C79" s="49"/>
      <c r="D79" s="50"/>
      <c r="E79" s="51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/>
      <c r="BE79"/>
      <c r="BF79"/>
      <c r="BG79"/>
      <c r="BH79"/>
      <c r="BI79"/>
      <c r="BJ79"/>
      <c r="BK79"/>
    </row>
    <row r="80" spans="1:63" ht="16.5" x14ac:dyDescent="0.3">
      <c r="A80" s="6"/>
      <c r="B80" s="48"/>
      <c r="C80" s="49"/>
      <c r="D80" s="50"/>
      <c r="E80" s="51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/>
      <c r="BE80"/>
      <c r="BF80"/>
      <c r="BG80"/>
      <c r="BH80"/>
      <c r="BI80"/>
      <c r="BJ80"/>
      <c r="BK80"/>
    </row>
    <row r="81" spans="1:63" ht="16.5" x14ac:dyDescent="0.3">
      <c r="A81" s="6"/>
      <c r="B81" s="48"/>
      <c r="C81" s="49"/>
      <c r="D81" s="50"/>
      <c r="E81" s="51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/>
      <c r="BE81"/>
      <c r="BF81"/>
      <c r="BG81"/>
      <c r="BH81"/>
      <c r="BI81"/>
      <c r="BJ81"/>
      <c r="BK81"/>
    </row>
    <row r="82" spans="1:63" ht="16.5" x14ac:dyDescent="0.3">
      <c r="A82" s="6"/>
      <c r="B82" s="48"/>
      <c r="C82" s="49"/>
      <c r="D82" s="50"/>
      <c r="E82" s="51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/>
      <c r="BE82"/>
      <c r="BF82"/>
      <c r="BG82"/>
      <c r="BH82"/>
      <c r="BI82"/>
      <c r="BJ82"/>
      <c r="BK82"/>
    </row>
    <row r="83" spans="1:63" ht="16.5" x14ac:dyDescent="0.3">
      <c r="A83" s="6"/>
      <c r="B83" s="48"/>
      <c r="C83" s="49"/>
      <c r="D83" s="50"/>
      <c r="E83" s="51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/>
      <c r="BE83"/>
      <c r="BF83"/>
      <c r="BG83"/>
      <c r="BH83"/>
      <c r="BI83"/>
      <c r="BJ83"/>
      <c r="BK83"/>
    </row>
    <row r="84" spans="1:63" ht="16.5" x14ac:dyDescent="0.3">
      <c r="A84" s="6"/>
      <c r="B84" s="48"/>
      <c r="C84" s="49"/>
      <c r="D84" s="50"/>
      <c r="E84" s="51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/>
      <c r="BE84"/>
      <c r="BF84"/>
      <c r="BG84"/>
      <c r="BH84"/>
      <c r="BI84"/>
      <c r="BJ84"/>
      <c r="BK84"/>
    </row>
    <row r="85" spans="1:63" ht="16.5" x14ac:dyDescent="0.3">
      <c r="A85" s="6"/>
      <c r="B85" s="48"/>
      <c r="C85" s="49"/>
      <c r="D85" s="50"/>
      <c r="E85" s="51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/>
      <c r="BE85"/>
      <c r="BF85"/>
      <c r="BG85"/>
      <c r="BH85"/>
      <c r="BI85"/>
      <c r="BJ85"/>
      <c r="BK85"/>
    </row>
    <row r="86" spans="1:63" ht="16.5" x14ac:dyDescent="0.3">
      <c r="A86" s="6"/>
      <c r="B86" s="48"/>
      <c r="C86" s="49"/>
      <c r="D86" s="50"/>
      <c r="E86" s="51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 s="7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7"/>
      <c r="AQ87" s="7"/>
      <c r="AR87" s="7"/>
      <c r="AS87" s="7"/>
      <c r="AT87" s="7"/>
      <c r="AU87" s="7"/>
      <c r="AV87" s="93"/>
      <c r="AW87" s="42"/>
      <c r="AX87" s="7"/>
      <c r="AY87" s="42"/>
      <c r="AZ87" s="42"/>
      <c r="BA87" s="42"/>
      <c r="BB87" s="42"/>
      <c r="BC87" s="42"/>
    </row>
    <row r="88" spans="1:63" ht="17.25" thickBot="1" x14ac:dyDescent="0.35">
      <c r="A88"/>
      <c r="B88" s="48">
        <f ca="1">SUM(B3:B86)</f>
        <v>1234</v>
      </c>
      <c r="C88" s="48">
        <f t="shared" ref="C88:E88" ca="1" si="27">SUM(C3:C86)</f>
        <v>1234</v>
      </c>
      <c r="D88" s="48">
        <f t="shared" ca="1" si="27"/>
        <v>1234</v>
      </c>
      <c r="E88" s="51">
        <f t="shared" ca="1" si="27"/>
        <v>1234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7"/>
      <c r="AQ88" s="7"/>
      <c r="AR88" s="7"/>
      <c r="AS88" s="73">
        <f ca="1">SUM(AS3:AS86)</f>
        <v>2468</v>
      </c>
      <c r="AT88" s="73">
        <f t="shared" ref="AT88:AW88" ca="1" si="28">SUM(AT3:AT86)</f>
        <v>14.815533324918368</v>
      </c>
      <c r="AU88" s="73">
        <f t="shared" ca="1" si="28"/>
        <v>2468</v>
      </c>
      <c r="AV88" s="73">
        <f t="shared" ca="1" si="28"/>
        <v>2468</v>
      </c>
      <c r="AW88" s="73">
        <f t="shared" ca="1" si="28"/>
        <v>2468</v>
      </c>
      <c r="AX88" s="7"/>
      <c r="AY88" s="42"/>
      <c r="AZ88" s="42"/>
      <c r="BA88" s="42"/>
      <c r="BB88" s="42"/>
      <c r="BC88" s="42"/>
    </row>
    <row r="89" spans="1:63" ht="17.25" thickBot="1" x14ac:dyDescent="0.35">
      <c r="A89"/>
      <c r="B89"/>
      <c r="C89"/>
      <c r="D89"/>
      <c r="E89" s="7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7"/>
      <c r="AQ89" s="7"/>
      <c r="AR89" s="7"/>
      <c r="AS89" s="30" t="s">
        <v>50</v>
      </c>
      <c r="AT89" s="73" t="s">
        <v>51</v>
      </c>
      <c r="AU89" s="82" t="s">
        <v>52</v>
      </c>
      <c r="AV89" s="82" t="s">
        <v>18</v>
      </c>
      <c r="AW89" s="42" t="s">
        <v>58</v>
      </c>
      <c r="AX89" s="7"/>
      <c r="AY89" s="42"/>
      <c r="AZ89" s="42"/>
      <c r="BA89" s="42"/>
      <c r="BB89" s="42"/>
      <c r="BC89" s="42"/>
    </row>
    <row r="90" spans="1:63" ht="15" x14ac:dyDescent="0.25">
      <c r="A90"/>
      <c r="B90"/>
      <c r="C90"/>
      <c r="D90"/>
      <c r="E90" s="7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7"/>
      <c r="AQ90" s="7"/>
      <c r="AR90" s="7"/>
      <c r="AS90" s="7"/>
      <c r="AT90" s="7"/>
      <c r="AU90" s="7"/>
      <c r="AV90" s="42"/>
      <c r="AW90" s="42"/>
      <c r="AX90" s="7"/>
      <c r="AY90" s="42"/>
      <c r="AZ90" s="42"/>
      <c r="BA90" s="42"/>
      <c r="BB90" s="42"/>
      <c r="BC90" s="42"/>
    </row>
    <row r="91" spans="1:63" ht="15" x14ac:dyDescent="0.25">
      <c r="A91"/>
      <c r="B91"/>
      <c r="C91"/>
      <c r="D91"/>
      <c r="E91" s="7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7"/>
      <c r="AQ91" s="7"/>
      <c r="AR91" s="7"/>
      <c r="AS91" s="7"/>
      <c r="AT91" s="7"/>
      <c r="AU91" s="7"/>
      <c r="AV91" s="42"/>
      <c r="AW91" s="42"/>
      <c r="AX91" s="7"/>
      <c r="AY91" s="42"/>
      <c r="AZ91" s="42"/>
      <c r="BA91" s="42"/>
      <c r="BB91" s="42"/>
      <c r="BC91" s="42"/>
    </row>
    <row r="92" spans="1:63" ht="15" x14ac:dyDescent="0.25"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7"/>
      <c r="AQ92" s="7"/>
      <c r="AR92" s="7"/>
      <c r="AS92" s="7"/>
      <c r="AT92" s="7"/>
      <c r="AU92" s="7"/>
      <c r="AV92" s="42"/>
      <c r="AW92" s="42"/>
      <c r="AX92" s="7"/>
      <c r="AY92" s="42"/>
      <c r="AZ92" s="42"/>
      <c r="BA92" s="42"/>
      <c r="BB92" s="42"/>
      <c r="BC92" s="42"/>
    </row>
    <row r="93" spans="1:63" ht="16.5" x14ac:dyDescent="0.3"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7"/>
      <c r="AQ93" s="92"/>
      <c r="AR93" s="92"/>
      <c r="AS93" s="7"/>
      <c r="AT93" s="7"/>
      <c r="AU93" s="7"/>
      <c r="AV93" s="42"/>
      <c r="AW93" s="42"/>
      <c r="AX93" s="7"/>
      <c r="AY93" s="42"/>
      <c r="AZ93" s="42"/>
      <c r="BA93" s="42"/>
      <c r="BB93" s="42"/>
      <c r="BC93" s="42"/>
    </row>
    <row r="94" spans="1:63" ht="16.5" x14ac:dyDescent="0.3"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7"/>
      <c r="AQ94" s="92"/>
      <c r="AR94" s="92"/>
      <c r="AS94" s="7"/>
      <c r="AT94" s="7"/>
      <c r="AU94" s="7"/>
      <c r="AV94" s="42"/>
      <c r="AW94" s="42"/>
      <c r="AX94" s="7"/>
      <c r="AY94" s="42"/>
      <c r="AZ94" s="42"/>
      <c r="BA94" s="42"/>
      <c r="BB94" s="42"/>
      <c r="BC94" s="42"/>
    </row>
    <row r="95" spans="1:63" ht="16.5" x14ac:dyDescent="0.3"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7"/>
      <c r="AQ95" s="92"/>
      <c r="AR95" s="92"/>
      <c r="AS95" s="7"/>
      <c r="AT95" s="7"/>
      <c r="AU95" s="7"/>
      <c r="AV95" s="42"/>
      <c r="AW95" s="42"/>
      <c r="AX95" s="7"/>
      <c r="AY95" s="42"/>
      <c r="AZ95" s="42"/>
      <c r="BA95" s="42"/>
      <c r="BB95" s="42"/>
      <c r="BC95" s="42"/>
    </row>
    <row r="96" spans="1:63" ht="16.5" x14ac:dyDescent="0.3"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7"/>
      <c r="AQ96" s="92"/>
      <c r="AR96" s="92"/>
      <c r="AS96" s="7"/>
      <c r="AT96" s="7"/>
      <c r="AU96" s="7"/>
      <c r="AV96" s="42"/>
      <c r="AW96" s="42"/>
      <c r="AX96" s="7"/>
      <c r="AY96" s="42"/>
      <c r="AZ96" s="42"/>
      <c r="BA96" s="42"/>
      <c r="BB96" s="42"/>
      <c r="BC96" s="42"/>
    </row>
    <row r="97" spans="1:55" ht="16.5" x14ac:dyDescent="0.3"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7"/>
      <c r="AQ97" s="92"/>
      <c r="AR97" s="92"/>
      <c r="AS97" s="7"/>
      <c r="AT97" s="7"/>
      <c r="AU97" s="7"/>
      <c r="AV97" s="42"/>
      <c r="AW97" s="42"/>
      <c r="AX97" s="7"/>
      <c r="AY97" s="42"/>
      <c r="AZ97" s="42"/>
      <c r="BA97" s="42"/>
      <c r="BB97" s="42"/>
      <c r="BC97" s="42"/>
    </row>
    <row r="98" spans="1:55" ht="16.5" x14ac:dyDescent="0.3">
      <c r="A98" s="25">
        <f>A3</f>
        <v>1</v>
      </c>
      <c r="B98" s="25">
        <f ca="1">SUM(B$3:B3)</f>
        <v>25</v>
      </c>
      <c r="C98" s="25">
        <f ca="1">SUM(C$3:C3)</f>
        <v>23</v>
      </c>
      <c r="D98" s="25">
        <f ca="1">SUM(D$3:D3)</f>
        <v>23</v>
      </c>
      <c r="E98" s="25">
        <f ca="1">SUM(E$3:E3)</f>
        <v>25</v>
      </c>
      <c r="AP98"/>
      <c r="AQ98" s="57"/>
      <c r="AR98" s="57"/>
      <c r="AS98"/>
      <c r="AT98"/>
      <c r="AU98"/>
      <c r="AX98"/>
    </row>
    <row r="99" spans="1:55" ht="16.5" x14ac:dyDescent="0.3">
      <c r="A99" s="25">
        <f t="shared" ref="A99:A125" si="29">A4</f>
        <v>2</v>
      </c>
      <c r="B99" s="25">
        <f ca="1">SUM(B$3:B4)</f>
        <v>50</v>
      </c>
      <c r="C99" s="25">
        <f ca="1">SUM(C$3:C4)</f>
        <v>48</v>
      </c>
      <c r="D99" s="25">
        <f ca="1">SUM(D$3:D4)</f>
        <v>56</v>
      </c>
      <c r="E99" s="25">
        <f ca="1">SUM(E$3:E4)</f>
        <v>66</v>
      </c>
      <c r="AP99"/>
      <c r="AQ99"/>
      <c r="AR99"/>
      <c r="AS99"/>
      <c r="AT99"/>
      <c r="AU99"/>
    </row>
    <row r="100" spans="1:55" ht="16.5" x14ac:dyDescent="0.3">
      <c r="A100" s="25">
        <f t="shared" si="29"/>
        <v>3</v>
      </c>
      <c r="B100" s="25">
        <f ca="1">SUM(B$3:B5)</f>
        <v>91</v>
      </c>
      <c r="C100" s="25">
        <f ca="1">SUM(C$3:C5)</f>
        <v>73</v>
      </c>
      <c r="D100" s="25">
        <f ca="1">SUM(D$3:D5)</f>
        <v>97</v>
      </c>
      <c r="E100" s="25">
        <f ca="1">SUM(E$3:E5)</f>
        <v>117</v>
      </c>
      <c r="AP100"/>
      <c r="AQ100"/>
      <c r="AR100"/>
      <c r="AS100"/>
      <c r="AT100"/>
      <c r="AU100"/>
    </row>
    <row r="101" spans="1:55" ht="16.5" x14ac:dyDescent="0.3">
      <c r="A101" s="25">
        <f t="shared" si="29"/>
        <v>4</v>
      </c>
      <c r="B101" s="25">
        <f ca="1">SUM(B$3:B6)</f>
        <v>142</v>
      </c>
      <c r="C101" s="25">
        <f ca="1">SUM(C$3:C6)</f>
        <v>98</v>
      </c>
      <c r="D101" s="25">
        <f ca="1">SUM(D$3:D6)</f>
        <v>122</v>
      </c>
      <c r="E101" s="25">
        <f ca="1">SUM(E$3:E6)</f>
        <v>157</v>
      </c>
      <c r="AP101"/>
      <c r="AQ101"/>
      <c r="AR101"/>
      <c r="AS101"/>
      <c r="AT101"/>
      <c r="AU101"/>
    </row>
    <row r="102" spans="1:55" ht="16.5" x14ac:dyDescent="0.3">
      <c r="A102" s="25">
        <f t="shared" si="29"/>
        <v>5</v>
      </c>
      <c r="B102" s="25">
        <f ca="1">SUM(B$3:B7)</f>
        <v>175</v>
      </c>
      <c r="C102" s="25">
        <f ca="1">SUM(C$3:C7)</f>
        <v>125</v>
      </c>
      <c r="D102" s="25">
        <f ca="1">SUM(D$3:D7)</f>
        <v>147</v>
      </c>
      <c r="E102" s="25">
        <f ca="1">SUM(E$3:E7)</f>
        <v>188</v>
      </c>
      <c r="AP102"/>
      <c r="AQ102"/>
      <c r="AR102"/>
      <c r="AS102"/>
      <c r="AT102"/>
      <c r="AU102"/>
    </row>
    <row r="103" spans="1:55" ht="16.5" x14ac:dyDescent="0.3">
      <c r="A103" s="25">
        <f t="shared" si="29"/>
        <v>6</v>
      </c>
      <c r="B103" s="25">
        <f ca="1">SUM(B$3:B8)</f>
        <v>275</v>
      </c>
      <c r="C103" s="25">
        <f ca="1">SUM(C$3:C8)</f>
        <v>156</v>
      </c>
      <c r="D103" s="25">
        <f ca="1">SUM(D$3:D8)</f>
        <v>181</v>
      </c>
      <c r="E103" s="25">
        <f ca="1">SUM(E$3:E8)</f>
        <v>248</v>
      </c>
      <c r="AP103"/>
      <c r="AQ103"/>
      <c r="AR103"/>
      <c r="AS103"/>
      <c r="AT103"/>
      <c r="AU103"/>
    </row>
    <row r="104" spans="1:55" ht="16.5" x14ac:dyDescent="0.3">
      <c r="A104" s="25">
        <f t="shared" si="29"/>
        <v>7</v>
      </c>
      <c r="B104" s="25">
        <f ca="1">SUM(B$3:B9)</f>
        <v>309</v>
      </c>
      <c r="C104" s="25">
        <f ca="1">SUM(C$3:C9)</f>
        <v>189</v>
      </c>
      <c r="D104" s="25">
        <f ca="1">SUM(D$3:D9)</f>
        <v>230</v>
      </c>
      <c r="E104" s="25">
        <f ca="1">SUM(E$3:E9)</f>
        <v>293</v>
      </c>
      <c r="AP104"/>
      <c r="AQ104"/>
      <c r="AR104"/>
      <c r="AS104"/>
      <c r="AT104"/>
      <c r="AU104"/>
    </row>
    <row r="105" spans="1:55" ht="16.5" x14ac:dyDescent="0.3">
      <c r="A105" s="25">
        <f t="shared" si="29"/>
        <v>8</v>
      </c>
      <c r="B105" s="25">
        <f ca="1">SUM(B$3:B10)</f>
        <v>369</v>
      </c>
      <c r="C105" s="25">
        <f ca="1">SUM(C$3:C10)</f>
        <v>222</v>
      </c>
      <c r="D105" s="25">
        <f ca="1">SUM(D$3:D10)</f>
        <v>268</v>
      </c>
      <c r="E105" s="25">
        <f ca="1">SUM(E$3:E10)</f>
        <v>333</v>
      </c>
      <c r="AP105"/>
      <c r="AQ105"/>
      <c r="AR105"/>
      <c r="AS105"/>
      <c r="AT105"/>
      <c r="AU105"/>
    </row>
    <row r="106" spans="1:55" ht="16.5" x14ac:dyDescent="0.3">
      <c r="A106" s="25">
        <f t="shared" si="29"/>
        <v>9</v>
      </c>
      <c r="B106" s="25">
        <f ca="1">SUM(B$3:B11)</f>
        <v>402</v>
      </c>
      <c r="C106" s="25">
        <f ca="1">SUM(C$3:C11)</f>
        <v>256</v>
      </c>
      <c r="D106" s="25">
        <f ca="1">SUM(D$3:D11)</f>
        <v>309</v>
      </c>
      <c r="E106" s="25">
        <f ca="1">SUM(E$3:E11)</f>
        <v>367</v>
      </c>
      <c r="AP106"/>
      <c r="AQ106"/>
      <c r="AR106"/>
      <c r="AS106"/>
      <c r="AT106"/>
      <c r="AU106"/>
    </row>
    <row r="107" spans="1:55" ht="16.5" x14ac:dyDescent="0.3">
      <c r="A107" s="25">
        <f t="shared" si="29"/>
        <v>10</v>
      </c>
      <c r="B107" s="25">
        <f ca="1">SUM(B$3:B12)</f>
        <v>455</v>
      </c>
      <c r="C107" s="25">
        <f ca="1">SUM(C$3:C12)</f>
        <v>294</v>
      </c>
      <c r="D107" s="25">
        <f ca="1">SUM(D$3:D12)</f>
        <v>349</v>
      </c>
      <c r="E107" s="25">
        <f ca="1">SUM(E$3:E12)</f>
        <v>467</v>
      </c>
      <c r="AP107"/>
      <c r="AQ107"/>
      <c r="AR107"/>
      <c r="AS107"/>
      <c r="AT107"/>
      <c r="AU107"/>
    </row>
    <row r="108" spans="1:55" ht="16.5" x14ac:dyDescent="0.3">
      <c r="A108" s="25">
        <f t="shared" si="29"/>
        <v>11</v>
      </c>
      <c r="B108" s="25">
        <f ca="1">SUM(B$3:B13)</f>
        <v>480</v>
      </c>
      <c r="C108" s="25">
        <f ca="1">SUM(C$3:C13)</f>
        <v>333</v>
      </c>
      <c r="D108" s="25">
        <f ca="1">SUM(D$3:D13)</f>
        <v>402</v>
      </c>
      <c r="E108" s="25">
        <f ca="1">SUM(E$3:E13)</f>
        <v>531</v>
      </c>
      <c r="AP108"/>
      <c r="AQ108"/>
      <c r="AR108"/>
      <c r="AS108"/>
      <c r="AT108"/>
      <c r="AU108"/>
    </row>
    <row r="109" spans="1:55" ht="16.5" x14ac:dyDescent="0.3">
      <c r="A109" s="25">
        <f t="shared" si="29"/>
        <v>12</v>
      </c>
      <c r="B109" s="25">
        <f ca="1">SUM(B$3:B14)</f>
        <v>519</v>
      </c>
      <c r="C109" s="25">
        <f ca="1">SUM(C$3:C14)</f>
        <v>373</v>
      </c>
      <c r="D109" s="25">
        <f ca="1">SUM(D$3:D14)</f>
        <v>433</v>
      </c>
      <c r="E109" s="25">
        <f ca="1">SUM(E$3:E14)</f>
        <v>564</v>
      </c>
      <c r="AP109"/>
      <c r="AQ109"/>
      <c r="AR109"/>
      <c r="AS109"/>
      <c r="AT109"/>
      <c r="AU109"/>
    </row>
    <row r="110" spans="1:55" ht="16.5" x14ac:dyDescent="0.3">
      <c r="A110" s="25">
        <f t="shared" si="29"/>
        <v>13</v>
      </c>
      <c r="B110" s="25">
        <f ca="1">SUM(B$3:B15)</f>
        <v>542</v>
      </c>
      <c r="C110" s="25">
        <f ca="1">SUM(C$3:C15)</f>
        <v>413</v>
      </c>
      <c r="D110" s="25">
        <f ca="1">SUM(D$3:D15)</f>
        <v>460</v>
      </c>
      <c r="E110" s="25">
        <f ca="1">SUM(E$3:E15)</f>
        <v>602</v>
      </c>
      <c r="AP110"/>
      <c r="AQ110"/>
      <c r="AR110"/>
      <c r="AS110"/>
      <c r="AT110"/>
      <c r="AU110"/>
    </row>
    <row r="111" spans="1:55" ht="16.5" x14ac:dyDescent="0.3">
      <c r="A111" s="25">
        <f t="shared" si="29"/>
        <v>14</v>
      </c>
      <c r="B111" s="25">
        <f ca="1">SUM(B$3:B16)</f>
        <v>589</v>
      </c>
      <c r="C111" s="25">
        <f ca="1">SUM(C$3:C16)</f>
        <v>453</v>
      </c>
      <c r="D111" s="25">
        <f ca="1">SUM(D$3:D16)</f>
        <v>500</v>
      </c>
      <c r="E111" s="25">
        <f ca="1">SUM(E$3:E16)</f>
        <v>643</v>
      </c>
      <c r="AP111"/>
      <c r="AQ111"/>
      <c r="AR111"/>
      <c r="AS111"/>
      <c r="AT111"/>
      <c r="AU111"/>
    </row>
    <row r="112" spans="1:55" ht="16.5" x14ac:dyDescent="0.3">
      <c r="A112" s="25">
        <f t="shared" si="29"/>
        <v>15</v>
      </c>
      <c r="B112" s="25">
        <f ca="1">SUM(B$3:B17)</f>
        <v>658</v>
      </c>
      <c r="C112" s="25">
        <f ca="1">SUM(C$3:C17)</f>
        <v>494</v>
      </c>
      <c r="D112" s="25">
        <f ca="1">SUM(D$3:D17)</f>
        <v>568</v>
      </c>
      <c r="E112" s="25">
        <f ca="1">SUM(E$3:E17)</f>
        <v>690</v>
      </c>
      <c r="AP112"/>
      <c r="AQ112"/>
      <c r="AR112"/>
      <c r="AS112"/>
      <c r="AT112"/>
      <c r="AU112"/>
    </row>
    <row r="113" spans="1:47" ht="16.5" x14ac:dyDescent="0.3">
      <c r="A113" s="25">
        <f t="shared" si="29"/>
        <v>16</v>
      </c>
      <c r="B113" s="25">
        <f ca="1">SUM(B$3:B18)</f>
        <v>698</v>
      </c>
      <c r="C113" s="25">
        <f ca="1">SUM(C$3:C18)</f>
        <v>535</v>
      </c>
      <c r="D113" s="25">
        <f ca="1">SUM(D$3:D18)</f>
        <v>593</v>
      </c>
      <c r="E113" s="25">
        <f ca="1">SUM(E$3:E18)</f>
        <v>713</v>
      </c>
      <c r="AP113"/>
      <c r="AQ113"/>
      <c r="AR113"/>
      <c r="AS113"/>
      <c r="AT113"/>
      <c r="AU113"/>
    </row>
    <row r="114" spans="1:47" ht="16.5" x14ac:dyDescent="0.3">
      <c r="A114" s="25">
        <f t="shared" si="29"/>
        <v>17</v>
      </c>
      <c r="B114" s="25">
        <f ca="1">SUM(B$3:B19)</f>
        <v>747</v>
      </c>
      <c r="C114" s="25">
        <f ca="1">SUM(C$3:C19)</f>
        <v>577</v>
      </c>
      <c r="D114" s="25">
        <f ca="1">SUM(D$3:D19)</f>
        <v>635</v>
      </c>
      <c r="E114" s="25">
        <f ca="1">SUM(E$3:E19)</f>
        <v>753</v>
      </c>
      <c r="AP114"/>
      <c r="AQ114"/>
      <c r="AR114"/>
      <c r="AS114"/>
      <c r="AT114"/>
      <c r="AU114"/>
    </row>
    <row r="115" spans="1:47" ht="16.5" x14ac:dyDescent="0.3">
      <c r="A115" s="25">
        <f t="shared" si="29"/>
        <v>18</v>
      </c>
      <c r="B115" s="25">
        <f ca="1">SUM(B$3:B20)</f>
        <v>774</v>
      </c>
      <c r="C115" s="25">
        <f ca="1">SUM(C$3:C20)</f>
        <v>622</v>
      </c>
      <c r="D115" s="25">
        <f ca="1">SUM(D$3:D20)</f>
        <v>686</v>
      </c>
      <c r="E115" s="25">
        <f ca="1">SUM(E$3:E20)</f>
        <v>795</v>
      </c>
      <c r="AP115"/>
      <c r="AQ115"/>
      <c r="AR115"/>
      <c r="AS115"/>
      <c r="AT115"/>
      <c r="AU115"/>
    </row>
    <row r="116" spans="1:47" ht="16.5" x14ac:dyDescent="0.3">
      <c r="A116" s="25">
        <f t="shared" si="29"/>
        <v>19</v>
      </c>
      <c r="B116" s="25">
        <f ca="1">SUM(B$3:B21)</f>
        <v>825</v>
      </c>
      <c r="C116" s="25">
        <f ca="1">SUM(C$3:C21)</f>
        <v>669</v>
      </c>
      <c r="D116" s="25">
        <f ca="1">SUM(D$3:D21)</f>
        <v>746</v>
      </c>
      <c r="E116" s="25">
        <f ca="1">SUM(E$3:E21)</f>
        <v>848</v>
      </c>
      <c r="AP116"/>
      <c r="AQ116"/>
      <c r="AR116"/>
      <c r="AS116"/>
      <c r="AT116"/>
      <c r="AU116"/>
    </row>
    <row r="117" spans="1:47" ht="16.5" x14ac:dyDescent="0.3">
      <c r="A117" s="25">
        <f t="shared" si="29"/>
        <v>20</v>
      </c>
      <c r="B117" s="25">
        <f ca="1">SUM(B$3:B22)</f>
        <v>863</v>
      </c>
      <c r="C117" s="25">
        <f ca="1">SUM(C$3:C22)</f>
        <v>718</v>
      </c>
      <c r="D117" s="25">
        <f ca="1">SUM(D$3:D22)</f>
        <v>791</v>
      </c>
      <c r="E117" s="25">
        <f ca="1">SUM(E$3:E22)</f>
        <v>873</v>
      </c>
      <c r="AP117"/>
      <c r="AQ117"/>
      <c r="AR117"/>
      <c r="AS117"/>
      <c r="AT117"/>
      <c r="AU117"/>
    </row>
    <row r="118" spans="1:47" ht="16.5" x14ac:dyDescent="0.3">
      <c r="A118" s="25">
        <f t="shared" si="29"/>
        <v>21</v>
      </c>
      <c r="B118" s="25">
        <f ca="1">SUM(B$3:B23)</f>
        <v>927</v>
      </c>
      <c r="C118" s="25">
        <f ca="1">SUM(C$3:C23)</f>
        <v>769</v>
      </c>
      <c r="D118" s="25">
        <f ca="1">SUM(D$3:D23)</f>
        <v>830</v>
      </c>
      <c r="E118" s="25">
        <f ca="1">SUM(E$3:E23)</f>
        <v>898</v>
      </c>
      <c r="AP118"/>
      <c r="AQ118"/>
      <c r="AR118"/>
      <c r="AS118"/>
      <c r="AT118"/>
      <c r="AU118"/>
    </row>
    <row r="119" spans="1:47" ht="16.5" x14ac:dyDescent="0.3">
      <c r="A119" s="25">
        <f t="shared" si="29"/>
        <v>22</v>
      </c>
      <c r="B119" s="25">
        <f ca="1">SUM(B$3:B24)</f>
        <v>958</v>
      </c>
      <c r="C119" s="25">
        <f ca="1">SUM(C$3:C24)</f>
        <v>820</v>
      </c>
      <c r="D119" s="25">
        <f ca="1">SUM(D$3:D24)</f>
        <v>881</v>
      </c>
      <c r="E119" s="25">
        <f ca="1">SUM(E$3:E24)</f>
        <v>949</v>
      </c>
      <c r="AP119"/>
      <c r="AQ119"/>
      <c r="AR119"/>
      <c r="AS119"/>
      <c r="AT119"/>
      <c r="AU119"/>
    </row>
    <row r="120" spans="1:47" ht="16.5" x14ac:dyDescent="0.3">
      <c r="A120" s="25">
        <f t="shared" si="29"/>
        <v>23</v>
      </c>
      <c r="B120" s="25">
        <f ca="1">SUM(B$3:B25)</f>
        <v>999</v>
      </c>
      <c r="C120" s="25">
        <f ca="1">SUM(C$3:C25)</f>
        <v>873</v>
      </c>
      <c r="D120" s="25">
        <f ca="1">SUM(D$3:D25)</f>
        <v>945</v>
      </c>
      <c r="E120" s="25">
        <f ca="1">SUM(E$3:E25)</f>
        <v>1018</v>
      </c>
      <c r="AP120"/>
      <c r="AQ120"/>
      <c r="AR120"/>
      <c r="AS120"/>
      <c r="AT120"/>
      <c r="AU120"/>
    </row>
    <row r="121" spans="1:47" ht="16.5" x14ac:dyDescent="0.3">
      <c r="A121" s="25">
        <f t="shared" si="29"/>
        <v>24</v>
      </c>
      <c r="B121" s="25">
        <f ca="1">SUM(B$3:B26)</f>
        <v>1044</v>
      </c>
      <c r="C121" s="25">
        <f ca="1">SUM(C$3:C26)</f>
        <v>933</v>
      </c>
      <c r="D121" s="25">
        <f ca="1">SUM(D$3:D26)</f>
        <v>985</v>
      </c>
      <c r="E121" s="25">
        <f ca="1">SUM(E$3:E26)</f>
        <v>1045</v>
      </c>
      <c r="AP121"/>
      <c r="AQ121"/>
      <c r="AR121"/>
      <c r="AS121"/>
      <c r="AT121"/>
      <c r="AU121"/>
    </row>
    <row r="122" spans="1:47" ht="16.5" x14ac:dyDescent="0.3">
      <c r="A122" s="25">
        <f t="shared" si="29"/>
        <v>25</v>
      </c>
      <c r="B122" s="25">
        <f ca="1">SUM(B$3:B27)</f>
        <v>1084</v>
      </c>
      <c r="C122" s="25">
        <f ca="1">SUM(C$3:C27)</f>
        <v>997</v>
      </c>
      <c r="D122" s="25">
        <f ca="1">SUM(D$3:D27)</f>
        <v>1018</v>
      </c>
      <c r="E122" s="25">
        <f ca="1">SUM(E$3:E27)</f>
        <v>1084</v>
      </c>
      <c r="AP122"/>
      <c r="AQ122"/>
      <c r="AR122"/>
      <c r="AS122"/>
      <c r="AT122"/>
      <c r="AU122"/>
    </row>
    <row r="123" spans="1:47" ht="16.5" x14ac:dyDescent="0.3">
      <c r="A123" s="25">
        <f t="shared" si="29"/>
        <v>26</v>
      </c>
      <c r="B123" s="25">
        <f ca="1">SUM(B$3:B28)</f>
        <v>1152</v>
      </c>
      <c r="C123" s="25">
        <f ca="1">SUM(C$3:C28)</f>
        <v>1065</v>
      </c>
      <c r="D123" s="25">
        <f ca="1">SUM(D$3:D28)</f>
        <v>1065</v>
      </c>
      <c r="E123" s="25">
        <f ca="1">SUM(E$3:E28)</f>
        <v>1152</v>
      </c>
      <c r="AP123"/>
      <c r="AQ123"/>
      <c r="AR123"/>
      <c r="AS123"/>
      <c r="AT123"/>
      <c r="AU123"/>
    </row>
    <row r="124" spans="1:47" ht="16.5" x14ac:dyDescent="0.3">
      <c r="A124" s="25">
        <f t="shared" si="29"/>
        <v>27</v>
      </c>
      <c r="B124" s="25">
        <f ca="1">SUM(B$3:B29)</f>
        <v>1194</v>
      </c>
      <c r="C124" s="25">
        <f ca="1">SUM(C$3:C29)</f>
        <v>1134</v>
      </c>
      <c r="D124" s="25">
        <f ca="1">SUM(D$3:D29)</f>
        <v>1165</v>
      </c>
      <c r="E124" s="25">
        <f ca="1">SUM(E$3:E29)</f>
        <v>1201</v>
      </c>
      <c r="AP124"/>
      <c r="AQ124"/>
      <c r="AR124"/>
      <c r="AS124"/>
      <c r="AT124"/>
      <c r="AU124"/>
    </row>
    <row r="125" spans="1:47" ht="16.5" x14ac:dyDescent="0.3">
      <c r="A125" s="25">
        <f t="shared" si="29"/>
        <v>28</v>
      </c>
      <c r="B125" s="25">
        <f ca="1">SUM(B$3:B30)</f>
        <v>1234</v>
      </c>
      <c r="C125" s="25">
        <f ca="1">SUM(C$3:C30)</f>
        <v>1234</v>
      </c>
      <c r="D125" s="25">
        <f ca="1">SUM(D$3:D30)</f>
        <v>1234</v>
      </c>
      <c r="E125" s="25">
        <f ca="1">SUM(E$3:E30)</f>
        <v>1234</v>
      </c>
      <c r="AP125"/>
      <c r="AQ125"/>
      <c r="AR125"/>
      <c r="AS125"/>
      <c r="AT125"/>
      <c r="AU125"/>
    </row>
    <row r="126" spans="1:47" ht="16.5" x14ac:dyDescent="0.3">
      <c r="A126" s="25"/>
      <c r="B126" s="25"/>
      <c r="C126" s="25"/>
      <c r="D126" s="25"/>
      <c r="E126" s="25"/>
      <c r="AP126"/>
      <c r="AQ126"/>
      <c r="AR126"/>
      <c r="AS126"/>
      <c r="AT126"/>
      <c r="AU126"/>
    </row>
    <row r="127" spans="1:47" ht="16.5" x14ac:dyDescent="0.3">
      <c r="A127" s="25"/>
      <c r="B127" s="25"/>
      <c r="C127" s="25"/>
      <c r="D127" s="25"/>
      <c r="E127" s="25"/>
      <c r="AP127"/>
      <c r="AQ127"/>
      <c r="AR127"/>
      <c r="AS127"/>
      <c r="AT127"/>
      <c r="AU127"/>
    </row>
    <row r="128" spans="1:47" ht="16.5" x14ac:dyDescent="0.3">
      <c r="A128" s="25"/>
      <c r="B128" s="25"/>
      <c r="C128" s="25"/>
      <c r="D128" s="25"/>
      <c r="E128" s="25"/>
      <c r="AP128"/>
      <c r="AQ128"/>
      <c r="AR128"/>
      <c r="AS128"/>
      <c r="AT128"/>
      <c r="AU128"/>
    </row>
    <row r="129" spans="1:47" ht="16.5" x14ac:dyDescent="0.3">
      <c r="A129" s="25"/>
      <c r="B129" s="25"/>
      <c r="C129" s="25"/>
      <c r="D129" s="25"/>
      <c r="E129" s="25"/>
      <c r="AP129"/>
      <c r="AQ129"/>
      <c r="AR129"/>
      <c r="AS129"/>
      <c r="AT129"/>
      <c r="AU129"/>
    </row>
    <row r="130" spans="1:47" ht="16.5" x14ac:dyDescent="0.3">
      <c r="A130" s="25"/>
      <c r="B130" s="25"/>
      <c r="C130" s="25"/>
      <c r="D130" s="25"/>
      <c r="E130" s="25"/>
      <c r="AP130"/>
      <c r="AQ130"/>
      <c r="AR130"/>
      <c r="AS130"/>
      <c r="AT130"/>
      <c r="AU130"/>
    </row>
    <row r="131" spans="1:47" ht="16.5" x14ac:dyDescent="0.3">
      <c r="A131" s="25"/>
      <c r="B131" s="25"/>
      <c r="C131" s="25"/>
      <c r="D131" s="25"/>
      <c r="E131" s="25"/>
      <c r="AP131"/>
      <c r="AQ131"/>
      <c r="AR131"/>
      <c r="AS131"/>
      <c r="AT131"/>
      <c r="AU131"/>
    </row>
    <row r="132" spans="1:47" ht="16.5" x14ac:dyDescent="0.3">
      <c r="A132" s="25"/>
      <c r="B132" s="25"/>
      <c r="C132" s="25"/>
      <c r="D132" s="25"/>
      <c r="E132" s="25"/>
      <c r="AP132"/>
      <c r="AQ132"/>
      <c r="AR132"/>
      <c r="AS132"/>
      <c r="AT132"/>
      <c r="AU132"/>
    </row>
    <row r="133" spans="1:47" ht="16.5" x14ac:dyDescent="0.3">
      <c r="A133" s="25"/>
      <c r="B133" s="25"/>
      <c r="C133" s="25"/>
      <c r="D133" s="25"/>
      <c r="E133" s="25"/>
      <c r="AP133"/>
      <c r="AQ133"/>
      <c r="AR133"/>
      <c r="AS133"/>
      <c r="AT133"/>
      <c r="AU133"/>
    </row>
    <row r="134" spans="1:47" ht="16.5" x14ac:dyDescent="0.3">
      <c r="A134" s="25"/>
      <c r="B134" s="25"/>
      <c r="C134" s="25"/>
      <c r="D134" s="25"/>
      <c r="E134" s="25"/>
      <c r="AP134"/>
      <c r="AQ134"/>
      <c r="AR134"/>
      <c r="AS134"/>
      <c r="AT134"/>
      <c r="AU134"/>
    </row>
    <row r="135" spans="1:47" ht="16.5" x14ac:dyDescent="0.3">
      <c r="A135" s="25"/>
      <c r="B135" s="25"/>
      <c r="C135" s="25"/>
      <c r="D135" s="25"/>
      <c r="E135" s="25"/>
      <c r="AP135"/>
      <c r="AQ135"/>
      <c r="AR135"/>
      <c r="AS135"/>
      <c r="AT135"/>
      <c r="AU135"/>
    </row>
    <row r="136" spans="1:47" ht="16.5" x14ac:dyDescent="0.3">
      <c r="A136" s="25"/>
      <c r="B136" s="25"/>
      <c r="C136" s="25"/>
      <c r="D136" s="25"/>
      <c r="E136" s="25"/>
      <c r="AP136"/>
      <c r="AQ136"/>
      <c r="AR136"/>
      <c r="AS136"/>
      <c r="AT136"/>
      <c r="AU136"/>
    </row>
    <row r="137" spans="1:47" ht="16.5" x14ac:dyDescent="0.3">
      <c r="A137" s="25"/>
      <c r="B137" s="25"/>
      <c r="C137" s="25"/>
      <c r="D137" s="25"/>
      <c r="E137" s="25"/>
      <c r="AP137"/>
      <c r="AQ137"/>
      <c r="AR137"/>
      <c r="AS137"/>
      <c r="AT137"/>
      <c r="AU137"/>
    </row>
    <row r="138" spans="1:47" ht="16.5" x14ac:dyDescent="0.3">
      <c r="A138" s="25"/>
      <c r="B138" s="25"/>
      <c r="C138" s="25"/>
      <c r="D138" s="25"/>
      <c r="E138" s="25"/>
      <c r="AP138"/>
      <c r="AQ138"/>
      <c r="AR138"/>
      <c r="AS138"/>
      <c r="AT138"/>
      <c r="AU138"/>
    </row>
    <row r="139" spans="1:47" ht="16.5" x14ac:dyDescent="0.3">
      <c r="A139" s="25"/>
      <c r="B139" s="25"/>
      <c r="C139" s="25"/>
      <c r="D139" s="25"/>
      <c r="E139" s="25"/>
      <c r="AP139"/>
      <c r="AQ139"/>
      <c r="AR139"/>
      <c r="AS139"/>
      <c r="AT139"/>
      <c r="AU139"/>
    </row>
    <row r="140" spans="1:47" ht="16.5" x14ac:dyDescent="0.3">
      <c r="A140" s="25"/>
      <c r="B140" s="25"/>
      <c r="C140" s="25"/>
      <c r="D140" s="25"/>
      <c r="E140" s="25"/>
      <c r="AP140"/>
      <c r="AQ140"/>
      <c r="AR140"/>
      <c r="AS140"/>
      <c r="AT140"/>
      <c r="AU140"/>
    </row>
    <row r="141" spans="1:47" ht="16.5" x14ac:dyDescent="0.3">
      <c r="A141" s="25"/>
      <c r="B141" s="25"/>
      <c r="C141" s="25"/>
      <c r="D141" s="25"/>
      <c r="E141" s="25"/>
      <c r="AP141"/>
      <c r="AQ141"/>
      <c r="AR141"/>
      <c r="AS141"/>
      <c r="AT141"/>
      <c r="AU141"/>
    </row>
    <row r="142" spans="1:47" ht="16.5" x14ac:dyDescent="0.3">
      <c r="A142" s="25"/>
      <c r="B142" s="25"/>
      <c r="C142" s="25"/>
      <c r="D142" s="25"/>
      <c r="E142" s="25"/>
      <c r="AP142"/>
      <c r="AQ142"/>
      <c r="AR142"/>
      <c r="AS142"/>
      <c r="AT142"/>
      <c r="AU142"/>
    </row>
    <row r="143" spans="1:47" ht="16.5" x14ac:dyDescent="0.3">
      <c r="A143" s="25"/>
      <c r="B143" s="25"/>
      <c r="C143" s="25"/>
      <c r="D143" s="25"/>
      <c r="E143" s="25"/>
      <c r="AP143"/>
      <c r="AQ143"/>
      <c r="AR143"/>
      <c r="AS143"/>
      <c r="AT143"/>
      <c r="AU143"/>
    </row>
    <row r="144" spans="1:47" ht="16.5" x14ac:dyDescent="0.3">
      <c r="A144" s="25"/>
      <c r="B144" s="25"/>
      <c r="C144" s="25"/>
      <c r="D144" s="25"/>
      <c r="E144" s="25"/>
      <c r="AP144"/>
      <c r="AQ144"/>
      <c r="AR144"/>
      <c r="AS144"/>
      <c r="AT144"/>
      <c r="AU144"/>
    </row>
    <row r="145" spans="1:47" ht="16.5" x14ac:dyDescent="0.3">
      <c r="A145" s="25"/>
      <c r="B145" s="25"/>
      <c r="C145" s="25"/>
      <c r="D145" s="25"/>
      <c r="E145" s="25"/>
      <c r="AP145"/>
      <c r="AQ145"/>
      <c r="AR145"/>
      <c r="AS145"/>
      <c r="AT145"/>
      <c r="AU145"/>
    </row>
    <row r="146" spans="1:47" ht="16.5" x14ac:dyDescent="0.3">
      <c r="A146" s="25"/>
      <c r="B146" s="25"/>
      <c r="C146" s="25"/>
      <c r="D146" s="25"/>
      <c r="E146" s="25"/>
      <c r="AP146"/>
      <c r="AQ146"/>
      <c r="AR146"/>
      <c r="AS146"/>
      <c r="AT146"/>
      <c r="AU146"/>
    </row>
    <row r="147" spans="1:47" ht="16.5" x14ac:dyDescent="0.3">
      <c r="A147" s="25"/>
      <c r="B147" s="25"/>
      <c r="C147" s="25"/>
      <c r="D147" s="25"/>
      <c r="E147" s="25"/>
      <c r="AP147"/>
      <c r="AQ147"/>
      <c r="AR147"/>
      <c r="AS147"/>
      <c r="AT147"/>
      <c r="AU147"/>
    </row>
    <row r="148" spans="1:47" ht="16.5" x14ac:dyDescent="0.3">
      <c r="A148" s="25"/>
      <c r="B148" s="25"/>
      <c r="C148" s="25"/>
      <c r="D148" s="25"/>
      <c r="E148" s="25"/>
      <c r="AP148"/>
      <c r="AQ148"/>
      <c r="AR148"/>
      <c r="AS148"/>
      <c r="AT148"/>
      <c r="AU148"/>
    </row>
    <row r="149" spans="1:47" ht="16.5" x14ac:dyDescent="0.3">
      <c r="A149" s="25"/>
      <c r="B149" s="25"/>
      <c r="C149" s="25"/>
      <c r="D149" s="25"/>
      <c r="E149" s="25"/>
      <c r="AP149"/>
      <c r="AQ149"/>
      <c r="AR149"/>
      <c r="AS149"/>
      <c r="AT149"/>
      <c r="AU149"/>
    </row>
    <row r="150" spans="1:47" ht="16.5" x14ac:dyDescent="0.3">
      <c r="A150" s="25"/>
      <c r="B150" s="25"/>
      <c r="C150" s="25"/>
      <c r="D150" s="25"/>
      <c r="E150" s="25"/>
      <c r="AP150"/>
      <c r="AQ150"/>
      <c r="AR150"/>
      <c r="AS150"/>
      <c r="AT150"/>
      <c r="AU150"/>
    </row>
    <row r="151" spans="1:47" ht="16.5" x14ac:dyDescent="0.3">
      <c r="A151" s="25"/>
      <c r="B151" s="25"/>
      <c r="C151" s="25"/>
      <c r="D151" s="25"/>
      <c r="E151" s="25"/>
      <c r="AP151"/>
      <c r="AQ151"/>
      <c r="AR151"/>
      <c r="AS151"/>
      <c r="AT151"/>
      <c r="AU151"/>
    </row>
    <row r="152" spans="1:47" ht="16.5" x14ac:dyDescent="0.3">
      <c r="A152" s="25"/>
      <c r="B152" s="25"/>
      <c r="C152" s="25"/>
      <c r="D152" s="25"/>
      <c r="E152" s="25"/>
      <c r="AP152"/>
      <c r="AQ152"/>
      <c r="AR152"/>
      <c r="AS152"/>
      <c r="AT152"/>
      <c r="AU152"/>
    </row>
    <row r="153" spans="1:47" ht="16.5" x14ac:dyDescent="0.3">
      <c r="A153" s="25"/>
      <c r="B153" s="25"/>
      <c r="C153" s="25"/>
      <c r="D153" s="25"/>
      <c r="E153" s="25"/>
      <c r="AP153"/>
      <c r="AQ153"/>
      <c r="AR153"/>
      <c r="AS153"/>
      <c r="AT153"/>
      <c r="AU153"/>
    </row>
    <row r="154" spans="1:47" ht="16.5" x14ac:dyDescent="0.3">
      <c r="A154" s="25"/>
      <c r="B154" s="25"/>
      <c r="C154" s="25"/>
      <c r="D154" s="25"/>
      <c r="E154" s="25"/>
      <c r="AP154"/>
      <c r="AQ154"/>
      <c r="AR154"/>
      <c r="AS154"/>
      <c r="AT154"/>
      <c r="AU154"/>
    </row>
    <row r="155" spans="1:47" ht="16.5" x14ac:dyDescent="0.3">
      <c r="A155" s="25"/>
      <c r="B155" s="25"/>
      <c r="C155" s="25"/>
      <c r="D155" s="25"/>
      <c r="E155" s="25"/>
      <c r="AP155"/>
      <c r="AQ155"/>
      <c r="AR155"/>
      <c r="AS155"/>
      <c r="AT155"/>
      <c r="AU155"/>
    </row>
    <row r="156" spans="1:47" ht="16.5" x14ac:dyDescent="0.3">
      <c r="A156" s="25"/>
      <c r="B156" s="25"/>
      <c r="C156" s="25"/>
      <c r="D156" s="25"/>
      <c r="E156" s="25"/>
      <c r="AP156"/>
      <c r="AQ156"/>
      <c r="AR156"/>
      <c r="AS156"/>
      <c r="AT156"/>
      <c r="AU156"/>
    </row>
    <row r="157" spans="1:47" ht="16.5" x14ac:dyDescent="0.3">
      <c r="A157" s="25"/>
      <c r="B157" s="25"/>
      <c r="C157" s="25"/>
      <c r="D157" s="25"/>
      <c r="E157" s="25"/>
      <c r="AP157"/>
      <c r="AQ157"/>
      <c r="AR157"/>
      <c r="AS157"/>
      <c r="AT157"/>
      <c r="AU157"/>
    </row>
    <row r="158" spans="1:47" ht="16.5" x14ac:dyDescent="0.3">
      <c r="A158" s="25"/>
      <c r="B158" s="25"/>
      <c r="C158" s="25"/>
      <c r="D158" s="25"/>
      <c r="E158" s="25"/>
      <c r="AP158"/>
      <c r="AQ158"/>
      <c r="AR158"/>
      <c r="AS158"/>
      <c r="AT158"/>
      <c r="AU158"/>
    </row>
    <row r="159" spans="1:47" ht="16.5" x14ac:dyDescent="0.3">
      <c r="A159" s="25"/>
      <c r="B159" s="25"/>
      <c r="C159" s="25"/>
      <c r="D159" s="25"/>
      <c r="E159" s="25"/>
      <c r="AP159"/>
      <c r="AQ159"/>
      <c r="AR159"/>
      <c r="AS159"/>
      <c r="AT159"/>
      <c r="AU159"/>
    </row>
    <row r="160" spans="1:47" ht="16.5" x14ac:dyDescent="0.3">
      <c r="A160" s="25"/>
      <c r="B160" s="25"/>
      <c r="C160" s="25"/>
      <c r="D160" s="25"/>
      <c r="E160" s="25"/>
      <c r="AP160"/>
      <c r="AQ160"/>
      <c r="AR160"/>
      <c r="AS160"/>
      <c r="AT160"/>
      <c r="AU160"/>
    </row>
    <row r="161" spans="1:47" ht="16.5" x14ac:dyDescent="0.3">
      <c r="A161" s="25"/>
      <c r="B161" s="25"/>
      <c r="C161" s="25"/>
      <c r="D161" s="25"/>
      <c r="E161" s="25"/>
      <c r="AP161"/>
      <c r="AQ161"/>
      <c r="AR161"/>
      <c r="AS161"/>
      <c r="AT161"/>
      <c r="AU161"/>
    </row>
    <row r="162" spans="1:47" ht="16.5" x14ac:dyDescent="0.3">
      <c r="A162" s="25"/>
      <c r="B162" s="25"/>
      <c r="C162" s="25"/>
      <c r="D162" s="25"/>
      <c r="E162" s="25"/>
      <c r="AP162"/>
      <c r="AQ162"/>
      <c r="AR162"/>
      <c r="AS162"/>
      <c r="AT162"/>
      <c r="AU162"/>
    </row>
    <row r="163" spans="1:47" ht="16.5" x14ac:dyDescent="0.3">
      <c r="A163" s="25"/>
      <c r="B163" s="25"/>
      <c r="C163" s="25"/>
      <c r="D163" s="25"/>
      <c r="E163" s="25"/>
      <c r="AP163"/>
      <c r="AQ163"/>
      <c r="AR163"/>
      <c r="AS163"/>
      <c r="AT163"/>
      <c r="AU163"/>
    </row>
    <row r="164" spans="1:47" ht="16.5" x14ac:dyDescent="0.3">
      <c r="A164" s="25"/>
      <c r="B164" s="25"/>
      <c r="C164" s="25"/>
      <c r="D164" s="25"/>
      <c r="E164" s="25"/>
      <c r="AP164"/>
      <c r="AQ164"/>
      <c r="AR164"/>
      <c r="AS164"/>
      <c r="AT164"/>
      <c r="AU164"/>
    </row>
    <row r="165" spans="1:47" ht="16.5" x14ac:dyDescent="0.3">
      <c r="A165" s="25"/>
      <c r="B165" s="25"/>
      <c r="C165" s="25"/>
      <c r="D165" s="25"/>
      <c r="E165" s="25"/>
      <c r="AP165"/>
      <c r="AQ165"/>
      <c r="AR165"/>
      <c r="AS165"/>
      <c r="AT165"/>
      <c r="AU165"/>
    </row>
    <row r="166" spans="1:47" ht="16.5" x14ac:dyDescent="0.3">
      <c r="A166" s="25"/>
      <c r="B166" s="25"/>
      <c r="C166" s="25"/>
      <c r="D166" s="25"/>
      <c r="E166" s="25"/>
      <c r="AP166"/>
      <c r="AQ166"/>
      <c r="AR166"/>
      <c r="AS166"/>
      <c r="AT166"/>
      <c r="AU166"/>
    </row>
    <row r="167" spans="1:47" ht="16.5" x14ac:dyDescent="0.3">
      <c r="A167" s="25"/>
      <c r="B167" s="25"/>
      <c r="C167" s="25"/>
      <c r="D167" s="25"/>
      <c r="E167" s="25"/>
      <c r="AP167"/>
      <c r="AQ167"/>
      <c r="AR167"/>
      <c r="AS167"/>
      <c r="AT167"/>
      <c r="AU167"/>
    </row>
    <row r="168" spans="1:47" ht="16.5" x14ac:dyDescent="0.3">
      <c r="A168" s="25"/>
      <c r="B168" s="25"/>
      <c r="C168" s="25"/>
      <c r="D168" s="25"/>
      <c r="E168" s="25"/>
      <c r="AP168"/>
      <c r="AQ168"/>
      <c r="AR168"/>
      <c r="AS168"/>
      <c r="AT168"/>
      <c r="AU168"/>
    </row>
    <row r="169" spans="1:47" ht="16.5" x14ac:dyDescent="0.3">
      <c r="A169" s="25"/>
      <c r="B169" s="25"/>
      <c r="C169" s="25"/>
      <c r="D169" s="25"/>
      <c r="E169" s="25"/>
      <c r="AP169"/>
      <c r="AQ169"/>
      <c r="AR169"/>
      <c r="AS169"/>
      <c r="AT169"/>
      <c r="AU169"/>
    </row>
    <row r="170" spans="1:47" ht="16.5" x14ac:dyDescent="0.3">
      <c r="A170" s="25"/>
      <c r="B170" s="25"/>
      <c r="C170" s="25"/>
      <c r="D170" s="25"/>
      <c r="E170" s="25"/>
      <c r="AP170"/>
      <c r="AQ170"/>
      <c r="AR170"/>
      <c r="AS170"/>
      <c r="AT170"/>
      <c r="AU170"/>
    </row>
    <row r="171" spans="1:47" ht="16.5" x14ac:dyDescent="0.3">
      <c r="A171" s="25"/>
      <c r="B171" s="25"/>
      <c r="C171" s="25"/>
      <c r="D171" s="25"/>
      <c r="E171" s="25"/>
      <c r="AP171"/>
      <c r="AQ171"/>
      <c r="AR171"/>
      <c r="AS171"/>
      <c r="AT171"/>
      <c r="AU171"/>
    </row>
    <row r="172" spans="1:47" ht="16.5" x14ac:dyDescent="0.3">
      <c r="A172" s="25"/>
      <c r="B172" s="25"/>
      <c r="C172" s="25"/>
      <c r="D172" s="25"/>
      <c r="E172" s="25"/>
      <c r="AP172"/>
      <c r="AQ172"/>
      <c r="AR172"/>
      <c r="AS172"/>
      <c r="AT172"/>
      <c r="AU172"/>
    </row>
    <row r="173" spans="1:47" ht="16.5" x14ac:dyDescent="0.3">
      <c r="A173" s="25"/>
      <c r="B173" s="25"/>
      <c r="C173" s="25"/>
      <c r="D173" s="25"/>
      <c r="E173" s="25"/>
      <c r="AP173"/>
      <c r="AQ173"/>
      <c r="AR173"/>
      <c r="AS173"/>
      <c r="AT173"/>
      <c r="AU173"/>
    </row>
    <row r="174" spans="1:47" ht="16.5" x14ac:dyDescent="0.3">
      <c r="A174" s="25"/>
      <c r="B174" s="25"/>
      <c r="C174" s="25"/>
      <c r="D174" s="25"/>
      <c r="E174" s="25"/>
      <c r="AP174"/>
      <c r="AQ174"/>
      <c r="AR174"/>
      <c r="AS174"/>
      <c r="AT174"/>
      <c r="AU174"/>
    </row>
    <row r="175" spans="1:47" ht="16.5" x14ac:dyDescent="0.3">
      <c r="A175" s="25"/>
      <c r="B175" s="25"/>
      <c r="C175" s="25"/>
      <c r="D175" s="25"/>
      <c r="E175" s="25"/>
      <c r="AP175"/>
      <c r="AQ175"/>
      <c r="AR175"/>
      <c r="AS175"/>
      <c r="AT175"/>
      <c r="AU175"/>
    </row>
    <row r="176" spans="1:47" ht="16.5" x14ac:dyDescent="0.3">
      <c r="A176" s="25"/>
      <c r="B176" s="25"/>
      <c r="C176" s="25"/>
      <c r="D176" s="25"/>
      <c r="E176" s="25"/>
      <c r="AP176"/>
      <c r="AQ176"/>
      <c r="AR176"/>
      <c r="AS176"/>
      <c r="AT176"/>
      <c r="AU176"/>
    </row>
    <row r="177" spans="1:47" ht="16.5" x14ac:dyDescent="0.3">
      <c r="A177" s="25"/>
      <c r="B177" s="25"/>
      <c r="C177" s="25"/>
      <c r="D177" s="25"/>
      <c r="E177" s="25"/>
      <c r="AP177"/>
      <c r="AQ177"/>
      <c r="AR177"/>
      <c r="AS177"/>
      <c r="AT177"/>
      <c r="AU177"/>
    </row>
    <row r="178" spans="1:47" ht="16.5" x14ac:dyDescent="0.3">
      <c r="A178" s="25"/>
      <c r="B178" s="25"/>
      <c r="C178" s="25"/>
      <c r="D178" s="25"/>
      <c r="E178" s="25"/>
      <c r="AP178"/>
      <c r="AQ178"/>
      <c r="AR178"/>
      <c r="AS178"/>
      <c r="AT178"/>
      <c r="AU178"/>
    </row>
    <row r="179" spans="1:47" ht="16.5" x14ac:dyDescent="0.3">
      <c r="A179" s="25"/>
      <c r="B179" s="25"/>
      <c r="C179" s="25"/>
      <c r="D179" s="25"/>
      <c r="E179" s="25"/>
      <c r="AP179"/>
      <c r="AQ179"/>
      <c r="AR179"/>
      <c r="AS179"/>
      <c r="AT179"/>
      <c r="AU179"/>
    </row>
    <row r="180" spans="1:47" ht="16.5" x14ac:dyDescent="0.3">
      <c r="A180" s="25"/>
      <c r="B180" s="25"/>
      <c r="C180" s="25"/>
      <c r="D180" s="25"/>
      <c r="E180" s="25"/>
      <c r="AP180"/>
      <c r="AQ180"/>
      <c r="AR180"/>
      <c r="AS180"/>
      <c r="AT180"/>
      <c r="AU180"/>
    </row>
    <row r="181" spans="1:47" ht="16.5" x14ac:dyDescent="0.3">
      <c r="A181" s="25"/>
      <c r="B181" s="25"/>
      <c r="C181" s="25"/>
      <c r="D181" s="25"/>
      <c r="E181" s="2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BF0B-7A0D-4E81-BF12-F8CF79B94B80}">
  <dimension ref="A1:BK307"/>
  <sheetViews>
    <sheetView zoomScale="96" zoomScaleNormal="96" workbookViewId="0">
      <selection activeCell="R13" sqref="R13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6" ht="17.25" thickBot="1" x14ac:dyDescent="0.35">
      <c r="A1" s="38" t="s">
        <v>3</v>
      </c>
      <c r="B1" s="39" t="s">
        <v>55</v>
      </c>
      <c r="C1" s="40" t="s">
        <v>18</v>
      </c>
      <c r="D1" s="41" t="s">
        <v>20</v>
      </c>
      <c r="E1" s="34" t="s">
        <v>56</v>
      </c>
      <c r="F1" s="31" t="s">
        <v>4</v>
      </c>
      <c r="G1" s="31" t="s">
        <v>5</v>
      </c>
      <c r="H1" s="32" t="s">
        <v>6</v>
      </c>
      <c r="I1" s="75" t="s">
        <v>7</v>
      </c>
      <c r="J1" s="94" t="s">
        <v>8</v>
      </c>
      <c r="K1" s="32" t="s">
        <v>9</v>
      </c>
      <c r="L1"/>
      <c r="M1" s="65" t="s">
        <v>35</v>
      </c>
      <c r="N1" s="67" t="s">
        <v>36</v>
      </c>
      <c r="O1" s="66" t="s">
        <v>37</v>
      </c>
      <c r="P1" s="66" t="s">
        <v>38</v>
      </c>
      <c r="Q1" s="66" t="s">
        <v>53</v>
      </c>
      <c r="R1" s="35" t="s">
        <v>21</v>
      </c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7.25" thickBot="1" x14ac:dyDescent="0.35">
      <c r="A2" s="6">
        <v>1</v>
      </c>
      <c r="B2" s="48">
        <v>50</v>
      </c>
      <c r="C2" s="49">
        <v>25</v>
      </c>
      <c r="D2" s="50">
        <v>33</v>
      </c>
      <c r="E2" s="81">
        <v>39</v>
      </c>
      <c r="F2" s="43" t="str">
        <f t="shared" ref="F2:F14" si="0">G2&amp;" - "&amp;H2</f>
        <v>21 - 28</v>
      </c>
      <c r="G2" s="90">
        <f>X4</f>
        <v>21</v>
      </c>
      <c r="H2" s="44">
        <f t="shared" ref="H2:H14" si="1">G2+$X$3</f>
        <v>28</v>
      </c>
      <c r="I2" s="76">
        <f t="shared" ref="I2:I14" si="2">COUNTIF($B$2:$B$29, "&lt;"&amp;H2)</f>
        <v>1</v>
      </c>
      <c r="J2" s="45">
        <f>I2</f>
        <v>1</v>
      </c>
      <c r="K2" s="47">
        <f t="shared" ref="K2:K14" si="3">J2/$J$15</f>
        <v>3.5714285714285712E-2</v>
      </c>
      <c r="L2"/>
      <c r="M2" s="89" t="s">
        <v>11</v>
      </c>
      <c r="N2" s="88">
        <f>AVERAGE($B$2:$B$29)</f>
        <v>51.392857142857146</v>
      </c>
      <c r="O2" s="88">
        <f>AVERAGE($B$2:$B$29)</f>
        <v>51.392857142857146</v>
      </c>
      <c r="P2" s="88">
        <f>AVERAGE($B$2:$B$29)</f>
        <v>51.392857142857146</v>
      </c>
      <c r="Q2" s="88">
        <f>AVERAGE($B$2:$B$29)</f>
        <v>51.392857142857146</v>
      </c>
      <c r="U2" s="34" t="s">
        <v>43</v>
      </c>
      <c r="X2" s="34">
        <f>ROUND(N6/10,0)</f>
        <v>7</v>
      </c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7.25" thickBot="1" x14ac:dyDescent="0.35">
      <c r="A3" s="6">
        <v>2</v>
      </c>
      <c r="B3" s="48">
        <v>25</v>
      </c>
      <c r="C3" s="49">
        <v>28</v>
      </c>
      <c r="D3" s="50">
        <v>35</v>
      </c>
      <c r="E3" s="81">
        <v>67</v>
      </c>
      <c r="F3" s="52" t="str">
        <f t="shared" si="0"/>
        <v>28 - 35</v>
      </c>
      <c r="G3" s="53">
        <f t="shared" ref="G3:G14" si="4">H2</f>
        <v>28</v>
      </c>
      <c r="H3" s="54">
        <f t="shared" si="1"/>
        <v>35</v>
      </c>
      <c r="I3" s="76">
        <f t="shared" si="2"/>
        <v>4</v>
      </c>
      <c r="J3" s="55">
        <f t="shared" ref="J3:J14" si="5">I3-I2</f>
        <v>3</v>
      </c>
      <c r="K3" s="56">
        <f t="shared" si="3"/>
        <v>0.10714285714285714</v>
      </c>
      <c r="L3"/>
      <c r="M3" s="71" t="s">
        <v>40</v>
      </c>
      <c r="N3" s="74">
        <f>MEDIAN(B$2:B$29)</f>
        <v>49</v>
      </c>
      <c r="O3" s="74">
        <f>MEDIAN(C$2:C$29)</f>
        <v>49</v>
      </c>
      <c r="P3" s="74">
        <f>MEDIAN(D$2:D$29)</f>
        <v>49</v>
      </c>
      <c r="Q3" s="74">
        <f>MEDIAN(E$2:E$29)</f>
        <v>49</v>
      </c>
      <c r="U3" s="34" t="s">
        <v>44</v>
      </c>
      <c r="X3" s="34">
        <f>ROUND(X2,-LEN(X2)+1)</f>
        <v>7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7.25" thickBot="1" x14ac:dyDescent="0.35">
      <c r="A4" s="6">
        <v>3</v>
      </c>
      <c r="B4" s="48">
        <v>33</v>
      </c>
      <c r="C4" s="49">
        <v>31</v>
      </c>
      <c r="D4" s="50">
        <v>48</v>
      </c>
      <c r="E4" s="81">
        <v>50</v>
      </c>
      <c r="F4" s="52" t="str">
        <f t="shared" si="0"/>
        <v>35 - 42</v>
      </c>
      <c r="G4" s="53">
        <f t="shared" si="4"/>
        <v>35</v>
      </c>
      <c r="H4" s="54">
        <f t="shared" si="1"/>
        <v>42</v>
      </c>
      <c r="I4" s="76">
        <f t="shared" si="2"/>
        <v>9</v>
      </c>
      <c r="J4" s="55">
        <f t="shared" si="5"/>
        <v>5</v>
      </c>
      <c r="K4" s="56">
        <f t="shared" si="3"/>
        <v>0.17857142857142858</v>
      </c>
      <c r="L4"/>
      <c r="M4" s="87" t="s">
        <v>12</v>
      </c>
      <c r="N4" s="86">
        <f>MAX(B$2:B$29)</f>
        <v>90</v>
      </c>
      <c r="O4" s="86">
        <f>MAX(C$2:C$29)</f>
        <v>90</v>
      </c>
      <c r="P4" s="86">
        <f>MAX(D$2:D$29)</f>
        <v>90</v>
      </c>
      <c r="Q4" s="86">
        <f>MAX(E$2:E$29)</f>
        <v>90</v>
      </c>
      <c r="U4" s="34" t="s">
        <v>45</v>
      </c>
      <c r="X4" s="34">
        <f>X3*INT(N5/X3)</f>
        <v>21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7.25" thickBot="1" x14ac:dyDescent="0.35">
      <c r="A5" s="6">
        <v>4</v>
      </c>
      <c r="B5" s="48">
        <v>72</v>
      </c>
      <c r="C5" s="49">
        <v>33</v>
      </c>
      <c r="D5" s="50">
        <v>28</v>
      </c>
      <c r="E5" s="81">
        <v>35</v>
      </c>
      <c r="F5" s="52" t="str">
        <f t="shared" si="0"/>
        <v>42 - 49</v>
      </c>
      <c r="G5" s="53">
        <f t="shared" si="4"/>
        <v>42</v>
      </c>
      <c r="H5" s="54">
        <f t="shared" si="1"/>
        <v>49</v>
      </c>
      <c r="I5" s="76">
        <f t="shared" si="2"/>
        <v>14</v>
      </c>
      <c r="J5" s="55">
        <f t="shared" si="5"/>
        <v>5</v>
      </c>
      <c r="K5" s="56">
        <f t="shared" si="3"/>
        <v>0.17857142857142858</v>
      </c>
      <c r="L5"/>
      <c r="M5" s="87" t="s">
        <v>13</v>
      </c>
      <c r="N5" s="86">
        <f>MIN(B$2:B$29)</f>
        <v>25</v>
      </c>
      <c r="O5" s="86">
        <f>MIN(C$2:C$29)</f>
        <v>25</v>
      </c>
      <c r="P5" s="86">
        <f>MIN(D$2:D$29)</f>
        <v>25</v>
      </c>
      <c r="Q5" s="86">
        <f>MIN(E$2:E$29)</f>
        <v>25</v>
      </c>
      <c r="U5" s="34" t="s">
        <v>42</v>
      </c>
      <c r="X5" s="34">
        <f>ROUNDUP(N4/X3,0)</f>
        <v>13</v>
      </c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7.25" thickBot="1" x14ac:dyDescent="0.35">
      <c r="A6" s="6">
        <v>5</v>
      </c>
      <c r="B6" s="48">
        <v>67</v>
      </c>
      <c r="C6" s="49">
        <v>35</v>
      </c>
      <c r="D6" s="50">
        <v>25</v>
      </c>
      <c r="E6" s="81">
        <v>28</v>
      </c>
      <c r="F6" s="52" t="str">
        <f t="shared" si="0"/>
        <v>49 - 56</v>
      </c>
      <c r="G6" s="53">
        <f t="shared" si="4"/>
        <v>49</v>
      </c>
      <c r="H6" s="54">
        <f t="shared" si="1"/>
        <v>56</v>
      </c>
      <c r="I6" s="76">
        <f t="shared" si="2"/>
        <v>18</v>
      </c>
      <c r="J6" s="55">
        <f t="shared" si="5"/>
        <v>4</v>
      </c>
      <c r="K6" s="56">
        <f t="shared" si="3"/>
        <v>0.14285714285714285</v>
      </c>
      <c r="L6"/>
      <c r="M6" s="87" t="s">
        <v>4</v>
      </c>
      <c r="N6" s="86">
        <f>N4-N5</f>
        <v>65</v>
      </c>
      <c r="O6" s="86">
        <f t="shared" ref="O6:Q6" si="6">O4-O5</f>
        <v>65</v>
      </c>
      <c r="P6" s="86">
        <f t="shared" si="6"/>
        <v>65</v>
      </c>
      <c r="Q6" s="86">
        <f t="shared" si="6"/>
        <v>65</v>
      </c>
      <c r="U6" s="34" t="s">
        <v>46</v>
      </c>
      <c r="X6" s="34">
        <f>X5*X3</f>
        <v>91</v>
      </c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7.25" thickBot="1" x14ac:dyDescent="0.35">
      <c r="A7" s="6">
        <v>6</v>
      </c>
      <c r="B7" s="48">
        <v>35</v>
      </c>
      <c r="C7" s="49">
        <v>39</v>
      </c>
      <c r="D7" s="50">
        <v>53</v>
      </c>
      <c r="E7" s="81">
        <v>61</v>
      </c>
      <c r="F7" s="52" t="str">
        <f t="shared" si="0"/>
        <v>56 - 63</v>
      </c>
      <c r="G7" s="53">
        <f t="shared" si="4"/>
        <v>56</v>
      </c>
      <c r="H7" s="54">
        <f t="shared" si="1"/>
        <v>63</v>
      </c>
      <c r="I7" s="76">
        <f t="shared" si="2"/>
        <v>21</v>
      </c>
      <c r="J7" s="55">
        <f t="shared" si="5"/>
        <v>3</v>
      </c>
      <c r="K7" s="56">
        <f t="shared" si="3"/>
        <v>0.10714285714285714</v>
      </c>
      <c r="L7"/>
      <c r="M7" s="87" t="s">
        <v>14</v>
      </c>
      <c r="N7" s="86">
        <f>_xlfn.STDEV.S(B$2:B$29)</f>
        <v>16.398598146305705</v>
      </c>
      <c r="O7" s="86">
        <f>_xlfn.STDEV.S(C$2:C$29)</f>
        <v>16.398598146305705</v>
      </c>
      <c r="P7" s="86">
        <f>_xlfn.STDEV.S(D$2:D$29)</f>
        <v>16.398598146305705</v>
      </c>
      <c r="Q7" s="86">
        <f>_xlfn.STDEV.S(E$2:E$29)</f>
        <v>16.398598146305705</v>
      </c>
      <c r="U7" s="34" t="s">
        <v>47</v>
      </c>
      <c r="X7" s="34">
        <v>4</v>
      </c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7.25" thickBot="1" x14ac:dyDescent="0.35">
      <c r="A8" s="6">
        <v>7</v>
      </c>
      <c r="B8" s="48">
        <v>42</v>
      </c>
      <c r="C8" s="49">
        <v>39</v>
      </c>
      <c r="D8" s="50">
        <v>50</v>
      </c>
      <c r="E8" s="81">
        <v>51</v>
      </c>
      <c r="F8" s="52" t="str">
        <f t="shared" si="0"/>
        <v>63 - 70</v>
      </c>
      <c r="G8" s="53">
        <f t="shared" si="4"/>
        <v>63</v>
      </c>
      <c r="H8" s="54">
        <f t="shared" si="1"/>
        <v>70</v>
      </c>
      <c r="I8" s="76">
        <f t="shared" si="2"/>
        <v>24</v>
      </c>
      <c r="J8" s="55">
        <f t="shared" si="5"/>
        <v>3</v>
      </c>
      <c r="K8" s="56">
        <f t="shared" si="3"/>
        <v>0.10714285714285714</v>
      </c>
      <c r="L8"/>
      <c r="M8" s="87" t="s">
        <v>15</v>
      </c>
      <c r="N8" s="86">
        <f>N7/N2</f>
        <v>0.3190832161894091</v>
      </c>
      <c r="O8" s="86">
        <f t="shared" ref="O8:Q8" si="7">O7/O2</f>
        <v>0.3190832161894091</v>
      </c>
      <c r="P8" s="86">
        <f t="shared" si="7"/>
        <v>0.3190832161894091</v>
      </c>
      <c r="Q8" s="86">
        <f t="shared" si="7"/>
        <v>0.3190832161894091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7.25" thickBot="1" x14ac:dyDescent="0.35">
      <c r="A9" s="6">
        <v>8</v>
      </c>
      <c r="B9" s="48">
        <v>44</v>
      </c>
      <c r="C9" s="49">
        <v>40</v>
      </c>
      <c r="D9" s="50">
        <v>42</v>
      </c>
      <c r="E9" s="81">
        <v>46</v>
      </c>
      <c r="F9" s="52" t="str">
        <f t="shared" si="0"/>
        <v>70 - 77</v>
      </c>
      <c r="G9" s="53">
        <f t="shared" si="4"/>
        <v>70</v>
      </c>
      <c r="H9" s="54">
        <f t="shared" si="1"/>
        <v>77</v>
      </c>
      <c r="I9" s="76">
        <f t="shared" si="2"/>
        <v>26</v>
      </c>
      <c r="J9" s="55">
        <f t="shared" si="5"/>
        <v>2</v>
      </c>
      <c r="K9" s="56">
        <f t="shared" si="3"/>
        <v>7.1428571428571425E-2</v>
      </c>
      <c r="L9"/>
      <c r="M9" s="71" t="s">
        <v>41</v>
      </c>
      <c r="N9" s="72">
        <f>N2/N3</f>
        <v>1.0488338192419826</v>
      </c>
      <c r="O9" s="72">
        <f t="shared" ref="O9:Q9" si="8">O2/O3</f>
        <v>1.0488338192419826</v>
      </c>
      <c r="P9" s="72">
        <f t="shared" si="8"/>
        <v>1.0488338192419826</v>
      </c>
      <c r="Q9" s="72">
        <f t="shared" si="8"/>
        <v>1.0488338192419826</v>
      </c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7.25" thickBot="1" x14ac:dyDescent="0.35">
      <c r="A10" s="6">
        <v>9</v>
      </c>
      <c r="B10" s="48">
        <v>51</v>
      </c>
      <c r="C10" s="49">
        <v>41</v>
      </c>
      <c r="D10" s="50">
        <v>40</v>
      </c>
      <c r="E10" s="81">
        <v>48</v>
      </c>
      <c r="F10" s="52" t="str">
        <f t="shared" si="0"/>
        <v>77 - 84</v>
      </c>
      <c r="G10" s="53">
        <f t="shared" si="4"/>
        <v>77</v>
      </c>
      <c r="H10" s="54">
        <f t="shared" si="1"/>
        <v>84</v>
      </c>
      <c r="I10" s="76">
        <f t="shared" si="2"/>
        <v>27</v>
      </c>
      <c r="J10" s="55">
        <f t="shared" si="5"/>
        <v>1</v>
      </c>
      <c r="K10" s="56">
        <f t="shared" si="3"/>
        <v>3.5714285714285712E-2</v>
      </c>
      <c r="L10"/>
      <c r="M10" s="85" t="s">
        <v>39</v>
      </c>
      <c r="N10" s="84">
        <f>N6/N2</f>
        <v>1.2647671994440584</v>
      </c>
      <c r="O10" s="84">
        <f t="shared" ref="O10:Q10" si="9">O6/O2</f>
        <v>1.2647671994440584</v>
      </c>
      <c r="P10" s="84">
        <f t="shared" si="9"/>
        <v>1.2647671994440584</v>
      </c>
      <c r="Q10" s="84">
        <f t="shared" si="9"/>
        <v>1.2647671994440584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7.25" thickBot="1" x14ac:dyDescent="0.35">
      <c r="A11" s="6">
        <v>10</v>
      </c>
      <c r="B11" s="48">
        <v>39</v>
      </c>
      <c r="C11" s="49">
        <v>42</v>
      </c>
      <c r="D11" s="50">
        <v>46</v>
      </c>
      <c r="E11" s="81">
        <v>56</v>
      </c>
      <c r="F11" s="52" t="str">
        <f t="shared" si="0"/>
        <v>84 - 91</v>
      </c>
      <c r="G11" s="53">
        <f t="shared" si="4"/>
        <v>84</v>
      </c>
      <c r="H11" s="54">
        <f t="shared" si="1"/>
        <v>91</v>
      </c>
      <c r="I11" s="76">
        <f t="shared" si="2"/>
        <v>28</v>
      </c>
      <c r="J11" s="55">
        <f t="shared" si="5"/>
        <v>1</v>
      </c>
      <c r="K11" s="56">
        <f t="shared" si="3"/>
        <v>3.5714285714285712E-2</v>
      </c>
      <c r="L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7.25" thickBot="1" x14ac:dyDescent="0.35">
      <c r="A12" s="6">
        <v>11</v>
      </c>
      <c r="B12" s="48">
        <v>46</v>
      </c>
      <c r="C12" s="49">
        <v>44</v>
      </c>
      <c r="D12" s="50">
        <v>72</v>
      </c>
      <c r="E12" s="81">
        <v>72</v>
      </c>
      <c r="F12" s="52" t="str">
        <f t="shared" si="0"/>
        <v>91 - 98</v>
      </c>
      <c r="G12" s="53">
        <f t="shared" si="4"/>
        <v>91</v>
      </c>
      <c r="H12" s="54">
        <f t="shared" si="1"/>
        <v>98</v>
      </c>
      <c r="I12" s="76">
        <f t="shared" si="2"/>
        <v>28</v>
      </c>
      <c r="J12" s="55">
        <f t="shared" si="5"/>
        <v>0</v>
      </c>
      <c r="K12" s="56">
        <f t="shared" si="3"/>
        <v>0</v>
      </c>
      <c r="L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7.25" thickBot="1" x14ac:dyDescent="0.35">
      <c r="A13" s="6">
        <v>12</v>
      </c>
      <c r="B13" s="48">
        <v>41</v>
      </c>
      <c r="C13" s="49">
        <v>46</v>
      </c>
      <c r="D13" s="50">
        <v>31</v>
      </c>
      <c r="E13" s="81">
        <v>40</v>
      </c>
      <c r="F13" s="52" t="str">
        <f t="shared" si="0"/>
        <v>98 - 105</v>
      </c>
      <c r="G13" s="53">
        <f t="shared" si="4"/>
        <v>98</v>
      </c>
      <c r="H13" s="54">
        <f t="shared" si="1"/>
        <v>105</v>
      </c>
      <c r="I13" s="76">
        <f t="shared" si="2"/>
        <v>28</v>
      </c>
      <c r="J13" s="55">
        <f t="shared" si="5"/>
        <v>0</v>
      </c>
      <c r="K13" s="56">
        <f t="shared" si="3"/>
        <v>0</v>
      </c>
      <c r="L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7.25" thickBot="1" x14ac:dyDescent="0.35">
      <c r="A14" s="6">
        <v>13</v>
      </c>
      <c r="B14" s="48">
        <v>69</v>
      </c>
      <c r="C14" s="49">
        <v>47</v>
      </c>
      <c r="D14" s="50">
        <v>44</v>
      </c>
      <c r="E14" s="81">
        <v>42</v>
      </c>
      <c r="F14" s="58" t="str">
        <f t="shared" si="0"/>
        <v>105 - 112</v>
      </c>
      <c r="G14" s="59">
        <f t="shared" si="4"/>
        <v>105</v>
      </c>
      <c r="H14" s="60">
        <f t="shared" si="1"/>
        <v>112</v>
      </c>
      <c r="I14" s="77">
        <f t="shared" si="2"/>
        <v>28</v>
      </c>
      <c r="J14" s="61">
        <f t="shared" si="5"/>
        <v>0</v>
      </c>
      <c r="K14" s="63">
        <f t="shared" si="3"/>
        <v>0</v>
      </c>
      <c r="L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6.5" x14ac:dyDescent="0.3">
      <c r="A15" s="6">
        <v>14</v>
      </c>
      <c r="B15" s="48">
        <v>28</v>
      </c>
      <c r="C15" s="49">
        <v>48</v>
      </c>
      <c r="D15" s="50">
        <v>39</v>
      </c>
      <c r="E15" s="81">
        <v>72</v>
      </c>
      <c r="F15" s="64"/>
      <c r="G15" s="83"/>
      <c r="H15" s="83"/>
      <c r="I15" s="83"/>
      <c r="J15" s="83">
        <f>SUM(J2:J14)</f>
        <v>28</v>
      </c>
      <c r="K15" s="69">
        <f>SUM(K2:K14)</f>
        <v>0.99999999999999978</v>
      </c>
      <c r="L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6.5" x14ac:dyDescent="0.3">
      <c r="A16" s="6">
        <v>15</v>
      </c>
      <c r="B16" s="48">
        <v>82</v>
      </c>
      <c r="C16" s="49">
        <v>50</v>
      </c>
      <c r="D16" s="50">
        <v>72</v>
      </c>
      <c r="E16" s="81">
        <v>53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63" ht="16.5" x14ac:dyDescent="0.3">
      <c r="A17" s="6">
        <v>16</v>
      </c>
      <c r="B17" s="48">
        <v>65</v>
      </c>
      <c r="C17" s="49">
        <v>51</v>
      </c>
      <c r="D17" s="50">
        <v>51</v>
      </c>
      <c r="E17" s="81">
        <v>41</v>
      </c>
      <c r="J17" s="64"/>
      <c r="K17" s="64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63" ht="16.5" x14ac:dyDescent="0.3">
      <c r="A18" s="6">
        <v>17</v>
      </c>
      <c r="B18" s="48">
        <v>47</v>
      </c>
      <c r="C18" s="49">
        <v>51</v>
      </c>
      <c r="D18" s="50">
        <v>41</v>
      </c>
      <c r="E18" s="81">
        <v>25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63" ht="16.5" x14ac:dyDescent="0.3">
      <c r="A19" s="6">
        <v>18</v>
      </c>
      <c r="B19" s="48">
        <v>53</v>
      </c>
      <c r="C19" s="49">
        <v>53</v>
      </c>
      <c r="D19" s="50">
        <v>65</v>
      </c>
      <c r="E19" s="81">
        <v>69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63" ht="16.5" x14ac:dyDescent="0.3">
      <c r="A20" s="6">
        <v>19</v>
      </c>
      <c r="B20" s="48">
        <v>90</v>
      </c>
      <c r="C20" s="49">
        <v>56</v>
      </c>
      <c r="D20" s="50">
        <v>67</v>
      </c>
      <c r="E20" s="81">
        <v>90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63" ht="16.5" x14ac:dyDescent="0.3">
      <c r="A21" s="6">
        <v>20</v>
      </c>
      <c r="B21" s="48">
        <v>56</v>
      </c>
      <c r="C21" s="49">
        <v>61</v>
      </c>
      <c r="D21" s="50">
        <v>51</v>
      </c>
      <c r="E21" s="81">
        <v>33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63" ht="16.5" x14ac:dyDescent="0.3">
      <c r="A22" s="6">
        <v>21</v>
      </c>
      <c r="B22" s="48">
        <v>51</v>
      </c>
      <c r="C22" s="49">
        <v>62</v>
      </c>
      <c r="D22" s="50">
        <v>56</v>
      </c>
      <c r="E22" s="81">
        <v>31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63" ht="16.5" x14ac:dyDescent="0.3">
      <c r="A23" s="6">
        <v>22</v>
      </c>
      <c r="B23" s="48">
        <v>40</v>
      </c>
      <c r="C23" s="49">
        <v>65</v>
      </c>
      <c r="D23" s="50">
        <v>69</v>
      </c>
      <c r="E23" s="81">
        <v>82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63" ht="16.5" x14ac:dyDescent="0.3">
      <c r="A24" s="6">
        <v>23</v>
      </c>
      <c r="B24" s="48">
        <v>61</v>
      </c>
      <c r="C24" s="49">
        <v>67</v>
      </c>
      <c r="D24" s="50">
        <v>82</v>
      </c>
      <c r="E24" s="81">
        <v>62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63" ht="16.5" x14ac:dyDescent="0.3">
      <c r="A25" s="6">
        <v>24</v>
      </c>
      <c r="B25" s="48">
        <v>72</v>
      </c>
      <c r="C25" s="49">
        <v>69</v>
      </c>
      <c r="D25" s="50">
        <v>39</v>
      </c>
      <c r="E25" s="81">
        <v>47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63" ht="16.5" x14ac:dyDescent="0.3">
      <c r="A26" s="6">
        <v>25</v>
      </c>
      <c r="B26" s="48">
        <v>39</v>
      </c>
      <c r="C26" s="49">
        <v>72</v>
      </c>
      <c r="D26" s="50">
        <v>47</v>
      </c>
      <c r="E26" s="81">
        <v>39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63" ht="16.5" x14ac:dyDescent="0.3">
      <c r="A27" s="6">
        <v>26</v>
      </c>
      <c r="B27" s="48">
        <v>31</v>
      </c>
      <c r="C27" s="49">
        <v>72</v>
      </c>
      <c r="D27" s="50">
        <v>61</v>
      </c>
      <c r="E27" s="81">
        <v>51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63" ht="16.5" x14ac:dyDescent="0.3">
      <c r="A28" s="6">
        <v>27</v>
      </c>
      <c r="B28" s="48">
        <v>62</v>
      </c>
      <c r="C28" s="49">
        <v>82</v>
      </c>
      <c r="D28" s="50">
        <v>90</v>
      </c>
      <c r="E28" s="81">
        <v>65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63" ht="16.5" x14ac:dyDescent="0.3">
      <c r="A29" s="6">
        <v>28</v>
      </c>
      <c r="B29" s="48">
        <v>48</v>
      </c>
      <c r="C29" s="49">
        <v>90</v>
      </c>
      <c r="D29" s="50">
        <v>62</v>
      </c>
      <c r="E29" s="81">
        <v>44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63" ht="15" x14ac:dyDescent="0.25"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63" ht="16.5" x14ac:dyDescent="0.3">
      <c r="A31" s="6"/>
      <c r="B31"/>
      <c r="C31"/>
      <c r="D31"/>
      <c r="E3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6"/>
      <c r="B32"/>
      <c r="C32"/>
      <c r="D32"/>
      <c r="E32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25">
        <f t="shared" ref="A33:A60" si="10">A2</f>
        <v>1</v>
      </c>
      <c r="B33" s="25">
        <f>SUM(B$2:B2)</f>
        <v>50</v>
      </c>
      <c r="C33" s="25">
        <f>SUM(C$2:C2)</f>
        <v>25</v>
      </c>
      <c r="D33" s="25">
        <f>SUM(D$2:D2)</f>
        <v>33</v>
      </c>
      <c r="E33" s="25">
        <f>SUM(E$2:E2)</f>
        <v>39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25">
        <f t="shared" si="10"/>
        <v>2</v>
      </c>
      <c r="B34" s="25">
        <f>SUM(B$2:B3)</f>
        <v>75</v>
      </c>
      <c r="C34" s="25">
        <f>SUM(C$2:C3)</f>
        <v>53</v>
      </c>
      <c r="D34" s="25">
        <f>SUM(D$2:D3)</f>
        <v>68</v>
      </c>
      <c r="E34" s="25">
        <f>SUM(E$2:E3)</f>
        <v>106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25">
        <f t="shared" si="10"/>
        <v>3</v>
      </c>
      <c r="B35" s="25">
        <f>SUM(B$2:B4)</f>
        <v>108</v>
      </c>
      <c r="C35" s="25">
        <f>SUM(C$2:C4)</f>
        <v>84</v>
      </c>
      <c r="D35" s="25">
        <f>SUM(D$2:D4)</f>
        <v>116</v>
      </c>
      <c r="E35" s="25">
        <f>SUM(E$2:E4)</f>
        <v>156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25">
        <f t="shared" si="10"/>
        <v>4</v>
      </c>
      <c r="B36" s="25">
        <f>SUM(B$2:B5)</f>
        <v>180</v>
      </c>
      <c r="C36" s="25">
        <f>SUM(C$2:C5)</f>
        <v>117</v>
      </c>
      <c r="D36" s="25">
        <f>SUM(D$2:D5)</f>
        <v>144</v>
      </c>
      <c r="E36" s="25">
        <f>SUM(E$2:E5)</f>
        <v>191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25">
        <f t="shared" si="10"/>
        <v>5</v>
      </c>
      <c r="B37" s="25">
        <f>SUM(B$2:B6)</f>
        <v>247</v>
      </c>
      <c r="C37" s="25">
        <f>SUM(C$2:C6)</f>
        <v>152</v>
      </c>
      <c r="D37" s="25">
        <f>SUM(D$2:D6)</f>
        <v>169</v>
      </c>
      <c r="E37" s="25">
        <f>SUM(E$2:E6)</f>
        <v>219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25">
        <f t="shared" si="10"/>
        <v>6</v>
      </c>
      <c r="B38" s="25">
        <f>SUM(B$2:B7)</f>
        <v>282</v>
      </c>
      <c r="C38" s="25">
        <f>SUM(C$2:C7)</f>
        <v>191</v>
      </c>
      <c r="D38" s="25">
        <f>SUM(D$2:D7)</f>
        <v>222</v>
      </c>
      <c r="E38" s="25">
        <f>SUM(E$2:E7)</f>
        <v>280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25">
        <f t="shared" si="10"/>
        <v>7</v>
      </c>
      <c r="B39" s="25">
        <f>SUM(B$2:B8)</f>
        <v>324</v>
      </c>
      <c r="C39" s="25">
        <f>SUM(C$2:C8)</f>
        <v>230</v>
      </c>
      <c r="D39" s="25">
        <f>SUM(D$2:D8)</f>
        <v>272</v>
      </c>
      <c r="E39" s="25">
        <f>SUM(E$2:E8)</f>
        <v>331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25">
        <f t="shared" si="10"/>
        <v>8</v>
      </c>
      <c r="B40" s="25">
        <f>SUM(B$2:B9)</f>
        <v>368</v>
      </c>
      <c r="C40" s="25">
        <f>SUM(C$2:C9)</f>
        <v>270</v>
      </c>
      <c r="D40" s="25">
        <f>SUM(D$2:D9)</f>
        <v>314</v>
      </c>
      <c r="E40" s="25">
        <f>SUM(E$2:E9)</f>
        <v>377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25">
        <f t="shared" si="10"/>
        <v>9</v>
      </c>
      <c r="B41" s="25">
        <f>SUM(B$2:B10)</f>
        <v>419</v>
      </c>
      <c r="C41" s="25">
        <f>SUM(C$2:C10)</f>
        <v>311</v>
      </c>
      <c r="D41" s="25">
        <f>SUM(D$2:D10)</f>
        <v>354</v>
      </c>
      <c r="E41" s="25">
        <f>SUM(E$2:E10)</f>
        <v>425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25">
        <f t="shared" si="10"/>
        <v>10</v>
      </c>
      <c r="B42" s="25">
        <f>SUM(B$2:B11)</f>
        <v>458</v>
      </c>
      <c r="C42" s="25">
        <f>SUM(C$2:C11)</f>
        <v>353</v>
      </c>
      <c r="D42" s="25">
        <f>SUM(D$2:D11)</f>
        <v>400</v>
      </c>
      <c r="E42" s="25">
        <f>SUM(E$2:E11)</f>
        <v>481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25">
        <f t="shared" si="10"/>
        <v>11</v>
      </c>
      <c r="B43" s="25">
        <f>SUM(B$2:B12)</f>
        <v>504</v>
      </c>
      <c r="C43" s="25">
        <f>SUM(C$2:C12)</f>
        <v>397</v>
      </c>
      <c r="D43" s="25">
        <f>SUM(D$2:D12)</f>
        <v>472</v>
      </c>
      <c r="E43" s="25">
        <f>SUM(E$2:E12)</f>
        <v>553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25">
        <f t="shared" si="10"/>
        <v>12</v>
      </c>
      <c r="B44" s="25">
        <f>SUM(B$2:B13)</f>
        <v>545</v>
      </c>
      <c r="C44" s="25">
        <f>SUM(C$2:C13)</f>
        <v>443</v>
      </c>
      <c r="D44" s="25">
        <f>SUM(D$2:D13)</f>
        <v>503</v>
      </c>
      <c r="E44" s="25">
        <f>SUM(E$2:E13)</f>
        <v>593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25">
        <f t="shared" si="10"/>
        <v>13</v>
      </c>
      <c r="B45" s="25">
        <f>SUM(B$2:B14)</f>
        <v>614</v>
      </c>
      <c r="C45" s="25">
        <f>SUM(C$2:C14)</f>
        <v>490</v>
      </c>
      <c r="D45" s="25">
        <f>SUM(D$2:D14)</f>
        <v>547</v>
      </c>
      <c r="E45" s="25">
        <f>SUM(E$2:E14)</f>
        <v>635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25">
        <f t="shared" si="10"/>
        <v>14</v>
      </c>
      <c r="B46" s="25">
        <f>SUM(B$2:B15)</f>
        <v>642</v>
      </c>
      <c r="C46" s="25">
        <f>SUM(C$2:C15)</f>
        <v>538</v>
      </c>
      <c r="D46" s="25">
        <f>SUM(D$2:D15)</f>
        <v>586</v>
      </c>
      <c r="E46" s="25">
        <f>SUM(E$2:E15)</f>
        <v>707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25">
        <f t="shared" si="10"/>
        <v>15</v>
      </c>
      <c r="B47" s="25">
        <f>SUM(B$2:B16)</f>
        <v>724</v>
      </c>
      <c r="C47" s="25">
        <f>SUM(C$2:C16)</f>
        <v>588</v>
      </c>
      <c r="D47" s="25">
        <f>SUM(D$2:D16)</f>
        <v>658</v>
      </c>
      <c r="E47" s="25">
        <f>SUM(E$2:E16)</f>
        <v>760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25">
        <f t="shared" si="10"/>
        <v>16</v>
      </c>
      <c r="B48" s="25">
        <f>SUM(B$2:B17)</f>
        <v>789</v>
      </c>
      <c r="C48" s="25">
        <f>SUM(C$2:C17)</f>
        <v>639</v>
      </c>
      <c r="D48" s="25">
        <f>SUM(D$2:D17)</f>
        <v>709</v>
      </c>
      <c r="E48" s="25">
        <f>SUM(E$2:E17)</f>
        <v>801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25">
        <f t="shared" si="10"/>
        <v>17</v>
      </c>
      <c r="B49" s="25">
        <f>SUM(B$2:B18)</f>
        <v>836</v>
      </c>
      <c r="C49" s="25">
        <f>SUM(C$2:C18)</f>
        <v>690</v>
      </c>
      <c r="D49" s="25">
        <f>SUM(D$2:D18)</f>
        <v>750</v>
      </c>
      <c r="E49" s="25">
        <f>SUM(E$2:E18)</f>
        <v>826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25">
        <f t="shared" si="10"/>
        <v>18</v>
      </c>
      <c r="B50" s="25">
        <f>SUM(B$2:B19)</f>
        <v>889</v>
      </c>
      <c r="C50" s="25">
        <f>SUM(C$2:C19)</f>
        <v>743</v>
      </c>
      <c r="D50" s="25">
        <f>SUM(D$2:D19)</f>
        <v>815</v>
      </c>
      <c r="E50" s="25">
        <f>SUM(E$2:E19)</f>
        <v>895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25">
        <f t="shared" si="10"/>
        <v>19</v>
      </c>
      <c r="B51" s="25">
        <f>SUM(B$2:B20)</f>
        <v>979</v>
      </c>
      <c r="C51" s="25">
        <f>SUM(C$2:C20)</f>
        <v>799</v>
      </c>
      <c r="D51" s="25">
        <f>SUM(D$2:D20)</f>
        <v>882</v>
      </c>
      <c r="E51" s="25">
        <f>SUM(E$2:E20)</f>
        <v>985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25">
        <f t="shared" si="10"/>
        <v>20</v>
      </c>
      <c r="B52" s="25">
        <f>SUM(B$2:B21)</f>
        <v>1035</v>
      </c>
      <c r="C52" s="25">
        <f>SUM(C$2:C21)</f>
        <v>860</v>
      </c>
      <c r="D52" s="25">
        <f>SUM(D$2:D21)</f>
        <v>933</v>
      </c>
      <c r="E52" s="25">
        <f>SUM(E$2:E21)</f>
        <v>1018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25">
        <f t="shared" si="10"/>
        <v>21</v>
      </c>
      <c r="B53" s="25">
        <f>SUM(B$2:B22)</f>
        <v>1086</v>
      </c>
      <c r="C53" s="25">
        <f>SUM(C$2:C22)</f>
        <v>922</v>
      </c>
      <c r="D53" s="25">
        <f>SUM(D$2:D22)</f>
        <v>989</v>
      </c>
      <c r="E53" s="25">
        <f>SUM(E$2:E22)</f>
        <v>1049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25">
        <f t="shared" si="10"/>
        <v>22</v>
      </c>
      <c r="B54" s="25">
        <f>SUM(B$2:B23)</f>
        <v>1126</v>
      </c>
      <c r="C54" s="25">
        <f>SUM(C$2:C23)</f>
        <v>987</v>
      </c>
      <c r="D54" s="25">
        <f>SUM(D$2:D23)</f>
        <v>1058</v>
      </c>
      <c r="E54" s="25">
        <f>SUM(E$2:E23)</f>
        <v>1131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25">
        <f t="shared" si="10"/>
        <v>23</v>
      </c>
      <c r="B55" s="25">
        <f>SUM(B$2:B24)</f>
        <v>1187</v>
      </c>
      <c r="C55" s="25">
        <f>SUM(C$2:C24)</f>
        <v>1054</v>
      </c>
      <c r="D55" s="25">
        <f>SUM(D$2:D24)</f>
        <v>1140</v>
      </c>
      <c r="E55" s="25">
        <f>SUM(E$2:E24)</f>
        <v>1193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25">
        <f t="shared" si="10"/>
        <v>24</v>
      </c>
      <c r="B56" s="25">
        <f>SUM(B$2:B25)</f>
        <v>1259</v>
      </c>
      <c r="C56" s="25">
        <f>SUM(C$2:C25)</f>
        <v>1123</v>
      </c>
      <c r="D56" s="25">
        <f>SUM(D$2:D25)</f>
        <v>1179</v>
      </c>
      <c r="E56" s="25">
        <f>SUM(E$2:E25)</f>
        <v>1240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25">
        <f t="shared" si="10"/>
        <v>25</v>
      </c>
      <c r="B57" s="25">
        <f>SUM(B$2:B26)</f>
        <v>1298</v>
      </c>
      <c r="C57" s="25">
        <f>SUM(C$2:C26)</f>
        <v>1195</v>
      </c>
      <c r="D57" s="25">
        <f>SUM(D$2:D26)</f>
        <v>1226</v>
      </c>
      <c r="E57" s="25">
        <f>SUM(E$2:E26)</f>
        <v>1279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25">
        <f t="shared" si="10"/>
        <v>26</v>
      </c>
      <c r="B58" s="25">
        <f>SUM(B$2:B27)</f>
        <v>1329</v>
      </c>
      <c r="C58" s="25">
        <f>SUM(C$2:C27)</f>
        <v>1267</v>
      </c>
      <c r="D58" s="25">
        <f>SUM(D$2:D27)</f>
        <v>1287</v>
      </c>
      <c r="E58" s="25">
        <f>SUM(E$2:E27)</f>
        <v>1330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25">
        <f t="shared" si="10"/>
        <v>27</v>
      </c>
      <c r="B59" s="25">
        <f>SUM(B$2:B28)</f>
        <v>1391</v>
      </c>
      <c r="C59" s="25">
        <f>SUM(C$2:C28)</f>
        <v>1349</v>
      </c>
      <c r="D59" s="25">
        <f>SUM(D$2:D28)</f>
        <v>1377</v>
      </c>
      <c r="E59" s="25">
        <f>SUM(E$2:E28)</f>
        <v>1395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25">
        <f t="shared" si="10"/>
        <v>28</v>
      </c>
      <c r="B60" s="25">
        <f>SUM(B$2:B29)</f>
        <v>1439</v>
      </c>
      <c r="C60" s="25">
        <f>SUM(C$2:C29)</f>
        <v>1439</v>
      </c>
      <c r="D60" s="25">
        <f>SUM(D$2:D29)</f>
        <v>1439</v>
      </c>
      <c r="E60" s="25">
        <f>SUM(E$2:E29)</f>
        <v>1439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5" x14ac:dyDescent="0.25">
      <c r="A61"/>
      <c r="B61"/>
      <c r="C61"/>
      <c r="D61"/>
      <c r="E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5" x14ac:dyDescent="0.25">
      <c r="A62"/>
      <c r="B62"/>
      <c r="C62"/>
      <c r="D62"/>
      <c r="E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63"/>
      <c r="B63"/>
      <c r="C63"/>
      <c r="D63"/>
      <c r="E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64"/>
      <c r="B64"/>
      <c r="C64"/>
      <c r="D64"/>
      <c r="E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5" x14ac:dyDescent="0.25">
      <c r="A65"/>
      <c r="B65"/>
      <c r="C65"/>
      <c r="D65"/>
      <c r="E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5" x14ac:dyDescent="0.25">
      <c r="A66"/>
      <c r="B66"/>
      <c r="C66"/>
      <c r="D66"/>
      <c r="E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5" x14ac:dyDescent="0.25">
      <c r="A67"/>
      <c r="B67"/>
      <c r="C67"/>
      <c r="D67"/>
      <c r="E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5" x14ac:dyDescent="0.25">
      <c r="A68"/>
      <c r="B68"/>
      <c r="C68"/>
      <c r="D68"/>
      <c r="E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5" x14ac:dyDescent="0.25">
      <c r="A69"/>
      <c r="B69"/>
      <c r="C69"/>
      <c r="D69"/>
      <c r="E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5" x14ac:dyDescent="0.25">
      <c r="A70"/>
      <c r="B70"/>
      <c r="C70"/>
      <c r="D70"/>
      <c r="E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5" x14ac:dyDescent="0.25">
      <c r="A71"/>
      <c r="B71"/>
      <c r="C71"/>
      <c r="D71"/>
      <c r="E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5" x14ac:dyDescent="0.25">
      <c r="A72"/>
      <c r="B72"/>
      <c r="C72"/>
      <c r="D72"/>
      <c r="E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5" x14ac:dyDescent="0.25">
      <c r="A73"/>
      <c r="B73"/>
      <c r="C73"/>
      <c r="D73"/>
      <c r="E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5" x14ac:dyDescent="0.25">
      <c r="A74"/>
      <c r="B74"/>
      <c r="C74"/>
      <c r="D74"/>
      <c r="E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5" x14ac:dyDescent="0.25">
      <c r="A75"/>
      <c r="B75"/>
      <c r="C75"/>
      <c r="D75"/>
      <c r="E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5" x14ac:dyDescent="0.25">
      <c r="A76"/>
      <c r="B76"/>
      <c r="C76"/>
      <c r="D76"/>
      <c r="E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5" x14ac:dyDescent="0.25">
      <c r="A77"/>
      <c r="B77"/>
      <c r="C77"/>
      <c r="D77"/>
      <c r="E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/>
      <c r="B78"/>
      <c r="C78"/>
      <c r="D78"/>
      <c r="E78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/>
      <c r="B79"/>
      <c r="C79"/>
      <c r="D79"/>
      <c r="E79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/>
      <c r="B80"/>
      <c r="C80"/>
      <c r="D80"/>
      <c r="E80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/>
      <c r="B81"/>
      <c r="C81"/>
      <c r="D81"/>
      <c r="E81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/>
      <c r="B82"/>
      <c r="C82"/>
      <c r="D82"/>
      <c r="E82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/>
      <c r="B83"/>
      <c r="C83"/>
      <c r="D83"/>
      <c r="E83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/>
      <c r="B84"/>
      <c r="C84"/>
      <c r="D84"/>
      <c r="E84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/>
      <c r="B85"/>
      <c r="C85"/>
      <c r="D85"/>
      <c r="E8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/>
      <c r="B86"/>
      <c r="C86"/>
      <c r="D86"/>
      <c r="E86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/>
      <c r="AQ87"/>
      <c r="AR87"/>
      <c r="AS87"/>
      <c r="AT87"/>
      <c r="AU87"/>
      <c r="AV87" s="25"/>
      <c r="AX87"/>
    </row>
    <row r="88" spans="1:63" ht="17.25" thickBot="1" x14ac:dyDescent="0.35">
      <c r="A88"/>
      <c r="B88"/>
      <c r="C88"/>
      <c r="D88"/>
      <c r="E88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/>
      <c r="AQ88"/>
      <c r="AR88"/>
      <c r="AS88" s="26">
        <f>SUM(AS3:AS86)</f>
        <v>0</v>
      </c>
      <c r="AT88" s="26">
        <f>SUM(AT3:AT86)</f>
        <v>0</v>
      </c>
      <c r="AU88" s="26">
        <f>SUM(AU3:AU86)</f>
        <v>0</v>
      </c>
      <c r="AV88" s="26">
        <f>SUM(AV3:AV86)</f>
        <v>0</v>
      </c>
      <c r="AW88" s="26">
        <f>SUM(AW3:AW86)</f>
        <v>0</v>
      </c>
      <c r="AX88"/>
    </row>
    <row r="89" spans="1:63" ht="17.25" thickBot="1" x14ac:dyDescent="0.35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/>
      <c r="AQ89"/>
      <c r="AR89"/>
      <c r="AS89" s="41" t="s">
        <v>50</v>
      </c>
      <c r="AT89" s="26" t="s">
        <v>51</v>
      </c>
      <c r="AU89" s="39" t="s">
        <v>52</v>
      </c>
      <c r="AV89" s="40" t="s">
        <v>18</v>
      </c>
      <c r="AW89" s="34" t="s">
        <v>58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92"/>
      <c r="B92"/>
      <c r="C92"/>
      <c r="D92"/>
      <c r="E92"/>
      <c r="AP92"/>
      <c r="AQ92"/>
      <c r="AR92"/>
      <c r="AS92"/>
      <c r="AT92"/>
      <c r="AU92"/>
      <c r="AX92"/>
    </row>
    <row r="93" spans="1:63" ht="16.5" x14ac:dyDescent="0.3">
      <c r="A93"/>
      <c r="B93"/>
      <c r="C93"/>
      <c r="D93"/>
      <c r="E93"/>
      <c r="AP93"/>
      <c r="AQ93" s="57"/>
      <c r="AR93" s="57"/>
      <c r="AS93"/>
      <c r="AT93"/>
      <c r="AU93"/>
      <c r="AX93"/>
    </row>
    <row r="94" spans="1:63" ht="16.5" x14ac:dyDescent="0.3">
      <c r="A94"/>
      <c r="B94"/>
      <c r="C94"/>
      <c r="D94"/>
      <c r="E94"/>
      <c r="AP94"/>
      <c r="AQ94" s="57"/>
      <c r="AR94" s="57"/>
      <c r="AS94"/>
      <c r="AT94"/>
      <c r="AU94"/>
      <c r="AX94"/>
    </row>
    <row r="95" spans="1:63" ht="16.5" x14ac:dyDescent="0.3">
      <c r="A95"/>
      <c r="B95"/>
      <c r="C95"/>
      <c r="D95"/>
      <c r="E95"/>
      <c r="AP95"/>
      <c r="AQ95" s="57"/>
      <c r="AR95" s="57"/>
      <c r="AS95"/>
      <c r="AT95"/>
      <c r="AU95"/>
      <c r="AX95"/>
    </row>
    <row r="96" spans="1:63" ht="16.5" x14ac:dyDescent="0.3">
      <c r="A96"/>
      <c r="B96"/>
      <c r="C96"/>
      <c r="D96"/>
      <c r="E96"/>
      <c r="AP96"/>
      <c r="AQ96" s="57"/>
      <c r="AR96" s="57"/>
      <c r="AS96"/>
      <c r="AT96"/>
      <c r="AU96"/>
      <c r="AX96"/>
    </row>
    <row r="97" spans="1:50" ht="16.5" x14ac:dyDescent="0.3">
      <c r="A97"/>
      <c r="B97"/>
      <c r="C97"/>
      <c r="D97"/>
      <c r="E97"/>
      <c r="AP97"/>
      <c r="AQ97" s="57"/>
      <c r="AR97" s="57"/>
      <c r="AS97"/>
      <c r="AT97"/>
      <c r="AU97"/>
      <c r="AX97"/>
    </row>
    <row r="98" spans="1:50" ht="16.5" x14ac:dyDescent="0.3">
      <c r="A98"/>
      <c r="B98"/>
      <c r="C98"/>
      <c r="D98"/>
      <c r="E98"/>
      <c r="AP98"/>
      <c r="AQ98" s="57"/>
      <c r="AR98" s="57"/>
      <c r="AS98"/>
      <c r="AT98"/>
      <c r="AU98"/>
      <c r="AX98"/>
    </row>
    <row r="99" spans="1:50" ht="15" x14ac:dyDescent="0.25">
      <c r="A99"/>
      <c r="B99"/>
      <c r="C99"/>
      <c r="D99"/>
      <c r="E99"/>
      <c r="AP99"/>
      <c r="AQ99"/>
      <c r="AR99"/>
      <c r="AS99"/>
      <c r="AT99"/>
      <c r="AU99"/>
    </row>
    <row r="100" spans="1:50" ht="15" x14ac:dyDescent="0.25">
      <c r="A100"/>
      <c r="B100"/>
      <c r="C100"/>
      <c r="D100"/>
      <c r="E100"/>
      <c r="AP100"/>
      <c r="AQ100"/>
      <c r="AR100"/>
      <c r="AS100"/>
      <c r="AT100"/>
      <c r="AU100"/>
    </row>
    <row r="101" spans="1:50" ht="15" x14ac:dyDescent="0.25">
      <c r="A101"/>
      <c r="B101"/>
      <c r="C101"/>
      <c r="D101"/>
      <c r="E101"/>
      <c r="AP101"/>
      <c r="AQ101"/>
      <c r="AR101"/>
      <c r="AS101"/>
      <c r="AT101"/>
      <c r="AU101"/>
    </row>
    <row r="102" spans="1:50" ht="15" x14ac:dyDescent="0.25">
      <c r="A102"/>
      <c r="B102"/>
      <c r="C102"/>
      <c r="D102"/>
      <c r="E102"/>
      <c r="AP102"/>
      <c r="AQ102"/>
      <c r="AR102"/>
      <c r="AS102"/>
      <c r="AT102"/>
      <c r="AU102"/>
    </row>
    <row r="103" spans="1:50" ht="15" x14ac:dyDescent="0.25">
      <c r="A103"/>
      <c r="B103"/>
      <c r="C103"/>
      <c r="D103"/>
      <c r="E103"/>
      <c r="AP103"/>
      <c r="AQ103"/>
      <c r="AR103"/>
      <c r="AS103"/>
      <c r="AT103"/>
      <c r="AU103"/>
    </row>
    <row r="104" spans="1:50" ht="15" x14ac:dyDescent="0.25">
      <c r="A104"/>
      <c r="B104"/>
      <c r="C104"/>
      <c r="D104"/>
      <c r="E104"/>
      <c r="AP104"/>
      <c r="AQ104"/>
      <c r="AR104"/>
      <c r="AS104"/>
      <c r="AT104"/>
      <c r="AU104"/>
    </row>
    <row r="105" spans="1:50" ht="15" x14ac:dyDescent="0.25">
      <c r="A105"/>
      <c r="B105"/>
      <c r="C105"/>
      <c r="D105"/>
      <c r="E105"/>
      <c r="AP105"/>
      <c r="AQ105"/>
      <c r="AR105"/>
      <c r="AS105"/>
      <c r="AT105"/>
      <c r="AU105"/>
    </row>
    <row r="106" spans="1:50" ht="15" x14ac:dyDescent="0.25">
      <c r="A106"/>
      <c r="B106"/>
      <c r="C106"/>
      <c r="D106"/>
      <c r="E106"/>
      <c r="AP106"/>
      <c r="AQ106"/>
      <c r="AR106"/>
      <c r="AS106"/>
      <c r="AT106"/>
      <c r="AU106"/>
    </row>
    <row r="107" spans="1:50" ht="15" x14ac:dyDescent="0.25">
      <c r="A107"/>
      <c r="B107"/>
      <c r="C107"/>
      <c r="D107"/>
      <c r="E107"/>
      <c r="AP107"/>
      <c r="AQ107"/>
      <c r="AR107"/>
      <c r="AS107"/>
      <c r="AT107"/>
      <c r="AU107"/>
    </row>
    <row r="108" spans="1:50" ht="15" x14ac:dyDescent="0.25">
      <c r="A108"/>
      <c r="B108"/>
      <c r="C108"/>
      <c r="D108"/>
      <c r="E108"/>
      <c r="AP108"/>
      <c r="AQ108"/>
      <c r="AR108"/>
      <c r="AS108"/>
      <c r="AT108"/>
      <c r="AU108"/>
    </row>
    <row r="109" spans="1:50" ht="15" x14ac:dyDescent="0.25">
      <c r="A109"/>
      <c r="B109"/>
      <c r="C109"/>
      <c r="D109"/>
      <c r="E109"/>
      <c r="AP109"/>
      <c r="AQ109"/>
      <c r="AR109"/>
      <c r="AS109"/>
      <c r="AT109"/>
      <c r="AU109"/>
    </row>
    <row r="110" spans="1:50" ht="15" x14ac:dyDescent="0.25">
      <c r="A110"/>
      <c r="B110"/>
      <c r="C110"/>
      <c r="D110"/>
      <c r="E110"/>
      <c r="AP110"/>
      <c r="AQ110"/>
      <c r="AR110"/>
      <c r="AS110"/>
      <c r="AT110"/>
      <c r="AU110"/>
    </row>
    <row r="111" spans="1:50" ht="15" x14ac:dyDescent="0.25">
      <c r="A111"/>
      <c r="B111"/>
      <c r="C111"/>
      <c r="D111"/>
      <c r="E111"/>
      <c r="AP111"/>
      <c r="AQ111"/>
      <c r="AR111"/>
      <c r="AS111"/>
      <c r="AT111"/>
      <c r="AU111"/>
    </row>
    <row r="112" spans="1:50" ht="15" x14ac:dyDescent="0.25">
      <c r="A112"/>
      <c r="B112"/>
      <c r="C112"/>
      <c r="D112"/>
      <c r="E112"/>
      <c r="AP112"/>
      <c r="AQ112"/>
      <c r="AR112"/>
      <c r="AS112"/>
      <c r="AT112"/>
      <c r="AU112"/>
    </row>
    <row r="113" spans="1:47" ht="15" x14ac:dyDescent="0.25">
      <c r="A113"/>
      <c r="B113"/>
      <c r="C113"/>
      <c r="D113"/>
      <c r="E113"/>
      <c r="AP113"/>
      <c r="AQ113"/>
      <c r="AR113"/>
      <c r="AS113"/>
      <c r="AT113"/>
      <c r="AU113"/>
    </row>
    <row r="114" spans="1:47" ht="15" x14ac:dyDescent="0.25">
      <c r="A114"/>
      <c r="B114"/>
      <c r="C114"/>
      <c r="D114"/>
      <c r="E114"/>
      <c r="AP114"/>
      <c r="AQ114"/>
      <c r="AR114"/>
      <c r="AS114"/>
      <c r="AT114"/>
      <c r="AU114"/>
    </row>
    <row r="115" spans="1:47" ht="15" x14ac:dyDescent="0.25">
      <c r="A115"/>
      <c r="B115"/>
      <c r="C115"/>
      <c r="D115"/>
      <c r="E115"/>
      <c r="AP115"/>
      <c r="AQ115"/>
      <c r="AR115"/>
      <c r="AS115"/>
      <c r="AT115"/>
      <c r="AU115"/>
    </row>
    <row r="116" spans="1:47" ht="15" x14ac:dyDescent="0.25">
      <c r="A116"/>
      <c r="B116"/>
      <c r="C116"/>
      <c r="D116"/>
      <c r="E116"/>
      <c r="AP116"/>
      <c r="AQ116"/>
      <c r="AR116"/>
      <c r="AS116"/>
      <c r="AT116"/>
      <c r="AU116"/>
    </row>
    <row r="117" spans="1:47" ht="15" x14ac:dyDescent="0.25">
      <c r="A117"/>
      <c r="B117"/>
      <c r="C117"/>
      <c r="D117"/>
      <c r="E117"/>
      <c r="AP117"/>
      <c r="AQ117"/>
      <c r="AR117"/>
      <c r="AS117"/>
      <c r="AT117"/>
      <c r="AU117"/>
    </row>
    <row r="118" spans="1:47" ht="15" x14ac:dyDescent="0.25">
      <c r="A118"/>
      <c r="B118"/>
      <c r="C118"/>
      <c r="D118"/>
      <c r="E118"/>
      <c r="AP118"/>
      <c r="AQ118"/>
      <c r="AR118"/>
      <c r="AS118"/>
      <c r="AT118"/>
      <c r="AU118"/>
    </row>
    <row r="119" spans="1:47" ht="15" x14ac:dyDescent="0.25">
      <c r="A119"/>
      <c r="B119"/>
      <c r="C119"/>
      <c r="D119"/>
      <c r="E119"/>
      <c r="AP119"/>
      <c r="AQ119"/>
      <c r="AR119"/>
      <c r="AS119"/>
      <c r="AT119"/>
      <c r="AU119"/>
    </row>
    <row r="120" spans="1:47" ht="15" x14ac:dyDescent="0.25">
      <c r="A120"/>
      <c r="B120"/>
      <c r="C120"/>
      <c r="D120"/>
      <c r="E120"/>
      <c r="AP120"/>
      <c r="AQ120"/>
      <c r="AR120"/>
      <c r="AS120"/>
      <c r="AT120"/>
      <c r="AU120"/>
    </row>
    <row r="121" spans="1:47" ht="15" x14ac:dyDescent="0.25">
      <c r="A121"/>
      <c r="B121"/>
      <c r="C121"/>
      <c r="D121"/>
      <c r="E121"/>
      <c r="AP121"/>
      <c r="AQ121"/>
      <c r="AR121"/>
      <c r="AS121"/>
      <c r="AT121"/>
      <c r="AU121"/>
    </row>
    <row r="122" spans="1:47" ht="15" x14ac:dyDescent="0.25">
      <c r="A122"/>
      <c r="B122"/>
      <c r="C122"/>
      <c r="D122"/>
      <c r="E122"/>
      <c r="AP122"/>
      <c r="AQ122"/>
      <c r="AR122"/>
      <c r="AS122"/>
      <c r="AT122"/>
      <c r="AU122"/>
    </row>
    <row r="123" spans="1:47" ht="15" x14ac:dyDescent="0.25">
      <c r="A123"/>
      <c r="B123"/>
      <c r="C123"/>
      <c r="D123"/>
      <c r="E123"/>
      <c r="AP123"/>
      <c r="AQ123"/>
      <c r="AR123"/>
      <c r="AS123"/>
      <c r="AT123"/>
      <c r="AU123"/>
    </row>
    <row r="124" spans="1:47" ht="15" x14ac:dyDescent="0.25">
      <c r="A124"/>
      <c r="B124"/>
      <c r="C124"/>
      <c r="D124"/>
      <c r="E124"/>
      <c r="AP124"/>
      <c r="AQ124"/>
      <c r="AR124"/>
      <c r="AS124"/>
      <c r="AT124"/>
      <c r="AU124"/>
    </row>
    <row r="125" spans="1:47" ht="15" x14ac:dyDescent="0.25">
      <c r="A125"/>
      <c r="B125"/>
      <c r="C125"/>
      <c r="D125"/>
      <c r="E125"/>
      <c r="AP125"/>
      <c r="AQ125"/>
      <c r="AR125"/>
      <c r="AS125"/>
      <c r="AT125"/>
      <c r="AU125"/>
    </row>
    <row r="126" spans="1:47" ht="15" x14ac:dyDescent="0.25">
      <c r="A126"/>
      <c r="B126"/>
      <c r="C126"/>
      <c r="D126"/>
      <c r="E126"/>
      <c r="AP126"/>
      <c r="AQ126"/>
      <c r="AR126"/>
      <c r="AS126"/>
      <c r="AT126"/>
      <c r="AU126"/>
    </row>
    <row r="127" spans="1:47" ht="15" x14ac:dyDescent="0.25">
      <c r="A127"/>
      <c r="B127"/>
      <c r="C127"/>
      <c r="D127"/>
      <c r="E127"/>
      <c r="AP127"/>
      <c r="AQ127"/>
      <c r="AR127"/>
      <c r="AS127"/>
      <c r="AT127"/>
      <c r="AU127"/>
    </row>
    <row r="128" spans="1:47" ht="15" x14ac:dyDescent="0.25">
      <c r="A128"/>
      <c r="B128"/>
      <c r="C128"/>
      <c r="D128"/>
      <c r="E128"/>
      <c r="AP128"/>
      <c r="AQ128"/>
      <c r="AR128"/>
      <c r="AS128"/>
      <c r="AT128"/>
      <c r="AU128"/>
    </row>
    <row r="129" spans="1:47" ht="15" x14ac:dyDescent="0.25">
      <c r="A129"/>
      <c r="B129"/>
      <c r="C129"/>
      <c r="D129"/>
      <c r="E129"/>
      <c r="AP129"/>
      <c r="AQ129"/>
      <c r="AR129"/>
      <c r="AS129"/>
      <c r="AT129"/>
      <c r="AU129"/>
    </row>
    <row r="130" spans="1:47" ht="15" x14ac:dyDescent="0.25">
      <c r="A130"/>
      <c r="B130"/>
      <c r="C130"/>
      <c r="D130"/>
      <c r="E130"/>
      <c r="AP130"/>
      <c r="AQ130"/>
      <c r="AR130"/>
      <c r="AS130"/>
      <c r="AT130"/>
      <c r="AU130"/>
    </row>
    <row r="131" spans="1:47" ht="15" x14ac:dyDescent="0.25">
      <c r="A131"/>
      <c r="B131"/>
      <c r="C131"/>
      <c r="D131"/>
      <c r="E131"/>
      <c r="AP131"/>
      <c r="AQ131"/>
      <c r="AR131"/>
      <c r="AS131"/>
      <c r="AT131"/>
      <c r="AU131"/>
    </row>
    <row r="132" spans="1:47" ht="15" x14ac:dyDescent="0.25">
      <c r="A132"/>
      <c r="B132"/>
      <c r="C132"/>
      <c r="D132"/>
      <c r="E132"/>
      <c r="AP132"/>
      <c r="AQ132"/>
      <c r="AR132"/>
      <c r="AS132"/>
      <c r="AT132"/>
      <c r="AU132"/>
    </row>
    <row r="133" spans="1:47" ht="15" x14ac:dyDescent="0.25">
      <c r="A133"/>
      <c r="B133"/>
      <c r="C133"/>
      <c r="D133"/>
      <c r="E133"/>
      <c r="AP133"/>
      <c r="AQ133"/>
      <c r="AR133"/>
      <c r="AS133"/>
      <c r="AT133"/>
      <c r="AU133"/>
    </row>
    <row r="134" spans="1:47" ht="15" x14ac:dyDescent="0.25">
      <c r="A134"/>
      <c r="B134"/>
      <c r="C134"/>
      <c r="D134"/>
      <c r="E134"/>
      <c r="AP134"/>
      <c r="AQ134"/>
      <c r="AR134"/>
      <c r="AS134"/>
      <c r="AT134"/>
      <c r="AU134"/>
    </row>
    <row r="135" spans="1:47" ht="15" x14ac:dyDescent="0.25">
      <c r="A135"/>
      <c r="B135"/>
      <c r="C135"/>
      <c r="D135"/>
      <c r="E135"/>
      <c r="AP135"/>
      <c r="AQ135"/>
      <c r="AR135"/>
      <c r="AS135"/>
      <c r="AT135"/>
      <c r="AU135"/>
    </row>
    <row r="136" spans="1:47" ht="15" x14ac:dyDescent="0.25">
      <c r="A136"/>
      <c r="B136"/>
      <c r="C136"/>
      <c r="D136"/>
      <c r="E136"/>
      <c r="AP136"/>
      <c r="AQ136"/>
      <c r="AR136"/>
      <c r="AS136"/>
      <c r="AT136"/>
      <c r="AU136"/>
    </row>
    <row r="137" spans="1:47" ht="15" x14ac:dyDescent="0.25">
      <c r="A137"/>
      <c r="B137"/>
      <c r="C137"/>
      <c r="D137"/>
      <c r="E137"/>
      <c r="AP137"/>
      <c r="AQ137"/>
      <c r="AR137"/>
      <c r="AS137"/>
      <c r="AT137"/>
      <c r="AU137"/>
    </row>
    <row r="138" spans="1:47" ht="15" x14ac:dyDescent="0.25">
      <c r="A138"/>
      <c r="B138"/>
      <c r="C138"/>
      <c r="D138"/>
      <c r="E138"/>
      <c r="AP138"/>
      <c r="AQ138"/>
      <c r="AR138"/>
      <c r="AS138"/>
      <c r="AT138"/>
      <c r="AU138"/>
    </row>
    <row r="139" spans="1:47" ht="15" x14ac:dyDescent="0.25">
      <c r="A139"/>
      <c r="B139"/>
      <c r="C139"/>
      <c r="D139"/>
      <c r="E139"/>
      <c r="AP139"/>
      <c r="AQ139"/>
      <c r="AR139"/>
      <c r="AS139"/>
      <c r="AT139"/>
      <c r="AU139"/>
    </row>
    <row r="140" spans="1:47" ht="15" x14ac:dyDescent="0.25">
      <c r="A140"/>
      <c r="B140"/>
      <c r="C140"/>
      <c r="D140"/>
      <c r="E140"/>
      <c r="AP140"/>
      <c r="AQ140"/>
      <c r="AR140"/>
      <c r="AS140"/>
      <c r="AT140"/>
      <c r="AU140"/>
    </row>
    <row r="141" spans="1:47" ht="15" x14ac:dyDescent="0.25">
      <c r="A141"/>
      <c r="B141"/>
      <c r="C141"/>
      <c r="D141"/>
      <c r="E141"/>
      <c r="AP141"/>
      <c r="AQ141"/>
      <c r="AR141"/>
      <c r="AS141"/>
      <c r="AT141"/>
      <c r="AU141"/>
    </row>
    <row r="142" spans="1:47" ht="15" x14ac:dyDescent="0.25">
      <c r="A142"/>
      <c r="B142"/>
      <c r="C142"/>
      <c r="D142"/>
      <c r="E142"/>
      <c r="AP142"/>
      <c r="AQ142"/>
      <c r="AR142"/>
      <c r="AS142"/>
      <c r="AT142"/>
      <c r="AU142"/>
    </row>
    <row r="143" spans="1:47" ht="15" x14ac:dyDescent="0.25">
      <c r="A143"/>
      <c r="B143"/>
      <c r="C143"/>
      <c r="D143"/>
      <c r="E143"/>
      <c r="AP143"/>
      <c r="AQ143"/>
      <c r="AR143"/>
      <c r="AS143"/>
      <c r="AT143"/>
      <c r="AU143"/>
    </row>
    <row r="144" spans="1:47" ht="15" x14ac:dyDescent="0.25">
      <c r="A144"/>
      <c r="B144"/>
      <c r="C144"/>
      <c r="D144"/>
      <c r="E144"/>
      <c r="AP144"/>
      <c r="AQ144"/>
      <c r="AR144"/>
      <c r="AS144"/>
      <c r="AT144"/>
      <c r="AU144"/>
    </row>
    <row r="145" spans="1:47" ht="15" x14ac:dyDescent="0.25">
      <c r="A145"/>
      <c r="B145"/>
      <c r="C145"/>
      <c r="D145"/>
      <c r="E145"/>
      <c r="AP145"/>
      <c r="AQ145"/>
      <c r="AR145"/>
      <c r="AS145"/>
      <c r="AT145"/>
      <c r="AU145"/>
    </row>
    <row r="146" spans="1:47" ht="15" x14ac:dyDescent="0.25">
      <c r="A146"/>
      <c r="B146"/>
      <c r="C146"/>
      <c r="D146"/>
      <c r="E146"/>
      <c r="AP146"/>
      <c r="AQ146"/>
      <c r="AR146"/>
      <c r="AS146"/>
      <c r="AT146"/>
      <c r="AU146"/>
    </row>
    <row r="147" spans="1:47" ht="15" x14ac:dyDescent="0.25">
      <c r="A147"/>
      <c r="B147"/>
      <c r="C147"/>
      <c r="D147"/>
      <c r="E147"/>
      <c r="AP147"/>
      <c r="AQ147"/>
      <c r="AR147"/>
      <c r="AS147"/>
      <c r="AT147"/>
      <c r="AU147"/>
    </row>
    <row r="148" spans="1:47" ht="15" x14ac:dyDescent="0.25">
      <c r="A148"/>
      <c r="B148"/>
      <c r="C148"/>
      <c r="D148"/>
      <c r="E148"/>
      <c r="AP148"/>
      <c r="AQ148"/>
      <c r="AR148"/>
      <c r="AS148"/>
      <c r="AT148"/>
      <c r="AU148"/>
    </row>
    <row r="149" spans="1:47" ht="15" x14ac:dyDescent="0.25">
      <c r="A149"/>
      <c r="B149"/>
      <c r="C149"/>
      <c r="D149"/>
      <c r="E149"/>
      <c r="AP149"/>
      <c r="AQ149"/>
      <c r="AR149"/>
      <c r="AS149"/>
      <c r="AT149"/>
      <c r="AU149"/>
    </row>
    <row r="150" spans="1:47" ht="15" x14ac:dyDescent="0.25">
      <c r="A150"/>
      <c r="B150"/>
      <c r="C150"/>
      <c r="D150"/>
      <c r="E150"/>
      <c r="AP150"/>
      <c r="AQ150"/>
      <c r="AR150"/>
      <c r="AS150"/>
      <c r="AT150"/>
      <c r="AU150"/>
    </row>
    <row r="151" spans="1:47" ht="15" x14ac:dyDescent="0.25">
      <c r="A151"/>
      <c r="B151"/>
      <c r="C151"/>
      <c r="D151"/>
      <c r="E151"/>
      <c r="AP151"/>
      <c r="AQ151"/>
      <c r="AR151"/>
      <c r="AS151"/>
      <c r="AT151"/>
      <c r="AU151"/>
    </row>
    <row r="152" spans="1:47" ht="15" x14ac:dyDescent="0.25">
      <c r="A152"/>
      <c r="B152"/>
      <c r="C152"/>
      <c r="D152"/>
      <c r="E152"/>
      <c r="AP152"/>
      <c r="AQ152"/>
      <c r="AR152"/>
      <c r="AS152"/>
      <c r="AT152"/>
      <c r="AU152"/>
    </row>
    <row r="153" spans="1:47" ht="15" x14ac:dyDescent="0.25">
      <c r="A153"/>
      <c r="B153"/>
      <c r="C153"/>
      <c r="D153"/>
      <c r="E153"/>
      <c r="AP153"/>
      <c r="AQ153"/>
      <c r="AR153"/>
      <c r="AS153"/>
      <c r="AT153"/>
      <c r="AU153"/>
    </row>
    <row r="154" spans="1:47" ht="15" x14ac:dyDescent="0.25">
      <c r="A154"/>
      <c r="B154"/>
      <c r="C154"/>
      <c r="D154"/>
      <c r="E154"/>
      <c r="AP154"/>
      <c r="AQ154"/>
      <c r="AR154"/>
      <c r="AS154"/>
      <c r="AT154"/>
      <c r="AU154"/>
    </row>
    <row r="155" spans="1:47" ht="15" x14ac:dyDescent="0.25">
      <c r="A155"/>
      <c r="B155"/>
      <c r="C155"/>
      <c r="D155"/>
      <c r="E155"/>
      <c r="AP155"/>
      <c r="AQ155"/>
      <c r="AR155"/>
      <c r="AS155"/>
      <c r="AT155"/>
      <c r="AU155"/>
    </row>
    <row r="156" spans="1:47" ht="15" x14ac:dyDescent="0.25">
      <c r="A156"/>
      <c r="B156"/>
      <c r="C156"/>
      <c r="D156"/>
      <c r="E156"/>
      <c r="AP156"/>
      <c r="AQ156"/>
      <c r="AR156"/>
      <c r="AS156"/>
      <c r="AT156"/>
      <c r="AU156"/>
    </row>
    <row r="157" spans="1:47" ht="15" x14ac:dyDescent="0.25">
      <c r="A157"/>
      <c r="B157"/>
      <c r="C157"/>
      <c r="D157"/>
      <c r="E157"/>
      <c r="AP157"/>
      <c r="AQ157"/>
      <c r="AR157"/>
      <c r="AS157"/>
      <c r="AT157"/>
      <c r="AU157"/>
    </row>
    <row r="158" spans="1:47" ht="15" x14ac:dyDescent="0.25">
      <c r="A158"/>
      <c r="B158"/>
      <c r="C158"/>
      <c r="D158"/>
      <c r="E158"/>
      <c r="AP158"/>
      <c r="AQ158"/>
      <c r="AR158"/>
      <c r="AS158"/>
      <c r="AT158"/>
      <c r="AU158"/>
    </row>
    <row r="159" spans="1:47" ht="15" x14ac:dyDescent="0.25">
      <c r="A159"/>
      <c r="B159"/>
      <c r="C159"/>
      <c r="D159"/>
      <c r="E159"/>
      <c r="AP159"/>
      <c r="AQ159"/>
      <c r="AR159"/>
      <c r="AS159"/>
      <c r="AT159"/>
      <c r="AU159"/>
    </row>
    <row r="160" spans="1:47" ht="15" x14ac:dyDescent="0.25">
      <c r="A160"/>
      <c r="B160"/>
      <c r="C160"/>
      <c r="D160"/>
      <c r="E160"/>
      <c r="AP160"/>
      <c r="AQ160"/>
      <c r="AR160"/>
      <c r="AS160"/>
      <c r="AT160"/>
      <c r="AU160"/>
    </row>
    <row r="161" spans="1:47" ht="15" x14ac:dyDescent="0.25">
      <c r="A161"/>
      <c r="B161"/>
      <c r="C161"/>
      <c r="D161"/>
      <c r="E161"/>
      <c r="AP161"/>
      <c r="AQ161"/>
      <c r="AR161"/>
      <c r="AS161"/>
      <c r="AT161"/>
      <c r="AU161"/>
    </row>
    <row r="162" spans="1:47" ht="15" x14ac:dyDescent="0.25">
      <c r="A162"/>
      <c r="B162"/>
      <c r="C162"/>
      <c r="D162"/>
      <c r="E162"/>
      <c r="AP162"/>
      <c r="AQ162"/>
      <c r="AR162"/>
      <c r="AS162"/>
      <c r="AT162"/>
      <c r="AU162"/>
    </row>
    <row r="163" spans="1:47" ht="15" x14ac:dyDescent="0.25">
      <c r="A163"/>
      <c r="B163"/>
      <c r="C163"/>
      <c r="D163"/>
      <c r="E163"/>
      <c r="AP163"/>
      <c r="AQ163"/>
      <c r="AR163"/>
      <c r="AS163"/>
      <c r="AT163"/>
      <c r="AU163"/>
    </row>
    <row r="164" spans="1:47" ht="15" x14ac:dyDescent="0.25">
      <c r="A164"/>
      <c r="B164"/>
      <c r="C164"/>
      <c r="D164"/>
      <c r="E164"/>
      <c r="AP164"/>
      <c r="AQ164"/>
      <c r="AR164"/>
      <c r="AS164"/>
      <c r="AT164"/>
      <c r="AU164"/>
    </row>
    <row r="165" spans="1:47" ht="15" x14ac:dyDescent="0.25">
      <c r="A165"/>
      <c r="B165"/>
      <c r="C165"/>
      <c r="D165"/>
      <c r="E165"/>
      <c r="AP165"/>
      <c r="AQ165"/>
      <c r="AR165"/>
      <c r="AS165"/>
      <c r="AT165"/>
      <c r="AU165"/>
    </row>
    <row r="166" spans="1:47" ht="15" x14ac:dyDescent="0.25">
      <c r="A166"/>
      <c r="B166"/>
      <c r="C166"/>
      <c r="D166"/>
      <c r="E166"/>
      <c r="AP166"/>
      <c r="AQ166"/>
      <c r="AR166"/>
      <c r="AS166"/>
      <c r="AT166"/>
      <c r="AU166"/>
    </row>
    <row r="167" spans="1:47" ht="15" x14ac:dyDescent="0.25">
      <c r="A167"/>
      <c r="B167"/>
      <c r="C167"/>
      <c r="D167"/>
      <c r="E167"/>
      <c r="AP167"/>
      <c r="AQ167"/>
      <c r="AR167"/>
      <c r="AS167"/>
      <c r="AT167"/>
      <c r="AU167"/>
    </row>
    <row r="168" spans="1:47" ht="15" x14ac:dyDescent="0.25">
      <c r="A168"/>
      <c r="B168"/>
      <c r="C168"/>
      <c r="D168"/>
      <c r="E168"/>
      <c r="AP168"/>
      <c r="AQ168"/>
      <c r="AR168"/>
      <c r="AS168"/>
      <c r="AT168"/>
      <c r="AU168"/>
    </row>
    <row r="169" spans="1:47" ht="15" x14ac:dyDescent="0.25">
      <c r="A169"/>
      <c r="B169"/>
      <c r="C169"/>
      <c r="D169"/>
      <c r="E169"/>
      <c r="AP169"/>
      <c r="AQ169"/>
      <c r="AR169"/>
      <c r="AS169"/>
      <c r="AT169"/>
      <c r="AU169"/>
    </row>
    <row r="170" spans="1:47" ht="15" x14ac:dyDescent="0.25">
      <c r="A170"/>
      <c r="B170"/>
      <c r="C170"/>
      <c r="D170"/>
      <c r="E170"/>
      <c r="AP170"/>
      <c r="AQ170"/>
      <c r="AR170"/>
      <c r="AS170"/>
      <c r="AT170"/>
      <c r="AU170"/>
    </row>
    <row r="171" spans="1:47" ht="15" x14ac:dyDescent="0.25">
      <c r="A171"/>
      <c r="B171"/>
      <c r="C171"/>
      <c r="D171"/>
      <c r="E171"/>
      <c r="AP171"/>
      <c r="AQ171"/>
      <c r="AR171"/>
      <c r="AS171"/>
      <c r="AT171"/>
      <c r="AU171"/>
    </row>
    <row r="172" spans="1:47" ht="15" x14ac:dyDescent="0.25">
      <c r="A172"/>
      <c r="B172"/>
      <c r="C172"/>
      <c r="D172"/>
      <c r="E172"/>
      <c r="AP172"/>
      <c r="AQ172"/>
      <c r="AR172"/>
      <c r="AS172"/>
      <c r="AT172"/>
      <c r="AU172"/>
    </row>
    <row r="173" spans="1:47" ht="15" x14ac:dyDescent="0.25">
      <c r="A173"/>
      <c r="B173"/>
      <c r="C173"/>
      <c r="D173"/>
      <c r="E173"/>
      <c r="AP173"/>
      <c r="AQ173"/>
      <c r="AR173"/>
      <c r="AS173"/>
      <c r="AT173"/>
      <c r="AU173"/>
    </row>
    <row r="174" spans="1:47" ht="15" x14ac:dyDescent="0.25">
      <c r="A174"/>
      <c r="B174"/>
      <c r="C174"/>
      <c r="D174"/>
      <c r="E174"/>
      <c r="AP174"/>
      <c r="AQ174"/>
      <c r="AR174"/>
      <c r="AS174"/>
      <c r="AT174"/>
      <c r="AU174"/>
    </row>
    <row r="175" spans="1:47" ht="15" x14ac:dyDescent="0.25">
      <c r="A175"/>
      <c r="B175"/>
      <c r="C175"/>
      <c r="D175"/>
      <c r="E175"/>
      <c r="AP175"/>
      <c r="AQ175"/>
      <c r="AR175"/>
      <c r="AS175"/>
      <c r="AT175"/>
      <c r="AU175"/>
    </row>
    <row r="176" spans="1:47" ht="15" x14ac:dyDescent="0.25">
      <c r="A176"/>
      <c r="B176"/>
      <c r="C176"/>
      <c r="D176"/>
      <c r="E176"/>
      <c r="AP176"/>
      <c r="AQ176"/>
      <c r="AR176"/>
      <c r="AS176"/>
      <c r="AT176"/>
      <c r="AU176"/>
    </row>
    <row r="177" spans="1:47" ht="15" x14ac:dyDescent="0.25">
      <c r="A177"/>
      <c r="B177"/>
      <c r="C177"/>
      <c r="D177"/>
      <c r="E177"/>
      <c r="AP177"/>
      <c r="AQ177"/>
      <c r="AR177"/>
      <c r="AS177"/>
      <c r="AT177"/>
      <c r="AU177"/>
    </row>
    <row r="178" spans="1:47" ht="15" x14ac:dyDescent="0.25">
      <c r="A178"/>
      <c r="B178"/>
      <c r="C178"/>
      <c r="D178"/>
      <c r="E178"/>
      <c r="AP178"/>
      <c r="AQ178"/>
      <c r="AR178"/>
      <c r="AS178"/>
      <c r="AT178"/>
      <c r="AU178"/>
    </row>
    <row r="179" spans="1:47" ht="15" x14ac:dyDescent="0.25">
      <c r="A179"/>
      <c r="B179"/>
      <c r="C179"/>
      <c r="D179"/>
      <c r="E179"/>
      <c r="AP179"/>
      <c r="AQ179"/>
      <c r="AR179"/>
      <c r="AS179"/>
      <c r="AT179"/>
      <c r="AU179"/>
    </row>
    <row r="180" spans="1:47" ht="15" x14ac:dyDescent="0.25">
      <c r="A180"/>
      <c r="B180"/>
      <c r="C180"/>
      <c r="D180"/>
      <c r="E180"/>
      <c r="AP180"/>
      <c r="AQ180"/>
      <c r="AR180"/>
      <c r="AS180"/>
      <c r="AT180"/>
      <c r="AU180"/>
    </row>
    <row r="181" spans="1:47" ht="15" x14ac:dyDescent="0.25">
      <c r="A181"/>
      <c r="B181"/>
      <c r="C181"/>
      <c r="D181"/>
      <c r="E181"/>
      <c r="AP181"/>
      <c r="AQ181"/>
      <c r="AR181"/>
      <c r="AS181"/>
      <c r="AT181"/>
      <c r="AU181"/>
    </row>
    <row r="182" spans="1:47" ht="15" x14ac:dyDescent="0.25">
      <c r="A182"/>
      <c r="B182"/>
      <c r="C182"/>
      <c r="D182"/>
      <c r="E182"/>
      <c r="AP182"/>
      <c r="AQ182"/>
      <c r="AR182"/>
      <c r="AS182"/>
      <c r="AT182"/>
      <c r="AU182"/>
    </row>
    <row r="183" spans="1:47" ht="15" x14ac:dyDescent="0.25">
      <c r="A183"/>
      <c r="B183"/>
      <c r="C183"/>
      <c r="D183"/>
      <c r="E183"/>
      <c r="AP183"/>
      <c r="AQ183"/>
      <c r="AR183"/>
      <c r="AS183"/>
      <c r="AT183"/>
      <c r="AU183"/>
    </row>
    <row r="184" spans="1:47" ht="15" x14ac:dyDescent="0.25">
      <c r="A184"/>
      <c r="B184"/>
      <c r="C184"/>
      <c r="D184"/>
      <c r="E184"/>
      <c r="AP184"/>
      <c r="AQ184"/>
      <c r="AR184"/>
      <c r="AS184"/>
      <c r="AT184"/>
      <c r="AU184"/>
    </row>
    <row r="185" spans="1:47" ht="15" x14ac:dyDescent="0.25">
      <c r="A185"/>
      <c r="B185"/>
      <c r="C185"/>
      <c r="D185"/>
      <c r="E185"/>
      <c r="AP185"/>
      <c r="AQ185"/>
      <c r="AR185"/>
      <c r="AS185"/>
      <c r="AT185"/>
      <c r="AU185"/>
    </row>
    <row r="186" spans="1:47" ht="15" x14ac:dyDescent="0.25">
      <c r="A186"/>
      <c r="B186"/>
      <c r="C186"/>
      <c r="D186"/>
      <c r="E186"/>
      <c r="AP186"/>
      <c r="AQ186"/>
      <c r="AR186"/>
      <c r="AS186"/>
      <c r="AT186"/>
      <c r="AU186"/>
    </row>
    <row r="187" spans="1:47" ht="15" x14ac:dyDescent="0.25">
      <c r="A187"/>
      <c r="B187"/>
      <c r="C187"/>
      <c r="D187"/>
      <c r="E187"/>
      <c r="AP187"/>
      <c r="AQ187"/>
      <c r="AR187"/>
      <c r="AS187"/>
      <c r="AT187"/>
      <c r="AU187"/>
    </row>
    <row r="188" spans="1:47" ht="15" x14ac:dyDescent="0.25">
      <c r="A188"/>
      <c r="B188"/>
      <c r="C188"/>
      <c r="D188"/>
      <c r="E188"/>
      <c r="AP188"/>
      <c r="AQ188"/>
      <c r="AR188"/>
      <c r="AS188"/>
      <c r="AT188"/>
      <c r="AU188"/>
    </row>
    <row r="189" spans="1:47" ht="15" x14ac:dyDescent="0.25">
      <c r="A189"/>
      <c r="B189"/>
      <c r="C189"/>
      <c r="D189"/>
      <c r="E189"/>
      <c r="AP189"/>
      <c r="AQ189"/>
      <c r="AR189"/>
      <c r="AS189"/>
      <c r="AT189"/>
      <c r="AU189"/>
    </row>
    <row r="190" spans="1:47" ht="15" x14ac:dyDescent="0.25">
      <c r="A190"/>
      <c r="B190"/>
      <c r="C190"/>
      <c r="D190"/>
      <c r="E190"/>
      <c r="AP190"/>
      <c r="AQ190"/>
      <c r="AR190"/>
      <c r="AS190"/>
      <c r="AT190"/>
      <c r="AU190"/>
    </row>
    <row r="191" spans="1:47" ht="15" x14ac:dyDescent="0.25">
      <c r="A191"/>
      <c r="B191"/>
      <c r="C191"/>
      <c r="D191"/>
      <c r="E191"/>
      <c r="AP191"/>
      <c r="AQ191"/>
      <c r="AR191"/>
      <c r="AS191"/>
      <c r="AT191"/>
      <c r="AU191"/>
    </row>
    <row r="192" spans="1:47" ht="15" x14ac:dyDescent="0.25">
      <c r="A192"/>
      <c r="B192"/>
      <c r="C192"/>
      <c r="D192"/>
      <c r="E192"/>
      <c r="AP192"/>
      <c r="AQ192"/>
      <c r="AR192"/>
      <c r="AS192"/>
      <c r="AT192"/>
      <c r="AU192"/>
    </row>
    <row r="193" spans="1:47" ht="15" x14ac:dyDescent="0.25">
      <c r="A193"/>
      <c r="B193"/>
      <c r="C193"/>
      <c r="D193"/>
      <c r="E193"/>
      <c r="AP193"/>
      <c r="AQ193"/>
      <c r="AR193"/>
      <c r="AS193"/>
      <c r="AT193"/>
      <c r="AU193"/>
    </row>
    <row r="194" spans="1:47" ht="15" x14ac:dyDescent="0.25">
      <c r="A194"/>
      <c r="B194"/>
      <c r="C194"/>
      <c r="D194"/>
      <c r="E194"/>
      <c r="AP194"/>
      <c r="AQ194"/>
      <c r="AR194"/>
      <c r="AS194"/>
      <c r="AT194"/>
      <c r="AU194"/>
    </row>
    <row r="195" spans="1:47" ht="15" x14ac:dyDescent="0.25">
      <c r="A195"/>
      <c r="B195"/>
      <c r="C195"/>
      <c r="D195"/>
      <c r="E195"/>
      <c r="AP195"/>
      <c r="AQ195"/>
      <c r="AR195"/>
      <c r="AS195"/>
      <c r="AT195"/>
      <c r="AU195"/>
    </row>
    <row r="196" spans="1:47" ht="15" x14ac:dyDescent="0.25">
      <c r="A196"/>
      <c r="B196"/>
      <c r="C196"/>
      <c r="D196"/>
      <c r="E196"/>
      <c r="AP196"/>
      <c r="AQ196"/>
      <c r="AR196"/>
      <c r="AS196"/>
      <c r="AT196"/>
      <c r="AU196"/>
    </row>
    <row r="197" spans="1:47" ht="15" x14ac:dyDescent="0.25">
      <c r="A197"/>
      <c r="B197"/>
      <c r="C197"/>
      <c r="D197"/>
      <c r="E197"/>
      <c r="AP197"/>
      <c r="AQ197"/>
      <c r="AR197"/>
      <c r="AS197"/>
      <c r="AT197"/>
      <c r="AU197"/>
    </row>
    <row r="198" spans="1:47" ht="15" x14ac:dyDescent="0.25">
      <c r="A198"/>
      <c r="B198"/>
      <c r="C198"/>
      <c r="D198"/>
      <c r="E198"/>
      <c r="AP198"/>
      <c r="AQ198"/>
      <c r="AR198"/>
      <c r="AS198"/>
      <c r="AT198"/>
      <c r="AU198"/>
    </row>
    <row r="199" spans="1:47" ht="15" x14ac:dyDescent="0.25">
      <c r="A199"/>
      <c r="B199"/>
      <c r="C199"/>
      <c r="D199"/>
      <c r="E199"/>
      <c r="AP199"/>
      <c r="AQ199"/>
      <c r="AR199"/>
      <c r="AS199"/>
      <c r="AT199"/>
      <c r="AU199"/>
    </row>
    <row r="200" spans="1:47" ht="15" x14ac:dyDescent="0.25">
      <c r="A200"/>
      <c r="B200"/>
      <c r="C200"/>
      <c r="D200"/>
      <c r="E200"/>
      <c r="AP200"/>
      <c r="AQ200"/>
      <c r="AR200"/>
      <c r="AS200"/>
      <c r="AT200"/>
      <c r="AU200"/>
    </row>
    <row r="201" spans="1:47" ht="15" x14ac:dyDescent="0.25">
      <c r="A201"/>
      <c r="B201"/>
      <c r="C201"/>
      <c r="D201"/>
      <c r="E201"/>
      <c r="AP201"/>
      <c r="AQ201"/>
      <c r="AR201"/>
      <c r="AS201"/>
      <c r="AT201"/>
      <c r="AU201"/>
    </row>
    <row r="202" spans="1:47" ht="15" x14ac:dyDescent="0.25">
      <c r="A202"/>
      <c r="B202"/>
      <c r="C202"/>
      <c r="D202"/>
      <c r="E202"/>
      <c r="AP202"/>
      <c r="AQ202"/>
      <c r="AR202"/>
      <c r="AS202"/>
      <c r="AT202"/>
      <c r="AU202"/>
    </row>
    <row r="203" spans="1:47" ht="15" x14ac:dyDescent="0.25">
      <c r="A203"/>
      <c r="B203"/>
      <c r="C203"/>
      <c r="D203"/>
      <c r="E203"/>
      <c r="AP203"/>
      <c r="AQ203"/>
      <c r="AR203"/>
      <c r="AS203"/>
      <c r="AT203"/>
      <c r="AU203"/>
    </row>
    <row r="204" spans="1:47" ht="15" x14ac:dyDescent="0.25">
      <c r="A204"/>
      <c r="B204"/>
      <c r="C204"/>
      <c r="D204"/>
      <c r="E204"/>
      <c r="AP204"/>
      <c r="AQ204"/>
      <c r="AR204"/>
      <c r="AS204"/>
      <c r="AT204"/>
      <c r="AU204"/>
    </row>
    <row r="205" spans="1:47" ht="15" x14ac:dyDescent="0.25">
      <c r="A205"/>
      <c r="B205"/>
      <c r="C205"/>
      <c r="D205"/>
      <c r="E205"/>
      <c r="AP205"/>
      <c r="AQ205"/>
      <c r="AR205"/>
      <c r="AS205"/>
      <c r="AT205"/>
      <c r="AU205"/>
    </row>
    <row r="206" spans="1:47" ht="15" x14ac:dyDescent="0.25">
      <c r="A206"/>
      <c r="B206"/>
      <c r="C206"/>
      <c r="D206"/>
      <c r="E206"/>
      <c r="AP206"/>
      <c r="AQ206"/>
      <c r="AR206"/>
      <c r="AS206"/>
      <c r="AT206"/>
      <c r="AU206"/>
    </row>
    <row r="207" spans="1:47" ht="15" x14ac:dyDescent="0.25">
      <c r="A207"/>
      <c r="B207"/>
      <c r="C207"/>
      <c r="D207"/>
      <c r="E207"/>
      <c r="AP207"/>
      <c r="AQ207"/>
      <c r="AR207"/>
      <c r="AS207"/>
      <c r="AT207"/>
      <c r="AU207"/>
    </row>
    <row r="208" spans="1:47" ht="15" x14ac:dyDescent="0.25">
      <c r="A208"/>
      <c r="B208"/>
      <c r="C208"/>
      <c r="D208"/>
      <c r="E208"/>
      <c r="AP208"/>
      <c r="AQ208"/>
      <c r="AR208"/>
      <c r="AS208"/>
      <c r="AT208"/>
      <c r="AU208"/>
    </row>
    <row r="209" spans="1:47" ht="15" x14ac:dyDescent="0.25">
      <c r="A209"/>
      <c r="B209"/>
      <c r="C209"/>
      <c r="D209"/>
      <c r="E209"/>
      <c r="AP209"/>
      <c r="AQ209"/>
      <c r="AR209"/>
      <c r="AS209"/>
      <c r="AT209"/>
      <c r="AU209"/>
    </row>
    <row r="210" spans="1:47" ht="15" x14ac:dyDescent="0.25">
      <c r="A210"/>
      <c r="B210"/>
      <c r="C210"/>
      <c r="D210"/>
      <c r="E210"/>
      <c r="AP210"/>
      <c r="AQ210"/>
      <c r="AR210"/>
      <c r="AS210"/>
      <c r="AT210"/>
      <c r="AU210"/>
    </row>
    <row r="211" spans="1:47" ht="15" x14ac:dyDescent="0.25">
      <c r="A211"/>
      <c r="B211"/>
      <c r="C211"/>
      <c r="D211"/>
      <c r="E211"/>
      <c r="AP211"/>
      <c r="AQ211"/>
      <c r="AR211"/>
      <c r="AS211"/>
      <c r="AT211"/>
      <c r="AU211"/>
    </row>
    <row r="212" spans="1:47" ht="15" x14ac:dyDescent="0.25">
      <c r="A212"/>
      <c r="B212"/>
      <c r="C212"/>
      <c r="D212"/>
      <c r="E212"/>
      <c r="AP212"/>
      <c r="AQ212"/>
      <c r="AR212"/>
      <c r="AS212"/>
      <c r="AT212"/>
      <c r="AU212"/>
    </row>
    <row r="213" spans="1:47" ht="15" x14ac:dyDescent="0.25">
      <c r="A213"/>
      <c r="B213"/>
      <c r="C213"/>
      <c r="D213"/>
      <c r="E213"/>
      <c r="AP213"/>
      <c r="AQ213"/>
      <c r="AR213"/>
      <c r="AS213"/>
      <c r="AT213"/>
      <c r="AU213"/>
    </row>
    <row r="214" spans="1:47" ht="15" x14ac:dyDescent="0.25">
      <c r="A214"/>
      <c r="B214"/>
      <c r="C214"/>
      <c r="D214"/>
      <c r="E214"/>
      <c r="AP214"/>
      <c r="AQ214"/>
      <c r="AR214"/>
      <c r="AS214"/>
      <c r="AT214"/>
      <c r="AU214"/>
    </row>
    <row r="215" spans="1:47" ht="15" x14ac:dyDescent="0.25">
      <c r="A215"/>
      <c r="B215"/>
      <c r="C215"/>
      <c r="D215"/>
      <c r="E215"/>
      <c r="AP215"/>
      <c r="AQ215"/>
      <c r="AR215"/>
      <c r="AS215"/>
      <c r="AT215"/>
      <c r="AU215"/>
    </row>
    <row r="216" spans="1:47" ht="15" x14ac:dyDescent="0.25">
      <c r="A216"/>
      <c r="B216"/>
      <c r="C216"/>
      <c r="D216"/>
      <c r="E216"/>
      <c r="AP216"/>
      <c r="AQ216"/>
      <c r="AR216"/>
      <c r="AS216"/>
      <c r="AT216"/>
      <c r="AU216"/>
    </row>
    <row r="217" spans="1:47" ht="15" x14ac:dyDescent="0.25">
      <c r="A217"/>
      <c r="B217"/>
      <c r="C217"/>
      <c r="D217"/>
      <c r="E217"/>
      <c r="AP217"/>
      <c r="AQ217"/>
      <c r="AR217"/>
      <c r="AS217"/>
      <c r="AT217"/>
      <c r="AU217"/>
    </row>
    <row r="218" spans="1:47" ht="15" x14ac:dyDescent="0.25">
      <c r="A218"/>
      <c r="B218"/>
      <c r="C218"/>
      <c r="D218"/>
      <c r="E218"/>
      <c r="AP218"/>
      <c r="AQ218"/>
      <c r="AR218"/>
      <c r="AS218"/>
      <c r="AT218"/>
      <c r="AU218"/>
    </row>
    <row r="219" spans="1:47" ht="15" x14ac:dyDescent="0.25">
      <c r="A219"/>
      <c r="B219"/>
      <c r="C219"/>
      <c r="D219"/>
      <c r="E219"/>
      <c r="AP219"/>
      <c r="AQ219"/>
      <c r="AR219"/>
      <c r="AS219"/>
      <c r="AT219"/>
      <c r="AU219"/>
    </row>
    <row r="220" spans="1:47" ht="15" x14ac:dyDescent="0.25">
      <c r="A220"/>
      <c r="B220"/>
      <c r="C220"/>
      <c r="D220"/>
      <c r="E220"/>
      <c r="AP220"/>
      <c r="AQ220"/>
      <c r="AR220"/>
      <c r="AS220"/>
      <c r="AT220"/>
      <c r="AU220"/>
    </row>
    <row r="221" spans="1:47" ht="15" x14ac:dyDescent="0.25">
      <c r="A221"/>
      <c r="B221"/>
      <c r="C221"/>
      <c r="D221"/>
      <c r="E221"/>
      <c r="AP221"/>
      <c r="AQ221"/>
      <c r="AR221"/>
      <c r="AS221"/>
      <c r="AT221"/>
      <c r="AU221"/>
    </row>
    <row r="222" spans="1:47" ht="15" x14ac:dyDescent="0.25">
      <c r="A222"/>
      <c r="B222"/>
      <c r="C222"/>
      <c r="D222"/>
      <c r="E222"/>
      <c r="AP222"/>
      <c r="AQ222"/>
      <c r="AR222"/>
      <c r="AS222"/>
      <c r="AT222"/>
      <c r="AU222"/>
    </row>
    <row r="223" spans="1:47" ht="15" x14ac:dyDescent="0.25">
      <c r="A223"/>
      <c r="B223"/>
      <c r="C223"/>
      <c r="D223"/>
      <c r="E223"/>
      <c r="AP223"/>
      <c r="AQ223"/>
      <c r="AR223"/>
      <c r="AS223"/>
      <c r="AT223"/>
      <c r="AU223"/>
    </row>
    <row r="224" spans="1:47" ht="15" x14ac:dyDescent="0.25">
      <c r="A224"/>
      <c r="B224"/>
      <c r="C224"/>
      <c r="D224"/>
      <c r="E224"/>
      <c r="AP224"/>
      <c r="AQ224"/>
      <c r="AR224"/>
      <c r="AS224"/>
      <c r="AT224"/>
      <c r="AU224"/>
    </row>
    <row r="225" spans="1:47" ht="15" x14ac:dyDescent="0.25">
      <c r="A225"/>
      <c r="B225"/>
      <c r="C225"/>
      <c r="D225"/>
      <c r="E225"/>
      <c r="AP225"/>
      <c r="AQ225"/>
      <c r="AR225"/>
      <c r="AS225"/>
      <c r="AT225"/>
      <c r="AU225"/>
    </row>
    <row r="226" spans="1:47" ht="15" x14ac:dyDescent="0.25">
      <c r="A226"/>
      <c r="B226"/>
      <c r="C226"/>
      <c r="D226"/>
      <c r="E226"/>
      <c r="AP226"/>
      <c r="AQ226"/>
      <c r="AR226"/>
      <c r="AS226"/>
      <c r="AT226"/>
      <c r="AU226"/>
    </row>
    <row r="227" spans="1:47" ht="15" x14ac:dyDescent="0.25">
      <c r="A227"/>
      <c r="B227"/>
      <c r="C227"/>
      <c r="D227"/>
      <c r="E227"/>
      <c r="AP227"/>
      <c r="AQ227"/>
      <c r="AR227"/>
      <c r="AS227"/>
      <c r="AT227"/>
      <c r="AU227"/>
    </row>
    <row r="228" spans="1:47" ht="15" x14ac:dyDescent="0.25">
      <c r="A228"/>
      <c r="B228"/>
      <c r="C228"/>
      <c r="D228"/>
      <c r="E228"/>
      <c r="AP228"/>
      <c r="AQ228"/>
      <c r="AR228"/>
      <c r="AS228"/>
      <c r="AT228"/>
      <c r="AU228"/>
    </row>
    <row r="229" spans="1:47" ht="15" x14ac:dyDescent="0.25">
      <c r="A229"/>
      <c r="B229"/>
      <c r="C229"/>
      <c r="D229"/>
      <c r="E229"/>
      <c r="AP229"/>
      <c r="AQ229"/>
      <c r="AR229"/>
      <c r="AS229"/>
      <c r="AT229"/>
      <c r="AU229"/>
    </row>
    <row r="230" spans="1:47" ht="15" x14ac:dyDescent="0.25">
      <c r="A230"/>
      <c r="B230"/>
      <c r="C230"/>
      <c r="D230"/>
      <c r="E230"/>
      <c r="AP230"/>
      <c r="AQ230"/>
      <c r="AR230"/>
      <c r="AS230"/>
      <c r="AT230"/>
      <c r="AU230"/>
    </row>
    <row r="231" spans="1:47" ht="15" x14ac:dyDescent="0.25">
      <c r="A231"/>
      <c r="B231"/>
      <c r="C231"/>
      <c r="D231"/>
      <c r="E231"/>
      <c r="AP231"/>
      <c r="AQ231"/>
      <c r="AR231"/>
      <c r="AS231"/>
      <c r="AT231"/>
      <c r="AU231"/>
    </row>
    <row r="232" spans="1:47" ht="15" x14ac:dyDescent="0.25">
      <c r="A232"/>
      <c r="B232"/>
      <c r="C232"/>
      <c r="D232"/>
      <c r="E232"/>
      <c r="AP232"/>
      <c r="AQ232"/>
      <c r="AR232"/>
      <c r="AS232"/>
      <c r="AT232"/>
      <c r="AU232"/>
    </row>
    <row r="233" spans="1:47" ht="15" x14ac:dyDescent="0.25">
      <c r="A233"/>
      <c r="B233"/>
      <c r="C233"/>
      <c r="D233"/>
      <c r="E233"/>
      <c r="AP233"/>
      <c r="AQ233"/>
      <c r="AR233"/>
      <c r="AS233"/>
      <c r="AT233"/>
      <c r="AU233"/>
    </row>
    <row r="234" spans="1:47" ht="15" x14ac:dyDescent="0.25">
      <c r="A234"/>
      <c r="B234"/>
      <c r="C234"/>
      <c r="D234"/>
      <c r="E234"/>
      <c r="AP234"/>
      <c r="AQ234"/>
      <c r="AR234"/>
      <c r="AS234"/>
      <c r="AT234"/>
      <c r="AU234"/>
    </row>
    <row r="235" spans="1:47" ht="15" x14ac:dyDescent="0.25">
      <c r="A235"/>
      <c r="B235"/>
      <c r="C235"/>
      <c r="D235"/>
      <c r="E235"/>
      <c r="AP235"/>
      <c r="AQ235"/>
      <c r="AR235"/>
      <c r="AS235"/>
      <c r="AT235"/>
      <c r="AU235"/>
    </row>
    <row r="236" spans="1:47" ht="15" x14ac:dyDescent="0.25">
      <c r="A236"/>
      <c r="B236"/>
      <c r="C236"/>
      <c r="D236"/>
      <c r="E236"/>
      <c r="AP236"/>
      <c r="AQ236"/>
      <c r="AR236"/>
      <c r="AS236"/>
      <c r="AT236"/>
      <c r="AU236"/>
    </row>
    <row r="237" spans="1:47" ht="15" x14ac:dyDescent="0.25">
      <c r="A237"/>
      <c r="B237"/>
      <c r="C237"/>
      <c r="D237"/>
      <c r="E237"/>
      <c r="AP237"/>
      <c r="AQ237"/>
      <c r="AR237"/>
      <c r="AS237"/>
      <c r="AT237"/>
      <c r="AU237"/>
    </row>
    <row r="238" spans="1:47" ht="15" x14ac:dyDescent="0.25">
      <c r="A238"/>
      <c r="B238"/>
      <c r="C238"/>
      <c r="D238"/>
      <c r="E238"/>
      <c r="AP238"/>
      <c r="AQ238"/>
      <c r="AR238"/>
      <c r="AS238"/>
      <c r="AT238"/>
      <c r="AU238"/>
    </row>
    <row r="239" spans="1:47" ht="15" x14ac:dyDescent="0.25">
      <c r="A239"/>
      <c r="B239"/>
      <c r="C239"/>
      <c r="D239"/>
      <c r="E239"/>
      <c r="AP239"/>
      <c r="AQ239"/>
      <c r="AR239"/>
      <c r="AS239"/>
      <c r="AT239"/>
      <c r="AU239"/>
    </row>
    <row r="240" spans="1:47" ht="15" x14ac:dyDescent="0.25">
      <c r="A240"/>
      <c r="B240"/>
      <c r="C240"/>
      <c r="D240"/>
      <c r="E240"/>
      <c r="AP240"/>
      <c r="AQ240"/>
      <c r="AR240"/>
      <c r="AS240"/>
      <c r="AT240"/>
      <c r="AU240"/>
    </row>
    <row r="241" spans="1:47" ht="15" x14ac:dyDescent="0.25">
      <c r="A241"/>
      <c r="B241"/>
      <c r="C241"/>
      <c r="D241"/>
      <c r="E241"/>
      <c r="AP241"/>
      <c r="AQ241"/>
      <c r="AR241"/>
      <c r="AS241"/>
      <c r="AT241"/>
      <c r="AU241"/>
    </row>
    <row r="242" spans="1:47" ht="15" x14ac:dyDescent="0.25">
      <c r="A242"/>
      <c r="B242"/>
      <c r="C242"/>
      <c r="D242"/>
      <c r="E242"/>
      <c r="AP242"/>
      <c r="AQ242"/>
      <c r="AR242"/>
      <c r="AS242"/>
      <c r="AT242"/>
      <c r="AU242"/>
    </row>
    <row r="243" spans="1:47" ht="15" x14ac:dyDescent="0.25">
      <c r="A243"/>
      <c r="B243"/>
      <c r="C243"/>
      <c r="D243"/>
      <c r="E243"/>
      <c r="AP243"/>
      <c r="AQ243"/>
      <c r="AR243"/>
      <c r="AS243"/>
      <c r="AT243"/>
      <c r="AU243"/>
    </row>
    <row r="244" spans="1:47" ht="15" x14ac:dyDescent="0.25">
      <c r="A244"/>
      <c r="B244"/>
      <c r="C244"/>
      <c r="D244"/>
      <c r="E244"/>
      <c r="AP244"/>
      <c r="AQ244"/>
      <c r="AR244"/>
      <c r="AS244"/>
      <c r="AT244"/>
      <c r="AU244"/>
    </row>
    <row r="245" spans="1:47" ht="15" x14ac:dyDescent="0.25">
      <c r="A245"/>
      <c r="B245"/>
      <c r="C245"/>
      <c r="D245"/>
      <c r="E245"/>
      <c r="AP245"/>
      <c r="AQ245"/>
      <c r="AR245"/>
      <c r="AS245"/>
      <c r="AT245"/>
      <c r="AU245"/>
    </row>
    <row r="246" spans="1:47" ht="15" x14ac:dyDescent="0.25">
      <c r="A246"/>
      <c r="B246"/>
      <c r="C246"/>
      <c r="D246"/>
      <c r="E246"/>
      <c r="AP246"/>
      <c r="AQ246"/>
      <c r="AR246"/>
      <c r="AS246"/>
      <c r="AT246"/>
      <c r="AU246"/>
    </row>
    <row r="247" spans="1:47" ht="15" x14ac:dyDescent="0.25">
      <c r="A247"/>
      <c r="B247"/>
      <c r="C247"/>
      <c r="D247"/>
      <c r="E247"/>
      <c r="AP247"/>
      <c r="AQ247"/>
      <c r="AR247"/>
      <c r="AS247"/>
      <c r="AT247"/>
      <c r="AU247"/>
    </row>
    <row r="248" spans="1:47" ht="15" x14ac:dyDescent="0.25">
      <c r="A248"/>
      <c r="B248"/>
      <c r="C248"/>
      <c r="D248"/>
      <c r="E248"/>
      <c r="AP248"/>
      <c r="AQ248"/>
      <c r="AR248"/>
      <c r="AS248"/>
      <c r="AT248"/>
      <c r="AU248"/>
    </row>
    <row r="249" spans="1:47" ht="15" x14ac:dyDescent="0.25">
      <c r="A249"/>
      <c r="B249"/>
      <c r="C249"/>
      <c r="D249"/>
      <c r="E249"/>
      <c r="AP249"/>
      <c r="AQ249"/>
      <c r="AR249"/>
      <c r="AS249"/>
      <c r="AT249"/>
      <c r="AU249"/>
    </row>
    <row r="250" spans="1:47" ht="15" x14ac:dyDescent="0.25">
      <c r="A250"/>
      <c r="B250"/>
      <c r="C250"/>
      <c r="D250"/>
      <c r="E250"/>
      <c r="AP250"/>
      <c r="AQ250"/>
      <c r="AR250"/>
      <c r="AS250"/>
      <c r="AT250"/>
      <c r="AU250"/>
    </row>
    <row r="251" spans="1:47" ht="15" x14ac:dyDescent="0.25">
      <c r="A251"/>
      <c r="B251"/>
      <c r="C251"/>
      <c r="D251"/>
      <c r="E251"/>
      <c r="AP251"/>
      <c r="AQ251"/>
      <c r="AR251"/>
      <c r="AS251"/>
      <c r="AT251"/>
      <c r="AU251"/>
    </row>
    <row r="252" spans="1:47" ht="15" x14ac:dyDescent="0.25">
      <c r="A252"/>
      <c r="B252"/>
      <c r="C252"/>
      <c r="D252"/>
      <c r="E252"/>
      <c r="AP252"/>
      <c r="AQ252"/>
      <c r="AR252"/>
      <c r="AS252"/>
      <c r="AT252"/>
      <c r="AU252"/>
    </row>
    <row r="253" spans="1:47" ht="15" x14ac:dyDescent="0.25">
      <c r="A253"/>
      <c r="B253"/>
      <c r="C253"/>
      <c r="D253"/>
      <c r="E253"/>
      <c r="AP253"/>
      <c r="AQ253"/>
      <c r="AR253"/>
      <c r="AS253"/>
      <c r="AT253"/>
      <c r="AU253"/>
    </row>
    <row r="254" spans="1:47" ht="15" x14ac:dyDescent="0.25">
      <c r="A254"/>
      <c r="B254"/>
      <c r="C254"/>
      <c r="D254"/>
      <c r="E254"/>
      <c r="AP254"/>
      <c r="AQ254"/>
      <c r="AR254"/>
      <c r="AS254"/>
      <c r="AT254"/>
      <c r="AU254"/>
    </row>
    <row r="255" spans="1:47" ht="15" x14ac:dyDescent="0.25">
      <c r="A255"/>
      <c r="B255"/>
      <c r="C255"/>
      <c r="D255"/>
      <c r="E255"/>
      <c r="AP255"/>
      <c r="AQ255"/>
      <c r="AR255"/>
      <c r="AS255"/>
      <c r="AT255"/>
      <c r="AU255"/>
    </row>
    <row r="256" spans="1:47" ht="15" x14ac:dyDescent="0.25">
      <c r="A256"/>
      <c r="B256"/>
      <c r="C256"/>
      <c r="D256"/>
      <c r="E256"/>
      <c r="AP256"/>
      <c r="AQ256"/>
      <c r="AR256"/>
      <c r="AS256"/>
      <c r="AT256"/>
      <c r="AU256"/>
    </row>
    <row r="257" spans="1:47" ht="15" x14ac:dyDescent="0.25">
      <c r="A257"/>
      <c r="B257"/>
      <c r="C257"/>
      <c r="D257"/>
      <c r="E257"/>
      <c r="AP257"/>
      <c r="AQ257"/>
      <c r="AR257"/>
      <c r="AS257"/>
      <c r="AT257"/>
      <c r="AU257"/>
    </row>
    <row r="258" spans="1:47" ht="15" x14ac:dyDescent="0.25">
      <c r="A258"/>
      <c r="B258"/>
      <c r="C258"/>
      <c r="D258"/>
      <c r="E258"/>
      <c r="AP258"/>
      <c r="AQ258"/>
      <c r="AR258"/>
      <c r="AS258"/>
      <c r="AT258"/>
      <c r="AU258"/>
    </row>
    <row r="259" spans="1:47" ht="15" x14ac:dyDescent="0.25">
      <c r="A259"/>
      <c r="B259"/>
      <c r="C259"/>
      <c r="D259"/>
      <c r="E259"/>
      <c r="AP259"/>
      <c r="AQ259"/>
      <c r="AR259"/>
      <c r="AS259"/>
      <c r="AT259"/>
      <c r="AU259"/>
    </row>
    <row r="260" spans="1:47" ht="15" x14ac:dyDescent="0.25">
      <c r="A260"/>
      <c r="B260"/>
      <c r="C260"/>
      <c r="D260"/>
      <c r="E260"/>
      <c r="AP260"/>
      <c r="AQ260"/>
      <c r="AR260"/>
      <c r="AS260"/>
      <c r="AT260"/>
      <c r="AU260"/>
    </row>
    <row r="261" spans="1:47" ht="15" x14ac:dyDescent="0.25">
      <c r="A261"/>
      <c r="B261"/>
      <c r="C261"/>
      <c r="D261"/>
      <c r="E261"/>
      <c r="AP261"/>
      <c r="AQ261"/>
      <c r="AR261"/>
      <c r="AS261"/>
      <c r="AT261"/>
      <c r="AU261"/>
    </row>
    <row r="262" spans="1:47" ht="15" x14ac:dyDescent="0.25">
      <c r="A262"/>
      <c r="B262"/>
      <c r="C262"/>
      <c r="D262"/>
      <c r="E262"/>
      <c r="AP262"/>
      <c r="AQ262"/>
      <c r="AR262"/>
      <c r="AS262"/>
      <c r="AT262"/>
      <c r="AU262"/>
    </row>
    <row r="263" spans="1:47" ht="15" x14ac:dyDescent="0.25">
      <c r="A263"/>
      <c r="B263"/>
      <c r="C263"/>
      <c r="D263"/>
      <c r="E263"/>
      <c r="AP263"/>
      <c r="AQ263"/>
      <c r="AR263"/>
      <c r="AS263"/>
      <c r="AT263"/>
      <c r="AU263"/>
    </row>
    <row r="264" spans="1:47" ht="15" x14ac:dyDescent="0.25">
      <c r="A264"/>
      <c r="B264"/>
      <c r="C264"/>
      <c r="D264"/>
      <c r="E264"/>
      <c r="AP264"/>
      <c r="AQ264"/>
      <c r="AR264"/>
      <c r="AS264"/>
      <c r="AT264"/>
      <c r="AU264"/>
    </row>
    <row r="265" spans="1:47" ht="15" x14ac:dyDescent="0.25">
      <c r="A265"/>
      <c r="B265"/>
      <c r="C265"/>
      <c r="D265"/>
      <c r="E265"/>
      <c r="AP265"/>
      <c r="AQ265"/>
      <c r="AR265"/>
      <c r="AS265"/>
      <c r="AT265"/>
      <c r="AU265"/>
    </row>
    <row r="266" spans="1:47" ht="15" x14ac:dyDescent="0.25">
      <c r="A266"/>
      <c r="B266"/>
      <c r="C266"/>
      <c r="D266"/>
      <c r="E266"/>
      <c r="AP266"/>
      <c r="AQ266"/>
      <c r="AR266"/>
      <c r="AS266"/>
      <c r="AT266"/>
      <c r="AU266"/>
    </row>
    <row r="267" spans="1:47" ht="15" x14ac:dyDescent="0.25">
      <c r="A267"/>
      <c r="B267"/>
      <c r="C267"/>
      <c r="D267"/>
      <c r="E267"/>
      <c r="AP267"/>
      <c r="AQ267"/>
      <c r="AR267"/>
      <c r="AS267"/>
      <c r="AT267"/>
      <c r="AU267"/>
    </row>
    <row r="268" spans="1:47" ht="15" x14ac:dyDescent="0.25">
      <c r="A268"/>
      <c r="B268"/>
      <c r="C268"/>
      <c r="D268"/>
      <c r="E268"/>
      <c r="AP268"/>
      <c r="AQ268"/>
      <c r="AR268"/>
      <c r="AS268"/>
      <c r="AT268"/>
      <c r="AU268"/>
    </row>
    <row r="269" spans="1:47" ht="15" x14ac:dyDescent="0.25">
      <c r="A269"/>
      <c r="B269"/>
      <c r="C269"/>
      <c r="D269"/>
      <c r="E269"/>
      <c r="AP269"/>
      <c r="AQ269"/>
      <c r="AR269"/>
      <c r="AS269"/>
      <c r="AT269"/>
      <c r="AU269"/>
    </row>
    <row r="270" spans="1:47" ht="15" x14ac:dyDescent="0.25">
      <c r="A270"/>
      <c r="B270"/>
      <c r="C270"/>
      <c r="D270"/>
      <c r="E270"/>
      <c r="AP270"/>
      <c r="AQ270"/>
      <c r="AR270"/>
      <c r="AS270"/>
      <c r="AT270"/>
      <c r="AU270"/>
    </row>
    <row r="271" spans="1:47" ht="15" x14ac:dyDescent="0.25">
      <c r="A271"/>
      <c r="B271"/>
      <c r="C271"/>
      <c r="D271"/>
      <c r="E271"/>
      <c r="AP271"/>
      <c r="AQ271"/>
      <c r="AR271"/>
      <c r="AS271"/>
      <c r="AT271"/>
      <c r="AU271"/>
    </row>
    <row r="272" spans="1:47" ht="15" x14ac:dyDescent="0.25">
      <c r="A272"/>
      <c r="B272"/>
      <c r="C272"/>
      <c r="D272"/>
      <c r="E272"/>
      <c r="AP272"/>
      <c r="AQ272"/>
      <c r="AR272"/>
      <c r="AS272"/>
      <c r="AT272"/>
      <c r="AU272"/>
    </row>
    <row r="273" spans="1:47" ht="15" x14ac:dyDescent="0.25">
      <c r="A273"/>
      <c r="B273"/>
      <c r="C273"/>
      <c r="D273"/>
      <c r="E273"/>
      <c r="AP273"/>
      <c r="AQ273"/>
      <c r="AR273"/>
      <c r="AS273"/>
      <c r="AT273"/>
      <c r="AU273"/>
    </row>
    <row r="274" spans="1:47" ht="15" x14ac:dyDescent="0.25">
      <c r="A274"/>
      <c r="B274"/>
      <c r="C274"/>
      <c r="D274"/>
      <c r="E274"/>
      <c r="AP274"/>
      <c r="AQ274"/>
      <c r="AR274"/>
      <c r="AS274"/>
      <c r="AT274"/>
      <c r="AU274"/>
    </row>
    <row r="275" spans="1:47" ht="15" x14ac:dyDescent="0.25">
      <c r="A275"/>
      <c r="B275"/>
      <c r="C275"/>
      <c r="D275"/>
      <c r="E275"/>
      <c r="AP275"/>
      <c r="AQ275"/>
      <c r="AR275"/>
      <c r="AS275"/>
      <c r="AT275"/>
      <c r="AU275"/>
    </row>
    <row r="276" spans="1:47" ht="15" x14ac:dyDescent="0.25">
      <c r="A276"/>
      <c r="B276"/>
      <c r="C276"/>
      <c r="D276"/>
      <c r="E276"/>
      <c r="AP276"/>
      <c r="AQ276"/>
      <c r="AR276"/>
      <c r="AS276"/>
      <c r="AT276"/>
      <c r="AU276"/>
    </row>
    <row r="277" spans="1:47" ht="15" x14ac:dyDescent="0.25">
      <c r="A277"/>
      <c r="B277"/>
      <c r="C277"/>
      <c r="D277"/>
      <c r="E277"/>
      <c r="AP277"/>
      <c r="AQ277"/>
      <c r="AR277"/>
      <c r="AS277"/>
      <c r="AT277"/>
      <c r="AU277"/>
    </row>
    <row r="278" spans="1:47" ht="15" x14ac:dyDescent="0.25">
      <c r="A278"/>
      <c r="B278"/>
      <c r="C278"/>
      <c r="D278"/>
      <c r="E278"/>
      <c r="AP278"/>
      <c r="AQ278"/>
      <c r="AR278"/>
      <c r="AS278"/>
      <c r="AT278"/>
      <c r="AU278"/>
    </row>
    <row r="279" spans="1:47" ht="15" x14ac:dyDescent="0.25">
      <c r="A279"/>
      <c r="B279"/>
      <c r="C279"/>
      <c r="D279"/>
      <c r="E279"/>
      <c r="AP279"/>
      <c r="AQ279"/>
      <c r="AR279"/>
      <c r="AS279"/>
      <c r="AT279"/>
      <c r="AU279"/>
    </row>
    <row r="280" spans="1:47" ht="15" x14ac:dyDescent="0.25">
      <c r="A280"/>
      <c r="B280"/>
      <c r="C280"/>
      <c r="D280"/>
      <c r="E280"/>
      <c r="AP280"/>
      <c r="AQ280"/>
      <c r="AR280"/>
      <c r="AS280"/>
      <c r="AT280"/>
      <c r="AU280"/>
    </row>
    <row r="281" spans="1:47" ht="15" x14ac:dyDescent="0.25">
      <c r="A281"/>
      <c r="B281"/>
      <c r="C281"/>
      <c r="D281"/>
      <c r="E281"/>
      <c r="AP281"/>
      <c r="AQ281"/>
      <c r="AR281"/>
      <c r="AS281"/>
      <c r="AT281"/>
      <c r="AU281"/>
    </row>
    <row r="282" spans="1:47" ht="15" x14ac:dyDescent="0.25">
      <c r="A282"/>
      <c r="B282"/>
      <c r="C282"/>
      <c r="D282"/>
      <c r="E282"/>
      <c r="AP282"/>
      <c r="AQ282"/>
      <c r="AR282"/>
      <c r="AS282"/>
      <c r="AT282"/>
      <c r="AU282"/>
    </row>
    <row r="283" spans="1:47" ht="15" x14ac:dyDescent="0.25">
      <c r="A283"/>
      <c r="B283"/>
      <c r="C283"/>
      <c r="D283"/>
      <c r="E283"/>
      <c r="AP283"/>
      <c r="AQ283"/>
      <c r="AR283"/>
      <c r="AS283"/>
      <c r="AT283"/>
      <c r="AU283"/>
    </row>
    <row r="284" spans="1:47" ht="15" x14ac:dyDescent="0.25">
      <c r="A284"/>
      <c r="B284"/>
      <c r="C284"/>
      <c r="D284"/>
      <c r="E284"/>
      <c r="AP284"/>
      <c r="AQ284"/>
      <c r="AR284"/>
      <c r="AS284"/>
      <c r="AT284"/>
      <c r="AU284"/>
    </row>
    <row r="285" spans="1:47" ht="15" x14ac:dyDescent="0.25">
      <c r="A285"/>
      <c r="B285"/>
      <c r="C285"/>
      <c r="D285"/>
      <c r="E285"/>
      <c r="AP285"/>
      <c r="AQ285"/>
      <c r="AR285"/>
      <c r="AS285"/>
      <c r="AT285"/>
      <c r="AU285"/>
    </row>
    <row r="286" spans="1:47" ht="15" x14ac:dyDescent="0.25">
      <c r="A286"/>
      <c r="B286"/>
      <c r="C286"/>
      <c r="D286"/>
      <c r="E286"/>
      <c r="AP286"/>
      <c r="AQ286"/>
      <c r="AR286"/>
      <c r="AS286"/>
      <c r="AT286"/>
      <c r="AU286"/>
    </row>
    <row r="287" spans="1:47" ht="15" x14ac:dyDescent="0.25">
      <c r="A287"/>
      <c r="B287"/>
      <c r="C287"/>
      <c r="D287"/>
      <c r="E287"/>
      <c r="AP287"/>
      <c r="AQ287"/>
      <c r="AR287"/>
      <c r="AS287"/>
      <c r="AT287"/>
      <c r="AU287"/>
    </row>
    <row r="288" spans="1:47" ht="15" x14ac:dyDescent="0.25">
      <c r="A288"/>
      <c r="B288"/>
      <c r="C288"/>
      <c r="D288"/>
      <c r="E288"/>
      <c r="AP288"/>
      <c r="AQ288"/>
      <c r="AR288"/>
      <c r="AS288"/>
      <c r="AT288"/>
      <c r="AU288"/>
    </row>
    <row r="289" spans="1:47" ht="15" x14ac:dyDescent="0.25">
      <c r="A289"/>
      <c r="B289"/>
      <c r="C289"/>
      <c r="D289"/>
      <c r="E289"/>
      <c r="AP289"/>
      <c r="AQ289"/>
      <c r="AR289"/>
      <c r="AS289"/>
      <c r="AT289"/>
      <c r="AU289"/>
    </row>
    <row r="290" spans="1:47" ht="15" x14ac:dyDescent="0.25">
      <c r="A290"/>
      <c r="B290"/>
      <c r="C290"/>
      <c r="D290"/>
      <c r="E290"/>
      <c r="AP290"/>
      <c r="AQ290"/>
      <c r="AR290"/>
      <c r="AS290"/>
      <c r="AT290"/>
      <c r="AU290"/>
    </row>
    <row r="291" spans="1:47" ht="15" x14ac:dyDescent="0.25">
      <c r="A291"/>
      <c r="B291"/>
      <c r="C291"/>
      <c r="D291"/>
      <c r="E291"/>
      <c r="AP291"/>
      <c r="AQ291"/>
      <c r="AR291"/>
      <c r="AS291"/>
      <c r="AT291"/>
      <c r="AU291"/>
    </row>
    <row r="292" spans="1:47" ht="15" x14ac:dyDescent="0.25">
      <c r="A292"/>
      <c r="B292"/>
      <c r="C292"/>
      <c r="D292"/>
      <c r="E292"/>
      <c r="AP292"/>
      <c r="AQ292"/>
      <c r="AR292"/>
      <c r="AS292"/>
      <c r="AT292"/>
      <c r="AU292"/>
    </row>
    <row r="293" spans="1:47" ht="15" x14ac:dyDescent="0.25">
      <c r="A293"/>
      <c r="B293"/>
      <c r="C293"/>
      <c r="D293"/>
      <c r="E293"/>
      <c r="AP293"/>
      <c r="AQ293"/>
      <c r="AR293"/>
      <c r="AS293"/>
      <c r="AT293"/>
      <c r="AU293"/>
    </row>
    <row r="294" spans="1:47" ht="15" x14ac:dyDescent="0.25">
      <c r="A294"/>
      <c r="B294"/>
      <c r="C294"/>
      <c r="D294"/>
      <c r="E294"/>
      <c r="AP294"/>
      <c r="AQ294"/>
      <c r="AR294"/>
      <c r="AS294"/>
      <c r="AT294"/>
      <c r="AU294"/>
    </row>
    <row r="295" spans="1:47" ht="15" x14ac:dyDescent="0.25">
      <c r="A295"/>
      <c r="B295"/>
      <c r="C295"/>
      <c r="D295"/>
      <c r="E295"/>
      <c r="AP295"/>
      <c r="AQ295"/>
      <c r="AR295"/>
      <c r="AS295"/>
      <c r="AT295"/>
      <c r="AU295"/>
    </row>
    <row r="296" spans="1:47" ht="15" x14ac:dyDescent="0.25">
      <c r="A296"/>
      <c r="B296"/>
      <c r="C296"/>
      <c r="D296"/>
      <c r="E296"/>
      <c r="AP296"/>
      <c r="AQ296"/>
      <c r="AR296"/>
      <c r="AS296"/>
      <c r="AT296"/>
      <c r="AU296"/>
    </row>
    <row r="297" spans="1:47" ht="15" x14ac:dyDescent="0.25">
      <c r="A297"/>
      <c r="B297"/>
      <c r="C297"/>
      <c r="D297"/>
      <c r="E297"/>
      <c r="AP297"/>
      <c r="AQ297"/>
      <c r="AR297"/>
      <c r="AS297"/>
      <c r="AT297"/>
      <c r="AU297"/>
    </row>
    <row r="298" spans="1:47" ht="15" x14ac:dyDescent="0.25">
      <c r="A298"/>
      <c r="B298"/>
      <c r="C298"/>
      <c r="D298"/>
      <c r="E298"/>
      <c r="AP298"/>
      <c r="AQ298"/>
      <c r="AR298"/>
      <c r="AS298"/>
      <c r="AT298"/>
      <c r="AU298"/>
    </row>
    <row r="299" spans="1:47" ht="15" x14ac:dyDescent="0.25">
      <c r="A299"/>
      <c r="B299"/>
      <c r="C299"/>
      <c r="D299"/>
      <c r="E299"/>
      <c r="AP299"/>
      <c r="AQ299"/>
      <c r="AR299"/>
      <c r="AS299"/>
      <c r="AT299"/>
      <c r="AU299"/>
    </row>
    <row r="300" spans="1:47" ht="15" x14ac:dyDescent="0.25">
      <c r="AP300"/>
      <c r="AQ300"/>
      <c r="AR300"/>
      <c r="AS300"/>
      <c r="AT300"/>
      <c r="AU300"/>
    </row>
    <row r="301" spans="1:47" ht="15" x14ac:dyDescent="0.25">
      <c r="AP301"/>
      <c r="AQ301"/>
      <c r="AR301"/>
      <c r="AS301"/>
      <c r="AT301"/>
      <c r="AU301"/>
    </row>
    <row r="302" spans="1:47" ht="15" x14ac:dyDescent="0.25">
      <c r="AP302"/>
      <c r="AQ302"/>
      <c r="AR302"/>
      <c r="AS302"/>
      <c r="AT302"/>
      <c r="AU302"/>
    </row>
    <row r="303" spans="1:47" ht="15" x14ac:dyDescent="0.25">
      <c r="AP303"/>
      <c r="AQ303"/>
      <c r="AR303"/>
      <c r="AS303"/>
      <c r="AT303"/>
      <c r="AU303"/>
    </row>
    <row r="304" spans="1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B12" sqref="B12"/>
    </sheetView>
  </sheetViews>
  <sheetFormatPr defaultColWidth="9.140625" defaultRowHeight="15" x14ac:dyDescent="0.25"/>
  <cols>
    <col min="1" max="1" width="4.5703125" style="34" bestFit="1" customWidth="1"/>
    <col min="2" max="2" width="9.7109375" style="34" bestFit="1" customWidth="1"/>
    <col min="3" max="3" width="13" style="34" customWidth="1"/>
    <col min="4" max="4" width="8.7109375" style="34" customWidth="1"/>
    <col min="5" max="5" width="5.85546875" style="34" customWidth="1"/>
    <col min="6" max="6" width="9.7109375" style="34" customWidth="1"/>
    <col min="7" max="7" width="10.7109375" style="34" customWidth="1"/>
    <col min="8" max="8" width="7.28515625" style="34" customWidth="1"/>
    <col min="9" max="9" width="8.7109375" style="34" bestFit="1" customWidth="1"/>
    <col min="10" max="10" width="9.140625" style="34"/>
    <col min="11" max="11" width="12.140625" style="34" bestFit="1" customWidth="1"/>
    <col min="12" max="12" width="13.85546875" style="34" bestFit="1" customWidth="1"/>
    <col min="13" max="13" width="12.42578125" style="34" bestFit="1" customWidth="1"/>
    <col min="14" max="14" width="12.140625" style="34" bestFit="1" customWidth="1"/>
    <col min="15" max="18" width="9.28515625" style="34" bestFit="1" customWidth="1"/>
    <col min="19" max="20" width="9.140625" style="34"/>
    <col min="21" max="21" width="9.28515625" style="34" bestFit="1" customWidth="1"/>
    <col min="22" max="32" width="9.140625" style="34"/>
    <col min="33" max="33" width="9.140625" style="34" customWidth="1"/>
    <col min="34" max="36" width="9.140625" style="34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34"/>
  </cols>
  <sheetData>
    <row r="1" spans="1:43" customFormat="1" ht="15.75" thickBot="1" x14ac:dyDescent="0.3">
      <c r="J1" t="s">
        <v>67</v>
      </c>
      <c r="K1" s="78">
        <v>2.2929434185014169E-2</v>
      </c>
    </row>
    <row r="2" spans="1:43" ht="17.25" thickBot="1" x14ac:dyDescent="0.35">
      <c r="A2" s="38" t="s">
        <v>3</v>
      </c>
      <c r="B2" s="39" t="s">
        <v>55</v>
      </c>
      <c r="C2" s="1" t="s">
        <v>60</v>
      </c>
      <c r="D2" s="1" t="s">
        <v>61</v>
      </c>
      <c r="E2" s="1" t="s">
        <v>62</v>
      </c>
      <c r="F2" s="1" t="s">
        <v>63</v>
      </c>
      <c r="G2" s="1" t="s">
        <v>64</v>
      </c>
      <c r="H2" s="1" t="s">
        <v>1</v>
      </c>
      <c r="I2" s="1" t="s">
        <v>65</v>
      </c>
      <c r="J2" s="1" t="s">
        <v>66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81">
        <v>1</v>
      </c>
      <c r="B3" s="48" t="e">
        <f>#REF!</f>
        <v>#REF!</v>
      </c>
      <c r="C3" s="1" t="e">
        <f>B3</f>
        <v>#REF!</v>
      </c>
      <c r="D3" s="79" t="e">
        <f>B3-C3</f>
        <v>#REF!</v>
      </c>
      <c r="E3" s="1" t="e">
        <f>ABS(D3)</f>
        <v>#REF!</v>
      </c>
      <c r="F3" s="79" t="e">
        <f>D3^2</f>
        <v>#REF!</v>
      </c>
      <c r="G3" s="79" t="e">
        <f>E3/B3</f>
        <v>#REF!</v>
      </c>
      <c r="H3" s="79" t="e">
        <f>AVERAGE(E$3:E3)</f>
        <v>#REF!</v>
      </c>
      <c r="I3" s="79" t="e">
        <f>AVERAGE(F$3:F3)</f>
        <v>#REF!</v>
      </c>
      <c r="J3" s="79" t="e">
        <f>AVERAGE(G$3:G3)</f>
        <v>#REF!</v>
      </c>
      <c r="K3"/>
      <c r="L3">
        <v>0.01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81">
        <v>2</v>
      </c>
      <c r="B4" s="48" t="e">
        <f>#REF!</f>
        <v>#REF!</v>
      </c>
      <c r="C4" s="79" t="e">
        <f>(1-$K$1)*C3+$K$1*B3</f>
        <v>#REF!</v>
      </c>
      <c r="D4" s="79" t="e">
        <f t="shared" ref="D4:D30" si="0">B4-C4</f>
        <v>#REF!</v>
      </c>
      <c r="E4" s="1" t="e">
        <f t="shared" ref="E4:E30" si="1">ABS(D4)</f>
        <v>#REF!</v>
      </c>
      <c r="F4" s="79" t="e">
        <f t="shared" ref="F4:F30" si="2">D4^2</f>
        <v>#REF!</v>
      </c>
      <c r="G4" s="79" t="e">
        <f t="shared" ref="G4:G30" si="3">E4/B4</f>
        <v>#REF!</v>
      </c>
      <c r="H4" s="79" t="e">
        <f>AVERAGE(E$3:E4)</f>
        <v>#REF!</v>
      </c>
      <c r="I4" s="79" t="e">
        <f>AVERAGE(F$3:F4)</f>
        <v>#REF!</v>
      </c>
      <c r="J4" s="79" t="e">
        <f>AVERAGE(G$3:G4)</f>
        <v>#REF!</v>
      </c>
      <c r="K4"/>
      <c r="L4">
        <v>2E-3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81">
        <v>3</v>
      </c>
      <c r="B5" s="48" t="e">
        <f>#REF!</f>
        <v>#REF!</v>
      </c>
      <c r="C5" s="79" t="e">
        <f t="shared" ref="C5:C31" si="4">(1-$K$1)*C4+$K$1*B4</f>
        <v>#REF!</v>
      </c>
      <c r="D5" s="79" t="e">
        <f t="shared" si="0"/>
        <v>#REF!</v>
      </c>
      <c r="E5" s="1" t="e">
        <f t="shared" si="1"/>
        <v>#REF!</v>
      </c>
      <c r="F5" s="79" t="e">
        <f t="shared" si="2"/>
        <v>#REF!</v>
      </c>
      <c r="G5" s="79" t="e">
        <f t="shared" si="3"/>
        <v>#REF!</v>
      </c>
      <c r="H5" s="79" t="e">
        <f>AVERAGE(E$3:E5)</f>
        <v>#REF!</v>
      </c>
      <c r="I5" s="79" t="e">
        <f>AVERAGE(F$3:F5)</f>
        <v>#REF!</v>
      </c>
      <c r="J5" s="79" t="e">
        <f>AVERAGE(G$3:G5)</f>
        <v>#REF!</v>
      </c>
      <c r="K5"/>
      <c r="L5"/>
      <c r="M5" s="78" t="e">
        <f>J30</f>
        <v>#REF!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81">
        <v>4</v>
      </c>
      <c r="B6" s="48" t="e">
        <f>#REF!</f>
        <v>#REF!</v>
      </c>
      <c r="C6" s="79" t="e">
        <f t="shared" si="4"/>
        <v>#REF!</v>
      </c>
      <c r="D6" s="79" t="e">
        <f t="shared" si="0"/>
        <v>#REF!</v>
      </c>
      <c r="E6" s="1" t="e">
        <f t="shared" si="1"/>
        <v>#REF!</v>
      </c>
      <c r="F6" s="79" t="e">
        <f t="shared" si="2"/>
        <v>#REF!</v>
      </c>
      <c r="G6" s="79" t="e">
        <f t="shared" si="3"/>
        <v>#REF!</v>
      </c>
      <c r="H6" s="79" t="e">
        <f>AVERAGE(E$3:E6)</f>
        <v>#REF!</v>
      </c>
      <c r="I6" s="79" t="e">
        <f>AVERAGE(F$3:F6)</f>
        <v>#REF!</v>
      </c>
      <c r="J6" s="79" t="e">
        <f>AVERAGE(G$3:G6)</f>
        <v>#REF!</v>
      </c>
      <c r="K6"/>
      <c r="L6">
        <f>L3</f>
        <v>0.01</v>
      </c>
      <c r="M6" t="e">
        <f t="dataTable" ref="M6:M16" dt2D="0" dtr="0" r1="K1"/>
        <v>#REF!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81">
        <v>5</v>
      </c>
      <c r="B7" s="48" t="e">
        <f>#REF!</f>
        <v>#REF!</v>
      </c>
      <c r="C7" s="79" t="e">
        <f t="shared" si="4"/>
        <v>#REF!</v>
      </c>
      <c r="D7" s="79" t="e">
        <f t="shared" si="0"/>
        <v>#REF!</v>
      </c>
      <c r="E7" s="1" t="e">
        <f t="shared" si="1"/>
        <v>#REF!</v>
      </c>
      <c r="F7" s="79" t="e">
        <f t="shared" si="2"/>
        <v>#REF!</v>
      </c>
      <c r="G7" s="79" t="e">
        <f t="shared" si="3"/>
        <v>#REF!</v>
      </c>
      <c r="H7" s="79" t="e">
        <f>AVERAGE(E$3:E7)</f>
        <v>#REF!</v>
      </c>
      <c r="I7" s="79" t="e">
        <f>AVERAGE(F$3:F7)</f>
        <v>#REF!</v>
      </c>
      <c r="J7" s="79" t="e">
        <f>AVERAGE(G$3:G7)</f>
        <v>#REF!</v>
      </c>
      <c r="K7"/>
      <c r="L7">
        <f>L6+L$4</f>
        <v>1.2E-2</v>
      </c>
      <c r="M7" t="e">
        <v>#REF!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81">
        <v>6</v>
      </c>
      <c r="B8" s="48" t="e">
        <f>#REF!</f>
        <v>#REF!</v>
      </c>
      <c r="C8" s="79" t="e">
        <f t="shared" si="4"/>
        <v>#REF!</v>
      </c>
      <c r="D8" s="79" t="e">
        <f t="shared" si="0"/>
        <v>#REF!</v>
      </c>
      <c r="E8" s="1" t="e">
        <f t="shared" si="1"/>
        <v>#REF!</v>
      </c>
      <c r="F8" s="79" t="e">
        <f t="shared" si="2"/>
        <v>#REF!</v>
      </c>
      <c r="G8" s="79" t="e">
        <f t="shared" si="3"/>
        <v>#REF!</v>
      </c>
      <c r="H8" s="79" t="e">
        <f>AVERAGE(E$3:E8)</f>
        <v>#REF!</v>
      </c>
      <c r="I8" s="79" t="e">
        <f>AVERAGE(F$3:F8)</f>
        <v>#REF!</v>
      </c>
      <c r="J8" s="79" t="e">
        <f>AVERAGE(G$3:G8)</f>
        <v>#REF!</v>
      </c>
      <c r="K8"/>
      <c r="L8">
        <f t="shared" ref="L8:L16" si="5">L7+L$4</f>
        <v>1.4E-2</v>
      </c>
      <c r="M8" t="e">
        <v>#REF!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81">
        <v>7</v>
      </c>
      <c r="B9" s="48" t="e">
        <f>#REF!</f>
        <v>#REF!</v>
      </c>
      <c r="C9" s="79" t="e">
        <f t="shared" si="4"/>
        <v>#REF!</v>
      </c>
      <c r="D9" s="79" t="e">
        <f t="shared" si="0"/>
        <v>#REF!</v>
      </c>
      <c r="E9" s="1" t="e">
        <f t="shared" si="1"/>
        <v>#REF!</v>
      </c>
      <c r="F9" s="79" t="e">
        <f t="shared" si="2"/>
        <v>#REF!</v>
      </c>
      <c r="G9" s="79" t="e">
        <f t="shared" si="3"/>
        <v>#REF!</v>
      </c>
      <c r="H9" s="79" t="e">
        <f>AVERAGE(E$3:E9)</f>
        <v>#REF!</v>
      </c>
      <c r="I9" s="79" t="e">
        <f>AVERAGE(F$3:F9)</f>
        <v>#REF!</v>
      </c>
      <c r="J9" s="79" t="e">
        <f>AVERAGE(G$3:G9)</f>
        <v>#REF!</v>
      </c>
      <c r="K9"/>
      <c r="L9">
        <f t="shared" si="5"/>
        <v>1.6E-2</v>
      </c>
      <c r="M9" t="e">
        <v>#REF!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81">
        <v>8</v>
      </c>
      <c r="B10" s="48" t="e">
        <f>#REF!</f>
        <v>#REF!</v>
      </c>
      <c r="C10" s="79" t="e">
        <f t="shared" si="4"/>
        <v>#REF!</v>
      </c>
      <c r="D10" s="79" t="e">
        <f t="shared" si="0"/>
        <v>#REF!</v>
      </c>
      <c r="E10" s="1" t="e">
        <f t="shared" si="1"/>
        <v>#REF!</v>
      </c>
      <c r="F10" s="79" t="e">
        <f t="shared" si="2"/>
        <v>#REF!</v>
      </c>
      <c r="G10" s="79" t="e">
        <f t="shared" si="3"/>
        <v>#REF!</v>
      </c>
      <c r="H10" s="79" t="e">
        <f>AVERAGE(E$3:E10)</f>
        <v>#REF!</v>
      </c>
      <c r="I10" s="79" t="e">
        <f>AVERAGE(F$3:F10)</f>
        <v>#REF!</v>
      </c>
      <c r="J10" s="79" t="e">
        <f>AVERAGE(G$3:G10)</f>
        <v>#REF!</v>
      </c>
      <c r="K10"/>
      <c r="L10">
        <f t="shared" si="5"/>
        <v>1.8000000000000002E-2</v>
      </c>
      <c r="M10" t="e">
        <v>#REF!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81">
        <v>9</v>
      </c>
      <c r="B11" s="48" t="e">
        <f>#REF!</f>
        <v>#REF!</v>
      </c>
      <c r="C11" s="79" t="e">
        <f t="shared" si="4"/>
        <v>#REF!</v>
      </c>
      <c r="D11" s="79" t="e">
        <f t="shared" si="0"/>
        <v>#REF!</v>
      </c>
      <c r="E11" s="1" t="e">
        <f t="shared" si="1"/>
        <v>#REF!</v>
      </c>
      <c r="F11" s="79" t="e">
        <f t="shared" si="2"/>
        <v>#REF!</v>
      </c>
      <c r="G11" s="79" t="e">
        <f t="shared" si="3"/>
        <v>#REF!</v>
      </c>
      <c r="H11" s="79" t="e">
        <f>AVERAGE(E$3:E11)</f>
        <v>#REF!</v>
      </c>
      <c r="I11" s="79" t="e">
        <f>AVERAGE(F$3:F11)</f>
        <v>#REF!</v>
      </c>
      <c r="J11" s="79" t="e">
        <f>AVERAGE(G$3:G11)</f>
        <v>#REF!</v>
      </c>
      <c r="K11"/>
      <c r="L11">
        <f t="shared" si="5"/>
        <v>2.0000000000000004E-2</v>
      </c>
      <c r="M11" t="e">
        <v>#REF!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81">
        <v>10</v>
      </c>
      <c r="B12" s="48" t="e">
        <f>#REF!</f>
        <v>#REF!</v>
      </c>
      <c r="C12" s="79" t="e">
        <f t="shared" si="4"/>
        <v>#REF!</v>
      </c>
      <c r="D12" s="79" t="e">
        <f t="shared" si="0"/>
        <v>#REF!</v>
      </c>
      <c r="E12" s="1" t="e">
        <f t="shared" si="1"/>
        <v>#REF!</v>
      </c>
      <c r="F12" s="79" t="e">
        <f t="shared" si="2"/>
        <v>#REF!</v>
      </c>
      <c r="G12" s="79" t="e">
        <f t="shared" si="3"/>
        <v>#REF!</v>
      </c>
      <c r="H12" s="79" t="e">
        <f>AVERAGE(E$3:E12)</f>
        <v>#REF!</v>
      </c>
      <c r="I12" s="79" t="e">
        <f>AVERAGE(F$3:F12)</f>
        <v>#REF!</v>
      </c>
      <c r="J12" s="79" t="e">
        <f>AVERAGE(G$3:G12)</f>
        <v>#REF!</v>
      </c>
      <c r="K12"/>
      <c r="L12">
        <f t="shared" si="5"/>
        <v>2.2000000000000006E-2</v>
      </c>
      <c r="M12" t="e">
        <v>#REF!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81">
        <v>11</v>
      </c>
      <c r="B13" s="48" t="e">
        <f>#REF!</f>
        <v>#REF!</v>
      </c>
      <c r="C13" s="79" t="e">
        <f t="shared" si="4"/>
        <v>#REF!</v>
      </c>
      <c r="D13" s="79" t="e">
        <f t="shared" si="0"/>
        <v>#REF!</v>
      </c>
      <c r="E13" s="1" t="e">
        <f t="shared" si="1"/>
        <v>#REF!</v>
      </c>
      <c r="F13" s="79" t="e">
        <f t="shared" si="2"/>
        <v>#REF!</v>
      </c>
      <c r="G13" s="79" t="e">
        <f t="shared" si="3"/>
        <v>#REF!</v>
      </c>
      <c r="H13" s="79" t="e">
        <f>AVERAGE(E$3:E13)</f>
        <v>#REF!</v>
      </c>
      <c r="I13" s="79" t="e">
        <f>AVERAGE(F$3:F13)</f>
        <v>#REF!</v>
      </c>
      <c r="J13" s="79" t="e">
        <f>AVERAGE(G$3:G13)</f>
        <v>#REF!</v>
      </c>
      <c r="K13"/>
      <c r="L13">
        <f t="shared" si="5"/>
        <v>2.4000000000000007E-2</v>
      </c>
      <c r="M13" t="e">
        <v>#REF!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81">
        <v>12</v>
      </c>
      <c r="B14" s="48" t="e">
        <f>#REF!</f>
        <v>#REF!</v>
      </c>
      <c r="C14" s="79" t="e">
        <f t="shared" si="4"/>
        <v>#REF!</v>
      </c>
      <c r="D14" s="79" t="e">
        <f t="shared" si="0"/>
        <v>#REF!</v>
      </c>
      <c r="E14" s="1" t="e">
        <f t="shared" si="1"/>
        <v>#REF!</v>
      </c>
      <c r="F14" s="79" t="e">
        <f t="shared" si="2"/>
        <v>#REF!</v>
      </c>
      <c r="G14" s="79" t="e">
        <f t="shared" si="3"/>
        <v>#REF!</v>
      </c>
      <c r="H14" s="79" t="e">
        <f>AVERAGE(E$3:E14)</f>
        <v>#REF!</v>
      </c>
      <c r="I14" s="79" t="e">
        <f>AVERAGE(F$3:F14)</f>
        <v>#REF!</v>
      </c>
      <c r="J14" s="79" t="e">
        <f>AVERAGE(G$3:G14)</f>
        <v>#REF!</v>
      </c>
      <c r="K14"/>
      <c r="L14">
        <f t="shared" si="5"/>
        <v>2.6000000000000009E-2</v>
      </c>
      <c r="M14" t="e">
        <v>#REF!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81">
        <v>13</v>
      </c>
      <c r="B15" s="48" t="e">
        <f>#REF!</f>
        <v>#REF!</v>
      </c>
      <c r="C15" s="79" t="e">
        <f t="shared" si="4"/>
        <v>#REF!</v>
      </c>
      <c r="D15" s="79" t="e">
        <f t="shared" si="0"/>
        <v>#REF!</v>
      </c>
      <c r="E15" s="1" t="e">
        <f t="shared" si="1"/>
        <v>#REF!</v>
      </c>
      <c r="F15" s="79" t="e">
        <f t="shared" si="2"/>
        <v>#REF!</v>
      </c>
      <c r="G15" s="79" t="e">
        <f t="shared" si="3"/>
        <v>#REF!</v>
      </c>
      <c r="H15" s="79" t="e">
        <f>AVERAGE(E$3:E15)</f>
        <v>#REF!</v>
      </c>
      <c r="I15" s="79" t="e">
        <f>AVERAGE(F$3:F15)</f>
        <v>#REF!</v>
      </c>
      <c r="J15" s="79" t="e">
        <f>AVERAGE(G$3:G15)</f>
        <v>#REF!</v>
      </c>
      <c r="K15"/>
      <c r="L15">
        <f t="shared" si="5"/>
        <v>2.8000000000000011E-2</v>
      </c>
      <c r="M15" t="e">
        <v>#REF!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81">
        <v>14</v>
      </c>
      <c r="B16" s="48" t="e">
        <f>#REF!</f>
        <v>#REF!</v>
      </c>
      <c r="C16" s="79" t="e">
        <f t="shared" si="4"/>
        <v>#REF!</v>
      </c>
      <c r="D16" s="79" t="e">
        <f t="shared" si="0"/>
        <v>#REF!</v>
      </c>
      <c r="E16" s="1" t="e">
        <f t="shared" si="1"/>
        <v>#REF!</v>
      </c>
      <c r="F16" s="79" t="e">
        <f t="shared" si="2"/>
        <v>#REF!</v>
      </c>
      <c r="G16" s="79" t="e">
        <f t="shared" si="3"/>
        <v>#REF!</v>
      </c>
      <c r="H16" s="79" t="e">
        <f>AVERAGE(E$3:E16)</f>
        <v>#REF!</v>
      </c>
      <c r="I16" s="79" t="e">
        <f>AVERAGE(F$3:F16)</f>
        <v>#REF!</v>
      </c>
      <c r="J16" s="79" t="e">
        <f>AVERAGE(G$3:G16)</f>
        <v>#REF!</v>
      </c>
      <c r="K16" s="7"/>
      <c r="L16">
        <f t="shared" si="5"/>
        <v>3.0000000000000013E-2</v>
      </c>
      <c r="M16" s="7" t="e">
        <v>#REF!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42"/>
      <c r="AD16" s="42"/>
      <c r="AE16" s="42"/>
      <c r="AF16" s="42"/>
      <c r="AG16" s="42"/>
      <c r="AH16" s="42"/>
      <c r="AI16" s="42"/>
      <c r="AJ16" s="42"/>
      <c r="AK16" s="7"/>
      <c r="AL16" s="7"/>
      <c r="AM16" s="7"/>
      <c r="AN16" s="7"/>
      <c r="AO16" s="7"/>
      <c r="AP16" s="7"/>
      <c r="AQ16" s="7"/>
    </row>
    <row r="17" spans="1:60" ht="16.5" x14ac:dyDescent="0.3">
      <c r="A17" s="81">
        <v>15</v>
      </c>
      <c r="B17" s="48" t="e">
        <f>#REF!</f>
        <v>#REF!</v>
      </c>
      <c r="C17" s="79" t="e">
        <f t="shared" si="4"/>
        <v>#REF!</v>
      </c>
      <c r="D17" s="79" t="e">
        <f t="shared" si="0"/>
        <v>#REF!</v>
      </c>
      <c r="E17" s="1" t="e">
        <f t="shared" si="1"/>
        <v>#REF!</v>
      </c>
      <c r="F17" s="79" t="e">
        <f t="shared" si="2"/>
        <v>#REF!</v>
      </c>
      <c r="G17" s="79" t="e">
        <f t="shared" si="3"/>
        <v>#REF!</v>
      </c>
      <c r="H17" s="79" t="e">
        <f>AVERAGE(E$3:E17)</f>
        <v>#REF!</v>
      </c>
      <c r="I17" s="79" t="e">
        <f>AVERAGE(F$3:F17)</f>
        <v>#REF!</v>
      </c>
      <c r="J17" s="79" t="e">
        <f>AVERAGE(G$3:G17)</f>
        <v>#REF!</v>
      </c>
      <c r="K17" s="42"/>
      <c r="L17"/>
      <c r="M17" s="42" t="e">
        <f>MIN(M6:M16)</f>
        <v>#REF!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7"/>
      <c r="AL17" s="7"/>
      <c r="AM17" s="7"/>
      <c r="AN17" s="7"/>
      <c r="AO17" s="7"/>
      <c r="AP17" s="7"/>
      <c r="AQ17" s="7"/>
    </row>
    <row r="18" spans="1:60" ht="16.5" x14ac:dyDescent="0.3">
      <c r="A18" s="81">
        <v>16</v>
      </c>
      <c r="B18" s="48" t="e">
        <f>#REF!</f>
        <v>#REF!</v>
      </c>
      <c r="C18" s="79" t="e">
        <f t="shared" si="4"/>
        <v>#REF!</v>
      </c>
      <c r="D18" s="79" t="e">
        <f t="shared" si="0"/>
        <v>#REF!</v>
      </c>
      <c r="E18" s="1" t="e">
        <f t="shared" si="1"/>
        <v>#REF!</v>
      </c>
      <c r="F18" s="79" t="e">
        <f t="shared" si="2"/>
        <v>#REF!</v>
      </c>
      <c r="G18" s="79" t="e">
        <f t="shared" si="3"/>
        <v>#REF!</v>
      </c>
      <c r="H18" s="79" t="e">
        <f>AVERAGE(E$3:E18)</f>
        <v>#REF!</v>
      </c>
      <c r="I18" s="79" t="e">
        <f>AVERAGE(F$3:F18)</f>
        <v>#REF!</v>
      </c>
      <c r="J18" s="79" t="e">
        <f>AVERAGE(G$3:G18)</f>
        <v>#REF!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7"/>
      <c r="AL18" s="7"/>
      <c r="AM18" s="7"/>
      <c r="AN18" s="7"/>
      <c r="AO18" s="7"/>
      <c r="AP18" s="7"/>
      <c r="AQ18" s="7"/>
    </row>
    <row r="19" spans="1:60" ht="16.5" x14ac:dyDescent="0.3">
      <c r="A19" s="81">
        <v>17</v>
      </c>
      <c r="B19" s="48" t="e">
        <f>#REF!</f>
        <v>#REF!</v>
      </c>
      <c r="C19" s="79" t="e">
        <f t="shared" si="4"/>
        <v>#REF!</v>
      </c>
      <c r="D19" s="79" t="e">
        <f t="shared" si="0"/>
        <v>#REF!</v>
      </c>
      <c r="E19" s="1" t="e">
        <f t="shared" si="1"/>
        <v>#REF!</v>
      </c>
      <c r="F19" s="79" t="e">
        <f t="shared" si="2"/>
        <v>#REF!</v>
      </c>
      <c r="G19" s="79" t="e">
        <f t="shared" si="3"/>
        <v>#REF!</v>
      </c>
      <c r="H19" s="79" t="e">
        <f>AVERAGE(E$3:E19)</f>
        <v>#REF!</v>
      </c>
      <c r="I19" s="79" t="e">
        <f>AVERAGE(F$3:F19)</f>
        <v>#REF!</v>
      </c>
      <c r="J19" s="79" t="e">
        <f>AVERAGE(G$3:G19)</f>
        <v>#REF!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7"/>
      <c r="AL19" s="7"/>
      <c r="AM19" s="7"/>
      <c r="AN19" s="7"/>
      <c r="AO19" s="7"/>
      <c r="AP19" s="7"/>
      <c r="AQ19" s="7"/>
    </row>
    <row r="20" spans="1:60" ht="16.5" x14ac:dyDescent="0.3">
      <c r="A20" s="81">
        <v>18</v>
      </c>
      <c r="B20" s="48" t="e">
        <f>#REF!</f>
        <v>#REF!</v>
      </c>
      <c r="C20" s="79" t="e">
        <f t="shared" si="4"/>
        <v>#REF!</v>
      </c>
      <c r="D20" s="79" t="e">
        <f t="shared" si="0"/>
        <v>#REF!</v>
      </c>
      <c r="E20" s="1" t="e">
        <f t="shared" si="1"/>
        <v>#REF!</v>
      </c>
      <c r="F20" s="79" t="e">
        <f t="shared" si="2"/>
        <v>#REF!</v>
      </c>
      <c r="G20" s="79" t="e">
        <f t="shared" si="3"/>
        <v>#REF!</v>
      </c>
      <c r="H20" s="79" t="e">
        <f>AVERAGE(E$3:E20)</f>
        <v>#REF!</v>
      </c>
      <c r="I20" s="79" t="e">
        <f>AVERAGE(F$3:F20)</f>
        <v>#REF!</v>
      </c>
      <c r="J20" s="79" t="e">
        <f>AVERAGE(G$3:G20)</f>
        <v>#REF!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7"/>
      <c r="AL20" s="7"/>
      <c r="AM20" s="7"/>
      <c r="AN20" s="7"/>
      <c r="AO20" s="7"/>
      <c r="AP20" s="7"/>
      <c r="AQ20" s="7"/>
    </row>
    <row r="21" spans="1:60" ht="16.5" x14ac:dyDescent="0.3">
      <c r="A21" s="81">
        <v>19</v>
      </c>
      <c r="B21" s="48" t="e">
        <f>#REF!</f>
        <v>#REF!</v>
      </c>
      <c r="C21" s="79" t="e">
        <f t="shared" si="4"/>
        <v>#REF!</v>
      </c>
      <c r="D21" s="79" t="e">
        <f t="shared" si="0"/>
        <v>#REF!</v>
      </c>
      <c r="E21" s="1" t="e">
        <f t="shared" si="1"/>
        <v>#REF!</v>
      </c>
      <c r="F21" s="79" t="e">
        <f t="shared" si="2"/>
        <v>#REF!</v>
      </c>
      <c r="G21" s="79" t="e">
        <f t="shared" si="3"/>
        <v>#REF!</v>
      </c>
      <c r="H21" s="79" t="e">
        <f>AVERAGE(E$3:E21)</f>
        <v>#REF!</v>
      </c>
      <c r="I21" s="79" t="e">
        <f>AVERAGE(F$3:F21)</f>
        <v>#REF!</v>
      </c>
      <c r="J21" s="79" t="e">
        <f>AVERAGE(G$3:G21)</f>
        <v>#REF!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7"/>
      <c r="AL21" s="7"/>
      <c r="AM21" s="7"/>
      <c r="AN21" s="7"/>
      <c r="AO21" s="7"/>
      <c r="AP21" s="7"/>
      <c r="AQ21" s="7"/>
    </row>
    <row r="22" spans="1:60" ht="16.5" x14ac:dyDescent="0.3">
      <c r="A22" s="81">
        <v>20</v>
      </c>
      <c r="B22" s="48" t="e">
        <f>#REF!</f>
        <v>#REF!</v>
      </c>
      <c r="C22" s="79" t="e">
        <f t="shared" si="4"/>
        <v>#REF!</v>
      </c>
      <c r="D22" s="79" t="e">
        <f t="shared" si="0"/>
        <v>#REF!</v>
      </c>
      <c r="E22" s="1" t="e">
        <f t="shared" si="1"/>
        <v>#REF!</v>
      </c>
      <c r="F22" s="79" t="e">
        <f t="shared" si="2"/>
        <v>#REF!</v>
      </c>
      <c r="G22" s="79" t="e">
        <f t="shared" si="3"/>
        <v>#REF!</v>
      </c>
      <c r="H22" s="79" t="e">
        <f>AVERAGE(E$3:E22)</f>
        <v>#REF!</v>
      </c>
      <c r="I22" s="79" t="e">
        <f>AVERAGE(F$3:F22)</f>
        <v>#REF!</v>
      </c>
      <c r="J22" s="79" t="e">
        <f>AVERAGE(G$3:G22)</f>
        <v>#REF!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7"/>
      <c r="AL22" s="7"/>
      <c r="AM22" s="7"/>
      <c r="AN22" s="7"/>
      <c r="AO22" s="7"/>
      <c r="AP22" s="7"/>
      <c r="AQ22" s="7"/>
    </row>
    <row r="23" spans="1:60" ht="16.5" x14ac:dyDescent="0.3">
      <c r="A23" s="81">
        <v>21</v>
      </c>
      <c r="B23" s="48" t="e">
        <f>#REF!</f>
        <v>#REF!</v>
      </c>
      <c r="C23" s="79" t="e">
        <f t="shared" si="4"/>
        <v>#REF!</v>
      </c>
      <c r="D23" s="79" t="e">
        <f t="shared" si="0"/>
        <v>#REF!</v>
      </c>
      <c r="E23" s="1" t="e">
        <f t="shared" si="1"/>
        <v>#REF!</v>
      </c>
      <c r="F23" s="79" t="e">
        <f t="shared" si="2"/>
        <v>#REF!</v>
      </c>
      <c r="G23" s="79" t="e">
        <f t="shared" si="3"/>
        <v>#REF!</v>
      </c>
      <c r="H23" s="79" t="e">
        <f>AVERAGE(E$3:E23)</f>
        <v>#REF!</v>
      </c>
      <c r="I23" s="79" t="e">
        <f>AVERAGE(F$3:F23)</f>
        <v>#REF!</v>
      </c>
      <c r="J23" s="79" t="e">
        <f>AVERAGE(G$3:G23)</f>
        <v>#REF!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7"/>
      <c r="AL23" s="7"/>
      <c r="AM23" s="7"/>
      <c r="AN23" s="7"/>
      <c r="AO23" s="7"/>
      <c r="AP23" s="7"/>
      <c r="AQ23" s="7"/>
    </row>
    <row r="24" spans="1:60" ht="16.5" x14ac:dyDescent="0.3">
      <c r="A24" s="81">
        <v>22</v>
      </c>
      <c r="B24" s="48" t="e">
        <f>#REF!</f>
        <v>#REF!</v>
      </c>
      <c r="C24" s="79" t="e">
        <f t="shared" si="4"/>
        <v>#REF!</v>
      </c>
      <c r="D24" s="79" t="e">
        <f t="shared" si="0"/>
        <v>#REF!</v>
      </c>
      <c r="E24" s="1" t="e">
        <f t="shared" si="1"/>
        <v>#REF!</v>
      </c>
      <c r="F24" s="79" t="e">
        <f t="shared" si="2"/>
        <v>#REF!</v>
      </c>
      <c r="G24" s="79" t="e">
        <f t="shared" si="3"/>
        <v>#REF!</v>
      </c>
      <c r="H24" s="79" t="e">
        <f>AVERAGE(E$3:E24)</f>
        <v>#REF!</v>
      </c>
      <c r="I24" s="79" t="e">
        <f>AVERAGE(F$3:F24)</f>
        <v>#REF!</v>
      </c>
      <c r="J24" s="79" t="e">
        <f>AVERAGE(G$3:G24)</f>
        <v>#REF!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7"/>
      <c r="AL24" s="7"/>
      <c r="AM24" s="7"/>
      <c r="AN24" s="7"/>
      <c r="AO24" s="7"/>
      <c r="AP24" s="7"/>
      <c r="AQ24" s="7"/>
    </row>
    <row r="25" spans="1:60" ht="16.5" x14ac:dyDescent="0.3">
      <c r="A25" s="81">
        <v>23</v>
      </c>
      <c r="B25" s="48" t="e">
        <f>#REF!</f>
        <v>#REF!</v>
      </c>
      <c r="C25" s="79" t="e">
        <f t="shared" si="4"/>
        <v>#REF!</v>
      </c>
      <c r="D25" s="79" t="e">
        <f t="shared" si="0"/>
        <v>#REF!</v>
      </c>
      <c r="E25" s="1" t="e">
        <f t="shared" si="1"/>
        <v>#REF!</v>
      </c>
      <c r="F25" s="79" t="e">
        <f t="shared" si="2"/>
        <v>#REF!</v>
      </c>
      <c r="G25" s="79" t="e">
        <f t="shared" si="3"/>
        <v>#REF!</v>
      </c>
      <c r="H25" s="79" t="e">
        <f>AVERAGE(E$3:E25)</f>
        <v>#REF!</v>
      </c>
      <c r="I25" s="79" t="e">
        <f>AVERAGE(F$3:F25)</f>
        <v>#REF!</v>
      </c>
      <c r="J25" s="79" t="e">
        <f>AVERAGE(G$3:G25)</f>
        <v>#REF!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7"/>
      <c r="AL25" s="7"/>
      <c r="AM25" s="7"/>
      <c r="AN25" s="7"/>
      <c r="AO25" s="7"/>
      <c r="AP25" s="7"/>
      <c r="AQ25" s="7"/>
    </row>
    <row r="26" spans="1:60" ht="16.5" x14ac:dyDescent="0.3">
      <c r="A26" s="81">
        <v>24</v>
      </c>
      <c r="B26" s="48" t="e">
        <f>#REF!</f>
        <v>#REF!</v>
      </c>
      <c r="C26" s="79" t="e">
        <f t="shared" si="4"/>
        <v>#REF!</v>
      </c>
      <c r="D26" s="79" t="e">
        <f t="shared" si="0"/>
        <v>#REF!</v>
      </c>
      <c r="E26" s="1" t="e">
        <f t="shared" si="1"/>
        <v>#REF!</v>
      </c>
      <c r="F26" s="79" t="e">
        <f t="shared" si="2"/>
        <v>#REF!</v>
      </c>
      <c r="G26" s="79" t="e">
        <f t="shared" si="3"/>
        <v>#REF!</v>
      </c>
      <c r="H26" s="79" t="e">
        <f>AVERAGE(E$3:E26)</f>
        <v>#REF!</v>
      </c>
      <c r="I26" s="79" t="e">
        <f>AVERAGE(F$3:F26)</f>
        <v>#REF!</v>
      </c>
      <c r="J26" s="79" t="e">
        <f>AVERAGE(G$3:G26)</f>
        <v>#REF!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7"/>
      <c r="AL26" s="7"/>
      <c r="AM26" s="7"/>
      <c r="AN26" s="7"/>
      <c r="AO26" s="7"/>
      <c r="AP26" s="7"/>
      <c r="AQ26" s="7"/>
    </row>
    <row r="27" spans="1:60" ht="16.5" x14ac:dyDescent="0.3">
      <c r="A27" s="81">
        <v>25</v>
      </c>
      <c r="B27" s="48" t="e">
        <f>#REF!</f>
        <v>#REF!</v>
      </c>
      <c r="C27" s="79" t="e">
        <f t="shared" si="4"/>
        <v>#REF!</v>
      </c>
      <c r="D27" s="79" t="e">
        <f t="shared" si="0"/>
        <v>#REF!</v>
      </c>
      <c r="E27" s="1" t="e">
        <f t="shared" si="1"/>
        <v>#REF!</v>
      </c>
      <c r="F27" s="79" t="e">
        <f t="shared" si="2"/>
        <v>#REF!</v>
      </c>
      <c r="G27" s="79" t="e">
        <f t="shared" si="3"/>
        <v>#REF!</v>
      </c>
      <c r="H27" s="79" t="e">
        <f>AVERAGE(E$3:E27)</f>
        <v>#REF!</v>
      </c>
      <c r="I27" s="79" t="e">
        <f>AVERAGE(F$3:F27)</f>
        <v>#REF!</v>
      </c>
      <c r="J27" s="79" t="e">
        <f>AVERAGE(G$3:G27)</f>
        <v>#REF!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7"/>
      <c r="AL27" s="7"/>
      <c r="AM27" s="7"/>
      <c r="AN27" s="7"/>
      <c r="AO27" s="7"/>
      <c r="AP27" s="7"/>
      <c r="AQ27" s="7"/>
    </row>
    <row r="28" spans="1:60" ht="16.5" x14ac:dyDescent="0.3">
      <c r="A28" s="81">
        <v>26</v>
      </c>
      <c r="B28" s="48" t="e">
        <f>#REF!</f>
        <v>#REF!</v>
      </c>
      <c r="C28" s="79" t="e">
        <f t="shared" si="4"/>
        <v>#REF!</v>
      </c>
      <c r="D28" s="79" t="e">
        <f t="shared" si="0"/>
        <v>#REF!</v>
      </c>
      <c r="E28" s="1" t="e">
        <f t="shared" si="1"/>
        <v>#REF!</v>
      </c>
      <c r="F28" s="79" t="e">
        <f t="shared" si="2"/>
        <v>#REF!</v>
      </c>
      <c r="G28" s="79" t="e">
        <f t="shared" si="3"/>
        <v>#REF!</v>
      </c>
      <c r="H28" s="79" t="e">
        <f>AVERAGE(E$3:E28)</f>
        <v>#REF!</v>
      </c>
      <c r="I28" s="79" t="e">
        <f>AVERAGE(F$3:F28)</f>
        <v>#REF!</v>
      </c>
      <c r="J28" s="79" t="e">
        <f>AVERAGE(G$3:G28)</f>
        <v>#REF!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7"/>
      <c r="AL28" s="7"/>
      <c r="AM28" s="7"/>
      <c r="AN28" s="7"/>
      <c r="AO28" s="7"/>
      <c r="AP28" s="7"/>
      <c r="AQ28" s="7"/>
    </row>
    <row r="29" spans="1:60" ht="16.5" x14ac:dyDescent="0.3">
      <c r="A29" s="81">
        <v>27</v>
      </c>
      <c r="B29" s="48" t="e">
        <f>#REF!</f>
        <v>#REF!</v>
      </c>
      <c r="C29" s="79" t="e">
        <f t="shared" si="4"/>
        <v>#REF!</v>
      </c>
      <c r="D29" s="79" t="e">
        <f t="shared" si="0"/>
        <v>#REF!</v>
      </c>
      <c r="E29" s="1" t="e">
        <f t="shared" si="1"/>
        <v>#REF!</v>
      </c>
      <c r="F29" s="79" t="e">
        <f t="shared" si="2"/>
        <v>#REF!</v>
      </c>
      <c r="G29" s="79" t="e">
        <f t="shared" si="3"/>
        <v>#REF!</v>
      </c>
      <c r="H29" s="79" t="e">
        <f>AVERAGE(E$3:E29)</f>
        <v>#REF!</v>
      </c>
      <c r="I29" s="79" t="e">
        <f>AVERAGE(F$3:F29)</f>
        <v>#REF!</v>
      </c>
      <c r="J29" s="79" t="e">
        <f>AVERAGE(G$3:G29)</f>
        <v>#REF!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7"/>
      <c r="AL29" s="7"/>
      <c r="AM29" s="7"/>
      <c r="AN29" s="7"/>
      <c r="AO29" s="7"/>
      <c r="AP29" s="7"/>
      <c r="AQ29" s="7"/>
    </row>
    <row r="30" spans="1:60" ht="16.5" x14ac:dyDescent="0.3">
      <c r="A30" s="81">
        <v>28</v>
      </c>
      <c r="B30" s="48" t="e">
        <f>#REF!</f>
        <v>#REF!</v>
      </c>
      <c r="C30" s="79" t="e">
        <f t="shared" si="4"/>
        <v>#REF!</v>
      </c>
      <c r="D30" s="79" t="e">
        <f t="shared" si="0"/>
        <v>#REF!</v>
      </c>
      <c r="E30" s="1" t="e">
        <f t="shared" si="1"/>
        <v>#REF!</v>
      </c>
      <c r="F30" s="79" t="e">
        <f t="shared" si="2"/>
        <v>#REF!</v>
      </c>
      <c r="G30" s="79" t="e">
        <f t="shared" si="3"/>
        <v>#REF!</v>
      </c>
      <c r="H30" s="79" t="e">
        <f>AVERAGE(E$3:E30)</f>
        <v>#REF!</v>
      </c>
      <c r="I30" s="79" t="e">
        <f>AVERAGE(F$3:F30)</f>
        <v>#REF!</v>
      </c>
      <c r="J30" s="79" t="e">
        <f>AVERAGE(G$3:G30)</f>
        <v>#REF!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7"/>
      <c r="AL30" s="7"/>
      <c r="AM30" s="7"/>
      <c r="AN30" s="7"/>
      <c r="AO30" s="7"/>
      <c r="AP30" s="7"/>
      <c r="AQ30" s="7"/>
    </row>
    <row r="31" spans="1:60" ht="16.5" x14ac:dyDescent="0.3">
      <c r="A31" s="80">
        <v>29</v>
      </c>
      <c r="B31"/>
      <c r="C31" s="79" t="e">
        <f t="shared" si="4"/>
        <v>#REF!</v>
      </c>
      <c r="D31" s="70"/>
      <c r="E31" s="1"/>
      <c r="F31" s="79"/>
      <c r="G31" s="79"/>
      <c r="H3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7"/>
      <c r="AL31" s="7"/>
      <c r="AM31" s="7"/>
      <c r="AN31" s="7"/>
      <c r="AO31" s="7"/>
      <c r="AP31" s="7"/>
      <c r="AQ31" s="7"/>
      <c r="BD31"/>
      <c r="BE31"/>
      <c r="BF31"/>
      <c r="BG31"/>
      <c r="BH31"/>
    </row>
    <row r="32" spans="1:60" x14ac:dyDescent="0.25">
      <c r="A32"/>
      <c r="B32"/>
      <c r="C32" s="7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7"/>
      <c r="AL32" s="7"/>
      <c r="AM32" s="7"/>
      <c r="AN32" s="7"/>
      <c r="AO32" s="7"/>
      <c r="AP32" s="7"/>
      <c r="AQ32" s="7"/>
      <c r="BD32"/>
      <c r="BE32"/>
      <c r="BF32"/>
      <c r="BG32"/>
      <c r="BH32"/>
    </row>
    <row r="33" spans="1:60" x14ac:dyDescent="0.25">
      <c r="A33"/>
      <c r="B33"/>
      <c r="C33" s="7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7"/>
      <c r="AL33" s="7"/>
      <c r="AM33" s="7"/>
      <c r="AN33" s="7"/>
      <c r="AO33" s="7"/>
      <c r="AP33" s="7"/>
      <c r="AQ33" s="7"/>
      <c r="BD33"/>
      <c r="BE33"/>
      <c r="BF33"/>
      <c r="BG33"/>
      <c r="BH33"/>
    </row>
    <row r="34" spans="1:60" x14ac:dyDescent="0.25">
      <c r="A34"/>
      <c r="B34"/>
      <c r="C34" s="7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7"/>
      <c r="AL34" s="7"/>
      <c r="AM34" s="7"/>
      <c r="AN34" s="7"/>
      <c r="AO34" s="7"/>
      <c r="AP34" s="7"/>
      <c r="AQ34" s="7"/>
      <c r="BD34"/>
      <c r="BE34"/>
      <c r="BF34"/>
      <c r="BG34"/>
      <c r="BH34"/>
    </row>
    <row r="35" spans="1:60" x14ac:dyDescent="0.25">
      <c r="A35"/>
      <c r="B35"/>
      <c r="C35" s="7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7"/>
      <c r="AL35" s="7"/>
      <c r="AM35" s="7"/>
      <c r="AN35" s="7"/>
      <c r="AO35" s="7"/>
      <c r="AP35" s="7"/>
      <c r="AQ35" s="7"/>
      <c r="BD35"/>
      <c r="BE35"/>
      <c r="BF35"/>
      <c r="BG35"/>
      <c r="BH35"/>
    </row>
    <row r="36" spans="1:60" x14ac:dyDescent="0.25">
      <c r="A36"/>
      <c r="B36"/>
      <c r="C36" s="7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7"/>
      <c r="AL36" s="7"/>
      <c r="AM36" s="7"/>
      <c r="AN36" s="7"/>
      <c r="AO36" s="7"/>
      <c r="AP36" s="7"/>
      <c r="AQ36" s="7"/>
      <c r="BD36"/>
      <c r="BE36"/>
      <c r="BF36"/>
      <c r="BG36"/>
      <c r="BH36"/>
    </row>
    <row r="37" spans="1:60" x14ac:dyDescent="0.25">
      <c r="A37"/>
      <c r="B37"/>
      <c r="C37" s="7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7"/>
      <c r="AL37" s="7"/>
      <c r="AM37" s="7"/>
      <c r="AN37" s="7"/>
      <c r="AO37" s="7"/>
      <c r="AP37" s="7"/>
      <c r="AQ37" s="7"/>
      <c r="BD37"/>
      <c r="BE37"/>
      <c r="BF37"/>
      <c r="BG37"/>
      <c r="BH37"/>
    </row>
    <row r="38" spans="1:60" x14ac:dyDescent="0.25">
      <c r="A38"/>
      <c r="B38"/>
      <c r="C38" s="7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7"/>
      <c r="AL38" s="7"/>
      <c r="AM38" s="7"/>
      <c r="AN38" s="7"/>
      <c r="AO38" s="7"/>
      <c r="AP38" s="7"/>
      <c r="AQ38" s="7"/>
      <c r="BD38"/>
      <c r="BE38"/>
      <c r="BF38"/>
      <c r="BG38"/>
      <c r="BH38"/>
    </row>
    <row r="39" spans="1:60" x14ac:dyDescent="0.25">
      <c r="A39"/>
      <c r="B39"/>
      <c r="C39" s="7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7"/>
      <c r="AL39" s="7"/>
      <c r="AM39" s="7"/>
      <c r="AN39" s="7"/>
      <c r="AO39" s="7"/>
      <c r="AP39" s="7"/>
      <c r="AQ39" s="7"/>
      <c r="BD39"/>
      <c r="BE39"/>
      <c r="BF39"/>
      <c r="BG39"/>
      <c r="BH39"/>
    </row>
    <row r="40" spans="1:60" x14ac:dyDescent="0.25">
      <c r="A40"/>
      <c r="B40"/>
      <c r="C40" s="7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7"/>
      <c r="AL40" s="7"/>
      <c r="AM40" s="7"/>
      <c r="AN40" s="7"/>
      <c r="AO40" s="7"/>
      <c r="AP40" s="7"/>
      <c r="AQ40" s="7"/>
      <c r="BD40"/>
      <c r="BE40"/>
      <c r="BF40"/>
      <c r="BG40"/>
      <c r="BH40"/>
    </row>
    <row r="41" spans="1:60" x14ac:dyDescent="0.25">
      <c r="A41"/>
      <c r="B41"/>
      <c r="C41" s="7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7"/>
      <c r="AL41" s="7"/>
      <c r="AM41" s="7"/>
      <c r="AN41" s="7"/>
      <c r="AO41" s="7"/>
      <c r="AP41" s="7"/>
      <c r="AQ41" s="7"/>
      <c r="BD41"/>
      <c r="BE41"/>
      <c r="BF41"/>
      <c r="BG41"/>
      <c r="BH41"/>
    </row>
    <row r="42" spans="1:60" x14ac:dyDescent="0.25">
      <c r="A42"/>
      <c r="B42"/>
      <c r="C42" s="7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7"/>
      <c r="AL42" s="7"/>
      <c r="AM42" s="7"/>
      <c r="AN42" s="7"/>
      <c r="AO42" s="7"/>
      <c r="AP42" s="7"/>
      <c r="AQ42" s="7"/>
      <c r="BD42"/>
      <c r="BE42"/>
      <c r="BF42"/>
      <c r="BG42"/>
      <c r="BH42"/>
    </row>
    <row r="43" spans="1:60" x14ac:dyDescent="0.25">
      <c r="A43"/>
      <c r="B43"/>
      <c r="C43" s="7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7"/>
      <c r="AL43" s="7"/>
      <c r="AM43" s="7"/>
      <c r="AN43" s="7"/>
      <c r="AO43" s="7"/>
      <c r="AP43" s="7"/>
      <c r="AQ43" s="7"/>
      <c r="BD43"/>
      <c r="BE43"/>
      <c r="BF43"/>
      <c r="BG43"/>
      <c r="BH43"/>
    </row>
    <row r="44" spans="1:60" x14ac:dyDescent="0.25">
      <c r="A44"/>
      <c r="B44"/>
      <c r="C44" s="7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7"/>
      <c r="AL44" s="7"/>
      <c r="AM44" s="7"/>
      <c r="AN44" s="7"/>
      <c r="AO44" s="7"/>
      <c r="AP44" s="7"/>
      <c r="AQ44" s="7"/>
      <c r="BD44"/>
      <c r="BE44"/>
      <c r="BF44"/>
      <c r="BG44"/>
      <c r="BH44"/>
    </row>
    <row r="45" spans="1:60" x14ac:dyDescent="0.25">
      <c r="A45"/>
      <c r="B45"/>
      <c r="C45" s="7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7"/>
      <c r="AL45" s="7"/>
      <c r="AM45" s="7"/>
      <c r="AN45" s="7"/>
      <c r="AO45" s="7"/>
      <c r="AP45" s="7"/>
      <c r="AQ45" s="7"/>
      <c r="BD45"/>
      <c r="BE45"/>
      <c r="BF45"/>
      <c r="BG45"/>
      <c r="BH45"/>
    </row>
    <row r="46" spans="1:60" x14ac:dyDescent="0.25">
      <c r="A46"/>
      <c r="B46"/>
      <c r="C46" s="7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7"/>
      <c r="AL46" s="7"/>
      <c r="AM46" s="7"/>
      <c r="AN46" s="7"/>
      <c r="AO46" s="7"/>
      <c r="AP46" s="7"/>
      <c r="AQ46" s="7"/>
      <c r="BD46"/>
      <c r="BE46"/>
      <c r="BF46"/>
      <c r="BG46"/>
      <c r="BH46"/>
    </row>
    <row r="47" spans="1:60" x14ac:dyDescent="0.25">
      <c r="A47"/>
      <c r="B47"/>
      <c r="C47" s="7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7"/>
      <c r="AL47" s="7"/>
      <c r="AM47" s="7"/>
      <c r="AN47" s="7"/>
      <c r="AO47" s="7"/>
      <c r="AP47" s="7"/>
      <c r="AQ47" s="7"/>
      <c r="BD47"/>
      <c r="BE47"/>
      <c r="BF47"/>
      <c r="BG47"/>
      <c r="BH47"/>
    </row>
    <row r="48" spans="1:60" x14ac:dyDescent="0.25">
      <c r="A48"/>
      <c r="B48"/>
      <c r="C48" s="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7"/>
      <c r="AL48" s="7"/>
      <c r="AM48" s="7"/>
      <c r="AN48" s="7"/>
      <c r="AO48" s="7"/>
      <c r="AP48" s="7"/>
      <c r="AQ48" s="7"/>
      <c r="BD48"/>
      <c r="BE48"/>
      <c r="BF48"/>
      <c r="BG48"/>
      <c r="BH48"/>
    </row>
    <row r="49" spans="1:60" x14ac:dyDescent="0.25">
      <c r="A49"/>
      <c r="B49"/>
      <c r="C49" s="7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7"/>
      <c r="AL49" s="7"/>
      <c r="AM49" s="7"/>
      <c r="AN49" s="7"/>
      <c r="AO49" s="7"/>
      <c r="AP49" s="7"/>
      <c r="AQ49" s="7"/>
      <c r="BD49"/>
      <c r="BE49"/>
      <c r="BF49"/>
      <c r="BG49"/>
      <c r="BH49"/>
    </row>
    <row r="50" spans="1:60" x14ac:dyDescent="0.25">
      <c r="A50"/>
      <c r="B50"/>
      <c r="C50" s="7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7"/>
      <c r="AL50" s="7"/>
      <c r="AM50" s="7"/>
      <c r="AN50" s="7"/>
      <c r="AO50" s="7"/>
      <c r="AP50" s="7"/>
      <c r="AQ50" s="7"/>
      <c r="BD50"/>
      <c r="BE50"/>
      <c r="BF50"/>
      <c r="BG50"/>
      <c r="BH50"/>
    </row>
    <row r="51" spans="1:60" x14ac:dyDescent="0.25">
      <c r="A51"/>
      <c r="B51"/>
      <c r="C51" s="7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7"/>
      <c r="AL51" s="7"/>
      <c r="AM51" s="7"/>
      <c r="AN51" s="7"/>
      <c r="AO51" s="7"/>
      <c r="AP51" s="7"/>
      <c r="AQ51" s="7"/>
      <c r="BD51"/>
      <c r="BE51"/>
      <c r="BF51"/>
      <c r="BG51"/>
      <c r="BH51"/>
    </row>
    <row r="52" spans="1:60" x14ac:dyDescent="0.25">
      <c r="A52"/>
      <c r="B52"/>
      <c r="C52" s="7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7"/>
      <c r="AL52" s="7"/>
      <c r="AM52" s="7"/>
      <c r="AN52" s="7"/>
      <c r="AO52" s="7"/>
      <c r="AP52" s="7"/>
      <c r="AQ52" s="7"/>
      <c r="BD52"/>
      <c r="BE52"/>
      <c r="BF52"/>
      <c r="BG52"/>
      <c r="BH52"/>
    </row>
    <row r="53" spans="1:60" x14ac:dyDescent="0.25">
      <c r="A53"/>
      <c r="B53"/>
      <c r="C53" s="7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7"/>
      <c r="AL53" s="7"/>
      <c r="AM53" s="7"/>
      <c r="AN53" s="7"/>
      <c r="AO53" s="7"/>
      <c r="AP53" s="7"/>
      <c r="AQ53" s="7"/>
      <c r="BD53"/>
      <c r="BE53"/>
      <c r="BF53"/>
      <c r="BG53"/>
      <c r="BH53"/>
    </row>
    <row r="54" spans="1:60" x14ac:dyDescent="0.25">
      <c r="A54"/>
      <c r="B54"/>
      <c r="C54" s="7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7"/>
      <c r="AL54" s="7"/>
      <c r="AM54" s="7"/>
      <c r="AN54" s="7"/>
      <c r="AO54" s="7"/>
      <c r="AP54" s="7"/>
      <c r="AQ54" s="7"/>
      <c r="BD54"/>
      <c r="BE54"/>
      <c r="BF54"/>
      <c r="BG54"/>
      <c r="BH54"/>
    </row>
    <row r="55" spans="1:60" x14ac:dyDescent="0.25">
      <c r="A55"/>
      <c r="B55"/>
      <c r="C55" s="7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7"/>
      <c r="AL55" s="7"/>
      <c r="AM55" s="7"/>
      <c r="AN55" s="7"/>
      <c r="AO55" s="7"/>
      <c r="AP55" s="7"/>
      <c r="AQ55" s="7"/>
      <c r="BD55"/>
      <c r="BE55"/>
      <c r="BF55"/>
      <c r="BG55"/>
      <c r="BH55"/>
    </row>
    <row r="56" spans="1:60" x14ac:dyDescent="0.25">
      <c r="A56"/>
      <c r="B56"/>
      <c r="C56" s="7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7"/>
      <c r="AL56" s="7"/>
      <c r="AM56" s="7"/>
      <c r="AN56" s="7"/>
      <c r="AO56" s="7"/>
      <c r="AP56" s="7"/>
      <c r="AQ56" s="7"/>
      <c r="BD56"/>
      <c r="BE56"/>
      <c r="BF56"/>
      <c r="BG56"/>
      <c r="BH56"/>
    </row>
    <row r="57" spans="1:60" x14ac:dyDescent="0.25">
      <c r="A57"/>
      <c r="B57"/>
      <c r="C57" s="7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7"/>
      <c r="AL57" s="7"/>
      <c r="AM57" s="7"/>
      <c r="AN57" s="7"/>
      <c r="AO57" s="7"/>
      <c r="AP57" s="7"/>
      <c r="AQ57" s="7"/>
      <c r="BD57"/>
      <c r="BE57"/>
      <c r="BF57"/>
      <c r="BG57"/>
      <c r="BH57"/>
    </row>
    <row r="58" spans="1:60" x14ac:dyDescent="0.25">
      <c r="A58"/>
      <c r="B58"/>
      <c r="C58" s="7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7"/>
      <c r="AL58" s="7"/>
      <c r="AM58" s="7"/>
      <c r="AN58" s="7"/>
      <c r="AO58" s="7"/>
      <c r="AP58" s="7"/>
      <c r="AQ58" s="7"/>
      <c r="BD58"/>
      <c r="BE58"/>
      <c r="BF58"/>
      <c r="BG58"/>
      <c r="BH58"/>
    </row>
    <row r="59" spans="1:60" x14ac:dyDescent="0.25">
      <c r="A59"/>
      <c r="B59"/>
      <c r="C59" s="7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7"/>
      <c r="AL59" s="7"/>
      <c r="AM59" s="7"/>
      <c r="AN59" s="7"/>
      <c r="AO59" s="7"/>
      <c r="AP59" s="7"/>
      <c r="AQ59" s="7"/>
      <c r="BD59"/>
      <c r="BE59"/>
      <c r="BF59"/>
      <c r="BG59"/>
      <c r="BH59"/>
    </row>
    <row r="60" spans="1:60" x14ac:dyDescent="0.25">
      <c r="A60"/>
      <c r="B60"/>
      <c r="C60" s="7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7"/>
      <c r="AL60" s="7"/>
      <c r="AM60" s="7"/>
      <c r="AN60" s="7"/>
      <c r="AO60" s="7"/>
      <c r="AP60" s="7"/>
      <c r="AQ60" s="7"/>
      <c r="BD60"/>
      <c r="BE60"/>
      <c r="BF60"/>
      <c r="BG60"/>
      <c r="BH60"/>
    </row>
    <row r="61" spans="1:60" x14ac:dyDescent="0.25">
      <c r="A61"/>
      <c r="B61"/>
      <c r="C61" s="7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7"/>
      <c r="AL61" s="7"/>
      <c r="AM61" s="7"/>
      <c r="AN61" s="7"/>
      <c r="AO61" s="7"/>
      <c r="AP61" s="7"/>
      <c r="AQ61" s="7"/>
      <c r="BD61"/>
      <c r="BE61"/>
      <c r="BF61"/>
      <c r="BG61"/>
      <c r="BH61"/>
    </row>
    <row r="62" spans="1:60" x14ac:dyDescent="0.25">
      <c r="A62"/>
      <c r="B62"/>
      <c r="C62" s="7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7"/>
      <c r="AL62" s="7"/>
      <c r="AM62" s="7"/>
      <c r="AN62" s="7"/>
      <c r="AO62" s="7"/>
      <c r="AP62" s="7"/>
      <c r="AQ62" s="7"/>
      <c r="BD62"/>
      <c r="BE62"/>
      <c r="BF62"/>
      <c r="BG62"/>
      <c r="BH62"/>
    </row>
    <row r="63" spans="1:60" x14ac:dyDescent="0.25">
      <c r="A63"/>
      <c r="B63"/>
      <c r="C63" s="7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7"/>
      <c r="AL63" s="7"/>
      <c r="AM63" s="7"/>
      <c r="AN63" s="7"/>
      <c r="AO63" s="7"/>
      <c r="AP63" s="7"/>
      <c r="AQ63" s="7"/>
      <c r="BD63"/>
      <c r="BE63"/>
      <c r="BF63"/>
      <c r="BG63"/>
      <c r="BH63"/>
    </row>
    <row r="64" spans="1:60" x14ac:dyDescent="0.25">
      <c r="A64"/>
      <c r="B64"/>
      <c r="C64" s="7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7"/>
      <c r="AL64" s="7"/>
      <c r="AM64" s="7"/>
      <c r="AN64" s="7"/>
      <c r="AO64" s="7"/>
      <c r="AP64" s="7"/>
      <c r="AQ64" s="7"/>
      <c r="BD64"/>
      <c r="BE64"/>
      <c r="BF64"/>
      <c r="BG64"/>
      <c r="BH64"/>
    </row>
    <row r="65" spans="1:60" x14ac:dyDescent="0.25">
      <c r="A65"/>
      <c r="B65"/>
      <c r="C65" s="7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7"/>
      <c r="AL65" s="7"/>
      <c r="AM65" s="7"/>
      <c r="AN65" s="7"/>
      <c r="AO65" s="7"/>
      <c r="AP65" s="7"/>
      <c r="AQ65" s="7"/>
      <c r="BD65"/>
      <c r="BE65"/>
      <c r="BF65"/>
      <c r="BG65"/>
      <c r="BH65"/>
    </row>
    <row r="66" spans="1:60" x14ac:dyDescent="0.25">
      <c r="A66"/>
      <c r="B66"/>
      <c r="C66" s="7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7"/>
      <c r="AL66" s="7"/>
      <c r="AM66" s="7"/>
      <c r="AN66" s="7"/>
      <c r="AO66" s="7"/>
      <c r="AP66" s="7"/>
      <c r="AQ66" s="7"/>
      <c r="BD66"/>
      <c r="BE66"/>
      <c r="BF66"/>
      <c r="BG66"/>
      <c r="BH66"/>
    </row>
    <row r="67" spans="1:60" x14ac:dyDescent="0.25">
      <c r="A67"/>
      <c r="B67"/>
      <c r="C67" s="7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7"/>
      <c r="AL67" s="7"/>
      <c r="AM67" s="7"/>
      <c r="AN67" s="7"/>
      <c r="AO67" s="7"/>
      <c r="AP67" s="7"/>
      <c r="AQ67" s="7"/>
      <c r="BD67"/>
      <c r="BE67"/>
      <c r="BF67"/>
      <c r="BG67"/>
      <c r="BH67"/>
    </row>
    <row r="68" spans="1:60" x14ac:dyDescent="0.25">
      <c r="A68"/>
      <c r="B68"/>
      <c r="C68" s="7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7"/>
      <c r="AL68" s="7"/>
      <c r="AM68" s="7"/>
      <c r="AN68" s="7"/>
      <c r="AO68" s="7"/>
      <c r="AP68" s="7"/>
      <c r="AQ68" s="7"/>
      <c r="BD68"/>
      <c r="BE68"/>
      <c r="BF68"/>
      <c r="BG68"/>
      <c r="BH68"/>
    </row>
    <row r="69" spans="1:60" x14ac:dyDescent="0.25">
      <c r="A69"/>
      <c r="B69"/>
      <c r="C69" s="7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7"/>
      <c r="AL69" s="7"/>
      <c r="AM69" s="7"/>
      <c r="AN69" s="7"/>
      <c r="AO69" s="7"/>
      <c r="AP69" s="7"/>
      <c r="AQ69" s="7"/>
      <c r="BD69"/>
      <c r="BE69"/>
      <c r="BF69"/>
      <c r="BG69"/>
      <c r="BH69"/>
    </row>
    <row r="70" spans="1:60" x14ac:dyDescent="0.25">
      <c r="A70"/>
      <c r="B70"/>
      <c r="C70" s="7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7"/>
      <c r="AL70" s="7"/>
      <c r="AM70" s="7"/>
      <c r="AN70" s="7"/>
      <c r="AO70" s="7"/>
      <c r="AP70" s="7"/>
      <c r="AQ70" s="7"/>
      <c r="BD70"/>
      <c r="BE70"/>
      <c r="BF70"/>
      <c r="BG70"/>
      <c r="BH70"/>
    </row>
    <row r="71" spans="1:60" x14ac:dyDescent="0.25">
      <c r="A71"/>
      <c r="B71"/>
      <c r="C71" s="7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7"/>
      <c r="AL71" s="7"/>
      <c r="AM71" s="7"/>
      <c r="AN71" s="7"/>
      <c r="AO71" s="7"/>
      <c r="AP71" s="7"/>
      <c r="AQ71" s="7"/>
      <c r="BD71"/>
      <c r="BE71"/>
      <c r="BF71"/>
      <c r="BG71"/>
      <c r="BH71"/>
    </row>
    <row r="72" spans="1:60" x14ac:dyDescent="0.25">
      <c r="A72"/>
      <c r="B72"/>
      <c r="C72" s="7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7"/>
      <c r="AL72" s="7"/>
      <c r="AM72" s="7"/>
      <c r="AN72" s="7"/>
      <c r="AO72" s="7"/>
      <c r="AP72" s="7"/>
      <c r="AQ72" s="7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BD78"/>
      <c r="BE78"/>
      <c r="BF78"/>
      <c r="BG78"/>
      <c r="BH78"/>
    </row>
    <row r="79" spans="1:60" ht="16.5" x14ac:dyDescent="0.3">
      <c r="A79"/>
      <c r="B79"/>
      <c r="C79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BD79"/>
      <c r="BE79"/>
      <c r="BF79"/>
      <c r="BG79"/>
      <c r="BH79"/>
    </row>
    <row r="80" spans="1:60" ht="16.5" x14ac:dyDescent="0.3">
      <c r="A80"/>
      <c r="B80"/>
      <c r="C80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BD80"/>
      <c r="BE80"/>
      <c r="BF80"/>
      <c r="BG80"/>
      <c r="BH80"/>
    </row>
    <row r="81" spans="1:60" ht="16.5" x14ac:dyDescent="0.3">
      <c r="A81"/>
      <c r="B81"/>
      <c r="C8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BD81"/>
      <c r="BE81"/>
      <c r="BF81"/>
      <c r="BG81"/>
      <c r="BH81"/>
    </row>
    <row r="82" spans="1:60" ht="16.5" x14ac:dyDescent="0.3">
      <c r="A82"/>
      <c r="B82"/>
      <c r="C82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BD82"/>
      <c r="BE82"/>
      <c r="BF82"/>
      <c r="BG82"/>
      <c r="BH82"/>
    </row>
    <row r="83" spans="1:60" ht="16.5" x14ac:dyDescent="0.3">
      <c r="A83"/>
      <c r="B83"/>
      <c r="C83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BD83"/>
      <c r="BE83"/>
      <c r="BF83"/>
      <c r="BG83"/>
      <c r="BH83"/>
    </row>
    <row r="84" spans="1:60" ht="16.5" x14ac:dyDescent="0.3">
      <c r="A84"/>
      <c r="B84"/>
      <c r="C84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BD84"/>
      <c r="BE84"/>
      <c r="BF84"/>
      <c r="BG84"/>
      <c r="BH84"/>
    </row>
    <row r="85" spans="1:60" ht="16.5" x14ac:dyDescent="0.3">
      <c r="A85"/>
      <c r="B85"/>
      <c r="C8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BD85"/>
      <c r="BE85"/>
      <c r="BF85"/>
      <c r="BG85"/>
      <c r="BH85"/>
    </row>
    <row r="86" spans="1:60" ht="16.5" x14ac:dyDescent="0.3">
      <c r="A86"/>
      <c r="B86"/>
      <c r="C8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BD86"/>
      <c r="BE86"/>
      <c r="BF86"/>
      <c r="BG86"/>
      <c r="BH86"/>
    </row>
    <row r="87" spans="1:60" ht="16.5" x14ac:dyDescent="0.3">
      <c r="A87"/>
      <c r="B87"/>
      <c r="C87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</row>
    <row r="88" spans="1:60" ht="16.5" x14ac:dyDescent="0.3">
      <c r="A88"/>
      <c r="B88"/>
      <c r="C88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</row>
    <row r="89" spans="1:60" ht="16.5" x14ac:dyDescent="0.3">
      <c r="A89"/>
      <c r="B89"/>
      <c r="C89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0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5282-E34B-47FC-A905-1F89C5D9C65C}">
  <dimension ref="A1:AQ181"/>
  <sheetViews>
    <sheetView zoomScale="96" zoomScaleNormal="96" workbookViewId="0">
      <selection activeCell="S12" sqref="S12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16384" width="9.140625" style="34"/>
  </cols>
  <sheetData>
    <row r="1" spans="1:2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</row>
    <row r="2" spans="1:2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t="shared" ref="F2:F14" si="0">G2&amp;" - "&amp;H2</f>
        <v>14 - 21</v>
      </c>
      <c r="G2" s="90">
        <f>Y4</f>
        <v>14</v>
      </c>
      <c r="H2" s="44">
        <f t="shared" ref="H2:H14" si="1">G2+$Y$3</f>
        <v>21</v>
      </c>
      <c r="I2" s="76">
        <f t="shared" ref="I2:I14" si="2">COUNTIF($B$3:$B$86, "&lt;"&amp;H2)</f>
        <v>1</v>
      </c>
      <c r="J2" s="45">
        <f>I2</f>
        <v>1</v>
      </c>
      <c r="K2" s="46">
        <f t="shared" ref="K2:K14" si="3">J2/$J$15</f>
        <v>3.5714285714285712E-2</v>
      </c>
      <c r="L2" s="47">
        <f t="shared" ref="L2:L14" si="4">I2/$J$15</f>
        <v>3.5714285714285712E-2</v>
      </c>
      <c r="N2" s="89" t="s">
        <v>11</v>
      </c>
      <c r="O2" s="88">
        <f>AVERAGE($B$3:$B$86)</f>
        <v>47.214285714285715</v>
      </c>
      <c r="P2" s="88">
        <f>AVERAGE($B$3:$B$86)</f>
        <v>47.214285714285715</v>
      </c>
      <c r="Q2" s="88">
        <f>AVERAGE($B$3:$B$86)</f>
        <v>47.214285714285715</v>
      </c>
      <c r="R2" s="88">
        <f>AVERAGE($D$3:$D$86)</f>
        <v>47.214285714285715</v>
      </c>
      <c r="V2" s="34" t="s">
        <v>43</v>
      </c>
      <c r="Y2" s="34">
        <f>ROUND(O6/10,0)</f>
        <v>7</v>
      </c>
    </row>
    <row r="3" spans="1:25" ht="17.25" thickBot="1" x14ac:dyDescent="0.35">
      <c r="A3" s="6">
        <v>1</v>
      </c>
      <c r="B3" s="48">
        <v>65</v>
      </c>
      <c r="C3" s="49">
        <v>20</v>
      </c>
      <c r="D3" s="50">
        <v>20</v>
      </c>
      <c r="E3" s="81">
        <v>42</v>
      </c>
      <c r="F3" s="52" t="str">
        <f t="shared" si="0"/>
        <v>21 - 28</v>
      </c>
      <c r="G3" s="53">
        <f t="shared" ref="G3:G14" si="5">H2</f>
        <v>21</v>
      </c>
      <c r="H3" s="54">
        <f t="shared" si="1"/>
        <v>28</v>
      </c>
      <c r="I3" s="76">
        <f t="shared" si="2"/>
        <v>3</v>
      </c>
      <c r="J3" s="83">
        <f t="shared" ref="J3:J14" si="6">I3-I2</f>
        <v>2</v>
      </c>
      <c r="K3" s="69">
        <f t="shared" si="3"/>
        <v>7.1428571428571425E-2</v>
      </c>
      <c r="L3" s="56">
        <f t="shared" si="4"/>
        <v>0.10714285714285714</v>
      </c>
      <c r="N3" s="71" t="s">
        <v>40</v>
      </c>
      <c r="O3" s="74">
        <f>MEDIAN(B$3:B$86)</f>
        <v>45</v>
      </c>
      <c r="P3" s="74">
        <f>MEDIAN(C$3:C$86)</f>
        <v>45</v>
      </c>
      <c r="Q3" s="74">
        <f>MEDIAN(D$3:D$86)</f>
        <v>45</v>
      </c>
      <c r="R3" s="74">
        <f>MEDIAN(E$3:E$86)</f>
        <v>45</v>
      </c>
      <c r="V3" s="34" t="s">
        <v>44</v>
      </c>
      <c r="Y3" s="34">
        <f>ROUND(Y2,-LEN(Y2)+1)</f>
        <v>7</v>
      </c>
    </row>
    <row r="4" spans="1:25" ht="17.25" thickBot="1" x14ac:dyDescent="0.35">
      <c r="A4" s="6">
        <v>2</v>
      </c>
      <c r="B4" s="48">
        <v>31</v>
      </c>
      <c r="C4" s="49">
        <v>21</v>
      </c>
      <c r="D4" s="50">
        <v>33</v>
      </c>
      <c r="E4" s="81">
        <v>73</v>
      </c>
      <c r="F4" s="52" t="str">
        <f t="shared" si="0"/>
        <v>28 - 35</v>
      </c>
      <c r="G4" s="53">
        <f t="shared" si="5"/>
        <v>28</v>
      </c>
      <c r="H4" s="54">
        <f t="shared" si="1"/>
        <v>35</v>
      </c>
      <c r="I4" s="76">
        <f t="shared" si="2"/>
        <v>7</v>
      </c>
      <c r="J4" s="83">
        <f t="shared" si="6"/>
        <v>4</v>
      </c>
      <c r="K4" s="69">
        <f t="shared" si="3"/>
        <v>0.14285714285714285</v>
      </c>
      <c r="L4" s="56">
        <f t="shared" si="4"/>
        <v>0.25</v>
      </c>
      <c r="N4" s="87" t="s">
        <v>12</v>
      </c>
      <c r="O4" s="86">
        <f>MAX(B$3:B$86)</f>
        <v>92</v>
      </c>
      <c r="P4" s="86">
        <f>MAX(C$3:C$86)</f>
        <v>92</v>
      </c>
      <c r="Q4" s="86">
        <f>MAX(D$3:D$86)</f>
        <v>92</v>
      </c>
      <c r="R4" s="86">
        <f>MAX(E$3:E$86)</f>
        <v>92</v>
      </c>
      <c r="V4" s="34" t="s">
        <v>45</v>
      </c>
      <c r="Y4" s="34">
        <f>Y3*INT(O5/Y3)</f>
        <v>14</v>
      </c>
    </row>
    <row r="5" spans="1:25" ht="17.25" thickBot="1" x14ac:dyDescent="0.35">
      <c r="A5" s="6">
        <v>3</v>
      </c>
      <c r="B5" s="48">
        <v>37</v>
      </c>
      <c r="C5" s="49">
        <v>27</v>
      </c>
      <c r="D5" s="50">
        <v>42</v>
      </c>
      <c r="E5" s="81">
        <v>46</v>
      </c>
      <c r="F5" s="52" t="str">
        <f t="shared" si="0"/>
        <v>35 - 42</v>
      </c>
      <c r="G5" s="53">
        <f t="shared" si="5"/>
        <v>35</v>
      </c>
      <c r="H5" s="54">
        <f t="shared" si="1"/>
        <v>42</v>
      </c>
      <c r="I5" s="76">
        <f t="shared" si="2"/>
        <v>12</v>
      </c>
      <c r="J5" s="83">
        <f t="shared" si="6"/>
        <v>5</v>
      </c>
      <c r="K5" s="69">
        <f t="shared" si="3"/>
        <v>0.17857142857142858</v>
      </c>
      <c r="L5" s="56">
        <f t="shared" si="4"/>
        <v>0.42857142857142855</v>
      </c>
      <c r="N5" s="87" t="s">
        <v>13</v>
      </c>
      <c r="O5" s="86">
        <f>MIN(B$3:B$84)</f>
        <v>20</v>
      </c>
      <c r="P5" s="86">
        <f>MIN(C$3:C$84)</f>
        <v>20</v>
      </c>
      <c r="Q5" s="86">
        <f>MIN(D$3:D$84)</f>
        <v>20</v>
      </c>
      <c r="R5" s="86">
        <f>MIN(E$3:E$84)</f>
        <v>20</v>
      </c>
      <c r="V5" s="34" t="s">
        <v>42</v>
      </c>
      <c r="Y5" s="34">
        <f>ROUNDUP(O4/Y3,0)</f>
        <v>14</v>
      </c>
    </row>
    <row r="6" spans="1:25" ht="17.25" thickBot="1" x14ac:dyDescent="0.35">
      <c r="A6" s="6">
        <v>4</v>
      </c>
      <c r="B6" s="48">
        <v>59</v>
      </c>
      <c r="C6" s="49">
        <v>31</v>
      </c>
      <c r="D6" s="50">
        <v>21</v>
      </c>
      <c r="E6" s="81">
        <v>44</v>
      </c>
      <c r="F6" s="52" t="str">
        <f t="shared" si="0"/>
        <v>42 - 49</v>
      </c>
      <c r="G6" s="53">
        <f t="shared" si="5"/>
        <v>42</v>
      </c>
      <c r="H6" s="54">
        <f t="shared" si="1"/>
        <v>49</v>
      </c>
      <c r="I6" s="76">
        <f t="shared" si="2"/>
        <v>16</v>
      </c>
      <c r="J6" s="83">
        <f t="shared" si="6"/>
        <v>4</v>
      </c>
      <c r="K6" s="69">
        <f t="shared" si="3"/>
        <v>0.14285714285714285</v>
      </c>
      <c r="L6" s="56">
        <f t="shared" si="4"/>
        <v>0.5714285714285714</v>
      </c>
      <c r="N6" s="87" t="s">
        <v>4</v>
      </c>
      <c r="O6" s="86">
        <f>O4-O5</f>
        <v>72</v>
      </c>
      <c r="P6" s="86">
        <f>P4-P5</f>
        <v>72</v>
      </c>
      <c r="Q6" s="86">
        <f>Q4-Q5</f>
        <v>72</v>
      </c>
      <c r="R6" s="86">
        <f>R4-R5</f>
        <v>72</v>
      </c>
      <c r="V6" s="34" t="s">
        <v>46</v>
      </c>
      <c r="Y6" s="34">
        <f>Y5*Y3</f>
        <v>98</v>
      </c>
    </row>
    <row r="7" spans="1:25" ht="17.25" thickBot="1" x14ac:dyDescent="0.35">
      <c r="A7" s="6">
        <v>5</v>
      </c>
      <c r="B7" s="48">
        <v>42</v>
      </c>
      <c r="C7" s="49">
        <v>33</v>
      </c>
      <c r="D7" s="50">
        <v>37</v>
      </c>
      <c r="E7" s="81">
        <v>21</v>
      </c>
      <c r="F7" s="52" t="str">
        <f t="shared" si="0"/>
        <v>49 - 56</v>
      </c>
      <c r="G7" s="53">
        <f t="shared" si="5"/>
        <v>49</v>
      </c>
      <c r="H7" s="54">
        <f t="shared" si="1"/>
        <v>56</v>
      </c>
      <c r="I7" s="76">
        <f t="shared" si="2"/>
        <v>20</v>
      </c>
      <c r="J7" s="83">
        <f t="shared" si="6"/>
        <v>4</v>
      </c>
      <c r="K7" s="69">
        <f t="shared" si="3"/>
        <v>0.14285714285714285</v>
      </c>
      <c r="L7" s="56">
        <f t="shared" si="4"/>
        <v>0.7142857142857143</v>
      </c>
      <c r="N7" s="87" t="s">
        <v>14</v>
      </c>
      <c r="O7" s="86">
        <f>_xlfn.STDEV.S(B$3:B$86)</f>
        <v>17.012755874162842</v>
      </c>
      <c r="P7" s="86">
        <f>_xlfn.STDEV.S(C$3:C$86)</f>
        <v>17.012755874162842</v>
      </c>
      <c r="Q7" s="86">
        <f>_xlfn.STDEV.S(D$3:D$86)</f>
        <v>17.012755874162842</v>
      </c>
      <c r="R7" s="86">
        <f>_xlfn.STDEV.S(E$3:E$86)</f>
        <v>17.012755874162842</v>
      </c>
      <c r="V7" s="34" t="s">
        <v>47</v>
      </c>
      <c r="Y7" s="34">
        <v>4</v>
      </c>
    </row>
    <row r="8" spans="1:25" ht="17.25" thickBot="1" x14ac:dyDescent="0.35">
      <c r="A8" s="6">
        <v>6</v>
      </c>
      <c r="B8" s="48">
        <v>47</v>
      </c>
      <c r="C8" s="49">
        <v>33</v>
      </c>
      <c r="D8" s="50">
        <v>37</v>
      </c>
      <c r="E8" s="81">
        <v>65</v>
      </c>
      <c r="F8" s="52" t="str">
        <f t="shared" si="0"/>
        <v>56 - 63</v>
      </c>
      <c r="G8" s="53">
        <f t="shared" si="5"/>
        <v>56</v>
      </c>
      <c r="H8" s="54">
        <f t="shared" si="1"/>
        <v>63</v>
      </c>
      <c r="I8" s="76">
        <f t="shared" si="2"/>
        <v>23</v>
      </c>
      <c r="J8" s="83">
        <f t="shared" si="6"/>
        <v>3</v>
      </c>
      <c r="K8" s="69">
        <f t="shared" si="3"/>
        <v>0.10714285714285714</v>
      </c>
      <c r="L8" s="56">
        <f t="shared" si="4"/>
        <v>0.8214285714285714</v>
      </c>
      <c r="N8" s="87" t="s">
        <v>15</v>
      </c>
      <c r="O8" s="86">
        <f>O7/O2</f>
        <v>0.36033068417288922</v>
      </c>
      <c r="P8" s="86">
        <f>P7/P2</f>
        <v>0.36033068417288922</v>
      </c>
      <c r="Q8" s="86">
        <f>Q7/Q2</f>
        <v>0.36033068417288922</v>
      </c>
      <c r="R8" s="86">
        <f>R7/R2</f>
        <v>0.36033068417288922</v>
      </c>
    </row>
    <row r="9" spans="1:25" ht="17.25" thickBot="1" x14ac:dyDescent="0.35">
      <c r="A9" s="6">
        <v>7</v>
      </c>
      <c r="B9" s="48">
        <v>33</v>
      </c>
      <c r="C9" s="49">
        <v>34</v>
      </c>
      <c r="D9" s="50">
        <v>53</v>
      </c>
      <c r="E9" s="81">
        <v>47</v>
      </c>
      <c r="F9" s="52" t="str">
        <f t="shared" si="0"/>
        <v>63 - 70</v>
      </c>
      <c r="G9" s="53">
        <f t="shared" si="5"/>
        <v>63</v>
      </c>
      <c r="H9" s="54">
        <f t="shared" si="1"/>
        <v>70</v>
      </c>
      <c r="I9" s="76">
        <f t="shared" si="2"/>
        <v>25</v>
      </c>
      <c r="J9" s="83">
        <f t="shared" si="6"/>
        <v>2</v>
      </c>
      <c r="K9" s="69">
        <f t="shared" si="3"/>
        <v>7.1428571428571425E-2</v>
      </c>
      <c r="L9" s="56">
        <f t="shared" si="4"/>
        <v>0.8928571428571429</v>
      </c>
      <c r="N9" s="71" t="s">
        <v>41</v>
      </c>
      <c r="O9" s="72">
        <f>O2/O3</f>
        <v>1.0492063492063493</v>
      </c>
      <c r="P9" s="72">
        <f>P2/P3</f>
        <v>1.0492063492063493</v>
      </c>
      <c r="Q9" s="72">
        <f>Q2/Q3</f>
        <v>1.0492063492063493</v>
      </c>
      <c r="R9" s="72">
        <f>R2/R3</f>
        <v>1.0492063492063493</v>
      </c>
    </row>
    <row r="10" spans="1:25" ht="17.25" thickBot="1" x14ac:dyDescent="0.35">
      <c r="A10" s="6">
        <v>8</v>
      </c>
      <c r="B10" s="48">
        <v>46</v>
      </c>
      <c r="C10" s="49">
        <v>37</v>
      </c>
      <c r="D10" s="50">
        <v>33</v>
      </c>
      <c r="E10" s="81">
        <v>38</v>
      </c>
      <c r="F10" s="52" t="str">
        <f t="shared" si="0"/>
        <v>70 - 77</v>
      </c>
      <c r="G10" s="53">
        <f t="shared" si="5"/>
        <v>70</v>
      </c>
      <c r="H10" s="54">
        <f t="shared" si="1"/>
        <v>77</v>
      </c>
      <c r="I10" s="76">
        <f t="shared" si="2"/>
        <v>26</v>
      </c>
      <c r="J10" s="83">
        <f t="shared" si="6"/>
        <v>1</v>
      </c>
      <c r="K10" s="69">
        <f t="shared" si="3"/>
        <v>3.5714285714285712E-2</v>
      </c>
      <c r="L10" s="56">
        <f t="shared" si="4"/>
        <v>0.9285714285714286</v>
      </c>
      <c r="N10" s="85" t="s">
        <v>39</v>
      </c>
      <c r="O10" s="84">
        <f>O6/O2</f>
        <v>1.5249621785173979</v>
      </c>
      <c r="P10" s="84">
        <f>P6/P2</f>
        <v>1.5249621785173979</v>
      </c>
      <c r="Q10" s="84">
        <f>Q6/Q2</f>
        <v>1.5249621785173979</v>
      </c>
      <c r="R10" s="84">
        <f>R6/R2</f>
        <v>1.5249621785173979</v>
      </c>
    </row>
    <row r="11" spans="1:25" ht="17.25" thickBot="1" x14ac:dyDescent="0.35">
      <c r="A11" s="6">
        <v>9</v>
      </c>
      <c r="B11" s="48">
        <v>21</v>
      </c>
      <c r="C11" s="49">
        <v>37</v>
      </c>
      <c r="D11" s="50">
        <v>41</v>
      </c>
      <c r="E11" s="81">
        <v>31</v>
      </c>
      <c r="F11" s="52" t="str">
        <f t="shared" si="0"/>
        <v>77 - 84</v>
      </c>
      <c r="G11" s="53">
        <f t="shared" si="5"/>
        <v>77</v>
      </c>
      <c r="H11" s="54">
        <f t="shared" si="1"/>
        <v>84</v>
      </c>
      <c r="I11" s="76">
        <f t="shared" si="2"/>
        <v>27</v>
      </c>
      <c r="J11" s="83">
        <f t="shared" si="6"/>
        <v>1</v>
      </c>
      <c r="K11" s="69">
        <f t="shared" si="3"/>
        <v>3.5714285714285712E-2</v>
      </c>
      <c r="L11" s="56">
        <f t="shared" si="4"/>
        <v>0.9642857142857143</v>
      </c>
    </row>
    <row r="12" spans="1:25" ht="17.25" thickBot="1" x14ac:dyDescent="0.35">
      <c r="A12" s="6">
        <v>10</v>
      </c>
      <c r="B12" s="48">
        <v>20</v>
      </c>
      <c r="C12" s="49">
        <v>38</v>
      </c>
      <c r="D12" s="50">
        <v>47</v>
      </c>
      <c r="E12" s="81">
        <v>49</v>
      </c>
      <c r="F12" s="52" t="str">
        <f t="shared" si="0"/>
        <v>84 - 91</v>
      </c>
      <c r="G12" s="53">
        <f t="shared" si="5"/>
        <v>84</v>
      </c>
      <c r="H12" s="54">
        <f t="shared" si="1"/>
        <v>91</v>
      </c>
      <c r="I12" s="76">
        <f t="shared" si="2"/>
        <v>27</v>
      </c>
      <c r="J12" s="83">
        <f t="shared" si="6"/>
        <v>0</v>
      </c>
      <c r="K12" s="69">
        <f t="shared" si="3"/>
        <v>0</v>
      </c>
      <c r="L12" s="56">
        <f t="shared" si="4"/>
        <v>0.9642857142857143</v>
      </c>
    </row>
    <row r="13" spans="1:25" ht="17.25" thickBot="1" x14ac:dyDescent="0.35">
      <c r="A13" s="6">
        <v>11</v>
      </c>
      <c r="B13" s="48">
        <v>38</v>
      </c>
      <c r="C13" s="49">
        <v>38</v>
      </c>
      <c r="D13" s="50">
        <v>58</v>
      </c>
      <c r="E13" s="81">
        <v>50</v>
      </c>
      <c r="F13" s="52" t="str">
        <f t="shared" si="0"/>
        <v>91 - 98</v>
      </c>
      <c r="G13" s="53">
        <f t="shared" si="5"/>
        <v>91</v>
      </c>
      <c r="H13" s="54">
        <f t="shared" si="1"/>
        <v>98</v>
      </c>
      <c r="I13" s="76">
        <f t="shared" si="2"/>
        <v>28</v>
      </c>
      <c r="J13" s="83">
        <f t="shared" si="6"/>
        <v>1</v>
      </c>
      <c r="K13" s="69">
        <f t="shared" si="3"/>
        <v>3.5714285714285712E-2</v>
      </c>
      <c r="L13" s="56">
        <f t="shared" si="4"/>
        <v>1</v>
      </c>
    </row>
    <row r="14" spans="1:25" ht="17.25" thickBot="1" x14ac:dyDescent="0.35">
      <c r="A14" s="6">
        <v>12</v>
      </c>
      <c r="B14" s="48">
        <v>33</v>
      </c>
      <c r="C14" s="49">
        <v>41</v>
      </c>
      <c r="D14" s="50">
        <v>27</v>
      </c>
      <c r="E14" s="81">
        <v>37</v>
      </c>
      <c r="F14" s="58" t="str">
        <f t="shared" si="0"/>
        <v>98 - 105</v>
      </c>
      <c r="G14" s="59">
        <f t="shared" si="5"/>
        <v>98</v>
      </c>
      <c r="H14" s="60">
        <f t="shared" si="1"/>
        <v>105</v>
      </c>
      <c r="I14" s="77">
        <f t="shared" si="2"/>
        <v>28</v>
      </c>
      <c r="J14" s="61">
        <f t="shared" si="6"/>
        <v>0</v>
      </c>
      <c r="K14" s="62">
        <f t="shared" si="3"/>
        <v>0</v>
      </c>
      <c r="L14" s="63">
        <f t="shared" si="4"/>
        <v>1</v>
      </c>
    </row>
    <row r="15" spans="1:25" ht="16.5" x14ac:dyDescent="0.3">
      <c r="A15" s="6">
        <v>13</v>
      </c>
      <c r="B15" s="48">
        <v>41</v>
      </c>
      <c r="C15" s="49">
        <v>42</v>
      </c>
      <c r="D15" s="50">
        <v>50</v>
      </c>
      <c r="E15" s="81">
        <v>27</v>
      </c>
      <c r="F15" s="64"/>
      <c r="G15" s="83"/>
      <c r="H15" s="83"/>
      <c r="I15" s="83"/>
      <c r="J15" s="83">
        <f>SUM(J2:J14)</f>
        <v>28</v>
      </c>
      <c r="K15" s="69">
        <f>SUM(K2:K14)</f>
        <v>0.99999999999999978</v>
      </c>
      <c r="L15" s="69"/>
    </row>
    <row r="16" spans="1:25" ht="16.5" x14ac:dyDescent="0.3">
      <c r="A16" s="6">
        <v>14</v>
      </c>
      <c r="B16" s="48">
        <v>58</v>
      </c>
      <c r="C16" s="49">
        <v>44</v>
      </c>
      <c r="D16" s="50">
        <v>46</v>
      </c>
      <c r="E16" s="81">
        <v>63</v>
      </c>
    </row>
    <row r="17" spans="1:43" ht="16.5" x14ac:dyDescent="0.3">
      <c r="A17" s="6">
        <v>15</v>
      </c>
      <c r="B17" s="48">
        <v>63</v>
      </c>
      <c r="C17" s="49">
        <v>46</v>
      </c>
      <c r="D17" s="50">
        <v>53</v>
      </c>
      <c r="E17" s="81">
        <v>92</v>
      </c>
      <c r="J17" s="64"/>
      <c r="K17" s="64"/>
    </row>
    <row r="18" spans="1:43" ht="16.5" x14ac:dyDescent="0.3">
      <c r="A18" s="6">
        <v>16</v>
      </c>
      <c r="B18" s="48">
        <v>49</v>
      </c>
      <c r="C18" s="49">
        <v>47</v>
      </c>
      <c r="D18" s="50">
        <v>38</v>
      </c>
      <c r="E18" s="81">
        <v>38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</row>
    <row r="19" spans="1:43" ht="16.5" x14ac:dyDescent="0.3">
      <c r="A19" s="6">
        <v>17</v>
      </c>
      <c r="B19" s="48">
        <v>53</v>
      </c>
      <c r="C19" s="49">
        <v>49</v>
      </c>
      <c r="D19" s="50">
        <v>44</v>
      </c>
      <c r="E19" s="81">
        <v>34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</row>
    <row r="20" spans="1:43" ht="16.5" x14ac:dyDescent="0.3">
      <c r="A20" s="6">
        <v>18</v>
      </c>
      <c r="B20" s="48">
        <v>50</v>
      </c>
      <c r="C20" s="49">
        <v>50</v>
      </c>
      <c r="D20" s="50">
        <v>60</v>
      </c>
      <c r="E20" s="81">
        <v>58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</row>
    <row r="21" spans="1:43" ht="16.5" x14ac:dyDescent="0.3">
      <c r="A21" s="6">
        <v>19</v>
      </c>
      <c r="B21" s="48">
        <v>73</v>
      </c>
      <c r="C21" s="49">
        <v>53</v>
      </c>
      <c r="D21" s="50">
        <v>65</v>
      </c>
      <c r="E21" s="81">
        <v>53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</row>
    <row r="22" spans="1:43" ht="16.5" x14ac:dyDescent="0.3">
      <c r="A22" s="6">
        <v>20</v>
      </c>
      <c r="B22" s="48">
        <v>44</v>
      </c>
      <c r="C22" s="49">
        <v>53</v>
      </c>
      <c r="D22" s="50">
        <v>31</v>
      </c>
      <c r="E22" s="81">
        <v>41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</row>
    <row r="23" spans="1:43" ht="16.5" x14ac:dyDescent="0.3">
      <c r="A23" s="6">
        <v>21</v>
      </c>
      <c r="B23" s="48">
        <v>34</v>
      </c>
      <c r="C23" s="49">
        <v>58</v>
      </c>
      <c r="D23" s="50">
        <v>34</v>
      </c>
      <c r="E23" s="81">
        <v>20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1:43" ht="16.5" x14ac:dyDescent="0.3">
      <c r="A24" s="6">
        <v>22</v>
      </c>
      <c r="B24" s="48">
        <v>60</v>
      </c>
      <c r="C24" s="49">
        <v>59</v>
      </c>
      <c r="D24" s="50">
        <v>63</v>
      </c>
      <c r="E24" s="81">
        <v>60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</row>
    <row r="25" spans="1:43" ht="16.5" x14ac:dyDescent="0.3">
      <c r="A25" s="6">
        <v>23</v>
      </c>
      <c r="B25" s="48">
        <v>92</v>
      </c>
      <c r="C25" s="49">
        <v>60</v>
      </c>
      <c r="D25" s="50">
        <v>73</v>
      </c>
      <c r="E25" s="81">
        <v>59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</row>
    <row r="26" spans="1:43" ht="16.5" x14ac:dyDescent="0.3">
      <c r="A26" s="6">
        <v>24</v>
      </c>
      <c r="B26" s="48">
        <v>78</v>
      </c>
      <c r="C26" s="49">
        <v>63</v>
      </c>
      <c r="D26" s="50">
        <v>49</v>
      </c>
      <c r="E26" s="81">
        <v>33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</row>
    <row r="27" spans="1:43" ht="16.5" x14ac:dyDescent="0.3">
      <c r="A27" s="6">
        <v>25</v>
      </c>
      <c r="B27" s="48">
        <v>27</v>
      </c>
      <c r="C27" s="49">
        <v>65</v>
      </c>
      <c r="D27" s="50">
        <v>38</v>
      </c>
      <c r="E27" s="81">
        <v>33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</row>
    <row r="28" spans="1:43" ht="16.5" x14ac:dyDescent="0.3">
      <c r="A28" s="6">
        <v>26</v>
      </c>
      <c r="B28" s="48">
        <v>38</v>
      </c>
      <c r="C28" s="49">
        <v>73</v>
      </c>
      <c r="D28" s="50">
        <v>78</v>
      </c>
      <c r="E28" s="81">
        <v>53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</row>
    <row r="29" spans="1:43" ht="16.5" x14ac:dyDescent="0.3">
      <c r="A29" s="6">
        <v>27</v>
      </c>
      <c r="B29" s="48">
        <v>37</v>
      </c>
      <c r="C29" s="49">
        <v>78</v>
      </c>
      <c r="D29" s="50">
        <v>92</v>
      </c>
      <c r="E29" s="81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</row>
    <row r="30" spans="1:43" ht="16.5" x14ac:dyDescent="0.3">
      <c r="A30" s="6">
        <v>28</v>
      </c>
      <c r="B30" s="48">
        <v>53</v>
      </c>
      <c r="C30" s="49">
        <v>92</v>
      </c>
      <c r="D30" s="50">
        <v>59</v>
      </c>
      <c r="E30" s="81">
        <v>37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</row>
    <row r="31" spans="1:43" ht="16.5" x14ac:dyDescent="0.3">
      <c r="A31" s="6"/>
      <c r="B31" s="48"/>
      <c r="C31" s="49"/>
      <c r="D31" s="50"/>
      <c r="E31" s="8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/>
      <c r="AO31"/>
      <c r="AP31"/>
      <c r="AQ31"/>
    </row>
    <row r="32" spans="1:43" ht="16.5" x14ac:dyDescent="0.3">
      <c r="A32" s="6"/>
      <c r="B32" s="48"/>
      <c r="C32" s="49"/>
      <c r="D32" s="50"/>
      <c r="E32" s="81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/>
      <c r="AO32"/>
      <c r="AP32"/>
      <c r="AQ32"/>
    </row>
    <row r="33" spans="1:43" ht="16.5" x14ac:dyDescent="0.3">
      <c r="A33" s="6"/>
      <c r="B33" s="48"/>
      <c r="C33" s="49"/>
      <c r="D33" s="50"/>
      <c r="E33" s="81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/>
      <c r="AO33"/>
      <c r="AP33"/>
      <c r="AQ33"/>
    </row>
    <row r="34" spans="1:43" ht="16.5" x14ac:dyDescent="0.3">
      <c r="A34" s="6"/>
      <c r="B34" s="48"/>
      <c r="C34" s="49"/>
      <c r="D34" s="50"/>
      <c r="E34" s="81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/>
      <c r="AO34"/>
      <c r="AP34"/>
      <c r="AQ34"/>
    </row>
    <row r="35" spans="1:43" ht="16.5" x14ac:dyDescent="0.3">
      <c r="A35" s="6"/>
      <c r="B35" s="48"/>
      <c r="C35" s="49"/>
      <c r="D35" s="50"/>
      <c r="E35" s="8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/>
      <c r="AO35"/>
      <c r="AP35"/>
      <c r="AQ35"/>
    </row>
    <row r="36" spans="1:43" ht="16.5" x14ac:dyDescent="0.3">
      <c r="A36" s="6"/>
      <c r="B36" s="48"/>
      <c r="C36" s="49"/>
      <c r="D36" s="50"/>
      <c r="E36" s="81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/>
      <c r="AO36"/>
      <c r="AP36"/>
      <c r="AQ36"/>
    </row>
    <row r="37" spans="1:43" ht="16.5" x14ac:dyDescent="0.3">
      <c r="A37" s="6"/>
      <c r="B37" s="48"/>
      <c r="C37" s="49"/>
      <c r="D37" s="50"/>
      <c r="E37" s="81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/>
      <c r="AO37"/>
      <c r="AP37"/>
      <c r="AQ37"/>
    </row>
    <row r="38" spans="1:43" ht="16.5" x14ac:dyDescent="0.3">
      <c r="A38" s="6"/>
      <c r="B38" s="48"/>
      <c r="C38" s="49"/>
      <c r="D38" s="50"/>
      <c r="E38" s="81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/>
      <c r="AO38"/>
      <c r="AP38"/>
      <c r="AQ38"/>
    </row>
    <row r="39" spans="1:43" ht="16.5" x14ac:dyDescent="0.3">
      <c r="A39" s="6"/>
      <c r="B39" s="48"/>
      <c r="C39" s="49"/>
      <c r="D39" s="50"/>
      <c r="E39" s="81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/>
      <c r="AO39"/>
      <c r="AP39"/>
      <c r="AQ39"/>
    </row>
    <row r="40" spans="1:43" ht="16.5" x14ac:dyDescent="0.3">
      <c r="A40" s="6"/>
      <c r="B40" s="48"/>
      <c r="C40" s="49"/>
      <c r="D40" s="50"/>
      <c r="E40" s="81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/>
      <c r="AO40"/>
      <c r="AP40"/>
      <c r="AQ40"/>
    </row>
    <row r="41" spans="1:43" ht="16.5" x14ac:dyDescent="0.3">
      <c r="A41" s="6"/>
      <c r="B41" s="48"/>
      <c r="C41" s="49"/>
      <c r="D41" s="50"/>
      <c r="E41" s="81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/>
      <c r="AO41"/>
      <c r="AP41"/>
      <c r="AQ41"/>
    </row>
    <row r="42" spans="1:43" ht="16.5" x14ac:dyDescent="0.3">
      <c r="A42" s="6"/>
      <c r="B42" s="48"/>
      <c r="C42" s="49"/>
      <c r="D42" s="50"/>
      <c r="E42" s="81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/>
      <c r="AO42"/>
      <c r="AP42"/>
      <c r="AQ42"/>
    </row>
    <row r="43" spans="1:43" ht="16.5" x14ac:dyDescent="0.3">
      <c r="A43" s="6"/>
      <c r="B43" s="48"/>
      <c r="C43" s="49"/>
      <c r="D43" s="50"/>
      <c r="E43" s="81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/>
      <c r="AO43"/>
      <c r="AP43"/>
      <c r="AQ43"/>
    </row>
    <row r="44" spans="1:43" ht="16.5" x14ac:dyDescent="0.3">
      <c r="A44" s="6"/>
      <c r="B44" s="48"/>
      <c r="C44" s="49"/>
      <c r="D44" s="50"/>
      <c r="E44" s="81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/>
      <c r="AO44"/>
      <c r="AP44"/>
      <c r="AQ44"/>
    </row>
    <row r="45" spans="1:43" ht="16.5" x14ac:dyDescent="0.3">
      <c r="A45" s="6"/>
      <c r="B45" s="48"/>
      <c r="C45" s="49"/>
      <c r="D45" s="50"/>
      <c r="E45" s="81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/>
      <c r="AO45"/>
      <c r="AP45"/>
      <c r="AQ45"/>
    </row>
    <row r="46" spans="1:43" ht="16.5" x14ac:dyDescent="0.3">
      <c r="A46" s="6"/>
      <c r="B46" s="48"/>
      <c r="C46" s="49"/>
      <c r="D46" s="50"/>
      <c r="E46" s="8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/>
      <c r="AO46"/>
      <c r="AP46"/>
      <c r="AQ46"/>
    </row>
    <row r="47" spans="1:43" ht="16.5" x14ac:dyDescent="0.3">
      <c r="A47" s="6"/>
      <c r="B47" s="48"/>
      <c r="C47" s="49"/>
      <c r="D47" s="50"/>
      <c r="E47" s="81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/>
      <c r="AO47"/>
      <c r="AP47"/>
      <c r="AQ47"/>
    </row>
    <row r="48" spans="1:43" ht="16.5" x14ac:dyDescent="0.3">
      <c r="A48" s="6"/>
      <c r="B48" s="48"/>
      <c r="C48" s="49"/>
      <c r="D48" s="50"/>
      <c r="E48" s="8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/>
      <c r="AO48"/>
      <c r="AP48"/>
      <c r="AQ48"/>
    </row>
    <row r="49" spans="1:43" ht="16.5" x14ac:dyDescent="0.3">
      <c r="A49" s="6"/>
      <c r="B49" s="48"/>
      <c r="C49" s="49"/>
      <c r="D49" s="50"/>
      <c r="E49" s="81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/>
      <c r="AO49"/>
      <c r="AP49"/>
      <c r="AQ49"/>
    </row>
    <row r="50" spans="1:43" ht="16.5" x14ac:dyDescent="0.3">
      <c r="A50" s="6"/>
      <c r="B50" s="48"/>
      <c r="C50" s="49"/>
      <c r="D50" s="50"/>
      <c r="E50" s="8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/>
      <c r="AO50"/>
      <c r="AP50"/>
      <c r="AQ50"/>
    </row>
    <row r="51" spans="1:43" ht="16.5" x14ac:dyDescent="0.3">
      <c r="A51" s="6"/>
      <c r="B51" s="48"/>
      <c r="C51" s="49"/>
      <c r="D51" s="50"/>
      <c r="E51" s="81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/>
      <c r="AO51"/>
      <c r="AP51"/>
      <c r="AQ51"/>
    </row>
    <row r="52" spans="1:43" ht="16.5" x14ac:dyDescent="0.3">
      <c r="A52" s="6"/>
      <c r="B52" s="48"/>
      <c r="C52" s="49"/>
      <c r="D52" s="50"/>
      <c r="E52" s="81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/>
      <c r="AO52"/>
      <c r="AP52"/>
      <c r="AQ52"/>
    </row>
    <row r="53" spans="1:43" ht="16.5" x14ac:dyDescent="0.3">
      <c r="A53" s="6"/>
      <c r="B53" s="48"/>
      <c r="C53" s="49"/>
      <c r="D53" s="50"/>
      <c r="E53" s="81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/>
      <c r="AO53"/>
      <c r="AP53"/>
      <c r="AQ53"/>
    </row>
    <row r="54" spans="1:43" ht="16.5" x14ac:dyDescent="0.3">
      <c r="A54" s="6"/>
      <c r="B54" s="48"/>
      <c r="C54" s="49"/>
      <c r="D54" s="50"/>
      <c r="E54" s="8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/>
      <c r="AO54"/>
      <c r="AP54"/>
      <c r="AQ54"/>
    </row>
    <row r="55" spans="1:43" ht="16.5" x14ac:dyDescent="0.3">
      <c r="A55" s="6"/>
      <c r="B55" s="48"/>
      <c r="C55" s="49"/>
      <c r="D55" s="50"/>
      <c r="E55" s="81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/>
      <c r="AO55"/>
      <c r="AP55"/>
      <c r="AQ55"/>
    </row>
    <row r="56" spans="1:43" ht="16.5" x14ac:dyDescent="0.3">
      <c r="A56" s="6"/>
      <c r="B56" s="48"/>
      <c r="C56" s="49"/>
      <c r="D56" s="50"/>
      <c r="E56" s="81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/>
      <c r="AO56"/>
      <c r="AP56"/>
      <c r="AQ56"/>
    </row>
    <row r="57" spans="1:43" ht="16.5" x14ac:dyDescent="0.3">
      <c r="A57" s="6"/>
      <c r="B57" s="48"/>
      <c r="C57" s="49"/>
      <c r="D57" s="50"/>
      <c r="E57" s="81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/>
      <c r="AO57"/>
      <c r="AP57"/>
      <c r="AQ57"/>
    </row>
    <row r="58" spans="1:43" ht="16.5" x14ac:dyDescent="0.3">
      <c r="A58" s="6"/>
      <c r="B58" s="48"/>
      <c r="C58" s="49"/>
      <c r="D58" s="50"/>
      <c r="E58" s="81"/>
      <c r="AN58"/>
      <c r="AO58"/>
      <c r="AP58"/>
      <c r="AQ58"/>
    </row>
    <row r="59" spans="1:43" ht="16.5" x14ac:dyDescent="0.3">
      <c r="A59" s="6"/>
      <c r="B59" s="48"/>
      <c r="C59" s="49"/>
      <c r="D59" s="50"/>
      <c r="E59" s="81"/>
      <c r="AN59"/>
      <c r="AO59"/>
      <c r="AP59"/>
      <c r="AQ59"/>
    </row>
    <row r="60" spans="1:43" ht="16.5" x14ac:dyDescent="0.3">
      <c r="A60" s="6"/>
      <c r="B60" s="48"/>
      <c r="C60" s="49"/>
      <c r="D60" s="50"/>
      <c r="E60" s="81"/>
      <c r="AN60"/>
      <c r="AO60"/>
      <c r="AP60"/>
      <c r="AQ60"/>
    </row>
    <row r="61" spans="1:43" ht="16.5" x14ac:dyDescent="0.3">
      <c r="A61" s="6"/>
      <c r="B61" s="48"/>
      <c r="C61" s="49"/>
      <c r="D61" s="50"/>
      <c r="E61" s="81"/>
      <c r="AN61"/>
      <c r="AO61"/>
      <c r="AP61"/>
      <c r="AQ61"/>
    </row>
    <row r="62" spans="1:43" ht="16.5" x14ac:dyDescent="0.3">
      <c r="A62" s="6"/>
      <c r="B62" s="48"/>
      <c r="C62" s="49"/>
      <c r="D62" s="50"/>
      <c r="E62" s="81"/>
      <c r="AN62"/>
      <c r="AO62"/>
      <c r="AP62"/>
      <c r="AQ62"/>
    </row>
    <row r="63" spans="1:43" ht="16.5" x14ac:dyDescent="0.3">
      <c r="A63" s="6"/>
      <c r="B63" s="48"/>
      <c r="C63" s="49"/>
      <c r="D63" s="50"/>
      <c r="E63" s="81"/>
      <c r="AN63"/>
      <c r="AO63"/>
      <c r="AP63"/>
      <c r="AQ63"/>
    </row>
    <row r="64" spans="1:43" ht="16.5" x14ac:dyDescent="0.3">
      <c r="A64" s="6"/>
      <c r="B64" s="48"/>
      <c r="C64" s="49"/>
      <c r="D64" s="50"/>
      <c r="E64" s="81"/>
      <c r="AN64"/>
      <c r="AO64"/>
      <c r="AP64"/>
      <c r="AQ64"/>
    </row>
    <row r="65" spans="1:43" ht="16.5" x14ac:dyDescent="0.3">
      <c r="A65" s="6"/>
      <c r="B65" s="48"/>
      <c r="C65" s="49"/>
      <c r="D65" s="50"/>
      <c r="E65" s="81"/>
      <c r="AN65"/>
      <c r="AO65"/>
      <c r="AP65"/>
      <c r="AQ65"/>
    </row>
    <row r="66" spans="1:43" ht="16.5" x14ac:dyDescent="0.3">
      <c r="A66" s="6"/>
      <c r="B66" s="48"/>
      <c r="C66" s="49"/>
      <c r="D66" s="50"/>
      <c r="E66" s="81"/>
      <c r="AN66"/>
      <c r="AO66"/>
      <c r="AP66"/>
      <c r="AQ66"/>
    </row>
    <row r="67" spans="1:43" ht="16.5" x14ac:dyDescent="0.3">
      <c r="A67" s="6"/>
      <c r="B67" s="48"/>
      <c r="C67" s="49"/>
      <c r="D67" s="50"/>
      <c r="E67" s="81"/>
      <c r="AN67"/>
      <c r="AO67"/>
      <c r="AP67"/>
      <c r="AQ67"/>
    </row>
    <row r="68" spans="1:43" ht="16.5" x14ac:dyDescent="0.3">
      <c r="A68" s="6"/>
      <c r="B68" s="48"/>
      <c r="C68" s="49"/>
      <c r="D68" s="50"/>
      <c r="E68" s="81"/>
      <c r="AN68"/>
      <c r="AO68"/>
      <c r="AP68"/>
      <c r="AQ68"/>
    </row>
    <row r="69" spans="1:43" ht="16.5" x14ac:dyDescent="0.3">
      <c r="A69" s="6"/>
      <c r="B69" s="48"/>
      <c r="C69" s="49"/>
      <c r="D69" s="50"/>
      <c r="E69" s="81"/>
      <c r="AN69"/>
      <c r="AO69"/>
      <c r="AP69"/>
      <c r="AQ69"/>
    </row>
    <row r="70" spans="1:43" ht="16.5" x14ac:dyDescent="0.3">
      <c r="A70" s="6"/>
      <c r="B70" s="48"/>
      <c r="C70" s="49"/>
      <c r="D70" s="50"/>
      <c r="E70" s="81"/>
      <c r="AN70"/>
      <c r="AO70"/>
      <c r="AP70"/>
      <c r="AQ70"/>
    </row>
    <row r="71" spans="1:43" ht="16.5" x14ac:dyDescent="0.3">
      <c r="A71" s="6"/>
      <c r="B71" s="48"/>
      <c r="C71" s="49"/>
      <c r="D71" s="50"/>
      <c r="E71" s="81"/>
      <c r="AN71"/>
      <c r="AO71"/>
      <c r="AP71"/>
      <c r="AQ71"/>
    </row>
    <row r="72" spans="1:43" ht="16.5" x14ac:dyDescent="0.3">
      <c r="A72" s="6"/>
      <c r="B72" s="48"/>
      <c r="C72" s="49"/>
      <c r="D72" s="50"/>
      <c r="E72" s="81"/>
      <c r="AN72"/>
      <c r="AO72"/>
      <c r="AP72"/>
      <c r="AQ72"/>
    </row>
    <row r="73" spans="1:43" ht="16.5" x14ac:dyDescent="0.3">
      <c r="A73" s="6"/>
      <c r="B73" s="48"/>
      <c r="C73" s="49"/>
      <c r="D73" s="50"/>
      <c r="E73" s="81"/>
      <c r="AN73"/>
      <c r="AO73"/>
      <c r="AP73"/>
      <c r="AQ73"/>
    </row>
    <row r="74" spans="1:43" ht="16.5" x14ac:dyDescent="0.3">
      <c r="A74" s="6"/>
      <c r="B74" s="48"/>
      <c r="C74" s="49"/>
      <c r="D74" s="50"/>
      <c r="E74" s="81"/>
      <c r="AN74"/>
      <c r="AO74"/>
      <c r="AP74"/>
      <c r="AQ74"/>
    </row>
    <row r="75" spans="1:43" ht="16.5" x14ac:dyDescent="0.3">
      <c r="A75" s="6"/>
      <c r="B75" s="48"/>
      <c r="C75" s="49"/>
      <c r="D75" s="50"/>
      <c r="E75" s="81"/>
      <c r="AN75"/>
      <c r="AO75"/>
      <c r="AP75"/>
      <c r="AQ75"/>
    </row>
    <row r="76" spans="1:43" ht="16.5" x14ac:dyDescent="0.3">
      <c r="A76" s="6"/>
      <c r="B76" s="48"/>
      <c r="C76" s="49"/>
      <c r="D76" s="50"/>
      <c r="E76" s="81"/>
      <c r="AN76"/>
      <c r="AO76"/>
      <c r="AP76"/>
      <c r="AQ76"/>
    </row>
    <row r="77" spans="1:43" ht="16.5" x14ac:dyDescent="0.3">
      <c r="A77" s="6"/>
      <c r="B77" s="48"/>
      <c r="C77" s="49"/>
      <c r="D77" s="50"/>
      <c r="E77" s="81"/>
      <c r="AN77"/>
      <c r="AO77"/>
      <c r="AP77"/>
      <c r="AQ77"/>
    </row>
    <row r="78" spans="1:43" ht="16.5" x14ac:dyDescent="0.3">
      <c r="A78" s="6"/>
      <c r="B78" s="48"/>
      <c r="C78" s="49"/>
      <c r="D78" s="50"/>
      <c r="E78" s="81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/>
      <c r="AO78"/>
      <c r="AP78"/>
      <c r="AQ78"/>
    </row>
    <row r="79" spans="1:43" ht="16.5" x14ac:dyDescent="0.3">
      <c r="A79" s="6"/>
      <c r="B79" s="48"/>
      <c r="C79" s="49"/>
      <c r="D79" s="50"/>
      <c r="E79" s="81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/>
      <c r="AO79"/>
      <c r="AP79"/>
      <c r="AQ79"/>
    </row>
    <row r="80" spans="1:43" ht="16.5" x14ac:dyDescent="0.3">
      <c r="A80" s="6"/>
      <c r="B80" s="48"/>
      <c r="C80" s="49"/>
      <c r="D80" s="50"/>
      <c r="E80" s="81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/>
      <c r="AO80"/>
      <c r="AP80"/>
      <c r="AQ80"/>
    </row>
    <row r="81" spans="1:43" ht="16.5" x14ac:dyDescent="0.3">
      <c r="A81" s="6"/>
      <c r="B81" s="48"/>
      <c r="C81" s="49"/>
      <c r="D81" s="50"/>
      <c r="E81" s="81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/>
      <c r="AO81"/>
      <c r="AP81"/>
      <c r="AQ81"/>
    </row>
    <row r="82" spans="1:43" ht="16.5" x14ac:dyDescent="0.3">
      <c r="A82" s="6"/>
      <c r="B82" s="48"/>
      <c r="C82" s="49"/>
      <c r="D82" s="50"/>
      <c r="E82" s="81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/>
      <c r="AO82"/>
      <c r="AP82"/>
      <c r="AQ82"/>
    </row>
    <row r="83" spans="1:43" ht="16.5" x14ac:dyDescent="0.3">
      <c r="A83" s="6"/>
      <c r="B83" s="48"/>
      <c r="C83" s="49"/>
      <c r="D83" s="50"/>
      <c r="E83" s="81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/>
      <c r="AO83"/>
      <c r="AP83"/>
      <c r="AQ83"/>
    </row>
    <row r="84" spans="1:43" ht="16.5" x14ac:dyDescent="0.3">
      <c r="A84" s="6"/>
      <c r="B84" s="48"/>
      <c r="C84" s="49"/>
      <c r="D84" s="50"/>
      <c r="E84" s="81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/>
      <c r="AO84"/>
      <c r="AP84"/>
      <c r="AQ84"/>
    </row>
    <row r="85" spans="1:43" ht="16.5" x14ac:dyDescent="0.3">
      <c r="A85" s="6"/>
      <c r="B85" s="48"/>
      <c r="C85" s="49"/>
      <c r="D85" s="50"/>
      <c r="E85" s="81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/>
      <c r="AO85"/>
      <c r="AP85"/>
      <c r="AQ85"/>
    </row>
    <row r="86" spans="1:43" ht="16.5" x14ac:dyDescent="0.3">
      <c r="A86" s="6"/>
      <c r="B86" s="48"/>
      <c r="C86" s="49"/>
      <c r="D86" s="50"/>
      <c r="E86" s="81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/>
      <c r="AO86"/>
      <c r="AP86"/>
      <c r="AQ86"/>
    </row>
    <row r="87" spans="1:43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43" ht="16.5" x14ac:dyDescent="0.3">
      <c r="A88"/>
      <c r="B88" s="48">
        <f>SUM(B3:B86)</f>
        <v>1322</v>
      </c>
      <c r="C88" s="48">
        <f>SUM(C3:C86)</f>
        <v>1322</v>
      </c>
      <c r="D88" s="48">
        <f>SUM(D3:D86)</f>
        <v>1322</v>
      </c>
      <c r="E88" s="48">
        <f>SUM(E3:E86)</f>
        <v>1322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43" ht="16.5" x14ac:dyDescent="0.3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43" ht="15" x14ac:dyDescent="0.25">
      <c r="A90"/>
      <c r="B90"/>
      <c r="C90"/>
      <c r="D90"/>
      <c r="E90"/>
    </row>
    <row r="91" spans="1:43" ht="15" x14ac:dyDescent="0.25">
      <c r="A91"/>
      <c r="B91"/>
      <c r="C91"/>
      <c r="D91"/>
      <c r="E91"/>
    </row>
    <row r="98" spans="1:5" ht="16.5" x14ac:dyDescent="0.3">
      <c r="A98" s="25">
        <f t="shared" ref="A98:A125" si="7">A3</f>
        <v>1</v>
      </c>
      <c r="B98" s="25">
        <f>SUM(B$3:B3)</f>
        <v>65</v>
      </c>
      <c r="C98" s="25">
        <f>SUM(C$3:C3)</f>
        <v>20</v>
      </c>
      <c r="D98" s="25">
        <f>SUM(D$3:D3)</f>
        <v>20</v>
      </c>
      <c r="E98" s="25">
        <f>SUM(E$3:E3)</f>
        <v>42</v>
      </c>
    </row>
    <row r="99" spans="1:5" ht="16.5" x14ac:dyDescent="0.3">
      <c r="A99" s="25">
        <f t="shared" si="7"/>
        <v>2</v>
      </c>
      <c r="B99" s="25">
        <f>SUM(B$3:B4)</f>
        <v>96</v>
      </c>
      <c r="C99" s="25">
        <f>SUM(C$3:C4)</f>
        <v>41</v>
      </c>
      <c r="D99" s="25">
        <f>SUM(D$3:D4)</f>
        <v>53</v>
      </c>
      <c r="E99" s="25">
        <f>SUM(E$3:E4)</f>
        <v>115</v>
      </c>
    </row>
    <row r="100" spans="1:5" ht="16.5" x14ac:dyDescent="0.3">
      <c r="A100" s="25">
        <f t="shared" si="7"/>
        <v>3</v>
      </c>
      <c r="B100" s="25">
        <f>SUM(B$3:B5)</f>
        <v>133</v>
      </c>
      <c r="C100" s="25">
        <f>SUM(C$3:C5)</f>
        <v>68</v>
      </c>
      <c r="D100" s="25">
        <f>SUM(D$3:D5)</f>
        <v>95</v>
      </c>
      <c r="E100" s="25">
        <f>SUM(E$3:E5)</f>
        <v>161</v>
      </c>
    </row>
    <row r="101" spans="1:5" ht="16.5" x14ac:dyDescent="0.3">
      <c r="A101" s="25">
        <f t="shared" si="7"/>
        <v>4</v>
      </c>
      <c r="B101" s="25">
        <f>SUM(B$3:B6)</f>
        <v>192</v>
      </c>
      <c r="C101" s="25">
        <f>SUM(C$3:C6)</f>
        <v>99</v>
      </c>
      <c r="D101" s="25">
        <f>SUM(D$3:D6)</f>
        <v>116</v>
      </c>
      <c r="E101" s="25">
        <f>SUM(E$3:E6)</f>
        <v>205</v>
      </c>
    </row>
    <row r="102" spans="1:5" ht="16.5" x14ac:dyDescent="0.3">
      <c r="A102" s="25">
        <f t="shared" si="7"/>
        <v>5</v>
      </c>
      <c r="B102" s="25">
        <f>SUM(B$3:B7)</f>
        <v>234</v>
      </c>
      <c r="C102" s="25">
        <f>SUM(C$3:C7)</f>
        <v>132</v>
      </c>
      <c r="D102" s="25">
        <f>SUM(D$3:D7)</f>
        <v>153</v>
      </c>
      <c r="E102" s="25">
        <f>SUM(E$3:E7)</f>
        <v>226</v>
      </c>
    </row>
    <row r="103" spans="1:5" ht="16.5" x14ac:dyDescent="0.3">
      <c r="A103" s="25">
        <f t="shared" si="7"/>
        <v>6</v>
      </c>
      <c r="B103" s="25">
        <f>SUM(B$3:B8)</f>
        <v>281</v>
      </c>
      <c r="C103" s="25">
        <f>SUM(C$3:C8)</f>
        <v>165</v>
      </c>
      <c r="D103" s="25">
        <f>SUM(D$3:D8)</f>
        <v>190</v>
      </c>
      <c r="E103" s="25">
        <f>SUM(E$3:E8)</f>
        <v>291</v>
      </c>
    </row>
    <row r="104" spans="1:5" ht="16.5" x14ac:dyDescent="0.3">
      <c r="A104" s="25">
        <f t="shared" si="7"/>
        <v>7</v>
      </c>
      <c r="B104" s="25">
        <f>SUM(B$3:B9)</f>
        <v>314</v>
      </c>
      <c r="C104" s="25">
        <f>SUM(C$3:C9)</f>
        <v>199</v>
      </c>
      <c r="D104" s="25">
        <f>SUM(D$3:D9)</f>
        <v>243</v>
      </c>
      <c r="E104" s="25">
        <f>SUM(E$3:E9)</f>
        <v>338</v>
      </c>
    </row>
    <row r="105" spans="1:5" ht="16.5" x14ac:dyDescent="0.3">
      <c r="A105" s="25">
        <f t="shared" si="7"/>
        <v>8</v>
      </c>
      <c r="B105" s="25">
        <f>SUM(B$3:B10)</f>
        <v>360</v>
      </c>
      <c r="C105" s="25">
        <f>SUM(C$3:C10)</f>
        <v>236</v>
      </c>
      <c r="D105" s="25">
        <f>SUM(D$3:D10)</f>
        <v>276</v>
      </c>
      <c r="E105" s="25">
        <f>SUM(E$3:E10)</f>
        <v>376</v>
      </c>
    </row>
    <row r="106" spans="1:5" ht="16.5" x14ac:dyDescent="0.3">
      <c r="A106" s="25">
        <f t="shared" si="7"/>
        <v>9</v>
      </c>
      <c r="B106" s="25">
        <f>SUM(B$3:B11)</f>
        <v>381</v>
      </c>
      <c r="C106" s="25">
        <f>SUM(C$3:C11)</f>
        <v>273</v>
      </c>
      <c r="D106" s="25">
        <f>SUM(D$3:D11)</f>
        <v>317</v>
      </c>
      <c r="E106" s="25">
        <f>SUM(E$3:E11)</f>
        <v>407</v>
      </c>
    </row>
    <row r="107" spans="1:5" ht="16.5" x14ac:dyDescent="0.3">
      <c r="A107" s="25">
        <f t="shared" si="7"/>
        <v>10</v>
      </c>
      <c r="B107" s="25">
        <f>SUM(B$3:B12)</f>
        <v>401</v>
      </c>
      <c r="C107" s="25">
        <f>SUM(C$3:C12)</f>
        <v>311</v>
      </c>
      <c r="D107" s="25">
        <f>SUM(D$3:D12)</f>
        <v>364</v>
      </c>
      <c r="E107" s="25">
        <f>SUM(E$3:E12)</f>
        <v>456</v>
      </c>
    </row>
    <row r="108" spans="1:5" ht="16.5" x14ac:dyDescent="0.3">
      <c r="A108" s="25">
        <f t="shared" si="7"/>
        <v>11</v>
      </c>
      <c r="B108" s="25">
        <f>SUM(B$3:B13)</f>
        <v>439</v>
      </c>
      <c r="C108" s="25">
        <f>SUM(C$3:C13)</f>
        <v>349</v>
      </c>
      <c r="D108" s="25">
        <f>SUM(D$3:D13)</f>
        <v>422</v>
      </c>
      <c r="E108" s="25">
        <f>SUM(E$3:E13)</f>
        <v>506</v>
      </c>
    </row>
    <row r="109" spans="1:5" ht="16.5" x14ac:dyDescent="0.3">
      <c r="A109" s="25">
        <f t="shared" si="7"/>
        <v>12</v>
      </c>
      <c r="B109" s="25">
        <f>SUM(B$3:B14)</f>
        <v>472</v>
      </c>
      <c r="C109" s="25">
        <f>SUM(C$3:C14)</f>
        <v>390</v>
      </c>
      <c r="D109" s="25">
        <f>SUM(D$3:D14)</f>
        <v>449</v>
      </c>
      <c r="E109" s="25">
        <f>SUM(E$3:E14)</f>
        <v>543</v>
      </c>
    </row>
    <row r="110" spans="1:5" ht="16.5" x14ac:dyDescent="0.3">
      <c r="A110" s="25">
        <f t="shared" si="7"/>
        <v>13</v>
      </c>
      <c r="B110" s="25">
        <f>SUM(B$3:B15)</f>
        <v>513</v>
      </c>
      <c r="C110" s="25">
        <f>SUM(C$3:C15)</f>
        <v>432</v>
      </c>
      <c r="D110" s="25">
        <f>SUM(D$3:D15)</f>
        <v>499</v>
      </c>
      <c r="E110" s="25">
        <f>SUM(E$3:E15)</f>
        <v>570</v>
      </c>
    </row>
    <row r="111" spans="1:5" ht="16.5" x14ac:dyDescent="0.3">
      <c r="A111" s="25">
        <f t="shared" si="7"/>
        <v>14</v>
      </c>
      <c r="B111" s="25">
        <f>SUM(B$3:B16)</f>
        <v>571</v>
      </c>
      <c r="C111" s="25">
        <f>SUM(C$3:C16)</f>
        <v>476</v>
      </c>
      <c r="D111" s="25">
        <f>SUM(D$3:D16)</f>
        <v>545</v>
      </c>
      <c r="E111" s="25">
        <f>SUM(E$3:E16)</f>
        <v>633</v>
      </c>
    </row>
    <row r="112" spans="1:5" ht="16.5" x14ac:dyDescent="0.3">
      <c r="A112" s="25">
        <f t="shared" si="7"/>
        <v>15</v>
      </c>
      <c r="B112" s="25">
        <f>SUM(B$3:B17)</f>
        <v>634</v>
      </c>
      <c r="C112" s="25">
        <f>SUM(C$3:C17)</f>
        <v>522</v>
      </c>
      <c r="D112" s="25">
        <f>SUM(D$3:D17)</f>
        <v>598</v>
      </c>
      <c r="E112" s="25">
        <f>SUM(E$3:E17)</f>
        <v>725</v>
      </c>
    </row>
    <row r="113" spans="1:5" ht="16.5" x14ac:dyDescent="0.3">
      <c r="A113" s="25">
        <f t="shared" si="7"/>
        <v>16</v>
      </c>
      <c r="B113" s="25">
        <f>SUM(B$3:B18)</f>
        <v>683</v>
      </c>
      <c r="C113" s="25">
        <f>SUM(C$3:C18)</f>
        <v>569</v>
      </c>
      <c r="D113" s="25">
        <f>SUM(D$3:D18)</f>
        <v>636</v>
      </c>
      <c r="E113" s="25">
        <f>SUM(E$3:E18)</f>
        <v>763</v>
      </c>
    </row>
    <row r="114" spans="1:5" ht="16.5" x14ac:dyDescent="0.3">
      <c r="A114" s="25">
        <f t="shared" si="7"/>
        <v>17</v>
      </c>
      <c r="B114" s="25">
        <f>SUM(B$3:B19)</f>
        <v>736</v>
      </c>
      <c r="C114" s="25">
        <f>SUM(C$3:C19)</f>
        <v>618</v>
      </c>
      <c r="D114" s="25">
        <f>SUM(D$3:D19)</f>
        <v>680</v>
      </c>
      <c r="E114" s="25">
        <f>SUM(E$3:E19)</f>
        <v>797</v>
      </c>
    </row>
    <row r="115" spans="1:5" ht="16.5" x14ac:dyDescent="0.3">
      <c r="A115" s="25">
        <f t="shared" si="7"/>
        <v>18</v>
      </c>
      <c r="B115" s="25">
        <f>SUM(B$3:B20)</f>
        <v>786</v>
      </c>
      <c r="C115" s="25">
        <f>SUM(C$3:C20)</f>
        <v>668</v>
      </c>
      <c r="D115" s="25">
        <f>SUM(D$3:D20)</f>
        <v>740</v>
      </c>
      <c r="E115" s="25">
        <f>SUM(E$3:E20)</f>
        <v>855</v>
      </c>
    </row>
    <row r="116" spans="1:5" ht="16.5" x14ac:dyDescent="0.3">
      <c r="A116" s="25">
        <f t="shared" si="7"/>
        <v>19</v>
      </c>
      <c r="B116" s="25">
        <f>SUM(B$3:B21)</f>
        <v>859</v>
      </c>
      <c r="C116" s="25">
        <f>SUM(C$3:C21)</f>
        <v>721</v>
      </c>
      <c r="D116" s="25">
        <f>SUM(D$3:D21)</f>
        <v>805</v>
      </c>
      <c r="E116" s="25">
        <f>SUM(E$3:E21)</f>
        <v>908</v>
      </c>
    </row>
    <row r="117" spans="1:5" ht="16.5" x14ac:dyDescent="0.3">
      <c r="A117" s="25">
        <f t="shared" si="7"/>
        <v>20</v>
      </c>
      <c r="B117" s="25">
        <f>SUM(B$3:B22)</f>
        <v>903</v>
      </c>
      <c r="C117" s="25">
        <f>SUM(C$3:C22)</f>
        <v>774</v>
      </c>
      <c r="D117" s="25">
        <f>SUM(D$3:D22)</f>
        <v>836</v>
      </c>
      <c r="E117" s="25">
        <f>SUM(E$3:E22)</f>
        <v>949</v>
      </c>
    </row>
    <row r="118" spans="1:5" ht="16.5" x14ac:dyDescent="0.3">
      <c r="A118" s="25">
        <f t="shared" si="7"/>
        <v>21</v>
      </c>
      <c r="B118" s="25">
        <f>SUM(B$3:B23)</f>
        <v>937</v>
      </c>
      <c r="C118" s="25">
        <f>SUM(C$3:C23)</f>
        <v>832</v>
      </c>
      <c r="D118" s="25">
        <f>SUM(D$3:D23)</f>
        <v>870</v>
      </c>
      <c r="E118" s="25">
        <f>SUM(E$3:E23)</f>
        <v>969</v>
      </c>
    </row>
    <row r="119" spans="1:5" ht="16.5" x14ac:dyDescent="0.3">
      <c r="A119" s="25">
        <f t="shared" si="7"/>
        <v>22</v>
      </c>
      <c r="B119" s="25">
        <f>SUM(B$3:B24)</f>
        <v>997</v>
      </c>
      <c r="C119" s="25">
        <f>SUM(C$3:C24)</f>
        <v>891</v>
      </c>
      <c r="D119" s="25">
        <f>SUM(D$3:D24)</f>
        <v>933</v>
      </c>
      <c r="E119" s="25">
        <f>SUM(E$3:E24)</f>
        <v>1029</v>
      </c>
    </row>
    <row r="120" spans="1:5" ht="16.5" x14ac:dyDescent="0.3">
      <c r="A120" s="25">
        <f t="shared" si="7"/>
        <v>23</v>
      </c>
      <c r="B120" s="25">
        <f>SUM(B$3:B25)</f>
        <v>1089</v>
      </c>
      <c r="C120" s="25">
        <f>SUM(C$3:C25)</f>
        <v>951</v>
      </c>
      <c r="D120" s="25">
        <f>SUM(D$3:D25)</f>
        <v>1006</v>
      </c>
      <c r="E120" s="25">
        <f>SUM(E$3:E25)</f>
        <v>1088</v>
      </c>
    </row>
    <row r="121" spans="1:5" ht="16.5" x14ac:dyDescent="0.3">
      <c r="A121" s="25">
        <f t="shared" si="7"/>
        <v>24</v>
      </c>
      <c r="B121" s="25">
        <f>SUM(B$3:B26)</f>
        <v>1167</v>
      </c>
      <c r="C121" s="25">
        <f>SUM(C$3:C26)</f>
        <v>1014</v>
      </c>
      <c r="D121" s="25">
        <f>SUM(D$3:D26)</f>
        <v>1055</v>
      </c>
      <c r="E121" s="25">
        <f>SUM(E$3:E26)</f>
        <v>1121</v>
      </c>
    </row>
    <row r="122" spans="1:5" ht="16.5" x14ac:dyDescent="0.3">
      <c r="A122" s="25">
        <f t="shared" si="7"/>
        <v>25</v>
      </c>
      <c r="B122" s="25">
        <f>SUM(B$3:B27)</f>
        <v>1194</v>
      </c>
      <c r="C122" s="25">
        <f>SUM(C$3:C27)</f>
        <v>1079</v>
      </c>
      <c r="D122" s="25">
        <f>SUM(D$3:D27)</f>
        <v>1093</v>
      </c>
      <c r="E122" s="25">
        <f>SUM(E$3:E27)</f>
        <v>1154</v>
      </c>
    </row>
    <row r="123" spans="1:5" ht="16.5" x14ac:dyDescent="0.3">
      <c r="A123" s="25">
        <f t="shared" si="7"/>
        <v>26</v>
      </c>
      <c r="B123" s="25">
        <f>SUM(B$3:B28)</f>
        <v>1232</v>
      </c>
      <c r="C123" s="25">
        <f>SUM(C$3:C28)</f>
        <v>1152</v>
      </c>
      <c r="D123" s="25">
        <f>SUM(D$3:D28)</f>
        <v>1171</v>
      </c>
      <c r="E123" s="25">
        <f>SUM(E$3:E28)</f>
        <v>1207</v>
      </c>
    </row>
    <row r="124" spans="1:5" ht="16.5" x14ac:dyDescent="0.3">
      <c r="A124" s="25">
        <f t="shared" si="7"/>
        <v>27</v>
      </c>
      <c r="B124" s="25">
        <f>SUM(B$3:B29)</f>
        <v>1269</v>
      </c>
      <c r="C124" s="25">
        <f>SUM(C$3:C29)</f>
        <v>1230</v>
      </c>
      <c r="D124" s="25">
        <f>SUM(D$3:D29)</f>
        <v>1263</v>
      </c>
      <c r="E124" s="25">
        <f>SUM(E$3:E29)</f>
        <v>1285</v>
      </c>
    </row>
    <row r="125" spans="1:5" ht="16.5" x14ac:dyDescent="0.3">
      <c r="A125" s="25">
        <f t="shared" si="7"/>
        <v>28</v>
      </c>
      <c r="B125" s="25">
        <f>SUM(B$3:B30)</f>
        <v>1322</v>
      </c>
      <c r="C125" s="25">
        <f>SUM(C$3:C30)</f>
        <v>1322</v>
      </c>
      <c r="D125" s="25">
        <f>SUM(D$3:D30)</f>
        <v>1322</v>
      </c>
      <c r="E125" s="25">
        <f>SUM(E$3:E30)</f>
        <v>1322</v>
      </c>
    </row>
    <row r="126" spans="1:5" ht="16.5" x14ac:dyDescent="0.3">
      <c r="A126" s="25"/>
      <c r="B126" s="25"/>
      <c r="C126" s="25"/>
      <c r="D126" s="25"/>
      <c r="E126" s="25"/>
    </row>
    <row r="127" spans="1:5" ht="16.5" x14ac:dyDescent="0.3">
      <c r="A127" s="25"/>
      <c r="B127" s="25"/>
      <c r="C127" s="25"/>
      <c r="D127" s="25"/>
      <c r="E127" s="25"/>
    </row>
    <row r="128" spans="1:5" ht="16.5" x14ac:dyDescent="0.3">
      <c r="A128" s="25"/>
      <c r="B128" s="25"/>
      <c r="C128" s="25"/>
      <c r="D128" s="25"/>
      <c r="E128" s="25"/>
    </row>
    <row r="129" spans="1:5" ht="16.5" x14ac:dyDescent="0.3">
      <c r="A129" s="25"/>
      <c r="B129" s="25"/>
      <c r="C129" s="25"/>
      <c r="D129" s="25"/>
      <c r="E129" s="25"/>
    </row>
    <row r="130" spans="1:5" ht="16.5" x14ac:dyDescent="0.3">
      <c r="A130" s="25"/>
      <c r="B130" s="25"/>
      <c r="C130" s="25"/>
      <c r="D130" s="25"/>
      <c r="E130" s="25"/>
    </row>
    <row r="131" spans="1:5" ht="16.5" x14ac:dyDescent="0.3">
      <c r="A131" s="25"/>
      <c r="B131" s="25"/>
      <c r="C131" s="25"/>
      <c r="D131" s="25"/>
      <c r="E131" s="25"/>
    </row>
    <row r="132" spans="1:5" ht="16.5" x14ac:dyDescent="0.3">
      <c r="A132" s="25"/>
      <c r="B132" s="25"/>
      <c r="C132" s="25"/>
      <c r="D132" s="25"/>
      <c r="E132" s="25"/>
    </row>
    <row r="133" spans="1:5" ht="16.5" x14ac:dyDescent="0.3">
      <c r="A133" s="25"/>
      <c r="B133" s="25"/>
      <c r="C133" s="25"/>
      <c r="D133" s="25"/>
      <c r="E133" s="25"/>
    </row>
    <row r="134" spans="1:5" ht="16.5" x14ac:dyDescent="0.3">
      <c r="A134" s="25"/>
      <c r="B134" s="25"/>
      <c r="C134" s="25"/>
      <c r="D134" s="25"/>
      <c r="E134" s="25"/>
    </row>
    <row r="135" spans="1:5" ht="16.5" x14ac:dyDescent="0.3">
      <c r="A135" s="25"/>
      <c r="B135" s="25"/>
      <c r="C135" s="25"/>
      <c r="D135" s="25"/>
      <c r="E135" s="25"/>
    </row>
    <row r="136" spans="1:5" ht="16.5" x14ac:dyDescent="0.3">
      <c r="A136" s="25"/>
      <c r="B136" s="25"/>
      <c r="C136" s="25"/>
      <c r="D136" s="25"/>
      <c r="E136" s="25"/>
    </row>
    <row r="137" spans="1:5" ht="16.5" x14ac:dyDescent="0.3">
      <c r="A137" s="25"/>
      <c r="B137" s="25"/>
      <c r="C137" s="25"/>
      <c r="D137" s="25"/>
      <c r="E137" s="25"/>
    </row>
    <row r="138" spans="1:5" ht="16.5" x14ac:dyDescent="0.3">
      <c r="A138" s="25"/>
      <c r="B138" s="25"/>
      <c r="C138" s="25"/>
      <c r="D138" s="25"/>
      <c r="E138" s="25"/>
    </row>
    <row r="139" spans="1:5" ht="16.5" x14ac:dyDescent="0.3">
      <c r="A139" s="25"/>
      <c r="B139" s="25"/>
      <c r="C139" s="25"/>
      <c r="D139" s="25"/>
      <c r="E139" s="25"/>
    </row>
    <row r="140" spans="1:5" ht="16.5" x14ac:dyDescent="0.3">
      <c r="A140" s="25"/>
      <c r="B140" s="25"/>
      <c r="C140" s="25"/>
      <c r="D140" s="25"/>
      <c r="E140" s="25"/>
    </row>
    <row r="141" spans="1:5" ht="16.5" x14ac:dyDescent="0.3">
      <c r="A141" s="25"/>
      <c r="B141" s="25"/>
      <c r="C141" s="25"/>
      <c r="D141" s="25"/>
      <c r="E141" s="25"/>
    </row>
    <row r="142" spans="1:5" ht="16.5" x14ac:dyDescent="0.3">
      <c r="A142" s="25"/>
      <c r="B142" s="25"/>
      <c r="C142" s="25"/>
      <c r="D142" s="25"/>
      <c r="E142" s="25"/>
    </row>
    <row r="143" spans="1:5" ht="16.5" x14ac:dyDescent="0.3">
      <c r="A143" s="25"/>
      <c r="B143" s="25"/>
      <c r="C143" s="25"/>
      <c r="D143" s="25"/>
      <c r="E143" s="25"/>
    </row>
    <row r="144" spans="1:5" ht="16.5" x14ac:dyDescent="0.3">
      <c r="A144" s="25"/>
      <c r="B144" s="25"/>
      <c r="C144" s="25"/>
      <c r="D144" s="25"/>
      <c r="E144" s="25"/>
    </row>
    <row r="145" spans="1:5" ht="16.5" x14ac:dyDescent="0.3">
      <c r="A145" s="25"/>
      <c r="B145" s="25"/>
      <c r="C145" s="25"/>
      <c r="D145" s="25"/>
      <c r="E145" s="25"/>
    </row>
    <row r="146" spans="1:5" ht="16.5" x14ac:dyDescent="0.3">
      <c r="A146" s="25"/>
      <c r="B146" s="25"/>
      <c r="C146" s="25"/>
      <c r="D146" s="25"/>
      <c r="E146" s="25"/>
    </row>
    <row r="147" spans="1:5" ht="16.5" x14ac:dyDescent="0.3">
      <c r="A147" s="25"/>
      <c r="B147" s="25"/>
      <c r="C147" s="25"/>
      <c r="D147" s="25"/>
      <c r="E147" s="25"/>
    </row>
    <row r="148" spans="1:5" ht="16.5" x14ac:dyDescent="0.3">
      <c r="A148" s="25"/>
      <c r="B148" s="25"/>
      <c r="C148" s="25"/>
      <c r="D148" s="25"/>
      <c r="E148" s="25"/>
    </row>
    <row r="149" spans="1:5" ht="16.5" x14ac:dyDescent="0.3">
      <c r="A149" s="25"/>
      <c r="B149" s="25"/>
      <c r="C149" s="25"/>
      <c r="D149" s="25"/>
      <c r="E149" s="25"/>
    </row>
    <row r="150" spans="1:5" ht="16.5" x14ac:dyDescent="0.3">
      <c r="A150" s="25"/>
      <c r="B150" s="25"/>
      <c r="C150" s="25"/>
      <c r="D150" s="25"/>
      <c r="E150" s="25"/>
    </row>
    <row r="151" spans="1:5" ht="16.5" x14ac:dyDescent="0.3">
      <c r="A151" s="25"/>
      <c r="B151" s="25"/>
      <c r="C151" s="25"/>
      <c r="D151" s="25"/>
      <c r="E151" s="25"/>
    </row>
    <row r="152" spans="1:5" ht="16.5" x14ac:dyDescent="0.3">
      <c r="A152" s="25"/>
      <c r="B152" s="25"/>
      <c r="C152" s="25"/>
      <c r="D152" s="25"/>
      <c r="E152" s="25"/>
    </row>
    <row r="153" spans="1:5" ht="16.5" x14ac:dyDescent="0.3">
      <c r="A153" s="25"/>
      <c r="B153" s="25"/>
      <c r="C153" s="25"/>
      <c r="D153" s="25"/>
      <c r="E153" s="25"/>
    </row>
    <row r="154" spans="1:5" ht="16.5" x14ac:dyDescent="0.3">
      <c r="A154" s="25"/>
      <c r="B154" s="25"/>
      <c r="C154" s="25"/>
      <c r="D154" s="25"/>
      <c r="E154" s="25"/>
    </row>
    <row r="155" spans="1:5" ht="16.5" x14ac:dyDescent="0.3">
      <c r="A155" s="25"/>
      <c r="B155" s="25"/>
      <c r="C155" s="25"/>
      <c r="D155" s="25"/>
      <c r="E155" s="25"/>
    </row>
    <row r="156" spans="1:5" ht="16.5" x14ac:dyDescent="0.3">
      <c r="A156" s="25"/>
      <c r="B156" s="25"/>
      <c r="C156" s="25"/>
      <c r="D156" s="25"/>
      <c r="E156" s="25"/>
    </row>
    <row r="157" spans="1:5" ht="16.5" x14ac:dyDescent="0.3">
      <c r="A157" s="25"/>
      <c r="B157" s="25"/>
      <c r="C157" s="25"/>
      <c r="D157" s="25"/>
      <c r="E157" s="25"/>
    </row>
    <row r="158" spans="1:5" ht="16.5" x14ac:dyDescent="0.3">
      <c r="A158" s="25"/>
      <c r="B158" s="25"/>
      <c r="C158" s="25"/>
      <c r="D158" s="25"/>
      <c r="E158" s="25"/>
    </row>
    <row r="159" spans="1:5" ht="16.5" x14ac:dyDescent="0.3">
      <c r="A159" s="25"/>
      <c r="B159" s="25"/>
      <c r="C159" s="25"/>
      <c r="D159" s="25"/>
      <c r="E159" s="25"/>
    </row>
    <row r="160" spans="1:5" ht="16.5" x14ac:dyDescent="0.3">
      <c r="A160" s="25"/>
      <c r="B160" s="25"/>
      <c r="C160" s="25"/>
      <c r="D160" s="25"/>
      <c r="E160" s="25"/>
    </row>
    <row r="161" spans="1:5" ht="16.5" x14ac:dyDescent="0.3">
      <c r="A161" s="25"/>
      <c r="B161" s="25"/>
      <c r="C161" s="25"/>
      <c r="D161" s="25"/>
      <c r="E161" s="25"/>
    </row>
    <row r="162" spans="1:5" ht="16.5" x14ac:dyDescent="0.3">
      <c r="A162" s="25"/>
      <c r="B162" s="25"/>
      <c r="C162" s="25"/>
      <c r="D162" s="25"/>
      <c r="E162" s="25"/>
    </row>
    <row r="163" spans="1:5" ht="16.5" x14ac:dyDescent="0.3">
      <c r="A163" s="25"/>
      <c r="B163" s="25"/>
      <c r="C163" s="25"/>
      <c r="D163" s="25"/>
      <c r="E163" s="25"/>
    </row>
    <row r="164" spans="1:5" ht="16.5" x14ac:dyDescent="0.3">
      <c r="A164" s="25"/>
      <c r="B164" s="25"/>
      <c r="C164" s="25"/>
      <c r="D164" s="25"/>
      <c r="E164" s="25"/>
    </row>
    <row r="165" spans="1:5" ht="16.5" x14ac:dyDescent="0.3">
      <c r="A165" s="25"/>
      <c r="B165" s="25"/>
      <c r="C165" s="25"/>
      <c r="D165" s="25"/>
      <c r="E165" s="25"/>
    </row>
    <row r="166" spans="1:5" ht="16.5" x14ac:dyDescent="0.3">
      <c r="A166" s="25"/>
      <c r="B166" s="25"/>
      <c r="C166" s="25"/>
      <c r="D166" s="25"/>
      <c r="E166" s="25"/>
    </row>
    <row r="167" spans="1:5" ht="16.5" x14ac:dyDescent="0.3">
      <c r="A167" s="25"/>
      <c r="B167" s="25"/>
      <c r="C167" s="25"/>
      <c r="D167" s="25"/>
      <c r="E167" s="25"/>
    </row>
    <row r="168" spans="1:5" ht="16.5" x14ac:dyDescent="0.3">
      <c r="A168" s="25"/>
      <c r="B168" s="25"/>
      <c r="C168" s="25"/>
      <c r="D168" s="25"/>
      <c r="E168" s="25"/>
    </row>
    <row r="169" spans="1:5" ht="16.5" x14ac:dyDescent="0.3">
      <c r="A169" s="25"/>
      <c r="B169" s="25"/>
      <c r="C169" s="25"/>
      <c r="D169" s="25"/>
      <c r="E169" s="25"/>
    </row>
    <row r="170" spans="1:5" ht="16.5" x14ac:dyDescent="0.3">
      <c r="A170" s="25"/>
      <c r="B170" s="25"/>
      <c r="C170" s="25"/>
      <c r="D170" s="25"/>
      <c r="E170" s="25"/>
    </row>
    <row r="171" spans="1:5" ht="16.5" x14ac:dyDescent="0.3">
      <c r="A171" s="25"/>
      <c r="B171" s="25"/>
      <c r="C171" s="25"/>
      <c r="D171" s="25"/>
      <c r="E171" s="25"/>
    </row>
    <row r="172" spans="1:5" ht="16.5" x14ac:dyDescent="0.3">
      <c r="A172" s="25"/>
      <c r="B172" s="25"/>
      <c r="C172" s="25"/>
      <c r="D172" s="25"/>
      <c r="E172" s="25"/>
    </row>
    <row r="173" spans="1:5" ht="16.5" x14ac:dyDescent="0.3">
      <c r="A173" s="25"/>
      <c r="B173" s="25"/>
      <c r="C173" s="25"/>
      <c r="D173" s="25"/>
      <c r="E173" s="25"/>
    </row>
    <row r="174" spans="1:5" ht="16.5" x14ac:dyDescent="0.3">
      <c r="A174" s="25"/>
      <c r="B174" s="25"/>
      <c r="C174" s="25"/>
      <c r="D174" s="25"/>
      <c r="E174" s="25"/>
    </row>
    <row r="175" spans="1:5" ht="16.5" x14ac:dyDescent="0.3">
      <c r="A175" s="25"/>
      <c r="B175" s="25"/>
      <c r="C175" s="25"/>
      <c r="D175" s="25"/>
      <c r="E175" s="25"/>
    </row>
    <row r="176" spans="1:5" ht="16.5" x14ac:dyDescent="0.3">
      <c r="A176" s="25"/>
      <c r="B176" s="25"/>
      <c r="C176" s="25"/>
      <c r="D176" s="25"/>
      <c r="E176" s="25"/>
    </row>
    <row r="177" spans="1:5" ht="16.5" x14ac:dyDescent="0.3">
      <c r="A177" s="25"/>
      <c r="B177" s="25"/>
      <c r="C177" s="25"/>
      <c r="D177" s="25"/>
      <c r="E177" s="25"/>
    </row>
    <row r="178" spans="1:5" ht="16.5" x14ac:dyDescent="0.3">
      <c r="A178" s="25"/>
      <c r="B178" s="25"/>
      <c r="C178" s="25"/>
      <c r="D178" s="25"/>
      <c r="E178" s="25"/>
    </row>
    <row r="179" spans="1:5" ht="16.5" x14ac:dyDescent="0.3">
      <c r="A179" s="25"/>
      <c r="B179" s="25"/>
      <c r="C179" s="25"/>
      <c r="D179" s="25"/>
      <c r="E179" s="25"/>
    </row>
    <row r="180" spans="1:5" ht="16.5" x14ac:dyDescent="0.3">
      <c r="A180" s="25"/>
      <c r="B180" s="25"/>
      <c r="C180" s="25"/>
      <c r="D180" s="25"/>
      <c r="E180" s="25"/>
    </row>
    <row r="181" spans="1:5" ht="16.5" x14ac:dyDescent="0.3">
      <c r="A181" s="25"/>
      <c r="B181" s="25"/>
      <c r="C181" s="25"/>
      <c r="D181" s="25"/>
      <c r="E181" s="25"/>
    </row>
  </sheetData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D61F-FCCC-44E1-AC01-8138BF06AE29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  <c r="AN1" s="36" t="s">
        <v>17</v>
      </c>
      <c r="AO1" s="36"/>
      <c r="AP1" s="36"/>
      <c r="AQ1" s="37">
        <v>25</v>
      </c>
      <c r="AR1" s="37"/>
      <c r="AS1" s="37">
        <v>5</v>
      </c>
      <c r="AT1" s="37"/>
      <c r="AU1" s="37"/>
      <c r="AW1" s="37"/>
      <c r="AX1" s="26"/>
    </row>
    <row r="2" spans="1:5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t="shared" ref="F2:F14" si="0">G2&amp;" - "&amp;H2</f>
        <v>21 - 28</v>
      </c>
      <c r="G2" s="90">
        <f>Y4</f>
        <v>21</v>
      </c>
      <c r="H2" s="44">
        <f t="shared" ref="H2:H14" si="1">G2+$Y$3</f>
        <v>28</v>
      </c>
      <c r="I2" s="76">
        <f t="shared" ref="I2:I14" si="2">COUNTIF($B$3:$B$86, "&lt;"&amp;H2)</f>
        <v>1</v>
      </c>
      <c r="J2" s="45">
        <f>I2</f>
        <v>1</v>
      </c>
      <c r="K2" s="46">
        <f t="shared" ref="K2:K14" si="3">J2/$J$15</f>
        <v>3.5714285714285712E-2</v>
      </c>
      <c r="L2" s="47">
        <f t="shared" ref="L2:L14" si="4">I2/$J$15</f>
        <v>3.5714285714285712E-2</v>
      </c>
      <c r="N2" s="89" t="s">
        <v>11</v>
      </c>
      <c r="O2" s="88">
        <f>AVERAGE($B$3:$B$86)</f>
        <v>48.642857142857146</v>
      </c>
      <c r="P2" s="88">
        <f>AVERAGE($B$3:$B$86)</f>
        <v>48.642857142857146</v>
      </c>
      <c r="Q2" s="88">
        <f>AVERAGE($B$3:$B$86)</f>
        <v>48.642857142857146</v>
      </c>
      <c r="R2" s="88">
        <f>AVERAGE($D$3:$D$86)</f>
        <v>48.642857142857146</v>
      </c>
      <c r="V2" s="34" t="s">
        <v>43</v>
      </c>
      <c r="Y2" s="34">
        <f>ROUND(O6/10,0)</f>
        <v>7</v>
      </c>
      <c r="AN2" s="37"/>
      <c r="AO2" s="37" t="s">
        <v>48</v>
      </c>
      <c r="AP2" s="37" t="s">
        <v>49</v>
      </c>
      <c r="AQ2" s="26" t="s">
        <v>19</v>
      </c>
      <c r="AR2" s="26" t="s">
        <v>59</v>
      </c>
      <c r="AS2" s="41" t="s">
        <v>57</v>
      </c>
      <c r="AT2" s="26" t="s">
        <v>51</v>
      </c>
      <c r="AU2" s="39" t="s">
        <v>52</v>
      </c>
      <c r="AV2" s="40" t="s">
        <v>18</v>
      </c>
      <c r="AW2" s="34" t="s">
        <v>54</v>
      </c>
    </row>
    <row r="3" spans="1:55" ht="17.25" thickBot="1" x14ac:dyDescent="0.35">
      <c r="A3" s="6">
        <v>1</v>
      </c>
      <c r="B3" s="48">
        <v>63</v>
      </c>
      <c r="C3" s="49">
        <v>21</v>
      </c>
      <c r="D3" s="50">
        <v>32</v>
      </c>
      <c r="E3" s="81">
        <v>34</v>
      </c>
      <c r="F3" s="52" t="str">
        <f t="shared" si="0"/>
        <v>28 - 35</v>
      </c>
      <c r="G3" s="53">
        <f t="shared" ref="G3:G14" si="5">H2</f>
        <v>28</v>
      </c>
      <c r="H3" s="54">
        <f t="shared" si="1"/>
        <v>35</v>
      </c>
      <c r="I3" s="76">
        <f t="shared" si="2"/>
        <v>4</v>
      </c>
      <c r="J3" s="83">
        <f t="shared" ref="J3:J14" si="6">I3-I2</f>
        <v>3</v>
      </c>
      <c r="K3" s="69">
        <f t="shared" si="3"/>
        <v>0.10714285714285714</v>
      </c>
      <c r="L3" s="56">
        <f t="shared" si="4"/>
        <v>0.14285714285714285</v>
      </c>
      <c r="N3" s="71" t="s">
        <v>40</v>
      </c>
      <c r="O3" s="74">
        <f>MEDIAN(B$3:B$86)</f>
        <v>44.5</v>
      </c>
      <c r="P3" s="74">
        <f>MEDIAN(C$3:C$86)</f>
        <v>44.5</v>
      </c>
      <c r="Q3" s="74">
        <f>MEDIAN(D$3:D$86)</f>
        <v>44.5</v>
      </c>
      <c r="R3" s="74">
        <f>MEDIAN(E$3:E$86)</f>
        <v>44.5</v>
      </c>
      <c r="V3" s="34" t="s">
        <v>44</v>
      </c>
      <c r="Y3" s="34">
        <f>ROUND(Y2,-LEN(Y2)+1)</f>
        <v>7</v>
      </c>
      <c r="AN3" s="37">
        <v>1</v>
      </c>
      <c r="AO3" s="37">
        <f t="shared" ref="AO3:AO30" ca="1" si="7">ABS(_xlfn.NORM.INV(RAND(),$AQ$1,$AS$1))</f>
        <v>22.987029668263137</v>
      </c>
      <c r="AP3" s="37">
        <f ca="1">SMALL($AO$3:$AO$30,ROWS(AO$3:AO3))</f>
        <v>14.982895298817866</v>
      </c>
      <c r="AQ3" s="57">
        <f t="shared" ref="AQ3:AQ30" ca="1" si="8">AR3+RAND()</f>
        <v>1.6971341637361284</v>
      </c>
      <c r="AR3" s="57">
        <v>1</v>
      </c>
      <c r="AS3" s="26">
        <f t="shared" ref="AS3:AS30" ca="1" si="9">ROUNDUP(AP3*AQ3,0)</f>
        <v>26</v>
      </c>
      <c r="AT3" s="26">
        <f t="shared" ref="AT3:AT30" ca="1" si="10">RAND()</f>
        <v>0.90848273069573882</v>
      </c>
      <c r="AU3" s="26">
        <f ca="1">INDEX($AS$3:$AS$30,MATCH(SMALL($AT$3:$AT$30,ROWS(AT$3:AT3)),$AT$3:$AT$30,0))</f>
        <v>41</v>
      </c>
      <c r="AV3" s="26">
        <f ca="1">SMALL($AS$3:$AS$30,ROWS(AV$3:AV3))</f>
        <v>24</v>
      </c>
      <c r="AW3" s="34">
        <f ca="1">VLOOKUP(SMALL($BB$3:$BB$16,AX3),$BB$3:$BC$30,2,0)</f>
        <v>35</v>
      </c>
      <c r="AX3" s="34">
        <v>1</v>
      </c>
      <c r="BA3" s="34">
        <v>1</v>
      </c>
      <c r="BB3" s="34">
        <f t="shared" ref="BB3:BB30" ca="1" si="11">RAND()</f>
        <v>0.25905962391554316</v>
      </c>
      <c r="BC3" s="34">
        <f t="shared" ref="BC3:BC30" ca="1" si="12">AV3</f>
        <v>24</v>
      </c>
    </row>
    <row r="4" spans="1:55" ht="17.25" thickBot="1" x14ac:dyDescent="0.35">
      <c r="A4" s="6">
        <v>2</v>
      </c>
      <c r="B4" s="48">
        <v>36</v>
      </c>
      <c r="C4" s="49">
        <v>28</v>
      </c>
      <c r="D4" s="50">
        <v>40</v>
      </c>
      <c r="E4" s="81">
        <v>82</v>
      </c>
      <c r="F4" s="52" t="str">
        <f t="shared" si="0"/>
        <v>35 - 42</v>
      </c>
      <c r="G4" s="53">
        <f t="shared" si="5"/>
        <v>35</v>
      </c>
      <c r="H4" s="54">
        <f t="shared" si="1"/>
        <v>42</v>
      </c>
      <c r="I4" s="76">
        <f t="shared" si="2"/>
        <v>11</v>
      </c>
      <c r="J4" s="83">
        <f t="shared" si="6"/>
        <v>7</v>
      </c>
      <c r="K4" s="69">
        <f t="shared" si="3"/>
        <v>0.25</v>
      </c>
      <c r="L4" s="56">
        <f t="shared" si="4"/>
        <v>0.39285714285714285</v>
      </c>
      <c r="N4" s="87" t="s">
        <v>12</v>
      </c>
      <c r="O4" s="86">
        <f>MAX(B$3:B$86)</f>
        <v>88</v>
      </c>
      <c r="P4" s="86">
        <f>MAX(C$3:C$86)</f>
        <v>88</v>
      </c>
      <c r="Q4" s="86">
        <f>MAX(D$3:D$86)</f>
        <v>88</v>
      </c>
      <c r="R4" s="86">
        <f>MAX(E$3:E$86)</f>
        <v>88</v>
      </c>
      <c r="V4" s="34" t="s">
        <v>45</v>
      </c>
      <c r="Y4" s="34">
        <f>Y3*INT(O5/Y3)</f>
        <v>21</v>
      </c>
      <c r="AN4" s="37">
        <v>2</v>
      </c>
      <c r="AO4" s="37">
        <f t="shared" ca="1" si="7"/>
        <v>28.460776076716726</v>
      </c>
      <c r="AP4" s="37">
        <f ca="1">SMALL($AO$3:$AO$30,ROWS(AO$3:AO4))</f>
        <v>18.697197465917924</v>
      </c>
      <c r="AQ4" s="57">
        <f t="shared" ca="1" si="8"/>
        <v>1.989739672892346</v>
      </c>
      <c r="AR4" s="57">
        <v>1.5</v>
      </c>
      <c r="AS4" s="26">
        <f t="shared" ca="1" si="9"/>
        <v>38</v>
      </c>
      <c r="AT4" s="26">
        <f t="shared" ca="1" si="10"/>
        <v>0.86887487357447324</v>
      </c>
      <c r="AU4" s="26">
        <f ca="1">INDEX($AS$3:$AS$30,MATCH(SMALL($AT$3:$AT$30,ROWS(AT$3:AT4)),$AT$3:$AT$30,0))</f>
        <v>59</v>
      </c>
      <c r="AV4" s="26">
        <f ca="1">SMALL($AS$3:$AS$30,ROWS(AV$3:AV4))</f>
        <v>24</v>
      </c>
      <c r="AW4" s="34">
        <f ca="1">VLOOKUP(SMALL($BB$17:$BB$30,AX4),$BB$17:$BC$30,2,0)</f>
        <v>71</v>
      </c>
      <c r="AX4" s="34">
        <v>1</v>
      </c>
      <c r="BA4" s="34">
        <v>2</v>
      </c>
      <c r="BB4" s="34">
        <f t="shared" ca="1" si="11"/>
        <v>0.58893001568947101</v>
      </c>
      <c r="BC4" s="34">
        <f t="shared" ca="1" si="12"/>
        <v>24</v>
      </c>
    </row>
    <row r="5" spans="1:55" ht="17.25" thickBot="1" x14ac:dyDescent="0.35">
      <c r="A5" s="6">
        <v>3</v>
      </c>
      <c r="B5" s="48">
        <v>54</v>
      </c>
      <c r="C5" s="49">
        <v>32</v>
      </c>
      <c r="D5" s="50">
        <v>44</v>
      </c>
      <c r="E5" s="81">
        <v>88</v>
      </c>
      <c r="F5" s="52" t="str">
        <f t="shared" si="0"/>
        <v>42 - 49</v>
      </c>
      <c r="G5" s="53">
        <f t="shared" si="5"/>
        <v>42</v>
      </c>
      <c r="H5" s="54">
        <f t="shared" si="1"/>
        <v>49</v>
      </c>
      <c r="I5" s="76">
        <f t="shared" si="2"/>
        <v>17</v>
      </c>
      <c r="J5" s="83">
        <f t="shared" si="6"/>
        <v>6</v>
      </c>
      <c r="K5" s="69">
        <f t="shared" si="3"/>
        <v>0.21428571428571427</v>
      </c>
      <c r="L5" s="56">
        <f t="shared" si="4"/>
        <v>0.6071428571428571</v>
      </c>
      <c r="N5" s="87" t="s">
        <v>13</v>
      </c>
      <c r="O5" s="86">
        <f>MIN(B$3:B$84)</f>
        <v>21</v>
      </c>
      <c r="P5" s="86">
        <f>MIN(C$3:C$84)</f>
        <v>21</v>
      </c>
      <c r="Q5" s="86">
        <f>MIN(D$3:D$84)</f>
        <v>21</v>
      </c>
      <c r="R5" s="86">
        <f>MIN(E$3:E$84)</f>
        <v>21</v>
      </c>
      <c r="V5" s="34" t="s">
        <v>42</v>
      </c>
      <c r="Y5" s="34">
        <f>ROUNDUP(O4/Y3,0)</f>
        <v>13</v>
      </c>
      <c r="AN5" s="37">
        <v>3</v>
      </c>
      <c r="AO5" s="37">
        <f t="shared" ca="1" si="7"/>
        <v>29.380605434084057</v>
      </c>
      <c r="AP5" s="37">
        <f ca="1">SMALL($AO$3:$AO$30,ROWS(AO$3:AO5))</f>
        <v>19.52691407876652</v>
      </c>
      <c r="AQ5" s="57">
        <f t="shared" ca="1" si="8"/>
        <v>2.0144837707937109</v>
      </c>
      <c r="AR5" s="57">
        <v>2</v>
      </c>
      <c r="AS5" s="26">
        <f t="shared" ca="1" si="9"/>
        <v>40</v>
      </c>
      <c r="AT5" s="26">
        <f t="shared" ca="1" si="10"/>
        <v>7.2460070335799154E-2</v>
      </c>
      <c r="AU5" s="26">
        <f ca="1">INDEX($AS$3:$AS$30,MATCH(SMALL($AT$3:$AT$30,ROWS(AT$3:AT5)),$AT$3:$AT$30,0))</f>
        <v>40</v>
      </c>
      <c r="AV5" s="26">
        <f ca="1">SMALL($AS$3:$AS$30,ROWS(AV$3:AV5))</f>
        <v>24</v>
      </c>
      <c r="AW5" s="34">
        <f ca="1">VLOOKUP(SMALL($BB$17:$BB$30,AX5),$BB$17:$BC$30,2,0)</f>
        <v>41</v>
      </c>
      <c r="AX5" s="34">
        <v>2</v>
      </c>
      <c r="BA5" s="34">
        <v>3</v>
      </c>
      <c r="BB5" s="34">
        <f t="shared" ca="1" si="11"/>
        <v>0.36856044910494445</v>
      </c>
      <c r="BC5" s="34">
        <f t="shared" ca="1" si="12"/>
        <v>24</v>
      </c>
    </row>
    <row r="6" spans="1:55" ht="17.25" thickBot="1" x14ac:dyDescent="0.35">
      <c r="A6" s="6">
        <v>4</v>
      </c>
      <c r="B6" s="48">
        <v>50</v>
      </c>
      <c r="C6" s="49">
        <v>34</v>
      </c>
      <c r="D6" s="50">
        <v>21</v>
      </c>
      <c r="E6" s="81">
        <v>21</v>
      </c>
      <c r="F6" s="52" t="str">
        <f t="shared" si="0"/>
        <v>49 - 56</v>
      </c>
      <c r="G6" s="53">
        <f t="shared" si="5"/>
        <v>49</v>
      </c>
      <c r="H6" s="54">
        <f t="shared" si="1"/>
        <v>56</v>
      </c>
      <c r="I6" s="76">
        <f t="shared" si="2"/>
        <v>21</v>
      </c>
      <c r="J6" s="83">
        <f t="shared" si="6"/>
        <v>4</v>
      </c>
      <c r="K6" s="69">
        <f t="shared" si="3"/>
        <v>0.14285714285714285</v>
      </c>
      <c r="L6" s="56">
        <f t="shared" si="4"/>
        <v>0.75</v>
      </c>
      <c r="N6" s="87" t="s">
        <v>4</v>
      </c>
      <c r="O6" s="86">
        <f>O4-O5</f>
        <v>67</v>
      </c>
      <c r="P6" s="86">
        <f>P4-P5</f>
        <v>67</v>
      </c>
      <c r="Q6" s="86">
        <f>Q4-Q5</f>
        <v>67</v>
      </c>
      <c r="R6" s="86">
        <f>R4-R5</f>
        <v>67</v>
      </c>
      <c r="V6" s="34" t="s">
        <v>46</v>
      </c>
      <c r="Y6" s="34">
        <f>Y5*Y3</f>
        <v>91</v>
      </c>
      <c r="AN6" s="37">
        <v>4</v>
      </c>
      <c r="AO6" s="37">
        <f t="shared" ca="1" si="7"/>
        <v>26.058246632730619</v>
      </c>
      <c r="AP6" s="37">
        <f ca="1">SMALL($AO$3:$AO$30,ROWS(AO$3:AO6))</f>
        <v>19.771110636834614</v>
      </c>
      <c r="AQ6" s="57">
        <f t="shared" ca="1" si="8"/>
        <v>1.175317594939536</v>
      </c>
      <c r="AR6" s="57">
        <v>1</v>
      </c>
      <c r="AS6" s="26">
        <f t="shared" ca="1" si="9"/>
        <v>24</v>
      </c>
      <c r="AT6" s="26">
        <f t="shared" ca="1" si="10"/>
        <v>0.77914657451453251</v>
      </c>
      <c r="AU6" s="26">
        <f ca="1">INDEX($AS$3:$AS$30,MATCH(SMALL($AT$3:$AT$30,ROWS(AT$3:AT6)),$AT$3:$AT$30,0))</f>
        <v>62</v>
      </c>
      <c r="AV6" s="26">
        <f ca="1">SMALL($AS$3:$AS$30,ROWS(AV$3:AV6))</f>
        <v>26</v>
      </c>
      <c r="AW6" s="34">
        <f ca="1">VLOOKUP(SMALL($BB$3:$BB$16,AX6),$BB$3:$BC$30,2,0)</f>
        <v>40</v>
      </c>
      <c r="AX6" s="34">
        <v>2</v>
      </c>
      <c r="BA6" s="34">
        <v>4</v>
      </c>
      <c r="BB6" s="34">
        <f t="shared" ca="1" si="11"/>
        <v>0.7018588408706663</v>
      </c>
      <c r="BC6" s="34">
        <f t="shared" ca="1" si="12"/>
        <v>26</v>
      </c>
    </row>
    <row r="7" spans="1:55" ht="17.25" thickBot="1" x14ac:dyDescent="0.35">
      <c r="A7" s="6">
        <v>5</v>
      </c>
      <c r="B7" s="48">
        <v>40</v>
      </c>
      <c r="C7" s="49">
        <v>36</v>
      </c>
      <c r="D7" s="50">
        <v>34</v>
      </c>
      <c r="E7" s="81">
        <v>28</v>
      </c>
      <c r="F7" s="52" t="str">
        <f t="shared" si="0"/>
        <v>56 - 63</v>
      </c>
      <c r="G7" s="53">
        <f t="shared" si="5"/>
        <v>56</v>
      </c>
      <c r="H7" s="54">
        <f t="shared" si="1"/>
        <v>63</v>
      </c>
      <c r="I7" s="76">
        <f t="shared" si="2"/>
        <v>23</v>
      </c>
      <c r="J7" s="83">
        <f t="shared" si="6"/>
        <v>2</v>
      </c>
      <c r="K7" s="69">
        <f t="shared" si="3"/>
        <v>7.1428571428571425E-2</v>
      </c>
      <c r="L7" s="56">
        <f t="shared" si="4"/>
        <v>0.8214285714285714</v>
      </c>
      <c r="N7" s="87" t="s">
        <v>14</v>
      </c>
      <c r="O7" s="86">
        <f>_xlfn.STDEV.S(B$3:B$86)</f>
        <v>15.568758569206576</v>
      </c>
      <c r="P7" s="86">
        <f>_xlfn.STDEV.S(C$3:C$86)</f>
        <v>15.568758569206576</v>
      </c>
      <c r="Q7" s="86">
        <f>_xlfn.STDEV.S(D$3:D$86)</f>
        <v>15.568758569206576</v>
      </c>
      <c r="R7" s="86">
        <f>_xlfn.STDEV.S(E$3:E$86)</f>
        <v>15.568758569206576</v>
      </c>
      <c r="V7" s="34" t="s">
        <v>47</v>
      </c>
      <c r="Y7" s="34">
        <v>4</v>
      </c>
      <c r="AN7" s="37">
        <v>5</v>
      </c>
      <c r="AO7" s="37">
        <f t="shared" ca="1" si="7"/>
        <v>19.771110636834614</v>
      </c>
      <c r="AP7" s="37">
        <f ca="1">SMALL($AO$3:$AO$30,ROWS(AO$3:AO7))</f>
        <v>20.790600161609408</v>
      </c>
      <c r="AQ7" s="57">
        <f t="shared" ca="1" si="8"/>
        <v>1.1212300821524239</v>
      </c>
      <c r="AR7" s="57">
        <f t="shared" ref="AR7:AR30" si="13">AR3</f>
        <v>1</v>
      </c>
      <c r="AS7" s="26">
        <f t="shared" ca="1" si="9"/>
        <v>24</v>
      </c>
      <c r="AT7" s="26">
        <f t="shared" ca="1" si="10"/>
        <v>0.55515519430239935</v>
      </c>
      <c r="AU7" s="26">
        <f ca="1">INDEX($AS$3:$AS$30,MATCH(SMALL($AT$3:$AT$30,ROWS(AT$3:AT7)),$AT$3:$AT$30,0))</f>
        <v>36</v>
      </c>
      <c r="AV7" s="26">
        <f ca="1">SMALL($AS$3:$AS$30,ROWS(AV$3:AV7))</f>
        <v>31</v>
      </c>
      <c r="AW7" s="34">
        <f ca="1">VLOOKUP(SMALL($BB$3:$BB$16,AX7),$BB$3:$BC$30,2,0)</f>
        <v>37</v>
      </c>
      <c r="AX7" s="34">
        <f t="shared" ref="AX7:AX30" si="14">2+AX3</f>
        <v>3</v>
      </c>
      <c r="BA7" s="34">
        <v>5</v>
      </c>
      <c r="BB7" s="34">
        <f t="shared" ca="1" si="11"/>
        <v>0.40347500514705559</v>
      </c>
      <c r="BC7" s="34">
        <f t="shared" ca="1" si="12"/>
        <v>31</v>
      </c>
    </row>
    <row r="8" spans="1:55" ht="17.25" thickBot="1" x14ac:dyDescent="0.35">
      <c r="A8" s="6">
        <v>6</v>
      </c>
      <c r="B8" s="48">
        <v>44</v>
      </c>
      <c r="C8" s="49">
        <v>37</v>
      </c>
      <c r="D8" s="50">
        <v>37</v>
      </c>
      <c r="E8" s="81">
        <v>54</v>
      </c>
      <c r="F8" s="52" t="str">
        <f t="shared" si="0"/>
        <v>63 - 70</v>
      </c>
      <c r="G8" s="53">
        <f t="shared" si="5"/>
        <v>63</v>
      </c>
      <c r="H8" s="54">
        <f t="shared" si="1"/>
        <v>70</v>
      </c>
      <c r="I8" s="76">
        <f t="shared" si="2"/>
        <v>24</v>
      </c>
      <c r="J8" s="83">
        <f t="shared" si="6"/>
        <v>1</v>
      </c>
      <c r="K8" s="69">
        <f t="shared" si="3"/>
        <v>3.5714285714285712E-2</v>
      </c>
      <c r="L8" s="56">
        <f t="shared" si="4"/>
        <v>0.8571428571428571</v>
      </c>
      <c r="N8" s="87" t="s">
        <v>15</v>
      </c>
      <c r="O8" s="86">
        <f>O7/O2</f>
        <v>0.32006258438897511</v>
      </c>
      <c r="P8" s="86">
        <f>P7/P2</f>
        <v>0.32006258438897511</v>
      </c>
      <c r="Q8" s="86">
        <f>Q7/Q2</f>
        <v>0.32006258438897511</v>
      </c>
      <c r="R8" s="86">
        <f>R7/R2</f>
        <v>0.32006258438897511</v>
      </c>
      <c r="AN8" s="37">
        <v>6</v>
      </c>
      <c r="AO8" s="37">
        <f t="shared" ca="1" si="7"/>
        <v>23.268176955782423</v>
      </c>
      <c r="AP8" s="37">
        <f ca="1">SMALL($AO$3:$AO$30,ROWS(AO$3:AO8))</f>
        <v>20.850253589109386</v>
      </c>
      <c r="AQ8" s="57">
        <f t="shared" ca="1" si="8"/>
        <v>1.6293407268673414</v>
      </c>
      <c r="AR8" s="57">
        <f t="shared" si="13"/>
        <v>1.5</v>
      </c>
      <c r="AS8" s="26">
        <f t="shared" ca="1" si="9"/>
        <v>34</v>
      </c>
      <c r="AT8" s="26">
        <f t="shared" ca="1" si="10"/>
        <v>0.47563926415822244</v>
      </c>
      <c r="AU8" s="26">
        <f ca="1">INDEX($AS$3:$AS$30,MATCH(SMALL($AT$3:$AT$30,ROWS(AT$3:AT8)),$AT$3:$AT$30,0))</f>
        <v>41</v>
      </c>
      <c r="AV8" s="26">
        <f ca="1">SMALL($AS$3:$AS$30,ROWS(AV$3:AV8))</f>
        <v>31</v>
      </c>
      <c r="AW8" s="34">
        <f ca="1">VLOOKUP(SMALL($BB$17:$BB$30,AX8),$BB$17:$BC$30,2,0)</f>
        <v>59</v>
      </c>
      <c r="AX8" s="34">
        <f t="shared" si="14"/>
        <v>3</v>
      </c>
      <c r="BA8" s="34">
        <v>6</v>
      </c>
      <c r="BB8" s="34">
        <f t="shared" ca="1" si="11"/>
        <v>0.30127816762769166</v>
      </c>
      <c r="BC8" s="34">
        <f t="shared" ca="1" si="12"/>
        <v>31</v>
      </c>
    </row>
    <row r="9" spans="1:55" ht="17.25" thickBot="1" x14ac:dyDescent="0.35">
      <c r="A9" s="6">
        <v>7</v>
      </c>
      <c r="B9" s="48">
        <v>58</v>
      </c>
      <c r="C9" s="49">
        <v>39</v>
      </c>
      <c r="D9" s="50">
        <v>55</v>
      </c>
      <c r="E9" s="81">
        <v>46</v>
      </c>
      <c r="F9" s="52" t="str">
        <f t="shared" si="0"/>
        <v>70 - 77</v>
      </c>
      <c r="G9" s="53">
        <f t="shared" si="5"/>
        <v>70</v>
      </c>
      <c r="H9" s="54">
        <f t="shared" si="1"/>
        <v>77</v>
      </c>
      <c r="I9" s="76">
        <f t="shared" si="2"/>
        <v>26</v>
      </c>
      <c r="J9" s="83">
        <f t="shared" si="6"/>
        <v>2</v>
      </c>
      <c r="K9" s="69">
        <f t="shared" si="3"/>
        <v>7.1428571428571425E-2</v>
      </c>
      <c r="L9" s="56">
        <f t="shared" si="4"/>
        <v>0.9285714285714286</v>
      </c>
      <c r="N9" s="71" t="s">
        <v>41</v>
      </c>
      <c r="O9" s="72">
        <f>O2/O3</f>
        <v>1.0930979133226324</v>
      </c>
      <c r="P9" s="72">
        <f>P2/P3</f>
        <v>1.0930979133226324</v>
      </c>
      <c r="Q9" s="72">
        <f>Q2/Q3</f>
        <v>1.0930979133226324</v>
      </c>
      <c r="R9" s="72">
        <f>R2/R3</f>
        <v>1.0930979133226324</v>
      </c>
      <c r="AN9" s="37">
        <v>8</v>
      </c>
      <c r="AO9" s="37">
        <f t="shared" ca="1" si="7"/>
        <v>25.865841948847201</v>
      </c>
      <c r="AP9" s="37">
        <f ca="1">SMALL($AO$3:$AO$30,ROWS(AO$3:AO9))</f>
        <v>21.746935465237858</v>
      </c>
      <c r="AQ9" s="57">
        <f t="shared" ca="1" si="8"/>
        <v>2.3186922001890928</v>
      </c>
      <c r="AR9" s="57">
        <f t="shared" si="13"/>
        <v>2</v>
      </c>
      <c r="AS9" s="26">
        <f t="shared" ca="1" si="9"/>
        <v>51</v>
      </c>
      <c r="AT9" s="26">
        <f t="shared" ca="1" si="10"/>
        <v>0.25045575029023637</v>
      </c>
      <c r="AU9" s="26">
        <f ca="1">INDEX($AS$3:$AS$30,MATCH(SMALL($AT$3:$AT$30,ROWS(AT$3:AT9)),$AT$3:$AT$30,0))</f>
        <v>51</v>
      </c>
      <c r="AV9" s="26">
        <f ca="1">SMALL($AS$3:$AS$30,ROWS(AV$3:AV9))</f>
        <v>33</v>
      </c>
      <c r="AW9" s="34">
        <f ca="1">VLOOKUP(SMALL($BB$17:$BB$30,AX9),$BB$17:$BC$30,2,0)</f>
        <v>51</v>
      </c>
      <c r="AX9" s="34">
        <f t="shared" si="14"/>
        <v>4</v>
      </c>
      <c r="BA9" s="34">
        <v>7</v>
      </c>
      <c r="BB9" s="34">
        <f t="shared" ca="1" si="11"/>
        <v>0.53179812434489726</v>
      </c>
      <c r="BC9" s="34">
        <f t="shared" ca="1" si="12"/>
        <v>33</v>
      </c>
    </row>
    <row r="10" spans="1:55" ht="17.25" thickBot="1" x14ac:dyDescent="0.35">
      <c r="A10" s="6">
        <v>8</v>
      </c>
      <c r="B10" s="48">
        <v>21</v>
      </c>
      <c r="C10" s="49">
        <v>40</v>
      </c>
      <c r="D10" s="50">
        <v>36</v>
      </c>
      <c r="E10" s="81">
        <v>43</v>
      </c>
      <c r="F10" s="52" t="str">
        <f t="shared" si="0"/>
        <v>77 - 84</v>
      </c>
      <c r="G10" s="53">
        <f t="shared" si="5"/>
        <v>77</v>
      </c>
      <c r="H10" s="54">
        <f t="shared" si="1"/>
        <v>84</v>
      </c>
      <c r="I10" s="76">
        <f t="shared" si="2"/>
        <v>27</v>
      </c>
      <c r="J10" s="83">
        <f t="shared" si="6"/>
        <v>1</v>
      </c>
      <c r="K10" s="69">
        <f t="shared" si="3"/>
        <v>3.5714285714285712E-2</v>
      </c>
      <c r="L10" s="56">
        <f t="shared" si="4"/>
        <v>0.9642857142857143</v>
      </c>
      <c r="N10" s="85" t="s">
        <v>39</v>
      </c>
      <c r="O10" s="84">
        <f>O6/O2</f>
        <v>1.3773861967694565</v>
      </c>
      <c r="P10" s="84">
        <f>P6/P2</f>
        <v>1.3773861967694565</v>
      </c>
      <c r="Q10" s="84">
        <f>Q6/Q2</f>
        <v>1.3773861967694565</v>
      </c>
      <c r="R10" s="84">
        <f>R6/R2</f>
        <v>1.3773861967694565</v>
      </c>
      <c r="AN10" s="37">
        <v>7</v>
      </c>
      <c r="AO10" s="37">
        <f t="shared" ca="1" si="7"/>
        <v>24.919437087921494</v>
      </c>
      <c r="AP10" s="37">
        <f ca="1">SMALL($AO$3:$AO$30,ROWS(AO$3:AO10))</f>
        <v>22.016752532025702</v>
      </c>
      <c r="AQ10" s="57">
        <f t="shared" ca="1" si="8"/>
        <v>1.0806800372744747</v>
      </c>
      <c r="AR10" s="57">
        <f t="shared" si="13"/>
        <v>1</v>
      </c>
      <c r="AS10" s="26">
        <f t="shared" ca="1" si="9"/>
        <v>24</v>
      </c>
      <c r="AT10" s="26">
        <f t="shared" ca="1" si="10"/>
        <v>0.54307084914259529</v>
      </c>
      <c r="AU10" s="26">
        <f ca="1">INDEX($AS$3:$AS$30,MATCH(SMALL($AT$3:$AT$30,ROWS(AT$3:AT10)),$AT$3:$AT$30,0))</f>
        <v>35</v>
      </c>
      <c r="AV10" s="26">
        <f ca="1">SMALL($AS$3:$AS$30,ROWS(AV$3:AV10))</f>
        <v>34</v>
      </c>
      <c r="AW10" s="34">
        <f ca="1">VLOOKUP(SMALL($BB$3:$BB$16,AX10),$BB$3:$BC$30,2,0)</f>
        <v>34</v>
      </c>
      <c r="AX10" s="34">
        <f t="shared" si="14"/>
        <v>4</v>
      </c>
      <c r="BA10" s="34">
        <v>8</v>
      </c>
      <c r="BB10" s="34">
        <f t="shared" ca="1" si="11"/>
        <v>0.1204023699476402</v>
      </c>
      <c r="BC10" s="34">
        <f t="shared" ca="1" si="12"/>
        <v>34</v>
      </c>
    </row>
    <row r="11" spans="1:55" ht="17.25" thickBot="1" x14ac:dyDescent="0.35">
      <c r="A11" s="6">
        <v>9</v>
      </c>
      <c r="B11" s="48">
        <v>46</v>
      </c>
      <c r="C11" s="49">
        <v>40</v>
      </c>
      <c r="D11" s="50">
        <v>40</v>
      </c>
      <c r="E11" s="81">
        <v>36</v>
      </c>
      <c r="F11" s="52" t="str">
        <f t="shared" si="0"/>
        <v>84 - 91</v>
      </c>
      <c r="G11" s="53">
        <f t="shared" si="5"/>
        <v>84</v>
      </c>
      <c r="H11" s="54">
        <f t="shared" si="1"/>
        <v>91</v>
      </c>
      <c r="I11" s="76">
        <f t="shared" si="2"/>
        <v>28</v>
      </c>
      <c r="J11" s="83">
        <f t="shared" si="6"/>
        <v>1</v>
      </c>
      <c r="K11" s="69">
        <f t="shared" si="3"/>
        <v>3.5714285714285712E-2</v>
      </c>
      <c r="L11" s="56">
        <f t="shared" si="4"/>
        <v>1</v>
      </c>
      <c r="AN11" s="37">
        <v>12</v>
      </c>
      <c r="AO11" s="37">
        <f t="shared" ca="1" si="7"/>
        <v>28.059946050346436</v>
      </c>
      <c r="AP11" s="37">
        <f ca="1">SMALL($AO$3:$AO$30,ROWS(AO$3:AO11))</f>
        <v>22.600248793516666</v>
      </c>
      <c r="AQ11" s="57">
        <f t="shared" ca="1" si="8"/>
        <v>1.7905739458860217</v>
      </c>
      <c r="AR11" s="57">
        <f t="shared" si="13"/>
        <v>1</v>
      </c>
      <c r="AS11" s="26">
        <f t="shared" ca="1" si="9"/>
        <v>41</v>
      </c>
      <c r="AT11" s="26">
        <f t="shared" ca="1" si="10"/>
        <v>0.17506452609349421</v>
      </c>
      <c r="AU11" s="26">
        <f ca="1">INDEX($AS$3:$AS$30,MATCH(SMALL($AT$3:$AT$30,ROWS(AT$3:AT11)),$AT$3:$AT$30,0))</f>
        <v>66</v>
      </c>
      <c r="AV11" s="26">
        <f ca="1">SMALL($AS$3:$AS$30,ROWS(AV$3:AV11))</f>
        <v>35</v>
      </c>
      <c r="AW11" s="34">
        <f ca="1">VLOOKUP(SMALL($BB$3:$BB$16,AX11),$BB$3:$BC$30,2,0)</f>
        <v>36</v>
      </c>
      <c r="AX11" s="34">
        <f t="shared" si="14"/>
        <v>5</v>
      </c>
      <c r="BA11" s="34">
        <v>9</v>
      </c>
      <c r="BB11" s="34">
        <f t="shared" ca="1" si="11"/>
        <v>5.0621097307715912E-3</v>
      </c>
      <c r="BC11" s="34">
        <f t="shared" ca="1" si="12"/>
        <v>35</v>
      </c>
    </row>
    <row r="12" spans="1:55" ht="17.25" thickBot="1" x14ac:dyDescent="0.35">
      <c r="A12" s="6">
        <v>10</v>
      </c>
      <c r="B12" s="48">
        <v>39</v>
      </c>
      <c r="C12" s="49">
        <v>40</v>
      </c>
      <c r="D12" s="50">
        <v>50</v>
      </c>
      <c r="E12" s="81">
        <v>60</v>
      </c>
      <c r="F12" s="52" t="str">
        <f t="shared" si="0"/>
        <v>91 - 98</v>
      </c>
      <c r="G12" s="53">
        <f t="shared" si="5"/>
        <v>91</v>
      </c>
      <c r="H12" s="54">
        <f t="shared" si="1"/>
        <v>98</v>
      </c>
      <c r="I12" s="76">
        <f t="shared" si="2"/>
        <v>28</v>
      </c>
      <c r="J12" s="83">
        <f t="shared" si="6"/>
        <v>0</v>
      </c>
      <c r="K12" s="69">
        <f t="shared" si="3"/>
        <v>0</v>
      </c>
      <c r="L12" s="56">
        <f t="shared" si="4"/>
        <v>1</v>
      </c>
      <c r="AN12" s="37">
        <v>9</v>
      </c>
      <c r="AO12" s="37">
        <f t="shared" ca="1" si="7"/>
        <v>27.495348487087558</v>
      </c>
      <c r="AP12" s="37">
        <f ca="1">SMALL($AO$3:$AO$30,ROWS(AO$3:AO12))</f>
        <v>22.987029668263137</v>
      </c>
      <c r="AQ12" s="57">
        <f t="shared" ca="1" si="8"/>
        <v>1.6059145153441945</v>
      </c>
      <c r="AR12" s="57">
        <f t="shared" si="13"/>
        <v>1.5</v>
      </c>
      <c r="AS12" s="26">
        <f t="shared" ca="1" si="9"/>
        <v>37</v>
      </c>
      <c r="AT12" s="26">
        <f t="shared" ca="1" si="10"/>
        <v>0.55448625590333978</v>
      </c>
      <c r="AU12" s="26">
        <f ca="1">INDEX($AS$3:$AS$30,MATCH(SMALL($AT$3:$AT$30,ROWS(AT$3:AT12)),$AT$3:$AT$30,0))</f>
        <v>33</v>
      </c>
      <c r="AV12" s="26">
        <f ca="1">SMALL($AS$3:$AS$30,ROWS(AV$3:AV12))</f>
        <v>36</v>
      </c>
      <c r="AW12" s="34">
        <f ca="1">VLOOKUP(SMALL($BB$17:$BB$30,AX12),$BB$17:$BC$30,2,0)</f>
        <v>66</v>
      </c>
      <c r="AX12" s="34">
        <f t="shared" si="14"/>
        <v>5</v>
      </c>
      <c r="BA12" s="34">
        <v>10</v>
      </c>
      <c r="BB12" s="34">
        <f t="shared" ca="1" si="11"/>
        <v>0.25906430036083272</v>
      </c>
      <c r="BC12" s="34">
        <f t="shared" ca="1" si="12"/>
        <v>36</v>
      </c>
    </row>
    <row r="13" spans="1:55" ht="17.25" thickBot="1" x14ac:dyDescent="0.35">
      <c r="A13" s="6">
        <v>11</v>
      </c>
      <c r="B13" s="48">
        <v>32</v>
      </c>
      <c r="C13" s="49">
        <v>41</v>
      </c>
      <c r="D13" s="50">
        <v>60</v>
      </c>
      <c r="E13" s="81">
        <v>63</v>
      </c>
      <c r="F13" s="52" t="str">
        <f t="shared" si="0"/>
        <v>98 - 105</v>
      </c>
      <c r="G13" s="53">
        <f t="shared" si="5"/>
        <v>98</v>
      </c>
      <c r="H13" s="54">
        <f t="shared" si="1"/>
        <v>105</v>
      </c>
      <c r="I13" s="76">
        <f t="shared" si="2"/>
        <v>28</v>
      </c>
      <c r="J13" s="83">
        <f t="shared" si="6"/>
        <v>0</v>
      </c>
      <c r="K13" s="69">
        <f t="shared" si="3"/>
        <v>0</v>
      </c>
      <c r="L13" s="56">
        <f t="shared" si="4"/>
        <v>1</v>
      </c>
      <c r="AN13" s="37">
        <v>10</v>
      </c>
      <c r="AO13" s="37">
        <f t="shared" ca="1" si="7"/>
        <v>19.52691407876652</v>
      </c>
      <c r="AP13" s="37">
        <f ca="1">SMALL($AO$3:$AO$30,ROWS(AO$3:AO13))</f>
        <v>23.268176955782423</v>
      </c>
      <c r="AQ13" s="57">
        <f t="shared" ca="1" si="8"/>
        <v>2.8344761971473638</v>
      </c>
      <c r="AR13" s="57">
        <f t="shared" si="13"/>
        <v>2</v>
      </c>
      <c r="AS13" s="26">
        <f t="shared" ca="1" si="9"/>
        <v>66</v>
      </c>
      <c r="AT13" s="26">
        <f t="shared" ca="1" si="10"/>
        <v>0.3345075720954015</v>
      </c>
      <c r="AU13" s="26">
        <f ca="1">INDEX($AS$3:$AS$30,MATCH(SMALL($AT$3:$AT$30,ROWS(AT$3:AT13)),$AT$3:$AT$30,0))</f>
        <v>65</v>
      </c>
      <c r="AV13" s="26">
        <f ca="1">SMALL($AS$3:$AS$30,ROWS(AV$3:AV13))</f>
        <v>36</v>
      </c>
      <c r="AW13" s="34">
        <f ca="1">VLOOKUP(SMALL($BB$17:$BB$30,AX13),$BB$17:$BC$30,2,0)</f>
        <v>45</v>
      </c>
      <c r="AX13" s="34">
        <f t="shared" si="14"/>
        <v>6</v>
      </c>
      <c r="BA13" s="34">
        <v>11</v>
      </c>
      <c r="BB13" s="34">
        <f t="shared" ca="1" si="11"/>
        <v>0.25142693102793223</v>
      </c>
      <c r="BC13" s="34">
        <f t="shared" ca="1" si="12"/>
        <v>36</v>
      </c>
    </row>
    <row r="14" spans="1:55" ht="17.25" thickBot="1" x14ac:dyDescent="0.35">
      <c r="A14" s="6">
        <v>12</v>
      </c>
      <c r="B14" s="48">
        <v>70</v>
      </c>
      <c r="C14" s="49">
        <v>43</v>
      </c>
      <c r="D14" s="50">
        <v>39</v>
      </c>
      <c r="E14" s="81">
        <v>39</v>
      </c>
      <c r="F14" s="58" t="str">
        <f t="shared" si="0"/>
        <v>105 - 112</v>
      </c>
      <c r="G14" s="59">
        <f t="shared" si="5"/>
        <v>105</v>
      </c>
      <c r="H14" s="60">
        <f t="shared" si="1"/>
        <v>112</v>
      </c>
      <c r="I14" s="77">
        <f t="shared" si="2"/>
        <v>28</v>
      </c>
      <c r="J14" s="61">
        <f t="shared" si="6"/>
        <v>0</v>
      </c>
      <c r="K14" s="62">
        <f t="shared" si="3"/>
        <v>0</v>
      </c>
      <c r="L14" s="63">
        <f t="shared" si="4"/>
        <v>1</v>
      </c>
      <c r="AN14" s="37">
        <v>11</v>
      </c>
      <c r="AO14" s="37">
        <f t="shared" ca="1" si="7"/>
        <v>24.934973824972023</v>
      </c>
      <c r="AP14" s="37">
        <f ca="1">SMALL($AO$3:$AO$30,ROWS(AO$3:AO14))</f>
        <v>24.709542519753064</v>
      </c>
      <c r="AQ14" s="57">
        <f t="shared" ca="1" si="8"/>
        <v>1.8046930222397499</v>
      </c>
      <c r="AR14" s="57">
        <f t="shared" si="13"/>
        <v>1</v>
      </c>
      <c r="AS14" s="26">
        <f t="shared" ca="1" si="9"/>
        <v>45</v>
      </c>
      <c r="AT14" s="26">
        <f t="shared" ca="1" si="10"/>
        <v>0.42239555272298046</v>
      </c>
      <c r="AU14" s="26">
        <f ca="1">INDEX($AS$3:$AS$30,MATCH(SMALL($AT$3:$AT$30,ROWS(AT$3:AT14)),$AT$3:$AT$30,0))</f>
        <v>45</v>
      </c>
      <c r="AV14" s="26">
        <f ca="1">SMALL($AS$3:$AS$30,ROWS(AV$3:AV14))</f>
        <v>37</v>
      </c>
      <c r="AW14" s="34">
        <f ca="1">VLOOKUP(SMALL($BB$3:$BB$16,AX14),$BB$3:$BC$30,2,0)</f>
        <v>24</v>
      </c>
      <c r="AX14" s="34">
        <f t="shared" si="14"/>
        <v>6</v>
      </c>
      <c r="BA14" s="34">
        <v>12</v>
      </c>
      <c r="BB14" s="34">
        <f t="shared" ca="1" si="11"/>
        <v>8.1791903415040612E-2</v>
      </c>
      <c r="BC14" s="34">
        <f t="shared" ca="1" si="12"/>
        <v>37</v>
      </c>
    </row>
    <row r="15" spans="1:55" ht="16.5" x14ac:dyDescent="0.3">
      <c r="A15" s="6">
        <v>13</v>
      </c>
      <c r="B15" s="48">
        <v>45</v>
      </c>
      <c r="C15" s="49">
        <v>44</v>
      </c>
      <c r="D15" s="50">
        <v>44</v>
      </c>
      <c r="E15" s="81">
        <v>44</v>
      </c>
      <c r="F15" s="64"/>
      <c r="G15" s="83"/>
      <c r="H15" s="83"/>
      <c r="I15" s="83"/>
      <c r="J15" s="83">
        <f>SUM(J2:J14)</f>
        <v>28</v>
      </c>
      <c r="K15" s="69">
        <f>SUM(K2:K14)</f>
        <v>0.99999999999999989</v>
      </c>
      <c r="L15" s="69"/>
      <c r="O15" s="34" t="s">
        <v>68</v>
      </c>
      <c r="AN15" s="37">
        <v>14</v>
      </c>
      <c r="AO15" s="37">
        <f t="shared" ca="1" si="7"/>
        <v>22.600248793516666</v>
      </c>
      <c r="AP15" s="37">
        <f ca="1">SMALL($AO$3:$AO$30,ROWS(AO$3:AO15))</f>
        <v>24.919437087921494</v>
      </c>
      <c r="AQ15" s="57">
        <f t="shared" ca="1" si="8"/>
        <v>1.2123664125332327</v>
      </c>
      <c r="AR15" s="57">
        <f t="shared" si="13"/>
        <v>1</v>
      </c>
      <c r="AS15" s="26">
        <f t="shared" ca="1" si="9"/>
        <v>31</v>
      </c>
      <c r="AT15" s="26">
        <f t="shared" ca="1" si="10"/>
        <v>0.49999998356088882</v>
      </c>
      <c r="AU15" s="26">
        <f ca="1">INDEX($AS$3:$AS$30,MATCH(SMALL($AT$3:$AT$30,ROWS(AT$3:AT15)),$AT$3:$AT$30,0))</f>
        <v>61</v>
      </c>
      <c r="AV15" s="26">
        <f ca="1">SMALL($AS$3:$AS$30,ROWS(AV$3:AV15))</f>
        <v>38</v>
      </c>
      <c r="AW15" s="34">
        <f ca="1">VLOOKUP(SMALL($BB$3:$BB$16,AX15),$BB$3:$BC$30,2,0)</f>
        <v>36</v>
      </c>
      <c r="AX15" s="34">
        <f t="shared" si="14"/>
        <v>7</v>
      </c>
      <c r="BA15" s="34">
        <v>13</v>
      </c>
      <c r="BB15" s="34">
        <f t="shared" ca="1" si="11"/>
        <v>0.52911396295658863</v>
      </c>
      <c r="BC15" s="34">
        <f t="shared" ca="1" si="12"/>
        <v>38</v>
      </c>
    </row>
    <row r="16" spans="1:55" ht="16.5" x14ac:dyDescent="0.3">
      <c r="A16" s="6">
        <v>14</v>
      </c>
      <c r="B16" s="48">
        <v>48</v>
      </c>
      <c r="C16" s="49">
        <v>44</v>
      </c>
      <c r="D16" s="50">
        <v>54</v>
      </c>
      <c r="E16" s="81">
        <v>70</v>
      </c>
      <c r="AN16" s="37">
        <v>16</v>
      </c>
      <c r="AO16" s="37">
        <f t="shared" ca="1" si="7"/>
        <v>20.790600161609408</v>
      </c>
      <c r="AP16" s="37">
        <f ca="1">SMALL($AO$3:$AO$30,ROWS(AO$3:AO16))</f>
        <v>24.934973824972023</v>
      </c>
      <c r="AQ16" s="57">
        <f t="shared" ca="1" si="8"/>
        <v>1.7886316055302345</v>
      </c>
      <c r="AR16" s="57">
        <f t="shared" si="13"/>
        <v>1.5</v>
      </c>
      <c r="AS16" s="26">
        <f t="shared" ca="1" si="9"/>
        <v>45</v>
      </c>
      <c r="AT16" s="26">
        <f t="shared" ca="1" si="10"/>
        <v>0.82333756837204375</v>
      </c>
      <c r="AU16" s="26">
        <f ca="1">INDEX($AS$3:$AS$30,MATCH(SMALL($AT$3:$AT$30,ROWS(AT$3:AT16)),$AT$3:$AT$30,0))</f>
        <v>34</v>
      </c>
      <c r="AV16" s="26">
        <f ca="1">SMALL($AS$3:$AS$30,ROWS(AV$3:AV16))</f>
        <v>40</v>
      </c>
      <c r="AW16" s="34">
        <f ca="1">VLOOKUP(SMALL($BB$17:$BB$30,AX16),$BB$17:$BC$30,2,0)</f>
        <v>44</v>
      </c>
      <c r="AX16" s="34">
        <f t="shared" si="14"/>
        <v>7</v>
      </c>
      <c r="BA16" s="34">
        <v>14</v>
      </c>
      <c r="BB16" s="34">
        <f t="shared" ca="1" si="11"/>
        <v>4.4023267315938863E-2</v>
      </c>
      <c r="BC16" s="34">
        <f t="shared" ca="1" si="12"/>
        <v>40</v>
      </c>
    </row>
    <row r="17" spans="1:63" ht="16.5" x14ac:dyDescent="0.3">
      <c r="A17" s="6">
        <v>15</v>
      </c>
      <c r="B17" s="48">
        <v>43</v>
      </c>
      <c r="C17" s="49">
        <v>45</v>
      </c>
      <c r="D17" s="50">
        <v>58</v>
      </c>
      <c r="E17" s="81">
        <v>55</v>
      </c>
      <c r="J17" s="64"/>
      <c r="K17" s="64"/>
      <c r="AN17" s="37">
        <v>18</v>
      </c>
      <c r="AO17" s="37">
        <f t="shared" ca="1" si="7"/>
        <v>18.697197465917924</v>
      </c>
      <c r="AP17" s="37">
        <f ca="1">SMALL($AO$3:$AO$30,ROWS(AO$3:AO17))</f>
        <v>25.428007993194814</v>
      </c>
      <c r="AQ17" s="57">
        <f t="shared" ca="1" si="8"/>
        <v>2.4279940868974124</v>
      </c>
      <c r="AR17" s="57">
        <f t="shared" si="13"/>
        <v>2</v>
      </c>
      <c r="AS17" s="26">
        <f t="shared" ca="1" si="9"/>
        <v>62</v>
      </c>
      <c r="AT17" s="26">
        <f t="shared" ca="1" si="10"/>
        <v>0.122130795288241</v>
      </c>
      <c r="AU17" s="26">
        <f ca="1">INDEX($AS$3:$AS$30,MATCH(SMALL($AT$3:$AT$30,ROWS(AT$3:AT17)),$AT$3:$AT$30,0))</f>
        <v>31</v>
      </c>
      <c r="AV17" s="26">
        <f ca="1">SMALL($AS$3:$AS$30,ROWS(AV$3:AV17))</f>
        <v>41</v>
      </c>
      <c r="AW17" s="34">
        <f ca="1">VLOOKUP(SMALL($BB$17:$BB$30,AX17),$BB$17:$BC$30,2,0)</f>
        <v>65</v>
      </c>
      <c r="AX17" s="34">
        <f t="shared" si="14"/>
        <v>8</v>
      </c>
      <c r="BA17" s="34">
        <v>15</v>
      </c>
      <c r="BB17" s="34">
        <f t="shared" ca="1" si="11"/>
        <v>0.13095433440075532</v>
      </c>
      <c r="BC17" s="34">
        <f t="shared" ca="1" si="12"/>
        <v>41</v>
      </c>
    </row>
    <row r="18" spans="1:63" ht="16.5" x14ac:dyDescent="0.3">
      <c r="A18" s="6">
        <v>16</v>
      </c>
      <c r="B18" s="48">
        <v>70</v>
      </c>
      <c r="C18" s="49">
        <v>46</v>
      </c>
      <c r="D18" s="50">
        <v>28</v>
      </c>
      <c r="E18" s="81">
        <v>37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N18" s="37">
        <v>13</v>
      </c>
      <c r="AO18" s="37">
        <f t="shared" ca="1" si="7"/>
        <v>34.356988198489944</v>
      </c>
      <c r="AP18" s="37">
        <f ca="1">SMALL($AO$3:$AO$30,ROWS(AO$3:AO18))</f>
        <v>25.865841948847201</v>
      </c>
      <c r="AQ18" s="57">
        <f t="shared" ca="1" si="8"/>
        <v>1.3709158882274217</v>
      </c>
      <c r="AR18" s="57">
        <f t="shared" si="13"/>
        <v>1</v>
      </c>
      <c r="AS18" s="26">
        <f t="shared" ca="1" si="9"/>
        <v>36</v>
      </c>
      <c r="AT18" s="26">
        <f t="shared" ca="1" si="10"/>
        <v>0.17493228295996943</v>
      </c>
      <c r="AU18" s="26">
        <f ca="1">INDEX($AS$3:$AS$30,MATCH(SMALL($AT$3:$AT$30,ROWS(AT$3:AT18)),$AT$3:$AT$30,0))</f>
        <v>95</v>
      </c>
      <c r="AV18" s="26">
        <f ca="1">SMALL($AS$3:$AS$30,ROWS(AV$3:AV18))</f>
        <v>41</v>
      </c>
      <c r="AW18" s="34">
        <f ca="1">VLOOKUP(SMALL($BB$3:$BB$16,AX18),$BB$3:$BC$30,2,0)</f>
        <v>31</v>
      </c>
      <c r="AX18" s="34">
        <f t="shared" si="14"/>
        <v>8</v>
      </c>
      <c r="BA18" s="34">
        <v>16</v>
      </c>
      <c r="BB18" s="34">
        <f t="shared" ca="1" si="11"/>
        <v>0.99637284007592719</v>
      </c>
      <c r="BC18" s="34">
        <f t="shared" ca="1" si="12"/>
        <v>41</v>
      </c>
    </row>
    <row r="19" spans="1:63" ht="16.5" x14ac:dyDescent="0.3">
      <c r="A19" s="6">
        <v>17</v>
      </c>
      <c r="B19" s="48">
        <v>40</v>
      </c>
      <c r="C19" s="49">
        <v>48</v>
      </c>
      <c r="D19" s="50">
        <v>41</v>
      </c>
      <c r="E19" s="81">
        <v>40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N19" s="37">
        <v>17</v>
      </c>
      <c r="AO19" s="37">
        <f t="shared" ca="1" si="7"/>
        <v>22.016752532025702</v>
      </c>
      <c r="AP19" s="37">
        <f ca="1">SMALL($AO$3:$AO$30,ROWS(AO$3:AO19))</f>
        <v>26.058246632730619</v>
      </c>
      <c r="AQ19" s="57">
        <f t="shared" ca="1" si="8"/>
        <v>1.5390738412037392</v>
      </c>
      <c r="AR19" s="57">
        <f t="shared" si="13"/>
        <v>1</v>
      </c>
      <c r="AS19" s="26">
        <f t="shared" ca="1" si="9"/>
        <v>41</v>
      </c>
      <c r="AT19" s="26">
        <f t="shared" ca="1" si="10"/>
        <v>1.754654211698059E-2</v>
      </c>
      <c r="AU19" s="26">
        <f ca="1">INDEX($AS$3:$AS$30,MATCH(SMALL($AT$3:$AT$30,ROWS(AT$3:AT19)),$AT$3:$AT$30,0))</f>
        <v>24</v>
      </c>
      <c r="AV19" s="26">
        <f ca="1">SMALL($AS$3:$AS$30,ROWS(AV$3:AV19))</f>
        <v>44</v>
      </c>
      <c r="AW19" s="34">
        <f ca="1">VLOOKUP(SMALL($BB$3:$BB$16,AX19),$BB$3:$BC$30,2,0)</f>
        <v>24</v>
      </c>
      <c r="AX19" s="34">
        <f t="shared" si="14"/>
        <v>9</v>
      </c>
      <c r="BA19" s="34">
        <v>17</v>
      </c>
      <c r="BB19" s="34">
        <f t="shared" ca="1" si="11"/>
        <v>0.52694540755785613</v>
      </c>
      <c r="BC19" s="34">
        <f t="shared" ca="1" si="12"/>
        <v>44</v>
      </c>
    </row>
    <row r="20" spans="1:63" ht="16.5" x14ac:dyDescent="0.3">
      <c r="A20" s="6">
        <v>18</v>
      </c>
      <c r="B20" s="48">
        <v>44</v>
      </c>
      <c r="C20" s="49">
        <v>50</v>
      </c>
      <c r="D20" s="50">
        <v>54</v>
      </c>
      <c r="E20" s="81">
        <v>70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N20" s="37">
        <v>15</v>
      </c>
      <c r="AO20" s="37">
        <f t="shared" ca="1" si="7"/>
        <v>21.746935465237858</v>
      </c>
      <c r="AP20" s="37">
        <f ca="1">SMALL($AO$3:$AO$30,ROWS(AO$3:AO20))</f>
        <v>27.495348487087558</v>
      </c>
      <c r="AQ20" s="57">
        <f t="shared" ca="1" si="8"/>
        <v>1.5718851174738311</v>
      </c>
      <c r="AR20" s="57">
        <f t="shared" si="13"/>
        <v>1.5</v>
      </c>
      <c r="AS20" s="26">
        <f t="shared" ca="1" si="9"/>
        <v>44</v>
      </c>
      <c r="AT20" s="26">
        <f t="shared" ca="1" si="10"/>
        <v>0.98152750763711716</v>
      </c>
      <c r="AU20" s="26">
        <f ca="1">INDEX($AS$3:$AS$30,MATCH(SMALL($AT$3:$AT$30,ROWS(AT$3:AT20)),$AT$3:$AT$30,0))</f>
        <v>37</v>
      </c>
      <c r="AV20" s="26">
        <f ca="1">SMALL($AS$3:$AS$30,ROWS(AV$3:AV20))</f>
        <v>44</v>
      </c>
      <c r="AW20" s="34">
        <f ca="1">VLOOKUP(SMALL($BB$17:$BB$30,AX20),$BB$17:$BC$30,2,0)</f>
        <v>44</v>
      </c>
      <c r="AX20" s="34">
        <f t="shared" si="14"/>
        <v>9</v>
      </c>
      <c r="BA20" s="34">
        <v>18</v>
      </c>
      <c r="BB20" s="34">
        <f t="shared" ca="1" si="11"/>
        <v>0.42255035296439514</v>
      </c>
      <c r="BC20" s="34">
        <f t="shared" ca="1" si="12"/>
        <v>44</v>
      </c>
    </row>
    <row r="21" spans="1:63" ht="16.5" x14ac:dyDescent="0.3">
      <c r="A21" s="6">
        <v>19</v>
      </c>
      <c r="B21" s="48">
        <v>60</v>
      </c>
      <c r="C21" s="49">
        <v>54</v>
      </c>
      <c r="D21" s="50">
        <v>70</v>
      </c>
      <c r="E21" s="81">
        <v>58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N21" s="37">
        <v>19</v>
      </c>
      <c r="AO21" s="37">
        <f t="shared" ca="1" si="7"/>
        <v>32.030659353750828</v>
      </c>
      <c r="AP21" s="37">
        <f ca="1">SMALL($AO$3:$AO$30,ROWS(AO$3:AO21))</f>
        <v>28.059946050346436</v>
      </c>
      <c r="AQ21" s="57">
        <f t="shared" ca="1" si="8"/>
        <v>2.3084297150281654</v>
      </c>
      <c r="AR21" s="57">
        <f t="shared" si="13"/>
        <v>2</v>
      </c>
      <c r="AS21" s="26">
        <f t="shared" ca="1" si="9"/>
        <v>65</v>
      </c>
      <c r="AT21" s="26">
        <f t="shared" ca="1" si="10"/>
        <v>0.42004840696688517</v>
      </c>
      <c r="AU21" s="26">
        <f ca="1">INDEX($AS$3:$AS$30,MATCH(SMALL($AT$3:$AT$30,ROWS(AT$3:AT21)),$AT$3:$AT$30,0))</f>
        <v>24</v>
      </c>
      <c r="AV21" s="26">
        <f ca="1">SMALL($AS$3:$AS$30,ROWS(AV$3:AV21))</f>
        <v>45</v>
      </c>
      <c r="AW21" s="34">
        <f ca="1">VLOOKUP(SMALL($BB$17:$BB$30,AX21),$BB$17:$BC$30,2,0)</f>
        <v>61</v>
      </c>
      <c r="AX21" s="34">
        <f t="shared" si="14"/>
        <v>10</v>
      </c>
      <c r="BA21" s="34">
        <v>19</v>
      </c>
      <c r="BB21" s="34">
        <f t="shared" ca="1" si="11"/>
        <v>0.37794287036568908</v>
      </c>
      <c r="BC21" s="34">
        <f t="shared" ca="1" si="12"/>
        <v>45</v>
      </c>
    </row>
    <row r="22" spans="1:63" ht="16.5" x14ac:dyDescent="0.3">
      <c r="A22" s="6">
        <v>20</v>
      </c>
      <c r="B22" s="48">
        <v>28</v>
      </c>
      <c r="C22" s="49">
        <v>54</v>
      </c>
      <c r="D22" s="50">
        <v>46</v>
      </c>
      <c r="E22" s="81">
        <v>40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N22" s="37">
        <v>20</v>
      </c>
      <c r="AO22" s="37">
        <f t="shared" ca="1" si="7"/>
        <v>29.27886442271036</v>
      </c>
      <c r="AP22" s="37">
        <f ca="1">SMALL($AO$3:$AO$30,ROWS(AO$3:AO22))</f>
        <v>28.460776076716726</v>
      </c>
      <c r="AQ22" s="57">
        <f t="shared" ca="1" si="8"/>
        <v>1.0803692057841459</v>
      </c>
      <c r="AR22" s="57">
        <f t="shared" si="13"/>
        <v>1</v>
      </c>
      <c r="AS22" s="26">
        <f t="shared" ca="1" si="9"/>
        <v>31</v>
      </c>
      <c r="AT22" s="26">
        <f t="shared" ca="1" si="10"/>
        <v>0.76220300861277523</v>
      </c>
      <c r="AU22" s="26">
        <f ca="1">INDEX($AS$3:$AS$30,MATCH(SMALL($AT$3:$AT$30,ROWS(AT$3:AT22)),$AT$3:$AT$30,0))</f>
        <v>71</v>
      </c>
      <c r="AV22" s="26">
        <f ca="1">SMALL($AS$3:$AS$30,ROWS(AV$3:AV22))</f>
        <v>45</v>
      </c>
      <c r="AW22" s="34">
        <f ca="1">VLOOKUP(SMALL($BB$3:$BB$16,AX22),$BB$3:$BC$30,2,0)</f>
        <v>31</v>
      </c>
      <c r="AX22" s="34">
        <f t="shared" si="14"/>
        <v>10</v>
      </c>
      <c r="BA22" s="34">
        <v>20</v>
      </c>
      <c r="BB22" s="34">
        <f t="shared" ca="1" si="11"/>
        <v>0.95622675957505077</v>
      </c>
      <c r="BC22" s="34">
        <f t="shared" ca="1" si="12"/>
        <v>45</v>
      </c>
    </row>
    <row r="23" spans="1:63" ht="16.5" x14ac:dyDescent="0.3">
      <c r="A23" s="6">
        <v>21</v>
      </c>
      <c r="B23" s="48">
        <v>37</v>
      </c>
      <c r="C23" s="49">
        <v>55</v>
      </c>
      <c r="D23" s="50">
        <v>43</v>
      </c>
      <c r="E23" s="81">
        <v>40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N23" s="37">
        <v>24</v>
      </c>
      <c r="AO23" s="37">
        <f t="shared" ca="1" si="7"/>
        <v>20.850253589109386</v>
      </c>
      <c r="AP23" s="37">
        <f ca="1">SMALL($AO$3:$AO$30,ROWS(AO$3:AO23))</f>
        <v>29.27886442271036</v>
      </c>
      <c r="AQ23" s="57">
        <f t="shared" ca="1" si="8"/>
        <v>1.1060117403293961</v>
      </c>
      <c r="AR23" s="57">
        <f t="shared" si="13"/>
        <v>1</v>
      </c>
      <c r="AS23" s="26">
        <f t="shared" ca="1" si="9"/>
        <v>33</v>
      </c>
      <c r="AT23" s="26">
        <f t="shared" ca="1" si="10"/>
        <v>0.39842197407616931</v>
      </c>
      <c r="AU23" s="26">
        <f ca="1">INDEX($AS$3:$AS$30,MATCH(SMALL($AT$3:$AT$30,ROWS(AT$3:AT23)),$AT$3:$AT$30,0))</f>
        <v>31</v>
      </c>
      <c r="AV23" s="26">
        <f ca="1">SMALL($AS$3:$AS$30,ROWS(AV$3:AV23))</f>
        <v>51</v>
      </c>
      <c r="AW23" s="34">
        <f ca="1">VLOOKUP(SMALL($BB$3:$BB$16,AX23),$BB$3:$BC$30,2,0)</f>
        <v>38</v>
      </c>
      <c r="AX23" s="34">
        <f t="shared" si="14"/>
        <v>11</v>
      </c>
      <c r="BA23" s="34">
        <v>21</v>
      </c>
      <c r="BB23" s="34">
        <f t="shared" ca="1" si="11"/>
        <v>0.26590101428249713</v>
      </c>
      <c r="BC23" s="34">
        <f t="shared" ca="1" si="12"/>
        <v>51</v>
      </c>
    </row>
    <row r="24" spans="1:63" ht="16.5" x14ac:dyDescent="0.3">
      <c r="A24" s="6">
        <v>22</v>
      </c>
      <c r="B24" s="48">
        <v>40</v>
      </c>
      <c r="C24" s="49">
        <v>58</v>
      </c>
      <c r="D24" s="50">
        <v>45</v>
      </c>
      <c r="E24" s="81">
        <v>45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N24" s="37">
        <v>22</v>
      </c>
      <c r="AO24" s="37">
        <f t="shared" ca="1" si="7"/>
        <v>14.982895298817866</v>
      </c>
      <c r="AP24" s="37">
        <f ca="1">SMALL($AO$3:$AO$30,ROWS(AO$3:AO24))</f>
        <v>29.311899555883134</v>
      </c>
      <c r="AQ24" s="57">
        <f t="shared" ca="1" si="8"/>
        <v>2.397320082603176</v>
      </c>
      <c r="AR24" s="57">
        <f t="shared" si="13"/>
        <v>1.5</v>
      </c>
      <c r="AS24" s="26">
        <f t="shared" ca="1" si="9"/>
        <v>71</v>
      </c>
      <c r="AT24" s="26">
        <f t="shared" ca="1" si="10"/>
        <v>0.69444788190457207</v>
      </c>
      <c r="AU24" s="26">
        <f ca="1">INDEX($AS$3:$AS$30,MATCH(SMALL($AT$3:$AT$30,ROWS(AT$3:AT24)),$AT$3:$AT$30,0))</f>
        <v>24</v>
      </c>
      <c r="AV24" s="26">
        <f ca="1">SMALL($AS$3:$AS$30,ROWS(AV$3:AV24))</f>
        <v>59</v>
      </c>
      <c r="AW24" s="34">
        <f ca="1">VLOOKUP(SMALL($BB$17:$BB$30,AX24),$BB$17:$BC$30,2,0)</f>
        <v>95</v>
      </c>
      <c r="AX24" s="34">
        <f t="shared" si="14"/>
        <v>11</v>
      </c>
      <c r="BA24" s="34">
        <v>22</v>
      </c>
      <c r="BB24" s="34">
        <f t="shared" ca="1" si="11"/>
        <v>0.23813324880119924</v>
      </c>
      <c r="BC24" s="34">
        <f t="shared" ca="1" si="12"/>
        <v>59</v>
      </c>
    </row>
    <row r="25" spans="1:63" ht="16.5" x14ac:dyDescent="0.3">
      <c r="A25" s="6">
        <v>23</v>
      </c>
      <c r="B25" s="48">
        <v>41</v>
      </c>
      <c r="C25" s="49">
        <v>60</v>
      </c>
      <c r="D25" s="50">
        <v>88</v>
      </c>
      <c r="E25" s="81">
        <v>48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N25" s="37">
        <v>23</v>
      </c>
      <c r="AO25" s="37">
        <f t="shared" ca="1" si="7"/>
        <v>24.709542519753064</v>
      </c>
      <c r="AP25" s="37">
        <f ca="1">SMALL($AO$3:$AO$30,ROWS(AO$3:AO25))</f>
        <v>29.380605434084057</v>
      </c>
      <c r="AQ25" s="57">
        <f t="shared" ca="1" si="8"/>
        <v>2.0594238203244322</v>
      </c>
      <c r="AR25" s="57">
        <f t="shared" si="13"/>
        <v>2</v>
      </c>
      <c r="AS25" s="26">
        <f t="shared" ca="1" si="9"/>
        <v>61</v>
      </c>
      <c r="AT25" s="26">
        <f t="shared" ca="1" si="10"/>
        <v>0.4479451054101955</v>
      </c>
      <c r="AU25" s="26">
        <f ca="1">INDEX($AS$3:$AS$30,MATCH(SMALL($AT$3:$AT$30,ROWS(AT$3:AT25)),$AT$3:$AT$30,0))</f>
        <v>45</v>
      </c>
      <c r="AV25" s="26">
        <f ca="1">SMALL($AS$3:$AS$30,ROWS(AV$3:AV25))</f>
        <v>61</v>
      </c>
      <c r="AW25" s="34">
        <f ca="1">VLOOKUP(SMALL($BB$17:$BB$30,AX25),$BB$17:$BC$30,2,0)</f>
        <v>62</v>
      </c>
      <c r="AX25" s="34">
        <f t="shared" si="14"/>
        <v>12</v>
      </c>
      <c r="BA25" s="34">
        <v>23</v>
      </c>
      <c r="BB25" s="34">
        <f t="shared" ca="1" si="11"/>
        <v>0.68376473811993832</v>
      </c>
      <c r="BC25" s="34">
        <f t="shared" ca="1" si="12"/>
        <v>61</v>
      </c>
    </row>
    <row r="26" spans="1:63" ht="16.5" x14ac:dyDescent="0.3">
      <c r="A26" s="6">
        <v>24</v>
      </c>
      <c r="B26" s="48">
        <v>55</v>
      </c>
      <c r="C26" s="49">
        <v>63</v>
      </c>
      <c r="D26" s="50">
        <v>40</v>
      </c>
      <c r="E26" s="81">
        <v>41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N26" s="37">
        <v>25</v>
      </c>
      <c r="AO26" s="37">
        <f t="shared" ca="1" si="7"/>
        <v>29.311899555883134</v>
      </c>
      <c r="AP26" s="37">
        <f ca="1">SMALL($AO$3:$AO$30,ROWS(AO$3:AO26))</f>
        <v>31.34357416904729</v>
      </c>
      <c r="AQ26" s="57">
        <f t="shared" ca="1" si="8"/>
        <v>1.0951721381194193</v>
      </c>
      <c r="AR26" s="57">
        <f t="shared" si="13"/>
        <v>1</v>
      </c>
      <c r="AS26" s="26">
        <f t="shared" ca="1" si="9"/>
        <v>35</v>
      </c>
      <c r="AT26" s="26">
        <f t="shared" ca="1" si="10"/>
        <v>0.25081717888106658</v>
      </c>
      <c r="AU26" s="26">
        <f ca="1">INDEX($AS$3:$AS$30,MATCH(SMALL($AT$3:$AT$30,ROWS(AT$3:AT26)),$AT$3:$AT$30,0))</f>
        <v>38</v>
      </c>
      <c r="AV26" s="26">
        <f ca="1">SMALL($AS$3:$AS$30,ROWS(AV$3:AV26))</f>
        <v>62</v>
      </c>
      <c r="AW26" s="34">
        <f ca="1">VLOOKUP(SMALL($BB$3:$BB$16,AX26),$BB$3:$BC$30,2,0)</f>
        <v>33</v>
      </c>
      <c r="AX26" s="34">
        <f t="shared" si="14"/>
        <v>12</v>
      </c>
      <c r="BA26" s="34">
        <v>24</v>
      </c>
      <c r="BB26" s="34">
        <f t="shared" ca="1" si="11"/>
        <v>0.88656029258428637</v>
      </c>
      <c r="BC26" s="34">
        <f t="shared" ca="1" si="12"/>
        <v>62</v>
      </c>
    </row>
    <row r="27" spans="1:63" ht="16.5" x14ac:dyDescent="0.3">
      <c r="A27" s="6">
        <v>25</v>
      </c>
      <c r="B27" s="48">
        <v>34</v>
      </c>
      <c r="C27" s="49">
        <v>70</v>
      </c>
      <c r="D27" s="50">
        <v>48</v>
      </c>
      <c r="E27" s="81">
        <v>44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37">
        <v>21</v>
      </c>
      <c r="AO27" s="37">
        <f t="shared" ca="1" si="7"/>
        <v>32.281557416477106</v>
      </c>
      <c r="AP27" s="37">
        <f ca="1">SMALL($AO$3:$AO$30,ROWS(AO$3:AO27))</f>
        <v>31.595685000177273</v>
      </c>
      <c r="AQ27" s="57">
        <f t="shared" ca="1" si="8"/>
        <v>1.1276805521488611</v>
      </c>
      <c r="AR27" s="57">
        <f t="shared" si="13"/>
        <v>1</v>
      </c>
      <c r="AS27" s="26">
        <f t="shared" ca="1" si="9"/>
        <v>36</v>
      </c>
      <c r="AT27" s="26">
        <f t="shared" ca="1" si="10"/>
        <v>0.89039931130578687</v>
      </c>
      <c r="AU27" s="26">
        <f ca="1">INDEX($AS$3:$AS$30,MATCH(SMALL($AT$3:$AT$30,ROWS(AT$3:AT27)),$AT$3:$AT$30,0))</f>
        <v>44</v>
      </c>
      <c r="AV27" s="26">
        <f ca="1">SMALL($AS$3:$AS$30,ROWS(AV$3:AV27))</f>
        <v>65</v>
      </c>
      <c r="AW27" s="34">
        <f ca="1">VLOOKUP(SMALL($BB$3:$BB$16,AX27),$BB$3:$BC$30,2,0)</f>
        <v>24</v>
      </c>
      <c r="AX27" s="34">
        <f t="shared" si="14"/>
        <v>13</v>
      </c>
      <c r="BA27" s="34">
        <v>25</v>
      </c>
      <c r="BB27" s="34">
        <f t="shared" ca="1" si="11"/>
        <v>0.4748549111888225</v>
      </c>
      <c r="BC27" s="34">
        <f t="shared" ca="1" si="12"/>
        <v>65</v>
      </c>
    </row>
    <row r="28" spans="1:63" ht="16.5" x14ac:dyDescent="0.3">
      <c r="A28" s="6">
        <v>26</v>
      </c>
      <c r="B28" s="48">
        <v>82</v>
      </c>
      <c r="C28" s="49">
        <v>70</v>
      </c>
      <c r="D28" s="50">
        <v>63</v>
      </c>
      <c r="E28" s="81">
        <v>50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37">
        <v>27</v>
      </c>
      <c r="AO28" s="37">
        <f t="shared" ca="1" si="7"/>
        <v>31.34357416904729</v>
      </c>
      <c r="AP28" s="37">
        <f ca="1">SMALL($AO$3:$AO$30,ROWS(AO$3:AO28))</f>
        <v>32.030659353750828</v>
      </c>
      <c r="AQ28" s="57">
        <f t="shared" ca="1" si="8"/>
        <v>1.8129426063771494</v>
      </c>
      <c r="AR28" s="57">
        <f t="shared" si="13"/>
        <v>1.5</v>
      </c>
      <c r="AS28" s="26">
        <f t="shared" ca="1" si="9"/>
        <v>59</v>
      </c>
      <c r="AT28" s="26">
        <f t="shared" ca="1" si="10"/>
        <v>6.7812724114659551E-2</v>
      </c>
      <c r="AU28" s="26">
        <f ca="1">INDEX($AS$3:$AS$30,MATCH(SMALL($AT$3:$AT$30,ROWS(AT$3:AT28)),$AT$3:$AT$30,0))</f>
        <v>36</v>
      </c>
      <c r="AV28" s="26">
        <f ca="1">SMALL($AS$3:$AS$30,ROWS(AV$3:AV28))</f>
        <v>66</v>
      </c>
      <c r="AW28" s="34">
        <f ca="1">VLOOKUP(SMALL($BB$17:$BB$30,AX28),$BB$17:$BC$30,2,0)</f>
        <v>45</v>
      </c>
      <c r="AX28" s="34">
        <f t="shared" si="14"/>
        <v>13</v>
      </c>
      <c r="BA28" s="34">
        <v>26</v>
      </c>
      <c r="BB28" s="34">
        <f t="shared" ca="1" si="11"/>
        <v>0.35815649586033149</v>
      </c>
      <c r="BC28" s="34">
        <f t="shared" ca="1" si="12"/>
        <v>66</v>
      </c>
    </row>
    <row r="29" spans="1:63" ht="16.5" x14ac:dyDescent="0.3">
      <c r="A29" s="6">
        <v>27</v>
      </c>
      <c r="B29" s="48">
        <v>88</v>
      </c>
      <c r="C29" s="49">
        <v>82</v>
      </c>
      <c r="D29" s="50">
        <v>70</v>
      </c>
      <c r="E29" s="81">
        <v>54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37">
        <v>26</v>
      </c>
      <c r="AO29" s="37">
        <f t="shared" ca="1" si="7"/>
        <v>25.428007993194814</v>
      </c>
      <c r="AP29" s="37">
        <f ca="1">SMALL($AO$3:$AO$30,ROWS(AO$3:AO29))</f>
        <v>32.281557416477106</v>
      </c>
      <c r="AQ29" s="57">
        <f t="shared" ca="1" si="8"/>
        <v>2.9416631413233993</v>
      </c>
      <c r="AR29" s="57">
        <f t="shared" si="13"/>
        <v>2</v>
      </c>
      <c r="AS29" s="26">
        <f t="shared" ca="1" si="9"/>
        <v>95</v>
      </c>
      <c r="AT29" s="26">
        <f t="shared" ca="1" si="10"/>
        <v>0.5370768791170365</v>
      </c>
      <c r="AU29" s="26">
        <f ca="1">INDEX($AS$3:$AS$30,MATCH(SMALL($AT$3:$AT$30,ROWS(AT$3:AT29)),$AT$3:$AT$30,0))</f>
        <v>26</v>
      </c>
      <c r="AV29" s="26">
        <f ca="1">SMALL($AS$3:$AS$30,ROWS(AV$3:AV29))</f>
        <v>71</v>
      </c>
      <c r="AW29" s="34">
        <f ca="1">VLOOKUP(SMALL($BB$17:$BB$30,AX29),$BB$17:$BC$30,2,0)</f>
        <v>41</v>
      </c>
      <c r="AX29" s="34">
        <f t="shared" si="14"/>
        <v>14</v>
      </c>
      <c r="BA29" s="34">
        <v>27</v>
      </c>
      <c r="BB29" s="34">
        <f t="shared" ca="1" si="11"/>
        <v>1.3417527260278672E-2</v>
      </c>
      <c r="BC29" s="34">
        <f t="shared" ca="1" si="12"/>
        <v>71</v>
      </c>
    </row>
    <row r="30" spans="1:63" ht="16.5" x14ac:dyDescent="0.3">
      <c r="A30" s="6">
        <v>28</v>
      </c>
      <c r="B30" s="48">
        <v>54</v>
      </c>
      <c r="C30" s="49">
        <v>88</v>
      </c>
      <c r="D30" s="50">
        <v>82</v>
      </c>
      <c r="E30" s="81">
        <v>32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37">
        <v>33</v>
      </c>
      <c r="AO30" s="37">
        <f t="shared" ca="1" si="7"/>
        <v>31.595685000177273</v>
      </c>
      <c r="AP30" s="37">
        <f ca="1">SMALL($AO$3:$AO$30,ROWS(AO$3:AO30))</f>
        <v>34.356988198489944</v>
      </c>
      <c r="AQ30" s="57">
        <f t="shared" ca="1" si="8"/>
        <v>1.275456737813125</v>
      </c>
      <c r="AR30" s="57">
        <f t="shared" si="13"/>
        <v>1</v>
      </c>
      <c r="AS30" s="26">
        <f t="shared" ca="1" si="9"/>
        <v>44</v>
      </c>
      <c r="AT30" s="26">
        <f t="shared" ca="1" si="10"/>
        <v>0.87338140803568176</v>
      </c>
      <c r="AU30" s="26">
        <f ca="1">INDEX($AS$3:$AS$30,MATCH(SMALL($AT$3:$AT$30,ROWS(AT$3:AT30)),$AT$3:$AT$30,0))</f>
        <v>44</v>
      </c>
      <c r="AV30" s="26">
        <f ca="1">SMALL($AS$3:$AS$30,ROWS(AV$3:AV30))</f>
        <v>95</v>
      </c>
      <c r="AW30" s="34">
        <f ca="1">VLOOKUP(SMALL($BB$3:$BB$16,AX30),$BB$3:$BC$30,2,0)</f>
        <v>26</v>
      </c>
      <c r="AX30" s="34">
        <f t="shared" si="14"/>
        <v>14</v>
      </c>
      <c r="BA30" s="34">
        <v>28</v>
      </c>
      <c r="BB30" s="34">
        <f t="shared" ca="1" si="11"/>
        <v>0.80198757070150162</v>
      </c>
      <c r="BC30" s="34">
        <f t="shared" ca="1" si="12"/>
        <v>95</v>
      </c>
    </row>
    <row r="31" spans="1:63" ht="16.5" x14ac:dyDescent="0.3">
      <c r="A31" s="6"/>
      <c r="B31" s="48"/>
      <c r="C31" s="49"/>
      <c r="D31" s="50"/>
      <c r="E31" s="8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6"/>
      <c r="B32" s="48"/>
      <c r="C32" s="49"/>
      <c r="D32" s="50"/>
      <c r="E32" s="81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/>
      <c r="AO32"/>
      <c r="AP32"/>
      <c r="AQ32"/>
      <c r="AR32"/>
      <c r="AS32" s="26">
        <f ca="1">SUM(AS3:AS30)</f>
        <v>1239</v>
      </c>
      <c r="AT32"/>
      <c r="AU32" s="26">
        <f ca="1">SUM(AU3:AU30)</f>
        <v>1239</v>
      </c>
      <c r="AV32" s="26">
        <f ca="1">SUM(AV3:AV30)</f>
        <v>1239</v>
      </c>
      <c r="AW32" s="26">
        <f ca="1">SUM(AW3:AW30)</f>
        <v>1239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"/>
      <c r="B33" s="48"/>
      <c r="C33" s="49"/>
      <c r="D33" s="50"/>
      <c r="E33" s="81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"/>
      <c r="B34" s="48"/>
      <c r="C34" s="49"/>
      <c r="D34" s="50"/>
      <c r="E34" s="81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48"/>
      <c r="C35" s="49"/>
      <c r="D35" s="50"/>
      <c r="E35" s="8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48"/>
      <c r="C36" s="49"/>
      <c r="D36" s="50"/>
      <c r="E36" s="81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48"/>
      <c r="C37" s="49"/>
      <c r="D37" s="50"/>
      <c r="E37" s="81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48"/>
      <c r="C38" s="49"/>
      <c r="D38" s="50"/>
      <c r="E38" s="81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48"/>
      <c r="C39" s="49"/>
      <c r="D39" s="50"/>
      <c r="E39" s="81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48"/>
      <c r="C40" s="49"/>
      <c r="D40" s="50"/>
      <c r="E40" s="81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48"/>
      <c r="C41" s="49"/>
      <c r="D41" s="50"/>
      <c r="E41" s="81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48"/>
      <c r="C42" s="49"/>
      <c r="D42" s="50"/>
      <c r="E42" s="81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48"/>
      <c r="C43" s="49"/>
      <c r="D43" s="50"/>
      <c r="E43" s="81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48"/>
      <c r="C44" s="49"/>
      <c r="D44" s="50"/>
      <c r="E44" s="81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48"/>
      <c r="C45" s="49"/>
      <c r="D45" s="50"/>
      <c r="E45" s="81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48"/>
      <c r="C46" s="49"/>
      <c r="D46" s="50"/>
      <c r="E46" s="8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48"/>
      <c r="C47" s="49"/>
      <c r="D47" s="50"/>
      <c r="E47" s="81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48"/>
      <c r="C48" s="49"/>
      <c r="D48" s="50"/>
      <c r="E48" s="8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48"/>
      <c r="C49" s="49"/>
      <c r="D49" s="50"/>
      <c r="E49" s="81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48"/>
      <c r="C50" s="49"/>
      <c r="D50" s="50"/>
      <c r="E50" s="8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48"/>
      <c r="C51" s="49"/>
      <c r="D51" s="50"/>
      <c r="E51" s="81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48"/>
      <c r="C52" s="49"/>
      <c r="D52" s="50"/>
      <c r="E52" s="81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48"/>
      <c r="C53" s="49"/>
      <c r="D53" s="50"/>
      <c r="E53" s="81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48"/>
      <c r="C54" s="49"/>
      <c r="D54" s="50"/>
      <c r="E54" s="8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48"/>
      <c r="C55" s="49"/>
      <c r="D55" s="50"/>
      <c r="E55" s="81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48"/>
      <c r="C56" s="49"/>
      <c r="D56" s="50"/>
      <c r="E56" s="81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48"/>
      <c r="C57" s="49"/>
      <c r="D57" s="50"/>
      <c r="E57" s="81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48"/>
      <c r="C58" s="49"/>
      <c r="D58" s="50"/>
      <c r="E58" s="81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48"/>
      <c r="C59" s="49"/>
      <c r="D59" s="50"/>
      <c r="E59" s="81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48"/>
      <c r="C60" s="49"/>
      <c r="D60" s="50"/>
      <c r="E60" s="81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48"/>
      <c r="C61" s="49"/>
      <c r="D61" s="50"/>
      <c r="E61" s="8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48"/>
      <c r="C62" s="49"/>
      <c r="D62" s="50"/>
      <c r="E62" s="81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6"/>
      <c r="B63" s="48"/>
      <c r="C63" s="49"/>
      <c r="D63" s="50"/>
      <c r="E63" s="81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6"/>
      <c r="B64" s="48"/>
      <c r="C64" s="49"/>
      <c r="D64" s="50"/>
      <c r="E64" s="81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6"/>
      <c r="B65" s="48"/>
      <c r="C65" s="49"/>
      <c r="D65" s="50"/>
      <c r="E65" s="81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6"/>
      <c r="B66" s="48"/>
      <c r="C66" s="49"/>
      <c r="D66" s="50"/>
      <c r="E66" s="81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6"/>
      <c r="B67" s="48"/>
      <c r="C67" s="49"/>
      <c r="D67" s="50"/>
      <c r="E67" s="81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6"/>
      <c r="B68" s="48"/>
      <c r="C68" s="49"/>
      <c r="D68" s="50"/>
      <c r="E68" s="81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6"/>
      <c r="B69" s="48"/>
      <c r="C69" s="49"/>
      <c r="D69" s="50"/>
      <c r="E69" s="81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6"/>
      <c r="B70" s="48"/>
      <c r="C70" s="49"/>
      <c r="D70" s="50"/>
      <c r="E70" s="81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6"/>
      <c r="B71" s="48"/>
      <c r="C71" s="49"/>
      <c r="D71" s="50"/>
      <c r="E71" s="8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6"/>
      <c r="B72" s="48"/>
      <c r="C72" s="49"/>
      <c r="D72" s="50"/>
      <c r="E72" s="81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6"/>
      <c r="B73" s="48"/>
      <c r="C73" s="49"/>
      <c r="D73" s="50"/>
      <c r="E73" s="81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6"/>
      <c r="B74" s="48"/>
      <c r="C74" s="49"/>
      <c r="D74" s="50"/>
      <c r="E74" s="81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6"/>
      <c r="B75" s="48"/>
      <c r="C75" s="49"/>
      <c r="D75" s="50"/>
      <c r="E75" s="81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6"/>
      <c r="B76" s="48"/>
      <c r="C76" s="49"/>
      <c r="D76" s="50"/>
      <c r="E76" s="81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6"/>
      <c r="B77" s="48"/>
      <c r="C77" s="49"/>
      <c r="D77" s="50"/>
      <c r="E77" s="81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6"/>
      <c r="B78" s="48"/>
      <c r="C78" s="49"/>
      <c r="D78" s="50"/>
      <c r="E78" s="81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6"/>
      <c r="B79" s="48"/>
      <c r="C79" s="49"/>
      <c r="D79" s="50"/>
      <c r="E79" s="81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6"/>
      <c r="B80" s="48"/>
      <c r="C80" s="49"/>
      <c r="D80" s="50"/>
      <c r="E80" s="81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6"/>
      <c r="B81" s="48"/>
      <c r="C81" s="49"/>
      <c r="D81" s="50"/>
      <c r="E81" s="81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6"/>
      <c r="B82" s="48"/>
      <c r="C82" s="49"/>
      <c r="D82" s="50"/>
      <c r="E82" s="81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6"/>
      <c r="B83" s="48"/>
      <c r="C83" s="49"/>
      <c r="D83" s="50"/>
      <c r="E83" s="81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6"/>
      <c r="B84" s="48"/>
      <c r="C84" s="49"/>
      <c r="D84" s="50"/>
      <c r="E84" s="81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6"/>
      <c r="B85" s="48"/>
      <c r="C85" s="49"/>
      <c r="D85" s="50"/>
      <c r="E85" s="81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6"/>
      <c r="B86" s="48"/>
      <c r="C86" s="49"/>
      <c r="D86" s="50"/>
      <c r="E86" s="81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/>
      <c r="AQ87"/>
      <c r="AR87"/>
      <c r="AS87"/>
      <c r="AT87"/>
      <c r="AU87"/>
      <c r="AV87" s="25"/>
      <c r="AX87"/>
    </row>
    <row r="88" spans="1:63" ht="17.25" thickBot="1" x14ac:dyDescent="0.35">
      <c r="A88"/>
      <c r="B88" s="48">
        <f>SUM(B3:B86)</f>
        <v>1362</v>
      </c>
      <c r="C88" s="48">
        <f>SUM(C3:C86)</f>
        <v>1362</v>
      </c>
      <c r="D88" s="48">
        <f>SUM(D3:D86)</f>
        <v>1362</v>
      </c>
      <c r="E88" s="48">
        <f>SUM(E3:E86)</f>
        <v>1362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/>
      <c r="AQ88"/>
      <c r="AR88"/>
      <c r="AS88" s="26">
        <f ca="1">SUM(AS3:AS86)</f>
        <v>2478</v>
      </c>
      <c r="AT88" s="26">
        <f ca="1">SUM(AT3:AT86)</f>
        <v>13.901767772189283</v>
      </c>
      <c r="AU88" s="26">
        <f ca="1">SUM(AU3:AU86)</f>
        <v>2478</v>
      </c>
      <c r="AV88" s="26">
        <f ca="1">SUM(AV3:AV86)</f>
        <v>2478</v>
      </c>
      <c r="AW88" s="26">
        <f ca="1">SUM(AW3:AW86)</f>
        <v>2478</v>
      </c>
      <c r="AX88"/>
    </row>
    <row r="89" spans="1:63" ht="17.25" thickBot="1" x14ac:dyDescent="0.35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/>
      <c r="AQ89"/>
      <c r="AR89"/>
      <c r="AS89" s="41" t="s">
        <v>50</v>
      </c>
      <c r="AT89" s="26" t="s">
        <v>51</v>
      </c>
      <c r="AU89" s="39" t="s">
        <v>52</v>
      </c>
      <c r="AV89" s="40" t="s">
        <v>18</v>
      </c>
      <c r="AW89" s="34" t="s">
        <v>58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57"/>
      <c r="AR93" s="57"/>
      <c r="AS93"/>
      <c r="AT93"/>
      <c r="AU93"/>
      <c r="AX93"/>
    </row>
    <row r="94" spans="1:63" ht="16.5" x14ac:dyDescent="0.3">
      <c r="AP94"/>
      <c r="AQ94" s="57"/>
      <c r="AR94" s="57"/>
      <c r="AS94"/>
      <c r="AT94"/>
      <c r="AU94"/>
      <c r="AX94"/>
    </row>
    <row r="95" spans="1:63" ht="16.5" x14ac:dyDescent="0.3">
      <c r="AP95"/>
      <c r="AQ95" s="57"/>
      <c r="AR95" s="57"/>
      <c r="AS95"/>
      <c r="AT95"/>
      <c r="AU95"/>
      <c r="AX95"/>
    </row>
    <row r="96" spans="1:63" ht="16.5" x14ac:dyDescent="0.3">
      <c r="AP96"/>
      <c r="AQ96" s="57"/>
      <c r="AR96" s="57"/>
      <c r="AS96"/>
      <c r="AT96"/>
      <c r="AU96"/>
      <c r="AX96"/>
    </row>
    <row r="97" spans="1:50" ht="16.5" x14ac:dyDescent="0.3">
      <c r="AP97"/>
      <c r="AQ97" s="57"/>
      <c r="AR97" s="57"/>
      <c r="AS97"/>
      <c r="AT97"/>
      <c r="AU97"/>
      <c r="AX97"/>
    </row>
    <row r="98" spans="1:50" ht="16.5" x14ac:dyDescent="0.3">
      <c r="A98" s="25">
        <f t="shared" ref="A98:A125" si="15">A3</f>
        <v>1</v>
      </c>
      <c r="B98" s="25">
        <f>SUM(B$3:B3)</f>
        <v>63</v>
      </c>
      <c r="C98" s="25">
        <f>SUM(C$3:C3)</f>
        <v>21</v>
      </c>
      <c r="D98" s="25">
        <f>SUM(D$3:D3)</f>
        <v>32</v>
      </c>
      <c r="E98" s="25">
        <f>SUM(E$3:E3)</f>
        <v>34</v>
      </c>
      <c r="AP98"/>
      <c r="AQ98" s="57"/>
      <c r="AR98" s="57"/>
      <c r="AS98"/>
      <c r="AT98"/>
      <c r="AU98"/>
      <c r="AX98"/>
    </row>
    <row r="99" spans="1:50" ht="16.5" x14ac:dyDescent="0.3">
      <c r="A99" s="25">
        <f t="shared" si="15"/>
        <v>2</v>
      </c>
      <c r="B99" s="25">
        <f>SUM(B$3:B4)</f>
        <v>99</v>
      </c>
      <c r="C99" s="25">
        <f>SUM(C$3:C4)</f>
        <v>49</v>
      </c>
      <c r="D99" s="25">
        <f>SUM(D$3:D4)</f>
        <v>72</v>
      </c>
      <c r="E99" s="25">
        <f>SUM(E$3:E4)</f>
        <v>116</v>
      </c>
      <c r="AP99"/>
      <c r="AQ99"/>
      <c r="AR99"/>
      <c r="AS99"/>
      <c r="AT99"/>
      <c r="AU99"/>
    </row>
    <row r="100" spans="1:50" ht="16.5" x14ac:dyDescent="0.3">
      <c r="A100" s="25">
        <f t="shared" si="15"/>
        <v>3</v>
      </c>
      <c r="B100" s="25">
        <f>SUM(B$3:B5)</f>
        <v>153</v>
      </c>
      <c r="C100" s="25">
        <f>SUM(C$3:C5)</f>
        <v>81</v>
      </c>
      <c r="D100" s="25">
        <f>SUM(D$3:D5)</f>
        <v>116</v>
      </c>
      <c r="E100" s="25">
        <f>SUM(E$3:E5)</f>
        <v>204</v>
      </c>
      <c r="AP100"/>
      <c r="AQ100"/>
      <c r="AR100"/>
      <c r="AS100"/>
      <c r="AT100"/>
      <c r="AU100"/>
    </row>
    <row r="101" spans="1:50" ht="16.5" x14ac:dyDescent="0.3">
      <c r="A101" s="25">
        <f t="shared" si="15"/>
        <v>4</v>
      </c>
      <c r="B101" s="25">
        <f>SUM(B$3:B6)</f>
        <v>203</v>
      </c>
      <c r="C101" s="25">
        <f>SUM(C$3:C6)</f>
        <v>115</v>
      </c>
      <c r="D101" s="25">
        <f>SUM(D$3:D6)</f>
        <v>137</v>
      </c>
      <c r="E101" s="25">
        <f>SUM(E$3:E6)</f>
        <v>225</v>
      </c>
      <c r="AP101"/>
      <c r="AQ101"/>
      <c r="AR101"/>
      <c r="AS101"/>
      <c r="AT101"/>
      <c r="AU101"/>
    </row>
    <row r="102" spans="1:50" ht="16.5" x14ac:dyDescent="0.3">
      <c r="A102" s="25">
        <f t="shared" si="15"/>
        <v>5</v>
      </c>
      <c r="B102" s="25">
        <f>SUM(B$3:B7)</f>
        <v>243</v>
      </c>
      <c r="C102" s="25">
        <f>SUM(C$3:C7)</f>
        <v>151</v>
      </c>
      <c r="D102" s="25">
        <f>SUM(D$3:D7)</f>
        <v>171</v>
      </c>
      <c r="E102" s="25">
        <f>SUM(E$3:E7)</f>
        <v>253</v>
      </c>
      <c r="AP102"/>
      <c r="AQ102"/>
      <c r="AR102"/>
      <c r="AS102"/>
      <c r="AT102"/>
      <c r="AU102"/>
    </row>
    <row r="103" spans="1:50" ht="16.5" x14ac:dyDescent="0.3">
      <c r="A103" s="25">
        <f t="shared" si="15"/>
        <v>6</v>
      </c>
      <c r="B103" s="25">
        <f>SUM(B$3:B8)</f>
        <v>287</v>
      </c>
      <c r="C103" s="25">
        <f>SUM(C$3:C8)</f>
        <v>188</v>
      </c>
      <c r="D103" s="25">
        <f>SUM(D$3:D8)</f>
        <v>208</v>
      </c>
      <c r="E103" s="25">
        <f>SUM(E$3:E8)</f>
        <v>307</v>
      </c>
      <c r="AP103"/>
      <c r="AQ103"/>
      <c r="AR103"/>
      <c r="AS103"/>
      <c r="AT103"/>
      <c r="AU103"/>
    </row>
    <row r="104" spans="1:50" ht="16.5" x14ac:dyDescent="0.3">
      <c r="A104" s="25">
        <f t="shared" si="15"/>
        <v>7</v>
      </c>
      <c r="B104" s="25">
        <f>SUM(B$3:B9)</f>
        <v>345</v>
      </c>
      <c r="C104" s="25">
        <f>SUM(C$3:C9)</f>
        <v>227</v>
      </c>
      <c r="D104" s="25">
        <f>SUM(D$3:D9)</f>
        <v>263</v>
      </c>
      <c r="E104" s="25">
        <f>SUM(E$3:E9)</f>
        <v>353</v>
      </c>
      <c r="AP104"/>
      <c r="AQ104"/>
      <c r="AR104"/>
      <c r="AS104"/>
      <c r="AT104"/>
      <c r="AU104"/>
    </row>
    <row r="105" spans="1:50" ht="16.5" x14ac:dyDescent="0.3">
      <c r="A105" s="25">
        <f t="shared" si="15"/>
        <v>8</v>
      </c>
      <c r="B105" s="25">
        <f>SUM(B$3:B10)</f>
        <v>366</v>
      </c>
      <c r="C105" s="25">
        <f>SUM(C$3:C10)</f>
        <v>267</v>
      </c>
      <c r="D105" s="25">
        <f>SUM(D$3:D10)</f>
        <v>299</v>
      </c>
      <c r="E105" s="25">
        <f>SUM(E$3:E10)</f>
        <v>396</v>
      </c>
      <c r="AP105"/>
      <c r="AQ105"/>
      <c r="AR105"/>
      <c r="AS105"/>
      <c r="AT105"/>
      <c r="AU105"/>
    </row>
    <row r="106" spans="1:50" ht="16.5" x14ac:dyDescent="0.3">
      <c r="A106" s="25">
        <f t="shared" si="15"/>
        <v>9</v>
      </c>
      <c r="B106" s="25">
        <f>SUM(B$3:B11)</f>
        <v>412</v>
      </c>
      <c r="C106" s="25">
        <f>SUM(C$3:C11)</f>
        <v>307</v>
      </c>
      <c r="D106" s="25">
        <f>SUM(D$3:D11)</f>
        <v>339</v>
      </c>
      <c r="E106" s="25">
        <f>SUM(E$3:E11)</f>
        <v>432</v>
      </c>
      <c r="AP106"/>
      <c r="AQ106"/>
      <c r="AR106"/>
      <c r="AS106"/>
      <c r="AT106"/>
      <c r="AU106"/>
    </row>
    <row r="107" spans="1:50" ht="16.5" x14ac:dyDescent="0.3">
      <c r="A107" s="25">
        <f t="shared" si="15"/>
        <v>10</v>
      </c>
      <c r="B107" s="25">
        <f>SUM(B$3:B12)</f>
        <v>451</v>
      </c>
      <c r="C107" s="25">
        <f>SUM(C$3:C12)</f>
        <v>347</v>
      </c>
      <c r="D107" s="25">
        <f>SUM(D$3:D12)</f>
        <v>389</v>
      </c>
      <c r="E107" s="25">
        <f>SUM(E$3:E12)</f>
        <v>492</v>
      </c>
      <c r="AP107"/>
      <c r="AQ107"/>
      <c r="AR107"/>
      <c r="AS107"/>
      <c r="AT107"/>
      <c r="AU107"/>
    </row>
    <row r="108" spans="1:50" ht="16.5" x14ac:dyDescent="0.3">
      <c r="A108" s="25">
        <f t="shared" si="15"/>
        <v>11</v>
      </c>
      <c r="B108" s="25">
        <f>SUM(B$3:B13)</f>
        <v>483</v>
      </c>
      <c r="C108" s="25">
        <f>SUM(C$3:C13)</f>
        <v>388</v>
      </c>
      <c r="D108" s="25">
        <f>SUM(D$3:D13)</f>
        <v>449</v>
      </c>
      <c r="E108" s="25">
        <f>SUM(E$3:E13)</f>
        <v>555</v>
      </c>
      <c r="AP108"/>
      <c r="AQ108"/>
      <c r="AR108"/>
      <c r="AS108"/>
      <c r="AT108"/>
      <c r="AU108"/>
    </row>
    <row r="109" spans="1:50" ht="16.5" x14ac:dyDescent="0.3">
      <c r="A109" s="25">
        <f t="shared" si="15"/>
        <v>12</v>
      </c>
      <c r="B109" s="25">
        <f>SUM(B$3:B14)</f>
        <v>553</v>
      </c>
      <c r="C109" s="25">
        <f>SUM(C$3:C14)</f>
        <v>431</v>
      </c>
      <c r="D109" s="25">
        <f>SUM(D$3:D14)</f>
        <v>488</v>
      </c>
      <c r="E109" s="25">
        <f>SUM(E$3:E14)</f>
        <v>594</v>
      </c>
      <c r="AP109"/>
      <c r="AQ109"/>
      <c r="AR109"/>
      <c r="AS109"/>
      <c r="AT109"/>
      <c r="AU109"/>
    </row>
    <row r="110" spans="1:50" ht="16.5" x14ac:dyDescent="0.3">
      <c r="A110" s="25">
        <f t="shared" si="15"/>
        <v>13</v>
      </c>
      <c r="B110" s="25">
        <f>SUM(B$3:B15)</f>
        <v>598</v>
      </c>
      <c r="C110" s="25">
        <f>SUM(C$3:C15)</f>
        <v>475</v>
      </c>
      <c r="D110" s="25">
        <f>SUM(D$3:D15)</f>
        <v>532</v>
      </c>
      <c r="E110" s="25">
        <f>SUM(E$3:E15)</f>
        <v>638</v>
      </c>
      <c r="AP110"/>
      <c r="AQ110"/>
      <c r="AR110"/>
      <c r="AS110"/>
      <c r="AT110"/>
      <c r="AU110"/>
    </row>
    <row r="111" spans="1:50" ht="16.5" x14ac:dyDescent="0.3">
      <c r="A111" s="25">
        <f t="shared" si="15"/>
        <v>14</v>
      </c>
      <c r="B111" s="25">
        <f>SUM(B$3:B16)</f>
        <v>646</v>
      </c>
      <c r="C111" s="25">
        <f>SUM(C$3:C16)</f>
        <v>519</v>
      </c>
      <c r="D111" s="25">
        <f>SUM(D$3:D16)</f>
        <v>586</v>
      </c>
      <c r="E111" s="25">
        <f>SUM(E$3:E16)</f>
        <v>708</v>
      </c>
      <c r="AP111"/>
      <c r="AQ111"/>
      <c r="AR111"/>
      <c r="AS111"/>
      <c r="AT111"/>
      <c r="AU111"/>
    </row>
    <row r="112" spans="1:50" ht="16.5" x14ac:dyDescent="0.3">
      <c r="A112" s="25">
        <f t="shared" si="15"/>
        <v>15</v>
      </c>
      <c r="B112" s="25">
        <f>SUM(B$3:B17)</f>
        <v>689</v>
      </c>
      <c r="C112" s="25">
        <f>SUM(C$3:C17)</f>
        <v>564</v>
      </c>
      <c r="D112" s="25">
        <f>SUM(D$3:D17)</f>
        <v>644</v>
      </c>
      <c r="E112" s="25">
        <f>SUM(E$3:E17)</f>
        <v>763</v>
      </c>
      <c r="AP112"/>
      <c r="AQ112"/>
      <c r="AR112"/>
      <c r="AS112"/>
      <c r="AT112"/>
      <c r="AU112"/>
    </row>
    <row r="113" spans="1:47" ht="16.5" x14ac:dyDescent="0.3">
      <c r="A113" s="25">
        <f t="shared" si="15"/>
        <v>16</v>
      </c>
      <c r="B113" s="25">
        <f>SUM(B$3:B18)</f>
        <v>759</v>
      </c>
      <c r="C113" s="25">
        <f>SUM(C$3:C18)</f>
        <v>610</v>
      </c>
      <c r="D113" s="25">
        <f>SUM(D$3:D18)</f>
        <v>672</v>
      </c>
      <c r="E113" s="25">
        <f>SUM(E$3:E18)</f>
        <v>800</v>
      </c>
      <c r="AP113"/>
      <c r="AQ113"/>
      <c r="AR113"/>
      <c r="AS113"/>
      <c r="AT113"/>
      <c r="AU113"/>
    </row>
    <row r="114" spans="1:47" ht="16.5" x14ac:dyDescent="0.3">
      <c r="A114" s="25">
        <f t="shared" si="15"/>
        <v>17</v>
      </c>
      <c r="B114" s="25">
        <f>SUM(B$3:B19)</f>
        <v>799</v>
      </c>
      <c r="C114" s="25">
        <f>SUM(C$3:C19)</f>
        <v>658</v>
      </c>
      <c r="D114" s="25">
        <f>SUM(D$3:D19)</f>
        <v>713</v>
      </c>
      <c r="E114" s="25">
        <f>SUM(E$3:E19)</f>
        <v>840</v>
      </c>
      <c r="AP114"/>
      <c r="AQ114"/>
      <c r="AR114"/>
      <c r="AS114"/>
      <c r="AT114"/>
      <c r="AU114"/>
    </row>
    <row r="115" spans="1:47" ht="16.5" x14ac:dyDescent="0.3">
      <c r="A115" s="25">
        <f t="shared" si="15"/>
        <v>18</v>
      </c>
      <c r="B115" s="25">
        <f>SUM(B$3:B20)</f>
        <v>843</v>
      </c>
      <c r="C115" s="25">
        <f>SUM(C$3:C20)</f>
        <v>708</v>
      </c>
      <c r="D115" s="25">
        <f>SUM(D$3:D20)</f>
        <v>767</v>
      </c>
      <c r="E115" s="25">
        <f>SUM(E$3:E20)</f>
        <v>910</v>
      </c>
      <c r="AP115"/>
      <c r="AQ115"/>
      <c r="AR115"/>
      <c r="AS115"/>
      <c r="AT115"/>
      <c r="AU115"/>
    </row>
    <row r="116" spans="1:47" ht="16.5" x14ac:dyDescent="0.3">
      <c r="A116" s="25">
        <f t="shared" si="15"/>
        <v>19</v>
      </c>
      <c r="B116" s="25">
        <f>SUM(B$3:B21)</f>
        <v>903</v>
      </c>
      <c r="C116" s="25">
        <f>SUM(C$3:C21)</f>
        <v>762</v>
      </c>
      <c r="D116" s="25">
        <f>SUM(D$3:D21)</f>
        <v>837</v>
      </c>
      <c r="E116" s="25">
        <f>SUM(E$3:E21)</f>
        <v>968</v>
      </c>
      <c r="AP116"/>
      <c r="AQ116"/>
      <c r="AR116"/>
      <c r="AS116"/>
      <c r="AT116"/>
      <c r="AU116"/>
    </row>
    <row r="117" spans="1:47" ht="16.5" x14ac:dyDescent="0.3">
      <c r="A117" s="25">
        <f t="shared" si="15"/>
        <v>20</v>
      </c>
      <c r="B117" s="25">
        <f>SUM(B$3:B22)</f>
        <v>931</v>
      </c>
      <c r="C117" s="25">
        <f>SUM(C$3:C22)</f>
        <v>816</v>
      </c>
      <c r="D117" s="25">
        <f>SUM(D$3:D22)</f>
        <v>883</v>
      </c>
      <c r="E117" s="25">
        <f>SUM(E$3:E22)</f>
        <v>1008</v>
      </c>
      <c r="AP117"/>
      <c r="AQ117"/>
      <c r="AR117"/>
      <c r="AS117"/>
      <c r="AT117"/>
      <c r="AU117"/>
    </row>
    <row r="118" spans="1:47" ht="16.5" x14ac:dyDescent="0.3">
      <c r="A118" s="25">
        <f t="shared" si="15"/>
        <v>21</v>
      </c>
      <c r="B118" s="25">
        <f>SUM(B$3:B23)</f>
        <v>968</v>
      </c>
      <c r="C118" s="25">
        <f>SUM(C$3:C23)</f>
        <v>871</v>
      </c>
      <c r="D118" s="25">
        <f>SUM(D$3:D23)</f>
        <v>926</v>
      </c>
      <c r="E118" s="25">
        <f>SUM(E$3:E23)</f>
        <v>1048</v>
      </c>
      <c r="AP118"/>
      <c r="AQ118"/>
      <c r="AR118"/>
      <c r="AS118"/>
      <c r="AT118"/>
      <c r="AU118"/>
    </row>
    <row r="119" spans="1:47" ht="16.5" x14ac:dyDescent="0.3">
      <c r="A119" s="25">
        <f t="shared" si="15"/>
        <v>22</v>
      </c>
      <c r="B119" s="25">
        <f>SUM(B$3:B24)</f>
        <v>1008</v>
      </c>
      <c r="C119" s="25">
        <f>SUM(C$3:C24)</f>
        <v>929</v>
      </c>
      <c r="D119" s="25">
        <f>SUM(D$3:D24)</f>
        <v>971</v>
      </c>
      <c r="E119" s="25">
        <f>SUM(E$3:E24)</f>
        <v>1093</v>
      </c>
      <c r="AP119"/>
      <c r="AQ119"/>
      <c r="AR119"/>
      <c r="AS119"/>
      <c r="AT119"/>
      <c r="AU119"/>
    </row>
    <row r="120" spans="1:47" ht="16.5" x14ac:dyDescent="0.3">
      <c r="A120" s="25">
        <f t="shared" si="15"/>
        <v>23</v>
      </c>
      <c r="B120" s="25">
        <f>SUM(B$3:B25)</f>
        <v>1049</v>
      </c>
      <c r="C120" s="25">
        <f>SUM(C$3:C25)</f>
        <v>989</v>
      </c>
      <c r="D120" s="25">
        <f>SUM(D$3:D25)</f>
        <v>1059</v>
      </c>
      <c r="E120" s="25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25">
        <f t="shared" si="15"/>
        <v>24</v>
      </c>
      <c r="B121" s="25">
        <f>SUM(B$3:B26)</f>
        <v>1104</v>
      </c>
      <c r="C121" s="25">
        <f>SUM(C$3:C26)</f>
        <v>1052</v>
      </c>
      <c r="D121" s="25">
        <f>SUM(D$3:D26)</f>
        <v>1099</v>
      </c>
      <c r="E121" s="25">
        <f>SUM(E$3:E26)</f>
        <v>1182</v>
      </c>
      <c r="AP121"/>
      <c r="AQ121"/>
      <c r="AR121"/>
      <c r="AS121"/>
      <c r="AT121"/>
      <c r="AU121"/>
    </row>
    <row r="122" spans="1:47" ht="16.5" x14ac:dyDescent="0.3">
      <c r="A122" s="25">
        <f t="shared" si="15"/>
        <v>25</v>
      </c>
      <c r="B122" s="25">
        <f>SUM(B$3:B27)</f>
        <v>1138</v>
      </c>
      <c r="C122" s="25">
        <f>SUM(C$3:C27)</f>
        <v>1122</v>
      </c>
      <c r="D122" s="25">
        <f>SUM(D$3:D27)</f>
        <v>1147</v>
      </c>
      <c r="E122" s="25">
        <f>SUM(E$3:E27)</f>
        <v>1226</v>
      </c>
      <c r="AP122"/>
      <c r="AQ122"/>
      <c r="AR122"/>
      <c r="AS122"/>
      <c r="AT122"/>
      <c r="AU122"/>
    </row>
    <row r="123" spans="1:47" ht="16.5" x14ac:dyDescent="0.3">
      <c r="A123" s="25">
        <f t="shared" si="15"/>
        <v>26</v>
      </c>
      <c r="B123" s="25">
        <f>SUM(B$3:B28)</f>
        <v>1220</v>
      </c>
      <c r="C123" s="25">
        <f>SUM(C$3:C28)</f>
        <v>1192</v>
      </c>
      <c r="D123" s="25">
        <f>SUM(D$3:D28)</f>
        <v>1210</v>
      </c>
      <c r="E123" s="25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25">
        <f t="shared" si="15"/>
        <v>27</v>
      </c>
      <c r="B124" s="25">
        <f>SUM(B$3:B29)</f>
        <v>1308</v>
      </c>
      <c r="C124" s="25">
        <f>SUM(C$3:C29)</f>
        <v>1274</v>
      </c>
      <c r="D124" s="25">
        <f>SUM(D$3:D29)</f>
        <v>1280</v>
      </c>
      <c r="E124" s="25">
        <f>SUM(E$3:E29)</f>
        <v>1330</v>
      </c>
      <c r="AP124"/>
      <c r="AQ124"/>
      <c r="AR124"/>
      <c r="AS124"/>
      <c r="AT124"/>
      <c r="AU124"/>
    </row>
    <row r="125" spans="1:47" ht="16.5" x14ac:dyDescent="0.3">
      <c r="A125" s="25">
        <f t="shared" si="15"/>
        <v>28</v>
      </c>
      <c r="B125" s="25">
        <f>SUM(B$3:B30)</f>
        <v>1362</v>
      </c>
      <c r="C125" s="25">
        <f>SUM(C$3:C30)</f>
        <v>1362</v>
      </c>
      <c r="D125" s="25">
        <f>SUM(D$3:D30)</f>
        <v>1362</v>
      </c>
      <c r="E125" s="25">
        <f>SUM(E$3:E30)</f>
        <v>1362</v>
      </c>
      <c r="AP125"/>
      <c r="AQ125"/>
      <c r="AR125"/>
      <c r="AS125"/>
      <c r="AT125"/>
      <c r="AU125"/>
    </row>
    <row r="126" spans="1:47" ht="16.5" x14ac:dyDescent="0.3">
      <c r="A126" s="25"/>
      <c r="B126" s="25"/>
      <c r="C126" s="25"/>
      <c r="D126" s="25"/>
      <c r="E126" s="25"/>
      <c r="AP126"/>
      <c r="AQ126"/>
      <c r="AR126"/>
      <c r="AS126"/>
      <c r="AT126"/>
      <c r="AU126"/>
    </row>
    <row r="127" spans="1:47" ht="16.5" x14ac:dyDescent="0.3">
      <c r="A127" s="25"/>
      <c r="B127" s="25"/>
      <c r="C127" s="25"/>
      <c r="D127" s="25"/>
      <c r="E127" s="25"/>
      <c r="AP127"/>
      <c r="AQ127"/>
      <c r="AR127"/>
      <c r="AS127"/>
      <c r="AT127"/>
      <c r="AU127"/>
    </row>
    <row r="128" spans="1:47" ht="16.5" x14ac:dyDescent="0.3">
      <c r="A128" s="25"/>
      <c r="B128" s="25"/>
      <c r="C128" s="25"/>
      <c r="D128" s="25"/>
      <c r="E128" s="25"/>
      <c r="AP128"/>
      <c r="AQ128"/>
      <c r="AR128"/>
      <c r="AS128"/>
      <c r="AT128"/>
      <c r="AU128"/>
    </row>
    <row r="129" spans="1:47" ht="16.5" x14ac:dyDescent="0.3">
      <c r="A129" s="25"/>
      <c r="B129" s="25"/>
      <c r="C129" s="25"/>
      <c r="D129" s="25"/>
      <c r="E129" s="25"/>
      <c r="AP129"/>
      <c r="AQ129"/>
      <c r="AR129"/>
      <c r="AS129"/>
      <c r="AT129"/>
      <c r="AU129"/>
    </row>
    <row r="130" spans="1:47" ht="16.5" x14ac:dyDescent="0.3">
      <c r="A130" s="25"/>
      <c r="B130" s="25"/>
      <c r="C130" s="25"/>
      <c r="D130" s="25"/>
      <c r="E130" s="25"/>
      <c r="AP130"/>
      <c r="AQ130"/>
      <c r="AR130"/>
      <c r="AS130"/>
      <c r="AT130"/>
      <c r="AU130"/>
    </row>
    <row r="131" spans="1:47" ht="16.5" x14ac:dyDescent="0.3">
      <c r="A131" s="25"/>
      <c r="B131" s="25"/>
      <c r="C131" s="25"/>
      <c r="D131" s="25"/>
      <c r="E131" s="25"/>
      <c r="AP131"/>
      <c r="AQ131"/>
      <c r="AR131"/>
      <c r="AS131"/>
      <c r="AT131"/>
      <c r="AU131"/>
    </row>
    <row r="132" spans="1:47" ht="16.5" x14ac:dyDescent="0.3">
      <c r="A132" s="25"/>
      <c r="B132" s="25"/>
      <c r="C132" s="25"/>
      <c r="D132" s="25"/>
      <c r="E132" s="25"/>
      <c r="AP132"/>
      <c r="AQ132"/>
      <c r="AR132"/>
      <c r="AS132"/>
      <c r="AT132"/>
      <c r="AU132"/>
    </row>
    <row r="133" spans="1:47" ht="16.5" x14ac:dyDescent="0.3">
      <c r="A133" s="25"/>
      <c r="B133" s="25"/>
      <c r="C133" s="25"/>
      <c r="D133" s="25"/>
      <c r="E133" s="25"/>
      <c r="AP133"/>
      <c r="AQ133"/>
      <c r="AR133"/>
      <c r="AS133"/>
      <c r="AT133"/>
      <c r="AU133"/>
    </row>
    <row r="134" spans="1:47" ht="16.5" x14ac:dyDescent="0.3">
      <c r="A134" s="25"/>
      <c r="B134" s="25"/>
      <c r="C134" s="25"/>
      <c r="D134" s="25"/>
      <c r="E134" s="25"/>
      <c r="AP134"/>
      <c r="AQ134"/>
      <c r="AR134"/>
      <c r="AS134"/>
      <c r="AT134"/>
      <c r="AU134"/>
    </row>
    <row r="135" spans="1:47" ht="16.5" x14ac:dyDescent="0.3">
      <c r="A135" s="25"/>
      <c r="B135" s="25"/>
      <c r="C135" s="25"/>
      <c r="D135" s="25"/>
      <c r="E135" s="25"/>
      <c r="AP135"/>
      <c r="AQ135"/>
      <c r="AR135"/>
      <c r="AS135"/>
      <c r="AT135"/>
      <c r="AU135"/>
    </row>
    <row r="136" spans="1:47" ht="16.5" x14ac:dyDescent="0.3">
      <c r="A136" s="25"/>
      <c r="B136" s="25"/>
      <c r="C136" s="25"/>
      <c r="D136" s="25"/>
      <c r="E136" s="25"/>
      <c r="AP136"/>
      <c r="AQ136"/>
      <c r="AR136"/>
      <c r="AS136"/>
      <c r="AT136"/>
      <c r="AU136"/>
    </row>
    <row r="137" spans="1:47" ht="16.5" x14ac:dyDescent="0.3">
      <c r="A137" s="25"/>
      <c r="B137" s="25"/>
      <c r="C137" s="25"/>
      <c r="D137" s="25"/>
      <c r="E137" s="25"/>
      <c r="AP137"/>
      <c r="AQ137"/>
      <c r="AR137"/>
      <c r="AS137"/>
      <c r="AT137"/>
      <c r="AU137"/>
    </row>
    <row r="138" spans="1:47" ht="16.5" x14ac:dyDescent="0.3">
      <c r="A138" s="25"/>
      <c r="B138" s="25"/>
      <c r="C138" s="25"/>
      <c r="D138" s="25"/>
      <c r="E138" s="25"/>
      <c r="AP138"/>
      <c r="AQ138"/>
      <c r="AR138"/>
      <c r="AS138"/>
      <c r="AT138"/>
      <c r="AU138"/>
    </row>
    <row r="139" spans="1:47" ht="16.5" x14ac:dyDescent="0.3">
      <c r="A139" s="25"/>
      <c r="B139" s="25"/>
      <c r="C139" s="25"/>
      <c r="D139" s="25"/>
      <c r="E139" s="25"/>
      <c r="AP139"/>
      <c r="AQ139"/>
      <c r="AR139"/>
      <c r="AS139"/>
      <c r="AT139"/>
      <c r="AU139"/>
    </row>
    <row r="140" spans="1:47" ht="16.5" x14ac:dyDescent="0.3">
      <c r="A140" s="25"/>
      <c r="B140" s="25"/>
      <c r="C140" s="25"/>
      <c r="D140" s="25"/>
      <c r="E140" s="25"/>
      <c r="AP140"/>
      <c r="AQ140"/>
      <c r="AR140"/>
      <c r="AS140"/>
      <c r="AT140"/>
      <c r="AU140"/>
    </row>
    <row r="141" spans="1:47" ht="16.5" x14ac:dyDescent="0.3">
      <c r="A141" s="25"/>
      <c r="B141" s="25"/>
      <c r="C141" s="25"/>
      <c r="D141" s="25"/>
      <c r="E141" s="25"/>
      <c r="AP141"/>
      <c r="AQ141"/>
      <c r="AR141"/>
      <c r="AS141"/>
      <c r="AT141"/>
      <c r="AU141"/>
    </row>
    <row r="142" spans="1:47" ht="16.5" x14ac:dyDescent="0.3">
      <c r="A142" s="25"/>
      <c r="B142" s="25"/>
      <c r="C142" s="25"/>
      <c r="D142" s="25"/>
      <c r="E142" s="25"/>
      <c r="AP142"/>
      <c r="AQ142"/>
      <c r="AR142"/>
      <c r="AS142"/>
      <c r="AT142"/>
      <c r="AU142"/>
    </row>
    <row r="143" spans="1:47" ht="16.5" x14ac:dyDescent="0.3">
      <c r="A143" s="25"/>
      <c r="B143" s="25"/>
      <c r="C143" s="25"/>
      <c r="D143" s="25"/>
      <c r="E143" s="25"/>
      <c r="AP143"/>
      <c r="AQ143"/>
      <c r="AR143"/>
      <c r="AS143"/>
      <c r="AT143"/>
      <c r="AU143"/>
    </row>
    <row r="144" spans="1:47" ht="16.5" x14ac:dyDescent="0.3">
      <c r="A144" s="25"/>
      <c r="B144" s="25"/>
      <c r="C144" s="25"/>
      <c r="D144" s="25"/>
      <c r="E144" s="25"/>
      <c r="AP144"/>
      <c r="AQ144"/>
      <c r="AR144"/>
      <c r="AS144"/>
      <c r="AT144"/>
      <c r="AU144"/>
    </row>
    <row r="145" spans="1:47" ht="16.5" x14ac:dyDescent="0.3">
      <c r="A145" s="25"/>
      <c r="B145" s="25"/>
      <c r="C145" s="25"/>
      <c r="D145" s="25"/>
      <c r="E145" s="25"/>
      <c r="AP145"/>
      <c r="AQ145"/>
      <c r="AR145"/>
      <c r="AS145"/>
      <c r="AT145"/>
      <c r="AU145"/>
    </row>
    <row r="146" spans="1:47" ht="16.5" x14ac:dyDescent="0.3">
      <c r="A146" s="25"/>
      <c r="B146" s="25"/>
      <c r="C146" s="25"/>
      <c r="D146" s="25"/>
      <c r="E146" s="25"/>
      <c r="AP146"/>
      <c r="AQ146"/>
      <c r="AR146"/>
      <c r="AS146"/>
      <c r="AT146"/>
      <c r="AU146"/>
    </row>
    <row r="147" spans="1:47" ht="16.5" x14ac:dyDescent="0.3">
      <c r="A147" s="25"/>
      <c r="B147" s="25"/>
      <c r="C147" s="25"/>
      <c r="D147" s="25"/>
      <c r="E147" s="25"/>
      <c r="AP147"/>
      <c r="AQ147"/>
      <c r="AR147"/>
      <c r="AS147"/>
      <c r="AT147"/>
      <c r="AU147"/>
    </row>
    <row r="148" spans="1:47" ht="16.5" x14ac:dyDescent="0.3">
      <c r="A148" s="25"/>
      <c r="B148" s="25"/>
      <c r="C148" s="25"/>
      <c r="D148" s="25"/>
      <c r="E148" s="25"/>
      <c r="AP148"/>
      <c r="AQ148"/>
      <c r="AR148"/>
      <c r="AS148"/>
      <c r="AT148"/>
      <c r="AU148"/>
    </row>
    <row r="149" spans="1:47" ht="16.5" x14ac:dyDescent="0.3">
      <c r="A149" s="25"/>
      <c r="B149" s="25"/>
      <c r="C149" s="25"/>
      <c r="D149" s="25"/>
      <c r="E149" s="25"/>
      <c r="AP149"/>
      <c r="AQ149"/>
      <c r="AR149"/>
      <c r="AS149"/>
      <c r="AT149"/>
      <c r="AU149"/>
    </row>
    <row r="150" spans="1:47" ht="16.5" x14ac:dyDescent="0.3">
      <c r="A150" s="25"/>
      <c r="B150" s="25"/>
      <c r="C150" s="25"/>
      <c r="D150" s="25"/>
      <c r="E150" s="25"/>
      <c r="AP150"/>
      <c r="AQ150"/>
      <c r="AR150"/>
      <c r="AS150"/>
      <c r="AT150"/>
      <c r="AU150"/>
    </row>
    <row r="151" spans="1:47" ht="16.5" x14ac:dyDescent="0.3">
      <c r="A151" s="25"/>
      <c r="B151" s="25"/>
      <c r="C151" s="25"/>
      <c r="D151" s="25"/>
      <c r="E151" s="25"/>
      <c r="AP151"/>
      <c r="AQ151"/>
      <c r="AR151"/>
      <c r="AS151"/>
      <c r="AT151"/>
      <c r="AU151"/>
    </row>
    <row r="152" spans="1:47" ht="16.5" x14ac:dyDescent="0.3">
      <c r="A152" s="25"/>
      <c r="B152" s="25"/>
      <c r="C152" s="25"/>
      <c r="D152" s="25"/>
      <c r="E152" s="25"/>
      <c r="AP152"/>
      <c r="AQ152"/>
      <c r="AR152"/>
      <c r="AS152"/>
      <c r="AT152"/>
      <c r="AU152"/>
    </row>
    <row r="153" spans="1:47" ht="16.5" x14ac:dyDescent="0.3">
      <c r="A153" s="25"/>
      <c r="B153" s="25"/>
      <c r="C153" s="25"/>
      <c r="D153" s="25"/>
      <c r="E153" s="25"/>
      <c r="AP153"/>
      <c r="AQ153"/>
      <c r="AR153"/>
      <c r="AS153"/>
      <c r="AT153"/>
      <c r="AU153"/>
    </row>
    <row r="154" spans="1:47" ht="16.5" x14ac:dyDescent="0.3">
      <c r="A154" s="25"/>
      <c r="B154" s="25"/>
      <c r="C154" s="25"/>
      <c r="D154" s="25"/>
      <c r="E154" s="25"/>
      <c r="AP154"/>
      <c r="AQ154"/>
      <c r="AR154"/>
      <c r="AS154"/>
      <c r="AT154"/>
      <c r="AU154"/>
    </row>
    <row r="155" spans="1:47" ht="16.5" x14ac:dyDescent="0.3">
      <c r="A155" s="25"/>
      <c r="B155" s="25"/>
      <c r="C155" s="25"/>
      <c r="D155" s="25"/>
      <c r="E155" s="25"/>
      <c r="AP155"/>
      <c r="AQ155"/>
      <c r="AR155"/>
      <c r="AS155"/>
      <c r="AT155"/>
      <c r="AU155"/>
    </row>
    <row r="156" spans="1:47" ht="16.5" x14ac:dyDescent="0.3">
      <c r="A156" s="25"/>
      <c r="B156" s="25"/>
      <c r="C156" s="25"/>
      <c r="D156" s="25"/>
      <c r="E156" s="25"/>
      <c r="AP156"/>
      <c r="AQ156"/>
      <c r="AR156"/>
      <c r="AS156"/>
      <c r="AT156"/>
      <c r="AU156"/>
    </row>
    <row r="157" spans="1:47" ht="16.5" x14ac:dyDescent="0.3">
      <c r="A157" s="25"/>
      <c r="B157" s="25"/>
      <c r="C157" s="25"/>
      <c r="D157" s="25"/>
      <c r="E157" s="25"/>
      <c r="AP157"/>
      <c r="AQ157"/>
      <c r="AR157"/>
      <c r="AS157"/>
      <c r="AT157"/>
      <c r="AU157"/>
    </row>
    <row r="158" spans="1:47" ht="16.5" x14ac:dyDescent="0.3">
      <c r="A158" s="25"/>
      <c r="B158" s="25"/>
      <c r="C158" s="25"/>
      <c r="D158" s="25"/>
      <c r="E158" s="25"/>
      <c r="AP158"/>
      <c r="AQ158"/>
      <c r="AR158"/>
      <c r="AS158"/>
      <c r="AT158"/>
      <c r="AU158"/>
    </row>
    <row r="159" spans="1:47" ht="16.5" x14ac:dyDescent="0.3">
      <c r="A159" s="25"/>
      <c r="B159" s="25"/>
      <c r="C159" s="25"/>
      <c r="D159" s="25"/>
      <c r="E159" s="25"/>
      <c r="AP159"/>
      <c r="AQ159"/>
      <c r="AR159"/>
      <c r="AS159"/>
      <c r="AT159"/>
      <c r="AU159"/>
    </row>
    <row r="160" spans="1:47" ht="16.5" x14ac:dyDescent="0.3">
      <c r="A160" s="25"/>
      <c r="B160" s="25"/>
      <c r="C160" s="25"/>
      <c r="D160" s="25"/>
      <c r="E160" s="25"/>
      <c r="AP160"/>
      <c r="AQ160"/>
      <c r="AR160"/>
      <c r="AS160"/>
      <c r="AT160"/>
      <c r="AU160"/>
    </row>
    <row r="161" spans="1:47" ht="16.5" x14ac:dyDescent="0.3">
      <c r="A161" s="25"/>
      <c r="B161" s="25"/>
      <c r="C161" s="25"/>
      <c r="D161" s="25"/>
      <c r="E161" s="25"/>
      <c r="AP161"/>
      <c r="AQ161"/>
      <c r="AR161"/>
      <c r="AS161"/>
      <c r="AT161"/>
      <c r="AU161"/>
    </row>
    <row r="162" spans="1:47" ht="16.5" x14ac:dyDescent="0.3">
      <c r="A162" s="25"/>
      <c r="B162" s="25"/>
      <c r="C162" s="25"/>
      <c r="D162" s="25"/>
      <c r="E162" s="25"/>
      <c r="AP162"/>
      <c r="AQ162"/>
      <c r="AR162"/>
      <c r="AS162"/>
      <c r="AT162"/>
      <c r="AU162"/>
    </row>
    <row r="163" spans="1:47" ht="16.5" x14ac:dyDescent="0.3">
      <c r="A163" s="25"/>
      <c r="B163" s="25"/>
      <c r="C163" s="25"/>
      <c r="D163" s="25"/>
      <c r="E163" s="25"/>
      <c r="AP163"/>
      <c r="AQ163"/>
      <c r="AR163"/>
      <c r="AS163"/>
      <c r="AT163"/>
      <c r="AU163"/>
    </row>
    <row r="164" spans="1:47" ht="16.5" x14ac:dyDescent="0.3">
      <c r="A164" s="25"/>
      <c r="B164" s="25"/>
      <c r="C164" s="25"/>
      <c r="D164" s="25"/>
      <c r="E164" s="25"/>
      <c r="AP164"/>
      <c r="AQ164"/>
      <c r="AR164"/>
      <c r="AS164"/>
      <c r="AT164"/>
      <c r="AU164"/>
    </row>
    <row r="165" spans="1:47" ht="16.5" x14ac:dyDescent="0.3">
      <c r="A165" s="25"/>
      <c r="B165" s="25"/>
      <c r="C165" s="25"/>
      <c r="D165" s="25"/>
      <c r="E165" s="25"/>
      <c r="AP165"/>
      <c r="AQ165"/>
      <c r="AR165"/>
      <c r="AS165"/>
      <c r="AT165"/>
      <c r="AU165"/>
    </row>
    <row r="166" spans="1:47" ht="16.5" x14ac:dyDescent="0.3">
      <c r="A166" s="25"/>
      <c r="B166" s="25"/>
      <c r="C166" s="25"/>
      <c r="D166" s="25"/>
      <c r="E166" s="25"/>
      <c r="AP166"/>
      <c r="AQ166"/>
      <c r="AR166"/>
      <c r="AS166"/>
      <c r="AT166"/>
      <c r="AU166"/>
    </row>
    <row r="167" spans="1:47" ht="16.5" x14ac:dyDescent="0.3">
      <c r="A167" s="25"/>
      <c r="B167" s="25"/>
      <c r="C167" s="25"/>
      <c r="D167" s="25"/>
      <c r="E167" s="25"/>
      <c r="AP167"/>
      <c r="AQ167"/>
      <c r="AR167"/>
      <c r="AS167"/>
      <c r="AT167"/>
      <c r="AU167"/>
    </row>
    <row r="168" spans="1:47" ht="16.5" x14ac:dyDescent="0.3">
      <c r="A168" s="25"/>
      <c r="B168" s="25"/>
      <c r="C168" s="25"/>
      <c r="D168" s="25"/>
      <c r="E168" s="25"/>
      <c r="AP168"/>
      <c r="AQ168"/>
      <c r="AR168"/>
      <c r="AS168"/>
      <c r="AT168"/>
      <c r="AU168"/>
    </row>
    <row r="169" spans="1:47" ht="16.5" x14ac:dyDescent="0.3">
      <c r="A169" s="25"/>
      <c r="B169" s="25"/>
      <c r="C169" s="25"/>
      <c r="D169" s="25"/>
      <c r="E169" s="25"/>
      <c r="AP169"/>
      <c r="AQ169"/>
      <c r="AR169"/>
      <c r="AS169"/>
      <c r="AT169"/>
      <c r="AU169"/>
    </row>
    <row r="170" spans="1:47" ht="16.5" x14ac:dyDescent="0.3">
      <c r="A170" s="25"/>
      <c r="B170" s="25"/>
      <c r="C170" s="25"/>
      <c r="D170" s="25"/>
      <c r="E170" s="25"/>
      <c r="AP170"/>
      <c r="AQ170"/>
      <c r="AR170"/>
      <c r="AS170"/>
      <c r="AT170"/>
      <c r="AU170"/>
    </row>
    <row r="171" spans="1:47" ht="16.5" x14ac:dyDescent="0.3">
      <c r="A171" s="25"/>
      <c r="B171" s="25"/>
      <c r="C171" s="25"/>
      <c r="D171" s="25"/>
      <c r="E171" s="25"/>
      <c r="AP171"/>
      <c r="AQ171"/>
      <c r="AR171"/>
      <c r="AS171"/>
      <c r="AT171"/>
      <c r="AU171"/>
    </row>
    <row r="172" spans="1:47" ht="16.5" x14ac:dyDescent="0.3">
      <c r="A172" s="25"/>
      <c r="B172" s="25"/>
      <c r="C172" s="25"/>
      <c r="D172" s="25"/>
      <c r="E172" s="25"/>
      <c r="AP172"/>
      <c r="AQ172"/>
      <c r="AR172"/>
      <c r="AS172"/>
      <c r="AT172"/>
      <c r="AU172"/>
    </row>
    <row r="173" spans="1:47" ht="16.5" x14ac:dyDescent="0.3">
      <c r="A173" s="25"/>
      <c r="B173" s="25"/>
      <c r="C173" s="25"/>
      <c r="D173" s="25"/>
      <c r="E173" s="25"/>
      <c r="AP173"/>
      <c r="AQ173"/>
      <c r="AR173"/>
      <c r="AS173"/>
      <c r="AT173"/>
      <c r="AU173"/>
    </row>
    <row r="174" spans="1:47" ht="16.5" x14ac:dyDescent="0.3">
      <c r="A174" s="25"/>
      <c r="B174" s="25"/>
      <c r="C174" s="25"/>
      <c r="D174" s="25"/>
      <c r="E174" s="25"/>
      <c r="AP174"/>
      <c r="AQ174"/>
      <c r="AR174"/>
      <c r="AS174"/>
      <c r="AT174"/>
      <c r="AU174"/>
    </row>
    <row r="175" spans="1:47" ht="16.5" x14ac:dyDescent="0.3">
      <c r="A175" s="25"/>
      <c r="B175" s="25"/>
      <c r="C175" s="25"/>
      <c r="D175" s="25"/>
      <c r="E175" s="25"/>
      <c r="AP175"/>
      <c r="AQ175"/>
      <c r="AR175"/>
      <c r="AS175"/>
      <c r="AT175"/>
      <c r="AU175"/>
    </row>
    <row r="176" spans="1:47" ht="16.5" x14ac:dyDescent="0.3">
      <c r="A176" s="25"/>
      <c r="B176" s="25"/>
      <c r="C176" s="25"/>
      <c r="D176" s="25"/>
      <c r="E176" s="25"/>
      <c r="AP176"/>
      <c r="AQ176"/>
      <c r="AR176"/>
      <c r="AS176"/>
      <c r="AT176"/>
      <c r="AU176"/>
    </row>
    <row r="177" spans="1:47" ht="16.5" x14ac:dyDescent="0.3">
      <c r="A177" s="25"/>
      <c r="B177" s="25"/>
      <c r="C177" s="25"/>
      <c r="D177" s="25"/>
      <c r="E177" s="25"/>
      <c r="AP177"/>
      <c r="AQ177"/>
      <c r="AR177"/>
      <c r="AS177"/>
      <c r="AT177"/>
      <c r="AU177"/>
    </row>
    <row r="178" spans="1:47" ht="16.5" x14ac:dyDescent="0.3">
      <c r="A178" s="25"/>
      <c r="B178" s="25"/>
      <c r="C178" s="25"/>
      <c r="D178" s="25"/>
      <c r="E178" s="25"/>
      <c r="AP178"/>
      <c r="AQ178"/>
      <c r="AR178"/>
      <c r="AS178"/>
      <c r="AT178"/>
      <c r="AU178"/>
    </row>
    <row r="179" spans="1:47" ht="16.5" x14ac:dyDescent="0.3">
      <c r="A179" s="25"/>
      <c r="B179" s="25"/>
      <c r="C179" s="25"/>
      <c r="D179" s="25"/>
      <c r="E179" s="25"/>
      <c r="AP179"/>
      <c r="AQ179"/>
      <c r="AR179"/>
      <c r="AS179"/>
      <c r="AT179"/>
      <c r="AU179"/>
    </row>
    <row r="180" spans="1:47" ht="16.5" x14ac:dyDescent="0.3">
      <c r="A180" s="25"/>
      <c r="B180" s="25"/>
      <c r="C180" s="25"/>
      <c r="D180" s="25"/>
      <c r="E180" s="25"/>
      <c r="AP180"/>
      <c r="AQ180"/>
      <c r="AR180"/>
      <c r="AS180"/>
      <c r="AT180"/>
      <c r="AU180"/>
    </row>
    <row r="181" spans="1:47" ht="16.5" x14ac:dyDescent="0.3">
      <c r="A181" s="25"/>
      <c r="B181" s="25"/>
      <c r="C181" s="25"/>
      <c r="D181" s="25"/>
      <c r="E181" s="2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7A62-C566-4AA0-956B-488C52693B4B}">
  <dimension ref="A1:BK307"/>
  <sheetViews>
    <sheetView zoomScale="96" zoomScaleNormal="96" workbookViewId="0">
      <selection activeCell="T6" sqref="T6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  <c r="AN1" s="36" t="s">
        <v>17</v>
      </c>
      <c r="AO1" s="36"/>
      <c r="AP1" s="36"/>
      <c r="AQ1" s="37">
        <v>25</v>
      </c>
      <c r="AR1" s="37"/>
      <c r="AS1" s="37">
        <v>5</v>
      </c>
      <c r="AT1" s="37"/>
      <c r="AU1" s="37"/>
      <c r="AW1" s="37"/>
      <c r="AX1" s="26"/>
    </row>
    <row r="2" spans="1:5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t="shared" ref="F2:F14" si="0">G2&amp;" - "&amp;H2</f>
        <v>24 - 30</v>
      </c>
      <c r="G2" s="90">
        <f>Y4</f>
        <v>24</v>
      </c>
      <c r="H2" s="44">
        <f t="shared" ref="H2:H14" si="1">G2+$Y$3</f>
        <v>30</v>
      </c>
      <c r="I2" s="76">
        <f t="shared" ref="I2:I14" si="2">COUNTIF($B$3:$B$86, "&lt;"&amp;H2)</f>
        <v>2</v>
      </c>
      <c r="J2" s="45">
        <f>I2</f>
        <v>2</v>
      </c>
      <c r="K2" s="46">
        <f t="shared" ref="K2:K14" si="3">J2/$J$15</f>
        <v>7.1428571428571425E-2</v>
      </c>
      <c r="L2" s="47">
        <f t="shared" ref="L2:L14" si="4">I2/$J$15</f>
        <v>7.1428571428571425E-2</v>
      </c>
      <c r="N2" s="89" t="s">
        <v>11</v>
      </c>
      <c r="O2" s="88">
        <f>AVERAGE($B$3:$B$86)</f>
        <v>47.785714285714285</v>
      </c>
      <c r="P2" s="88">
        <f>AVERAGE($B$3:$B$86)</f>
        <v>47.785714285714285</v>
      </c>
      <c r="Q2" s="88">
        <f>AVERAGE($B$3:$B$86)</f>
        <v>47.785714285714285</v>
      </c>
      <c r="R2" s="88">
        <f>AVERAGE($D$3:$D$86)</f>
        <v>47.785714285714285</v>
      </c>
      <c r="V2" s="34" t="s">
        <v>43</v>
      </c>
      <c r="Y2" s="34">
        <f>ROUND(O6/10,0)</f>
        <v>6</v>
      </c>
      <c r="AN2" s="37"/>
      <c r="AO2" s="37" t="s">
        <v>48</v>
      </c>
      <c r="AP2" s="37" t="s">
        <v>49</v>
      </c>
      <c r="AQ2" s="26" t="s">
        <v>19</v>
      </c>
      <c r="AR2" s="26" t="s">
        <v>59</v>
      </c>
      <c r="AS2" s="41" t="s">
        <v>57</v>
      </c>
      <c r="AT2" s="26" t="s">
        <v>51</v>
      </c>
      <c r="AU2" s="39" t="s">
        <v>52</v>
      </c>
      <c r="AV2" s="40" t="s">
        <v>18</v>
      </c>
      <c r="AW2" s="34" t="s">
        <v>54</v>
      </c>
    </row>
    <row r="3" spans="1:55" ht="17.25" thickBot="1" x14ac:dyDescent="0.35">
      <c r="A3" s="6">
        <v>1</v>
      </c>
      <c r="B3" s="48">
        <v>32</v>
      </c>
      <c r="C3" s="49">
        <v>25</v>
      </c>
      <c r="D3" s="50">
        <v>32</v>
      </c>
      <c r="E3" s="81">
        <v>41</v>
      </c>
      <c r="F3" s="52" t="str">
        <f t="shared" si="0"/>
        <v>30 - 36</v>
      </c>
      <c r="G3" s="53">
        <f t="shared" ref="G3:G14" si="5">H2</f>
        <v>30</v>
      </c>
      <c r="H3" s="54">
        <f t="shared" si="1"/>
        <v>36</v>
      </c>
      <c r="I3" s="76">
        <f t="shared" si="2"/>
        <v>6</v>
      </c>
      <c r="J3" s="83">
        <f t="shared" ref="J3:J14" si="6">I3-I2</f>
        <v>4</v>
      </c>
      <c r="K3" s="69">
        <f t="shared" si="3"/>
        <v>0.14285714285714285</v>
      </c>
      <c r="L3" s="56">
        <f t="shared" si="4"/>
        <v>0.21428571428571427</v>
      </c>
      <c r="N3" s="71" t="s">
        <v>40</v>
      </c>
      <c r="O3" s="74">
        <f>MEDIAN(B$3:B$86)</f>
        <v>46</v>
      </c>
      <c r="P3" s="74">
        <f>MEDIAN(C$3:C$86)</f>
        <v>46</v>
      </c>
      <c r="Q3" s="74">
        <f>MEDIAN(D$3:D$86)</f>
        <v>46</v>
      </c>
      <c r="R3" s="74">
        <f>MEDIAN(E$3:E$86)</f>
        <v>46</v>
      </c>
      <c r="V3" s="34" t="s">
        <v>44</v>
      </c>
      <c r="Y3" s="34">
        <f>ROUND(Y2,-LEN(Y2)+1)</f>
        <v>6</v>
      </c>
      <c r="AN3" s="37">
        <v>1</v>
      </c>
      <c r="AO3" s="37">
        <f t="shared" ref="AO3:AO30" ca="1" si="7">ABS(_xlfn.NORM.INV(RAND(),$AQ$1,$AS$1))</f>
        <v>25.332438844396254</v>
      </c>
      <c r="AP3" s="37">
        <f ca="1">SMALL($AO$3:$AO$30,ROWS(AO$3:AO3))</f>
        <v>13.892115847512684</v>
      </c>
      <c r="AQ3" s="57">
        <f t="shared" ref="AQ3:AQ30" ca="1" si="8">AR3+RAND()</f>
        <v>1.6985674557286929</v>
      </c>
      <c r="AR3" s="57">
        <v>1</v>
      </c>
      <c r="AS3" s="26">
        <f t="shared" ref="AS3:AS30" ca="1" si="9">ROUNDUP(AP3*AQ3,0)</f>
        <v>24</v>
      </c>
      <c r="AT3" s="26">
        <f t="shared" ref="AT3:AT30" ca="1" si="10">RAND()</f>
        <v>0.69269124776596369</v>
      </c>
      <c r="AU3" s="26">
        <f ca="1">INDEX($AS$3:$AS$30,MATCH(SMALL($AT$3:$AT$30,ROWS(AT$3:AT3)),$AT$3:$AT$30,0))</f>
        <v>54</v>
      </c>
      <c r="AV3" s="26">
        <f ca="1">SMALL($AS$3:$AS$30,ROWS(AV$3:AV3))</f>
        <v>23</v>
      </c>
      <c r="AW3" s="34">
        <f ca="1">VLOOKUP(SMALL($BB$3:$BB$16,AX3),$BB$3:$BC$30,2,0)</f>
        <v>24</v>
      </c>
      <c r="AX3" s="34">
        <v>1</v>
      </c>
      <c r="BA3" s="34">
        <v>1</v>
      </c>
      <c r="BB3" s="34">
        <f t="shared" ref="BB3:BB30" ca="1" si="11">RAND()</f>
        <v>0.54117217320102062</v>
      </c>
      <c r="BC3" s="34">
        <f t="shared" ref="BC3:BC30" ca="1" si="12">AV3</f>
        <v>23</v>
      </c>
    </row>
    <row r="4" spans="1:55" ht="17.25" thickBot="1" x14ac:dyDescent="0.35">
      <c r="A4" s="6">
        <v>2</v>
      </c>
      <c r="B4" s="48">
        <v>46</v>
      </c>
      <c r="C4" s="49">
        <v>28</v>
      </c>
      <c r="D4" s="50">
        <v>38</v>
      </c>
      <c r="E4" s="81">
        <v>52</v>
      </c>
      <c r="F4" s="52" t="str">
        <f t="shared" si="0"/>
        <v>36 - 42</v>
      </c>
      <c r="G4" s="53">
        <f t="shared" si="5"/>
        <v>36</v>
      </c>
      <c r="H4" s="54">
        <f t="shared" si="1"/>
        <v>42</v>
      </c>
      <c r="I4" s="76">
        <f t="shared" si="2"/>
        <v>10</v>
      </c>
      <c r="J4" s="83">
        <f t="shared" si="6"/>
        <v>4</v>
      </c>
      <c r="K4" s="69">
        <f t="shared" si="3"/>
        <v>0.14285714285714285</v>
      </c>
      <c r="L4" s="56">
        <f t="shared" si="4"/>
        <v>0.35714285714285715</v>
      </c>
      <c r="N4" s="87" t="s">
        <v>12</v>
      </c>
      <c r="O4" s="86">
        <f>MAX(B$3:B$86)</f>
        <v>82</v>
      </c>
      <c r="P4" s="86">
        <f>MAX(C$3:C$86)</f>
        <v>82</v>
      </c>
      <c r="Q4" s="86">
        <f>MAX(D$3:D$86)</f>
        <v>82</v>
      </c>
      <c r="R4" s="86">
        <f>MAX(E$3:E$86)</f>
        <v>82</v>
      </c>
      <c r="V4" s="34" t="s">
        <v>45</v>
      </c>
      <c r="Y4" s="34">
        <f>Y3*INT(O5/Y3)</f>
        <v>24</v>
      </c>
      <c r="AN4" s="37">
        <v>2</v>
      </c>
      <c r="AO4" s="37">
        <f t="shared" ca="1" si="7"/>
        <v>15.785274814875926</v>
      </c>
      <c r="AP4" s="37">
        <f ca="1">SMALL($AO$3:$AO$30,ROWS(AO$3:AO4))</f>
        <v>15.785274814875926</v>
      </c>
      <c r="AQ4" s="57">
        <f t="shared" ca="1" si="8"/>
        <v>1.7254962510578962</v>
      </c>
      <c r="AR4" s="57">
        <v>1.5</v>
      </c>
      <c r="AS4" s="26">
        <f t="shared" ca="1" si="9"/>
        <v>28</v>
      </c>
      <c r="AT4" s="26">
        <f t="shared" ca="1" si="10"/>
        <v>0.17473899459756781</v>
      </c>
      <c r="AU4" s="26">
        <f ca="1">INDEX($AS$3:$AS$30,MATCH(SMALL($AT$3:$AT$30,ROWS(AT$3:AT4)),$AT$3:$AT$30,0))</f>
        <v>59</v>
      </c>
      <c r="AV4" s="26">
        <f ca="1">SMALL($AS$3:$AS$30,ROWS(AV$3:AV4))</f>
        <v>24</v>
      </c>
      <c r="AW4" s="34">
        <f ca="1">VLOOKUP(SMALL($BB$17:$BB$30,AX4),$BB$17:$BC$30,2,0)</f>
        <v>59</v>
      </c>
      <c r="AX4" s="34">
        <v>1</v>
      </c>
      <c r="BA4" s="34">
        <v>2</v>
      </c>
      <c r="BB4" s="34">
        <f t="shared" ca="1" si="11"/>
        <v>0.13533128050878973</v>
      </c>
      <c r="BC4" s="34">
        <f t="shared" ca="1" si="12"/>
        <v>24</v>
      </c>
    </row>
    <row r="5" spans="1:55" ht="17.25" thickBot="1" x14ac:dyDescent="0.35">
      <c r="A5" s="6">
        <v>3</v>
      </c>
      <c r="B5" s="48">
        <v>46</v>
      </c>
      <c r="C5" s="49">
        <v>30</v>
      </c>
      <c r="D5" s="50">
        <v>46</v>
      </c>
      <c r="E5" s="81">
        <v>58</v>
      </c>
      <c r="F5" s="52" t="str">
        <f t="shared" si="0"/>
        <v>42 - 48</v>
      </c>
      <c r="G5" s="53">
        <f t="shared" si="5"/>
        <v>42</v>
      </c>
      <c r="H5" s="54">
        <f t="shared" si="1"/>
        <v>48</v>
      </c>
      <c r="I5" s="76">
        <f t="shared" si="2"/>
        <v>16</v>
      </c>
      <c r="J5" s="83">
        <f t="shared" si="6"/>
        <v>6</v>
      </c>
      <c r="K5" s="69">
        <f t="shared" si="3"/>
        <v>0.21428571428571427</v>
      </c>
      <c r="L5" s="56">
        <f t="shared" si="4"/>
        <v>0.5714285714285714</v>
      </c>
      <c r="N5" s="87" t="s">
        <v>13</v>
      </c>
      <c r="O5" s="86">
        <f>MIN(B$3:B$84)</f>
        <v>25</v>
      </c>
      <c r="P5" s="86">
        <f>MIN(C$3:C$84)</f>
        <v>25</v>
      </c>
      <c r="Q5" s="86">
        <f>MIN(D$3:D$84)</f>
        <v>25</v>
      </c>
      <c r="R5" s="86">
        <f>MIN(E$3:E$84)</f>
        <v>25</v>
      </c>
      <c r="V5" s="34" t="s">
        <v>42</v>
      </c>
      <c r="Y5" s="34">
        <f>ROUNDUP(O4/Y3,0)</f>
        <v>14</v>
      </c>
      <c r="AN5" s="37">
        <v>3</v>
      </c>
      <c r="AO5" s="37">
        <f t="shared" ca="1" si="7"/>
        <v>23.9049131501645</v>
      </c>
      <c r="AP5" s="37">
        <f ca="1">SMALL($AO$3:$AO$30,ROWS(AO$3:AO5))</f>
        <v>16.715537342681955</v>
      </c>
      <c r="AQ5" s="57">
        <f t="shared" ca="1" si="8"/>
        <v>2.4572754715385923</v>
      </c>
      <c r="AR5" s="57">
        <v>2</v>
      </c>
      <c r="AS5" s="26">
        <f t="shared" ca="1" si="9"/>
        <v>42</v>
      </c>
      <c r="AT5" s="26">
        <f t="shared" ca="1" si="10"/>
        <v>0.30107935148921594</v>
      </c>
      <c r="AU5" s="26">
        <f ca="1">INDEX($AS$3:$AS$30,MATCH(SMALL($AT$3:$AT$30,ROWS(AT$3:AT5)),$AT$3:$AT$30,0))</f>
        <v>25</v>
      </c>
      <c r="AV5" s="26">
        <f ca="1">SMALL($AS$3:$AS$30,ROWS(AV$3:AV5))</f>
        <v>25</v>
      </c>
      <c r="AW5" s="34">
        <f ca="1">VLOOKUP(SMALL($BB$17:$BB$30,AX5),$BB$17:$BC$30,2,0)</f>
        <v>54</v>
      </c>
      <c r="AX5" s="34">
        <v>2</v>
      </c>
      <c r="BA5" s="34">
        <v>3</v>
      </c>
      <c r="BB5" s="34">
        <f t="shared" ca="1" si="11"/>
        <v>0.16116186027956303</v>
      </c>
      <c r="BC5" s="34">
        <f t="shared" ca="1" si="12"/>
        <v>25</v>
      </c>
    </row>
    <row r="6" spans="1:55" ht="17.25" thickBot="1" x14ac:dyDescent="0.35">
      <c r="A6" s="6">
        <v>4</v>
      </c>
      <c r="B6" s="48">
        <v>46</v>
      </c>
      <c r="C6" s="49">
        <v>32</v>
      </c>
      <c r="D6" s="50">
        <v>33</v>
      </c>
      <c r="E6" s="81">
        <v>32</v>
      </c>
      <c r="F6" s="52" t="str">
        <f t="shared" si="0"/>
        <v>48 - 54</v>
      </c>
      <c r="G6" s="53">
        <f t="shared" si="5"/>
        <v>48</v>
      </c>
      <c r="H6" s="54">
        <f t="shared" si="1"/>
        <v>54</v>
      </c>
      <c r="I6" s="76">
        <f t="shared" si="2"/>
        <v>20</v>
      </c>
      <c r="J6" s="83">
        <f t="shared" si="6"/>
        <v>4</v>
      </c>
      <c r="K6" s="69">
        <f t="shared" si="3"/>
        <v>0.14285714285714285</v>
      </c>
      <c r="L6" s="56">
        <f t="shared" si="4"/>
        <v>0.7142857142857143</v>
      </c>
      <c r="N6" s="87" t="s">
        <v>4</v>
      </c>
      <c r="O6" s="86">
        <f>O4-O5</f>
        <v>57</v>
      </c>
      <c r="P6" s="86">
        <f>P4-P5</f>
        <v>57</v>
      </c>
      <c r="Q6" s="86">
        <f>Q4-Q5</f>
        <v>57</v>
      </c>
      <c r="R6" s="86">
        <f>R4-R5</f>
        <v>57</v>
      </c>
      <c r="V6" s="34" t="s">
        <v>46</v>
      </c>
      <c r="Y6" s="34">
        <f>Y5*Y3</f>
        <v>84</v>
      </c>
      <c r="AN6" s="37">
        <v>4</v>
      </c>
      <c r="AO6" s="37">
        <f t="shared" ca="1" si="7"/>
        <v>20.596157766030206</v>
      </c>
      <c r="AP6" s="37">
        <f ca="1">SMALL($AO$3:$AO$30,ROWS(AO$3:AO6))</f>
        <v>16.876247327663343</v>
      </c>
      <c r="AQ6" s="57">
        <f t="shared" ca="1" si="8"/>
        <v>1.3335910813939016</v>
      </c>
      <c r="AR6" s="57">
        <v>1</v>
      </c>
      <c r="AS6" s="26">
        <f t="shared" ca="1" si="9"/>
        <v>23</v>
      </c>
      <c r="AT6" s="26">
        <f t="shared" ca="1" si="10"/>
        <v>0.30342006364564555</v>
      </c>
      <c r="AU6" s="26">
        <f ca="1">INDEX($AS$3:$AS$30,MATCH(SMALL($AT$3:$AT$30,ROWS(AT$3:AT6)),$AT$3:$AT$30,0))</f>
        <v>28</v>
      </c>
      <c r="AV6" s="26">
        <f ca="1">SMALL($AS$3:$AS$30,ROWS(AV$3:AV6))</f>
        <v>28</v>
      </c>
      <c r="AW6" s="34">
        <f ca="1">VLOOKUP(SMALL($BB$3:$BB$16,AX6),$BB$3:$BC$30,2,0)</f>
        <v>25</v>
      </c>
      <c r="AX6" s="34">
        <v>2</v>
      </c>
      <c r="BA6" s="34">
        <v>4</v>
      </c>
      <c r="BB6" s="34">
        <f t="shared" ca="1" si="11"/>
        <v>0.96825019674944213</v>
      </c>
      <c r="BC6" s="34">
        <f t="shared" ca="1" si="12"/>
        <v>28</v>
      </c>
    </row>
    <row r="7" spans="1:55" ht="17.25" thickBot="1" x14ac:dyDescent="0.35">
      <c r="A7" s="6">
        <v>5</v>
      </c>
      <c r="B7" s="48">
        <v>82</v>
      </c>
      <c r="C7" s="49">
        <v>32</v>
      </c>
      <c r="D7" s="50">
        <v>28</v>
      </c>
      <c r="E7" s="81">
        <v>38</v>
      </c>
      <c r="F7" s="52" t="str">
        <f t="shared" si="0"/>
        <v>54 - 60</v>
      </c>
      <c r="G7" s="53">
        <f t="shared" si="5"/>
        <v>54</v>
      </c>
      <c r="H7" s="54">
        <f t="shared" si="1"/>
        <v>60</v>
      </c>
      <c r="I7" s="76">
        <f t="shared" si="2"/>
        <v>23</v>
      </c>
      <c r="J7" s="83">
        <f t="shared" si="6"/>
        <v>3</v>
      </c>
      <c r="K7" s="69">
        <f t="shared" si="3"/>
        <v>0.10714285714285714</v>
      </c>
      <c r="L7" s="56">
        <f t="shared" si="4"/>
        <v>0.8214285714285714</v>
      </c>
      <c r="N7" s="87" t="s">
        <v>14</v>
      </c>
      <c r="O7" s="86">
        <f>_xlfn.STDEV.S(B$3:B$86)</f>
        <v>14.208388609490759</v>
      </c>
      <c r="P7" s="86">
        <f>_xlfn.STDEV.S(C$3:C$86)</f>
        <v>14.208388609490759</v>
      </c>
      <c r="Q7" s="86">
        <f>_xlfn.STDEV.S(D$3:D$86)</f>
        <v>14.208388609490759</v>
      </c>
      <c r="R7" s="86">
        <f>_xlfn.STDEV.S(E$3:E$86)</f>
        <v>14.208388609490759</v>
      </c>
      <c r="V7" s="34" t="s">
        <v>47</v>
      </c>
      <c r="Y7" s="34">
        <v>4</v>
      </c>
      <c r="AN7" s="37">
        <v>5</v>
      </c>
      <c r="AO7" s="37">
        <f t="shared" ca="1" si="7"/>
        <v>19.868374309846736</v>
      </c>
      <c r="AP7" s="37">
        <f ca="1">SMALL($AO$3:$AO$30,ROWS(AO$3:AO7))</f>
        <v>18.670410510629594</v>
      </c>
      <c r="AQ7" s="57">
        <f t="shared" ca="1" si="8"/>
        <v>1.9787642268255354</v>
      </c>
      <c r="AR7" s="57">
        <f t="shared" ref="AR7:AR30" si="13">AR3</f>
        <v>1</v>
      </c>
      <c r="AS7" s="26">
        <f t="shared" ca="1" si="9"/>
        <v>37</v>
      </c>
      <c r="AT7" s="26">
        <f t="shared" ca="1" si="10"/>
        <v>0.72832217969999902</v>
      </c>
      <c r="AU7" s="26">
        <f ca="1">INDEX($AS$3:$AS$30,MATCH(SMALL($AT$3:$AT$30,ROWS(AT$3:AT7)),$AT$3:$AT$30,0))</f>
        <v>49</v>
      </c>
      <c r="AV7" s="26">
        <f ca="1">SMALL($AS$3:$AS$30,ROWS(AV$3:AV7))</f>
        <v>30</v>
      </c>
      <c r="AW7" s="34">
        <f ca="1">VLOOKUP(SMALL($BB$3:$BB$16,AX7),$BB$3:$BC$30,2,0)</f>
        <v>45</v>
      </c>
      <c r="AX7" s="34">
        <f t="shared" ref="AX7:AX30" si="14">2+AX3</f>
        <v>3</v>
      </c>
      <c r="BA7" s="34">
        <v>5</v>
      </c>
      <c r="BB7" s="34">
        <f t="shared" ca="1" si="11"/>
        <v>0.28916371873154179</v>
      </c>
      <c r="BC7" s="34">
        <f t="shared" ca="1" si="12"/>
        <v>30</v>
      </c>
    </row>
    <row r="8" spans="1:55" ht="17.25" thickBot="1" x14ac:dyDescent="0.35">
      <c r="A8" s="6">
        <v>6</v>
      </c>
      <c r="B8" s="48">
        <v>38</v>
      </c>
      <c r="C8" s="49">
        <v>33</v>
      </c>
      <c r="D8" s="50">
        <v>30</v>
      </c>
      <c r="E8" s="81">
        <v>46</v>
      </c>
      <c r="F8" s="52" t="str">
        <f t="shared" si="0"/>
        <v>60 - 66</v>
      </c>
      <c r="G8" s="53">
        <f t="shared" si="5"/>
        <v>60</v>
      </c>
      <c r="H8" s="54">
        <f t="shared" si="1"/>
        <v>66</v>
      </c>
      <c r="I8" s="76">
        <f t="shared" si="2"/>
        <v>25</v>
      </c>
      <c r="J8" s="83">
        <f t="shared" si="6"/>
        <v>2</v>
      </c>
      <c r="K8" s="69">
        <f t="shared" si="3"/>
        <v>7.1428571428571425E-2</v>
      </c>
      <c r="L8" s="56">
        <f t="shared" si="4"/>
        <v>0.8928571428571429</v>
      </c>
      <c r="N8" s="87" t="s">
        <v>15</v>
      </c>
      <c r="O8" s="86">
        <f>O7/O2</f>
        <v>0.29733548659621917</v>
      </c>
      <c r="P8" s="86">
        <f>P7/P2</f>
        <v>0.29733548659621917</v>
      </c>
      <c r="Q8" s="86">
        <f>Q7/Q2</f>
        <v>0.29733548659621917</v>
      </c>
      <c r="R8" s="86">
        <f>R7/R2</f>
        <v>0.29733548659621917</v>
      </c>
      <c r="AN8" s="37">
        <v>6</v>
      </c>
      <c r="AO8" s="37">
        <f t="shared" ca="1" si="7"/>
        <v>18.670410510629594</v>
      </c>
      <c r="AP8" s="37">
        <f ca="1">SMALL($AO$3:$AO$30,ROWS(AO$3:AO8))</f>
        <v>19.868374309846736</v>
      </c>
      <c r="AQ8" s="57">
        <f t="shared" ca="1" si="8"/>
        <v>2.4546077556523986</v>
      </c>
      <c r="AR8" s="57">
        <f t="shared" si="13"/>
        <v>1.5</v>
      </c>
      <c r="AS8" s="26">
        <f t="shared" ca="1" si="9"/>
        <v>49</v>
      </c>
      <c r="AT8" s="26">
        <f t="shared" ca="1" si="10"/>
        <v>0.22045081914346409</v>
      </c>
      <c r="AU8" s="26">
        <f ca="1">INDEX($AS$3:$AS$30,MATCH(SMALL($AT$3:$AT$30,ROWS(AT$3:AT8)),$AT$3:$AT$30,0))</f>
        <v>42</v>
      </c>
      <c r="AV8" s="26">
        <f ca="1">SMALL($AS$3:$AS$30,ROWS(AV$3:AV8))</f>
        <v>31</v>
      </c>
      <c r="AW8" s="34">
        <f ca="1">VLOOKUP(SMALL($BB$17:$BB$30,AX8),$BB$17:$BC$30,2,0)</f>
        <v>65</v>
      </c>
      <c r="AX8" s="34">
        <f t="shared" si="14"/>
        <v>3</v>
      </c>
      <c r="BA8" s="34">
        <v>6</v>
      </c>
      <c r="BB8" s="34">
        <f t="shared" ca="1" si="11"/>
        <v>0.8490619563712869</v>
      </c>
      <c r="BC8" s="34">
        <f t="shared" ca="1" si="12"/>
        <v>31</v>
      </c>
    </row>
    <row r="9" spans="1:55" ht="17.25" thickBot="1" x14ac:dyDescent="0.35">
      <c r="A9" s="6">
        <v>7</v>
      </c>
      <c r="B9" s="48">
        <v>41</v>
      </c>
      <c r="C9" s="49">
        <v>38</v>
      </c>
      <c r="D9" s="50">
        <v>46</v>
      </c>
      <c r="E9" s="81">
        <v>64</v>
      </c>
      <c r="F9" s="52" t="str">
        <f t="shared" si="0"/>
        <v>66 - 72</v>
      </c>
      <c r="G9" s="53">
        <f t="shared" si="5"/>
        <v>66</v>
      </c>
      <c r="H9" s="54">
        <f t="shared" si="1"/>
        <v>72</v>
      </c>
      <c r="I9" s="76">
        <f t="shared" si="2"/>
        <v>26</v>
      </c>
      <c r="J9" s="83">
        <f t="shared" si="6"/>
        <v>1</v>
      </c>
      <c r="K9" s="69">
        <f t="shared" si="3"/>
        <v>3.5714285714285712E-2</v>
      </c>
      <c r="L9" s="56">
        <f t="shared" si="4"/>
        <v>0.9285714285714286</v>
      </c>
      <c r="N9" s="71" t="s">
        <v>41</v>
      </c>
      <c r="O9" s="72">
        <f>O2/O3</f>
        <v>1.0388198757763976</v>
      </c>
      <c r="P9" s="72">
        <f>P2/P3</f>
        <v>1.0388198757763976</v>
      </c>
      <c r="Q9" s="72">
        <f>Q2/Q3</f>
        <v>1.0388198757763976</v>
      </c>
      <c r="R9" s="72">
        <f>R2/R3</f>
        <v>1.0388198757763976</v>
      </c>
      <c r="AN9" s="37">
        <v>8</v>
      </c>
      <c r="AO9" s="37">
        <f t="shared" ca="1" si="7"/>
        <v>22.957821316694499</v>
      </c>
      <c r="AP9" s="37">
        <f ca="1">SMALL($AO$3:$AO$30,ROWS(AO$3:AO9))</f>
        <v>20.596157766030206</v>
      </c>
      <c r="AQ9" s="57">
        <f t="shared" ca="1" si="8"/>
        <v>2.2856261809413669</v>
      </c>
      <c r="AR9" s="57">
        <f t="shared" si="13"/>
        <v>2</v>
      </c>
      <c r="AS9" s="26">
        <f t="shared" ca="1" si="9"/>
        <v>48</v>
      </c>
      <c r="AT9" s="26">
        <f t="shared" ca="1" si="10"/>
        <v>0.90335417317036215</v>
      </c>
      <c r="AU9" s="26">
        <f ca="1">INDEX($AS$3:$AS$30,MATCH(SMALL($AT$3:$AT$30,ROWS(AT$3:AT9)),$AT$3:$AT$30,0))</f>
        <v>42</v>
      </c>
      <c r="AV9" s="26">
        <f ca="1">SMALL($AS$3:$AS$30,ROWS(AV$3:AV9))</f>
        <v>36</v>
      </c>
      <c r="AW9" s="34">
        <f ca="1">VLOOKUP(SMALL($BB$17:$BB$30,AX9),$BB$17:$BC$30,2,0)</f>
        <v>52</v>
      </c>
      <c r="AX9" s="34">
        <f t="shared" si="14"/>
        <v>4</v>
      </c>
      <c r="BA9" s="34">
        <v>7</v>
      </c>
      <c r="BB9" s="34">
        <f t="shared" ca="1" si="11"/>
        <v>0.24268842561004833</v>
      </c>
      <c r="BC9" s="34">
        <f t="shared" ca="1" si="12"/>
        <v>36</v>
      </c>
    </row>
    <row r="10" spans="1:55" ht="17.25" thickBot="1" x14ac:dyDescent="0.35">
      <c r="A10" s="6">
        <v>8</v>
      </c>
      <c r="B10" s="48">
        <v>33</v>
      </c>
      <c r="C10" s="49">
        <v>38</v>
      </c>
      <c r="D10" s="50">
        <v>25</v>
      </c>
      <c r="E10" s="81">
        <v>43</v>
      </c>
      <c r="F10" s="52" t="str">
        <f t="shared" si="0"/>
        <v>72 - 78</v>
      </c>
      <c r="G10" s="53">
        <f t="shared" si="5"/>
        <v>72</v>
      </c>
      <c r="H10" s="54">
        <f t="shared" si="1"/>
        <v>78</v>
      </c>
      <c r="I10" s="76">
        <f t="shared" si="2"/>
        <v>27</v>
      </c>
      <c r="J10" s="83">
        <f t="shared" si="6"/>
        <v>1</v>
      </c>
      <c r="K10" s="69">
        <f t="shared" si="3"/>
        <v>3.5714285714285712E-2</v>
      </c>
      <c r="L10" s="56">
        <f t="shared" si="4"/>
        <v>0.9642857142857143</v>
      </c>
      <c r="N10" s="85" t="s">
        <v>39</v>
      </c>
      <c r="O10" s="84">
        <f>O6/O2</f>
        <v>1.1928251121076234</v>
      </c>
      <c r="P10" s="84">
        <f>P6/P2</f>
        <v>1.1928251121076234</v>
      </c>
      <c r="Q10" s="84">
        <f>Q6/Q2</f>
        <v>1.1928251121076234</v>
      </c>
      <c r="R10" s="84">
        <f>R6/R2</f>
        <v>1.1928251121076234</v>
      </c>
      <c r="AN10" s="37">
        <v>7</v>
      </c>
      <c r="AO10" s="37">
        <f t="shared" ca="1" si="7"/>
        <v>22.437029736866734</v>
      </c>
      <c r="AP10" s="37">
        <f ca="1">SMALL($AO$3:$AO$30,ROWS(AO$3:AO10))</f>
        <v>21.130796952045781</v>
      </c>
      <c r="AQ10" s="57">
        <f t="shared" ca="1" si="8"/>
        <v>1.8664080253021478</v>
      </c>
      <c r="AR10" s="57">
        <f t="shared" si="13"/>
        <v>1</v>
      </c>
      <c r="AS10" s="26">
        <f t="shared" ca="1" si="9"/>
        <v>40</v>
      </c>
      <c r="AT10" s="26">
        <f t="shared" ca="1" si="10"/>
        <v>0.98595198404745765</v>
      </c>
      <c r="AU10" s="26">
        <f ca="1">INDEX($AS$3:$AS$30,MATCH(SMALL($AT$3:$AT$30,ROWS(AT$3:AT10)),$AT$3:$AT$30,0))</f>
        <v>23</v>
      </c>
      <c r="AV10" s="26">
        <f ca="1">SMALL($AS$3:$AS$30,ROWS(AV$3:AV10))</f>
        <v>37</v>
      </c>
      <c r="AW10" s="34">
        <f ca="1">VLOOKUP(SMALL($BB$3:$BB$16,AX10),$BB$3:$BC$30,2,0)</f>
        <v>36</v>
      </c>
      <c r="AX10" s="34">
        <f t="shared" si="14"/>
        <v>4</v>
      </c>
      <c r="BA10" s="34">
        <v>8</v>
      </c>
      <c r="BB10" s="34">
        <f t="shared" ca="1" si="11"/>
        <v>0.8879145948367152</v>
      </c>
      <c r="BC10" s="34">
        <f t="shared" ca="1" si="12"/>
        <v>37</v>
      </c>
    </row>
    <row r="11" spans="1:55" ht="17.25" thickBot="1" x14ac:dyDescent="0.35">
      <c r="A11" s="6">
        <v>9</v>
      </c>
      <c r="B11" s="48">
        <v>46</v>
      </c>
      <c r="C11" s="49">
        <v>39</v>
      </c>
      <c r="D11" s="50">
        <v>41</v>
      </c>
      <c r="E11" s="81">
        <v>30</v>
      </c>
      <c r="F11" s="52" t="str">
        <f t="shared" si="0"/>
        <v>78 - 84</v>
      </c>
      <c r="G11" s="53">
        <f t="shared" si="5"/>
        <v>78</v>
      </c>
      <c r="H11" s="54">
        <f t="shared" si="1"/>
        <v>84</v>
      </c>
      <c r="I11" s="76">
        <f t="shared" si="2"/>
        <v>28</v>
      </c>
      <c r="J11" s="83">
        <f t="shared" si="6"/>
        <v>1</v>
      </c>
      <c r="K11" s="69">
        <f t="shared" si="3"/>
        <v>3.5714285714285712E-2</v>
      </c>
      <c r="L11" s="56">
        <f t="shared" si="4"/>
        <v>1</v>
      </c>
      <c r="AN11" s="37">
        <v>12</v>
      </c>
      <c r="AO11" s="37">
        <f t="shared" ca="1" si="7"/>
        <v>16.715537342681955</v>
      </c>
      <c r="AP11" s="37">
        <f ca="1">SMALL($AO$3:$AO$30,ROWS(AO$3:AO11))</f>
        <v>22.150322084514105</v>
      </c>
      <c r="AQ11" s="57">
        <f t="shared" ca="1" si="8"/>
        <v>1.5881107007682007</v>
      </c>
      <c r="AR11" s="57">
        <f t="shared" si="13"/>
        <v>1</v>
      </c>
      <c r="AS11" s="26">
        <f t="shared" ca="1" si="9"/>
        <v>36</v>
      </c>
      <c r="AT11" s="26">
        <f t="shared" ca="1" si="10"/>
        <v>0.85784042166886787</v>
      </c>
      <c r="AU11" s="26">
        <f ca="1">INDEX($AS$3:$AS$30,MATCH(SMALL($AT$3:$AT$30,ROWS(AT$3:AT11)),$AT$3:$AT$30,0))</f>
        <v>30</v>
      </c>
      <c r="AV11" s="26">
        <f ca="1">SMALL($AS$3:$AS$30,ROWS(AV$3:AV11))</f>
        <v>40</v>
      </c>
      <c r="AW11" s="34">
        <f ca="1">VLOOKUP(SMALL($BB$3:$BB$16,AX11),$BB$3:$BC$30,2,0)</f>
        <v>30</v>
      </c>
      <c r="AX11" s="34">
        <f t="shared" si="14"/>
        <v>5</v>
      </c>
      <c r="BA11" s="34">
        <v>9</v>
      </c>
      <c r="BB11" s="34">
        <f t="shared" ca="1" si="11"/>
        <v>0.93946740741745072</v>
      </c>
      <c r="BC11" s="34">
        <f t="shared" ca="1" si="12"/>
        <v>40</v>
      </c>
    </row>
    <row r="12" spans="1:55" ht="17.25" thickBot="1" x14ac:dyDescent="0.35">
      <c r="A12" s="6">
        <v>10</v>
      </c>
      <c r="B12" s="48">
        <v>52</v>
      </c>
      <c r="C12" s="49">
        <v>41</v>
      </c>
      <c r="D12" s="50">
        <v>52</v>
      </c>
      <c r="E12" s="81">
        <v>82</v>
      </c>
      <c r="F12" s="52" t="str">
        <f t="shared" si="0"/>
        <v>84 - 90</v>
      </c>
      <c r="G12" s="53">
        <f t="shared" si="5"/>
        <v>84</v>
      </c>
      <c r="H12" s="54">
        <f t="shared" si="1"/>
        <v>90</v>
      </c>
      <c r="I12" s="76">
        <f t="shared" si="2"/>
        <v>28</v>
      </c>
      <c r="J12" s="83">
        <f t="shared" si="6"/>
        <v>0</v>
      </c>
      <c r="K12" s="69">
        <f t="shared" si="3"/>
        <v>0</v>
      </c>
      <c r="L12" s="56">
        <f t="shared" si="4"/>
        <v>1</v>
      </c>
      <c r="AN12" s="37">
        <v>9</v>
      </c>
      <c r="AO12" s="37">
        <f t="shared" ca="1" si="7"/>
        <v>26.954792971002778</v>
      </c>
      <c r="AP12" s="37">
        <f ca="1">SMALL($AO$3:$AO$30,ROWS(AO$3:AO12))</f>
        <v>22.437029736866734</v>
      </c>
      <c r="AQ12" s="57">
        <f t="shared" ca="1" si="8"/>
        <v>1.8592669815933474</v>
      </c>
      <c r="AR12" s="57">
        <f t="shared" si="13"/>
        <v>1.5</v>
      </c>
      <c r="AS12" s="26">
        <f t="shared" ca="1" si="9"/>
        <v>42</v>
      </c>
      <c r="AT12" s="26">
        <f t="shared" ca="1" si="10"/>
        <v>0.25559326204897548</v>
      </c>
      <c r="AU12" s="26">
        <f ca="1">INDEX($AS$3:$AS$30,MATCH(SMALL($AT$3:$AT$30,ROWS(AT$3:AT12)),$AT$3:$AT$30,0))</f>
        <v>54</v>
      </c>
      <c r="AV12" s="26">
        <f ca="1">SMALL($AS$3:$AS$30,ROWS(AV$3:AV12))</f>
        <v>41</v>
      </c>
      <c r="AW12" s="34">
        <f ca="1">VLOOKUP(SMALL($BB$17:$BB$30,AX12),$BB$17:$BC$30,2,0)</f>
        <v>53</v>
      </c>
      <c r="AX12" s="34">
        <f t="shared" si="14"/>
        <v>5</v>
      </c>
      <c r="BA12" s="34">
        <v>10</v>
      </c>
      <c r="BB12" s="34">
        <f t="shared" ca="1" si="11"/>
        <v>0.4457364994495947</v>
      </c>
      <c r="BC12" s="34">
        <f t="shared" ca="1" si="12"/>
        <v>41</v>
      </c>
    </row>
    <row r="13" spans="1:55" ht="17.25" thickBot="1" x14ac:dyDescent="0.35">
      <c r="A13" s="6">
        <v>11</v>
      </c>
      <c r="B13" s="48">
        <v>64</v>
      </c>
      <c r="C13" s="49">
        <v>43</v>
      </c>
      <c r="D13" s="50">
        <v>69</v>
      </c>
      <c r="E13" s="81">
        <v>52</v>
      </c>
      <c r="F13" s="52" t="str">
        <f t="shared" si="0"/>
        <v>90 - 96</v>
      </c>
      <c r="G13" s="53">
        <f t="shared" si="5"/>
        <v>90</v>
      </c>
      <c r="H13" s="54">
        <f t="shared" si="1"/>
        <v>96</v>
      </c>
      <c r="I13" s="76">
        <f t="shared" si="2"/>
        <v>28</v>
      </c>
      <c r="J13" s="83">
        <f t="shared" si="6"/>
        <v>0</v>
      </c>
      <c r="K13" s="69">
        <f t="shared" si="3"/>
        <v>0</v>
      </c>
      <c r="L13" s="56">
        <f t="shared" si="4"/>
        <v>1</v>
      </c>
      <c r="AN13" s="37">
        <v>10</v>
      </c>
      <c r="AO13" s="37">
        <f t="shared" ca="1" si="7"/>
        <v>22.150322084514105</v>
      </c>
      <c r="AP13" s="37">
        <f ca="1">SMALL($AO$3:$AO$30,ROWS(AO$3:AO13))</f>
        <v>22.918015574625674</v>
      </c>
      <c r="AQ13" s="57">
        <f t="shared" ca="1" si="8"/>
        <v>2.8472239247137887</v>
      </c>
      <c r="AR13" s="57">
        <f t="shared" si="13"/>
        <v>2</v>
      </c>
      <c r="AS13" s="26">
        <f t="shared" ca="1" si="9"/>
        <v>66</v>
      </c>
      <c r="AT13" s="26">
        <f t="shared" ca="1" si="10"/>
        <v>0.47659074291835024</v>
      </c>
      <c r="AU13" s="26">
        <f ca="1">INDEX($AS$3:$AS$30,MATCH(SMALL($AT$3:$AT$30,ROWS(AT$3:AT13)),$AT$3:$AT$30,0))</f>
        <v>76</v>
      </c>
      <c r="AV13" s="26">
        <f ca="1">SMALL($AS$3:$AS$30,ROWS(AV$3:AV13))</f>
        <v>42</v>
      </c>
      <c r="AW13" s="34">
        <f ca="1">VLOOKUP(SMALL($BB$17:$BB$30,AX13),$BB$17:$BC$30,2,0)</f>
        <v>73</v>
      </c>
      <c r="AX13" s="34">
        <f t="shared" si="14"/>
        <v>6</v>
      </c>
      <c r="BA13" s="34">
        <v>11</v>
      </c>
      <c r="BB13" s="34">
        <f t="shared" ca="1" si="11"/>
        <v>0.84466848718941578</v>
      </c>
      <c r="BC13" s="34">
        <f t="shared" ca="1" si="12"/>
        <v>42</v>
      </c>
    </row>
    <row r="14" spans="1:55" ht="17.25" thickBot="1" x14ac:dyDescent="0.35">
      <c r="A14" s="6">
        <v>12</v>
      </c>
      <c r="B14" s="48">
        <v>50</v>
      </c>
      <c r="C14" s="49">
        <v>46</v>
      </c>
      <c r="D14" s="50">
        <v>50</v>
      </c>
      <c r="E14" s="81">
        <v>33</v>
      </c>
      <c r="F14" s="58" t="str">
        <f t="shared" si="0"/>
        <v>96 - 102</v>
      </c>
      <c r="G14" s="59">
        <f t="shared" si="5"/>
        <v>96</v>
      </c>
      <c r="H14" s="60">
        <f t="shared" si="1"/>
        <v>102</v>
      </c>
      <c r="I14" s="77">
        <f t="shared" si="2"/>
        <v>28</v>
      </c>
      <c r="J14" s="61">
        <f t="shared" si="6"/>
        <v>0</v>
      </c>
      <c r="K14" s="62">
        <f t="shared" si="3"/>
        <v>0</v>
      </c>
      <c r="L14" s="63">
        <f t="shared" si="4"/>
        <v>1</v>
      </c>
      <c r="AN14" s="37">
        <v>11</v>
      </c>
      <c r="AO14" s="37">
        <f t="shared" ca="1" si="7"/>
        <v>22.918015574625674</v>
      </c>
      <c r="AP14" s="37">
        <f ca="1">SMALL($AO$3:$AO$30,ROWS(AO$3:AO14))</f>
        <v>22.957821316694499</v>
      </c>
      <c r="AQ14" s="57">
        <f t="shared" ca="1" si="8"/>
        <v>1.3229553081800769</v>
      </c>
      <c r="AR14" s="57">
        <f t="shared" si="13"/>
        <v>1</v>
      </c>
      <c r="AS14" s="26">
        <f t="shared" ca="1" si="9"/>
        <v>31</v>
      </c>
      <c r="AT14" s="26">
        <f t="shared" ca="1" si="10"/>
        <v>0.80949990323014331</v>
      </c>
      <c r="AU14" s="26">
        <f ca="1">INDEX($AS$3:$AS$30,MATCH(SMALL($AT$3:$AT$30,ROWS(AT$3:AT14)),$AT$3:$AT$30,0))</f>
        <v>66</v>
      </c>
      <c r="AV14" s="26">
        <f ca="1">SMALL($AS$3:$AS$30,ROWS(AV$3:AV14))</f>
        <v>42</v>
      </c>
      <c r="AW14" s="34">
        <f ca="1">VLOOKUP(SMALL($BB$3:$BB$16,AX14),$BB$3:$BC$30,2,0)</f>
        <v>41</v>
      </c>
      <c r="AX14" s="34">
        <f t="shared" si="14"/>
        <v>6</v>
      </c>
      <c r="BA14" s="34">
        <v>12</v>
      </c>
      <c r="BB14" s="34">
        <f t="shared" ca="1" si="11"/>
        <v>0.66025318932467369</v>
      </c>
      <c r="BC14" s="34">
        <f t="shared" ca="1" si="12"/>
        <v>42</v>
      </c>
    </row>
    <row r="15" spans="1:55" ht="16.5" x14ac:dyDescent="0.3">
      <c r="A15" s="6">
        <v>13</v>
      </c>
      <c r="B15" s="48">
        <v>25</v>
      </c>
      <c r="C15" s="49">
        <v>46</v>
      </c>
      <c r="D15" s="50">
        <v>46</v>
      </c>
      <c r="E15" s="81">
        <v>32</v>
      </c>
      <c r="F15" s="64"/>
      <c r="G15" s="83"/>
      <c r="H15" s="83"/>
      <c r="I15" s="83"/>
      <c r="J15" s="83">
        <f>SUM(J2:J14)</f>
        <v>28</v>
      </c>
      <c r="K15" s="69">
        <f>SUM(K2:K14)</f>
        <v>0.99999999999999978</v>
      </c>
      <c r="L15" s="69"/>
      <c r="AN15" s="37">
        <v>14</v>
      </c>
      <c r="AO15" s="37">
        <f t="shared" ca="1" si="7"/>
        <v>13.892115847512684</v>
      </c>
      <c r="AP15" s="37">
        <f ca="1">SMALL($AO$3:$AO$30,ROWS(AO$3:AO15))</f>
        <v>23.881872703400447</v>
      </c>
      <c r="AQ15" s="57">
        <f t="shared" ca="1" si="8"/>
        <v>1.0386675976805388</v>
      </c>
      <c r="AR15" s="57">
        <f t="shared" si="13"/>
        <v>1</v>
      </c>
      <c r="AS15" s="26">
        <f t="shared" ca="1" si="9"/>
        <v>25</v>
      </c>
      <c r="AT15" s="26">
        <f t="shared" ca="1" si="10"/>
        <v>0.11007704698260512</v>
      </c>
      <c r="AU15" s="26">
        <f ca="1">INDEX($AS$3:$AS$30,MATCH(SMALL($AT$3:$AT$30,ROWS(AT$3:AT15)),$AT$3:$AT$30,0))</f>
        <v>73</v>
      </c>
      <c r="AV15" s="26">
        <f ca="1">SMALL($AS$3:$AS$30,ROWS(AV$3:AV15))</f>
        <v>45</v>
      </c>
      <c r="AW15" s="34">
        <f ca="1">VLOOKUP(SMALL($BB$3:$BB$16,AX15),$BB$3:$BC$30,2,0)</f>
        <v>23</v>
      </c>
      <c r="AX15" s="34">
        <f t="shared" si="14"/>
        <v>7</v>
      </c>
      <c r="BA15" s="34">
        <v>13</v>
      </c>
      <c r="BB15" s="34">
        <f t="shared" ca="1" si="11"/>
        <v>0.21540785124595596</v>
      </c>
      <c r="BC15" s="34">
        <f t="shared" ca="1" si="12"/>
        <v>45</v>
      </c>
    </row>
    <row r="16" spans="1:55" ht="16.5" x14ac:dyDescent="0.3">
      <c r="A16" s="6">
        <v>14</v>
      </c>
      <c r="B16" s="48">
        <v>74</v>
      </c>
      <c r="C16" s="49">
        <v>46</v>
      </c>
      <c r="D16" s="50">
        <v>58</v>
      </c>
      <c r="E16" s="81">
        <v>74</v>
      </c>
      <c r="AN16" s="37">
        <v>16</v>
      </c>
      <c r="AO16" s="37">
        <f t="shared" ca="1" si="7"/>
        <v>24.649013066065905</v>
      </c>
      <c r="AP16" s="37">
        <f ca="1">SMALL($AO$3:$AO$30,ROWS(AO$3:AO16))</f>
        <v>23.9049131501645</v>
      </c>
      <c r="AQ16" s="57">
        <f t="shared" ca="1" si="8"/>
        <v>2.1726867212542658</v>
      </c>
      <c r="AR16" s="57">
        <f t="shared" si="13"/>
        <v>1.5</v>
      </c>
      <c r="AS16" s="26">
        <f t="shared" ca="1" si="9"/>
        <v>52</v>
      </c>
      <c r="AT16" s="26">
        <f t="shared" ca="1" si="10"/>
        <v>0.90921277406956191</v>
      </c>
      <c r="AU16" s="26">
        <f ca="1">INDEX($AS$3:$AS$30,MATCH(SMALL($AT$3:$AT$30,ROWS(AT$3:AT16)),$AT$3:$AT$30,0))</f>
        <v>54</v>
      </c>
      <c r="AV16" s="26">
        <f ca="1">SMALL($AS$3:$AS$30,ROWS(AV$3:AV16))</f>
        <v>48</v>
      </c>
      <c r="AW16" s="34">
        <f ca="1">VLOOKUP(SMALL($BB$17:$BB$30,AX16),$BB$17:$BC$30,2,0)</f>
        <v>66</v>
      </c>
      <c r="AX16" s="34">
        <f t="shared" si="14"/>
        <v>7</v>
      </c>
      <c r="BA16" s="34">
        <v>14</v>
      </c>
      <c r="BB16" s="34">
        <f t="shared" ca="1" si="11"/>
        <v>0.62679144968897083</v>
      </c>
      <c r="BC16" s="34">
        <f t="shared" ca="1" si="12"/>
        <v>48</v>
      </c>
    </row>
    <row r="17" spans="1:63" ht="16.5" x14ac:dyDescent="0.3">
      <c r="A17" s="6">
        <v>15</v>
      </c>
      <c r="B17" s="48">
        <v>28</v>
      </c>
      <c r="C17" s="49">
        <v>46</v>
      </c>
      <c r="D17" s="50">
        <v>52</v>
      </c>
      <c r="E17" s="81">
        <v>57</v>
      </c>
      <c r="J17" s="64"/>
      <c r="K17" s="64"/>
      <c r="AN17" s="37">
        <v>18</v>
      </c>
      <c r="AO17" s="37">
        <f t="shared" ca="1" si="7"/>
        <v>31.979526445117781</v>
      </c>
      <c r="AP17" s="37">
        <f ca="1">SMALL($AO$3:$AO$30,ROWS(AO$3:AO17))</f>
        <v>24.649013066065905</v>
      </c>
      <c r="AQ17" s="57">
        <f t="shared" ca="1" si="8"/>
        <v>2.1868947774609122</v>
      </c>
      <c r="AR17" s="57">
        <f t="shared" si="13"/>
        <v>2</v>
      </c>
      <c r="AS17" s="26">
        <f t="shared" ca="1" si="9"/>
        <v>54</v>
      </c>
      <c r="AT17" s="26">
        <f t="shared" ca="1" si="10"/>
        <v>0.36429995621986078</v>
      </c>
      <c r="AU17" s="26">
        <f ca="1">INDEX($AS$3:$AS$30,MATCH(SMALL($AT$3:$AT$30,ROWS(AT$3:AT17)),$AT$3:$AT$30,0))</f>
        <v>24</v>
      </c>
      <c r="AV17" s="26">
        <f ca="1">SMALL($AS$3:$AS$30,ROWS(AV$3:AV17))</f>
        <v>49</v>
      </c>
      <c r="AW17" s="34">
        <f ca="1">VLOOKUP(SMALL($BB$17:$BB$30,AX17),$BB$17:$BC$30,2,0)</f>
        <v>62</v>
      </c>
      <c r="AX17" s="34">
        <f t="shared" si="14"/>
        <v>8</v>
      </c>
      <c r="BA17" s="34">
        <v>15</v>
      </c>
      <c r="BB17" s="34">
        <f t="shared" ca="1" si="11"/>
        <v>0.89587911067509596</v>
      </c>
      <c r="BC17" s="34">
        <f t="shared" ca="1" si="12"/>
        <v>49</v>
      </c>
    </row>
    <row r="18" spans="1:63" ht="16.5" x14ac:dyDescent="0.3">
      <c r="A18" s="6">
        <v>16</v>
      </c>
      <c r="B18" s="48">
        <v>52</v>
      </c>
      <c r="C18" s="49">
        <v>46</v>
      </c>
      <c r="D18" s="50">
        <v>46</v>
      </c>
      <c r="E18" s="81">
        <v>46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N18" s="37">
        <v>13</v>
      </c>
      <c r="AO18" s="37">
        <f t="shared" ca="1" si="7"/>
        <v>28.257842687331973</v>
      </c>
      <c r="AP18" s="37">
        <f ca="1">SMALL($AO$3:$AO$30,ROWS(AO$3:AO18))</f>
        <v>25.136383598958218</v>
      </c>
      <c r="AQ18" s="57">
        <f t="shared" ca="1" si="8"/>
        <v>1.6169561422864533</v>
      </c>
      <c r="AR18" s="57">
        <f t="shared" si="13"/>
        <v>1</v>
      </c>
      <c r="AS18" s="26">
        <f t="shared" ca="1" si="9"/>
        <v>41</v>
      </c>
      <c r="AT18" s="26">
        <f t="shared" ca="1" si="10"/>
        <v>0.70534394754283114</v>
      </c>
      <c r="AU18" s="26">
        <f ca="1">INDEX($AS$3:$AS$30,MATCH(SMALL($AT$3:$AT$30,ROWS(AT$3:AT18)),$AT$3:$AT$30,0))</f>
        <v>41</v>
      </c>
      <c r="AV18" s="26">
        <f ca="1">SMALL($AS$3:$AS$30,ROWS(AV$3:AV18))</f>
        <v>52</v>
      </c>
      <c r="AW18" s="34">
        <f ca="1">VLOOKUP(SMALL($BB$3:$BB$16,AX18),$BB$3:$BC$30,2,0)</f>
        <v>48</v>
      </c>
      <c r="AX18" s="34">
        <f t="shared" si="14"/>
        <v>8</v>
      </c>
      <c r="BA18" s="34">
        <v>16</v>
      </c>
      <c r="BB18" s="34">
        <f t="shared" ca="1" si="11"/>
        <v>0.14172872169019668</v>
      </c>
      <c r="BC18" s="34">
        <f t="shared" ca="1" si="12"/>
        <v>52</v>
      </c>
    </row>
    <row r="19" spans="1:63" ht="16.5" x14ac:dyDescent="0.3">
      <c r="A19" s="6">
        <v>17</v>
      </c>
      <c r="B19" s="48">
        <v>39</v>
      </c>
      <c r="C19" s="49">
        <v>50</v>
      </c>
      <c r="D19" s="50">
        <v>43</v>
      </c>
      <c r="E19" s="81">
        <v>39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N19" s="37">
        <v>17</v>
      </c>
      <c r="AO19" s="37">
        <f t="shared" ca="1" si="7"/>
        <v>25.993011052604466</v>
      </c>
      <c r="AP19" s="37">
        <f ca="1">SMALL($AO$3:$AO$30,ROWS(AO$3:AO19))</f>
        <v>25.332438844396254</v>
      </c>
      <c r="AQ19" s="57">
        <f t="shared" ca="1" si="8"/>
        <v>1.7519496321043051</v>
      </c>
      <c r="AR19" s="57">
        <f t="shared" si="13"/>
        <v>1</v>
      </c>
      <c r="AS19" s="26">
        <f t="shared" ca="1" si="9"/>
        <v>45</v>
      </c>
      <c r="AT19" s="26">
        <f t="shared" ca="1" si="10"/>
        <v>0.75030903169703334</v>
      </c>
      <c r="AU19" s="26">
        <f ca="1">INDEX($AS$3:$AS$30,MATCH(SMALL($AT$3:$AT$30,ROWS(AT$3:AT19)),$AT$3:$AT$30,0))</f>
        <v>37</v>
      </c>
      <c r="AV19" s="26">
        <f ca="1">SMALL($AS$3:$AS$30,ROWS(AV$3:AV19))</f>
        <v>53</v>
      </c>
      <c r="AW19" s="34">
        <f ca="1">VLOOKUP(SMALL($BB$3:$BB$16,AX19),$BB$3:$BC$30,2,0)</f>
        <v>42</v>
      </c>
      <c r="AX19" s="34">
        <f t="shared" si="14"/>
        <v>9</v>
      </c>
      <c r="BA19" s="34">
        <v>17</v>
      </c>
      <c r="BB19" s="34">
        <f t="shared" ca="1" si="11"/>
        <v>0.29468472203288498</v>
      </c>
      <c r="BC19" s="34">
        <f t="shared" ca="1" si="12"/>
        <v>53</v>
      </c>
    </row>
    <row r="20" spans="1:63" ht="16.5" x14ac:dyDescent="0.3">
      <c r="A20" s="6">
        <v>18</v>
      </c>
      <c r="B20" s="48">
        <v>57</v>
      </c>
      <c r="C20" s="49">
        <v>52</v>
      </c>
      <c r="D20" s="50">
        <v>52</v>
      </c>
      <c r="E20" s="81">
        <v>46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N20" s="37">
        <v>15</v>
      </c>
      <c r="AO20" s="37">
        <f t="shared" ca="1" si="7"/>
        <v>42.248253849616106</v>
      </c>
      <c r="AP20" s="37">
        <f ca="1">SMALL($AO$3:$AO$30,ROWS(AO$3:AO20))</f>
        <v>25.993011052604466</v>
      </c>
      <c r="AQ20" s="57">
        <f t="shared" ca="1" si="8"/>
        <v>2.0454439525687498</v>
      </c>
      <c r="AR20" s="57">
        <f t="shared" si="13"/>
        <v>1.5</v>
      </c>
      <c r="AS20" s="26">
        <f t="shared" ca="1" si="9"/>
        <v>54</v>
      </c>
      <c r="AT20" s="26">
        <f t="shared" ca="1" si="10"/>
        <v>0.61703906333486214</v>
      </c>
      <c r="AU20" s="26">
        <f ca="1">INDEX($AS$3:$AS$30,MATCH(SMALL($AT$3:$AT$30,ROWS(AT$3:AT20)),$AT$3:$AT$30,0))</f>
        <v>45</v>
      </c>
      <c r="AV20" s="26">
        <f ca="1">SMALL($AS$3:$AS$30,ROWS(AV$3:AV20))</f>
        <v>54</v>
      </c>
      <c r="AW20" s="34">
        <f ca="1">VLOOKUP(SMALL($BB$17:$BB$30,AX20),$BB$17:$BC$30,2,0)</f>
        <v>71</v>
      </c>
      <c r="AX20" s="34">
        <f t="shared" si="14"/>
        <v>9</v>
      </c>
      <c r="BA20" s="34">
        <v>18</v>
      </c>
      <c r="BB20" s="34">
        <f t="shared" ca="1" si="11"/>
        <v>0.73337896158742011</v>
      </c>
      <c r="BC20" s="34">
        <f t="shared" ca="1" si="12"/>
        <v>54</v>
      </c>
    </row>
    <row r="21" spans="1:63" ht="16.5" x14ac:dyDescent="0.3">
      <c r="A21" s="6">
        <v>19</v>
      </c>
      <c r="B21" s="48">
        <v>54</v>
      </c>
      <c r="C21" s="49">
        <v>52</v>
      </c>
      <c r="D21" s="50">
        <v>65</v>
      </c>
      <c r="E21" s="81">
        <v>54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N21" s="37">
        <v>19</v>
      </c>
      <c r="AO21" s="37">
        <f t="shared" ca="1" si="7"/>
        <v>16.876247327663343</v>
      </c>
      <c r="AP21" s="37">
        <f ca="1">SMALL($AO$3:$AO$30,ROWS(AO$3:AO21))</f>
        <v>26.954792971002778</v>
      </c>
      <c r="AQ21" s="57">
        <f t="shared" ca="1" si="8"/>
        <v>2.4002329699143536</v>
      </c>
      <c r="AR21" s="57">
        <f t="shared" si="13"/>
        <v>2</v>
      </c>
      <c r="AS21" s="26">
        <f t="shared" ca="1" si="9"/>
        <v>65</v>
      </c>
      <c r="AT21" s="26">
        <f t="shared" ca="1" si="10"/>
        <v>0.93189261247489852</v>
      </c>
      <c r="AU21" s="26">
        <f ca="1">INDEX($AS$3:$AS$30,MATCH(SMALL($AT$3:$AT$30,ROWS(AT$3:AT21)),$AT$3:$AT$30,0))</f>
        <v>71</v>
      </c>
      <c r="AV21" s="26">
        <f ca="1">SMALL($AS$3:$AS$30,ROWS(AV$3:AV21))</f>
        <v>54</v>
      </c>
      <c r="AW21" s="34">
        <f ca="1">VLOOKUP(SMALL($BB$17:$BB$30,AX21),$BB$17:$BC$30,2,0)</f>
        <v>60</v>
      </c>
      <c r="AX21" s="34">
        <f t="shared" si="14"/>
        <v>10</v>
      </c>
      <c r="BA21" s="34">
        <v>19</v>
      </c>
      <c r="BB21" s="34">
        <f t="shared" ca="1" si="11"/>
        <v>0.84911253342874027</v>
      </c>
      <c r="BC21" s="34">
        <f t="shared" ca="1" si="12"/>
        <v>54</v>
      </c>
    </row>
    <row r="22" spans="1:63" ht="16.5" x14ac:dyDescent="0.3">
      <c r="A22" s="6">
        <v>20</v>
      </c>
      <c r="B22" s="48">
        <v>32</v>
      </c>
      <c r="C22" s="49">
        <v>52</v>
      </c>
      <c r="D22" s="50">
        <v>32</v>
      </c>
      <c r="E22" s="81">
        <v>25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N22" s="37">
        <v>20</v>
      </c>
      <c r="AO22" s="37">
        <f t="shared" ca="1" si="7"/>
        <v>27.403575537442645</v>
      </c>
      <c r="AP22" s="37">
        <f ca="1">SMALL($AO$3:$AO$30,ROWS(AO$3:AO22))</f>
        <v>27.403575537442645</v>
      </c>
      <c r="AQ22" s="57">
        <f t="shared" ca="1" si="8"/>
        <v>1.074503907812947</v>
      </c>
      <c r="AR22" s="57">
        <f t="shared" si="13"/>
        <v>1</v>
      </c>
      <c r="AS22" s="26">
        <f t="shared" ca="1" si="9"/>
        <v>30</v>
      </c>
      <c r="AT22" s="26">
        <f t="shared" ca="1" si="10"/>
        <v>0.34304409422387494</v>
      </c>
      <c r="AU22" s="26">
        <f ca="1">INDEX($AS$3:$AS$30,MATCH(SMALL($AT$3:$AT$30,ROWS(AT$3:AT22)),$AT$3:$AT$30,0))</f>
        <v>31</v>
      </c>
      <c r="AV22" s="26">
        <f ca="1">SMALL($AS$3:$AS$30,ROWS(AV$3:AV22))</f>
        <v>54</v>
      </c>
      <c r="AW22" s="34">
        <f ca="1">VLOOKUP(SMALL($BB$3:$BB$16,AX22),$BB$3:$BC$30,2,0)</f>
        <v>42</v>
      </c>
      <c r="AX22" s="34">
        <f t="shared" si="14"/>
        <v>10</v>
      </c>
      <c r="BA22" s="34">
        <v>20</v>
      </c>
      <c r="BB22" s="34">
        <f t="shared" ca="1" si="11"/>
        <v>3.7687261098079627E-2</v>
      </c>
      <c r="BC22" s="34">
        <f t="shared" ca="1" si="12"/>
        <v>54</v>
      </c>
    </row>
    <row r="23" spans="1:63" ht="16.5" x14ac:dyDescent="0.3">
      <c r="A23" s="6">
        <v>21</v>
      </c>
      <c r="B23" s="48">
        <v>65</v>
      </c>
      <c r="C23" s="49">
        <v>54</v>
      </c>
      <c r="D23" s="50">
        <v>38</v>
      </c>
      <c r="E23" s="81">
        <v>38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N23" s="37">
        <v>24</v>
      </c>
      <c r="AO23" s="37">
        <f t="shared" ca="1" si="7"/>
        <v>30.045931000141977</v>
      </c>
      <c r="AP23" s="37">
        <f ca="1">SMALL($AO$3:$AO$30,ROWS(AO$3:AO23))</f>
        <v>28.257842687331973</v>
      </c>
      <c r="AQ23" s="57">
        <f t="shared" ca="1" si="8"/>
        <v>1.9056923730116706</v>
      </c>
      <c r="AR23" s="57">
        <f t="shared" si="13"/>
        <v>1</v>
      </c>
      <c r="AS23" s="26">
        <f t="shared" ca="1" si="9"/>
        <v>54</v>
      </c>
      <c r="AT23" s="26">
        <f t="shared" ca="1" si="10"/>
        <v>6.1300144503765086E-2</v>
      </c>
      <c r="AU23" s="26">
        <f ca="1">INDEX($AS$3:$AS$30,MATCH(SMALL($AT$3:$AT$30,ROWS(AT$3:AT23)),$AT$3:$AT$30,0))</f>
        <v>60</v>
      </c>
      <c r="AV23" s="26">
        <f ca="1">SMALL($AS$3:$AS$30,ROWS(AV$3:AV23))</f>
        <v>59</v>
      </c>
      <c r="AW23" s="34">
        <f ca="1">VLOOKUP(SMALL($BB$3:$BB$16,AX23),$BB$3:$BC$30,2,0)</f>
        <v>31</v>
      </c>
      <c r="AX23" s="34">
        <f t="shared" si="14"/>
        <v>11</v>
      </c>
      <c r="BA23" s="34">
        <v>21</v>
      </c>
      <c r="BB23" s="34">
        <f t="shared" ca="1" si="11"/>
        <v>2.0910853888958192E-2</v>
      </c>
      <c r="BC23" s="34">
        <f t="shared" ca="1" si="12"/>
        <v>59</v>
      </c>
    </row>
    <row r="24" spans="1:63" ht="16.5" x14ac:dyDescent="0.3">
      <c r="A24" s="6">
        <v>22</v>
      </c>
      <c r="B24" s="48">
        <v>38</v>
      </c>
      <c r="C24" s="49">
        <v>57</v>
      </c>
      <c r="D24" s="50">
        <v>57</v>
      </c>
      <c r="E24" s="81">
        <v>65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N24" s="37">
        <v>22</v>
      </c>
      <c r="AO24" s="37">
        <f t="shared" ca="1" si="7"/>
        <v>21.130796952045781</v>
      </c>
      <c r="AP24" s="37">
        <f ca="1">SMALL($AO$3:$AO$30,ROWS(AO$3:AO24))</f>
        <v>28.504272628223269</v>
      </c>
      <c r="AQ24" s="57">
        <f t="shared" ca="1" si="8"/>
        <v>2.4805905383686904</v>
      </c>
      <c r="AR24" s="57">
        <f t="shared" si="13"/>
        <v>1.5</v>
      </c>
      <c r="AS24" s="26">
        <f t="shared" ca="1" si="9"/>
        <v>71</v>
      </c>
      <c r="AT24" s="26">
        <f t="shared" ca="1" si="10"/>
        <v>0.79453134479433407</v>
      </c>
      <c r="AU24" s="26">
        <f ca="1">INDEX($AS$3:$AS$30,MATCH(SMALL($AT$3:$AT$30,ROWS(AT$3:AT24)),$AT$3:$AT$30,0))</f>
        <v>36</v>
      </c>
      <c r="AV24" s="26">
        <f ca="1">SMALL($AS$3:$AS$30,ROWS(AV$3:AV24))</f>
        <v>60</v>
      </c>
      <c r="AW24" s="34">
        <f ca="1">VLOOKUP(SMALL($BB$17:$BB$30,AX24),$BB$17:$BC$30,2,0)</f>
        <v>54</v>
      </c>
      <c r="AX24" s="34">
        <f t="shared" si="14"/>
        <v>11</v>
      </c>
      <c r="BA24" s="34">
        <v>22</v>
      </c>
      <c r="BB24" s="34">
        <f t="shared" ca="1" si="11"/>
        <v>0.5338348647581429</v>
      </c>
      <c r="BC24" s="34">
        <f t="shared" ca="1" si="12"/>
        <v>60</v>
      </c>
    </row>
    <row r="25" spans="1:63" ht="16.5" x14ac:dyDescent="0.3">
      <c r="A25" s="6">
        <v>23</v>
      </c>
      <c r="B25" s="48">
        <v>52</v>
      </c>
      <c r="C25" s="49">
        <v>58</v>
      </c>
      <c r="D25" s="50">
        <v>82</v>
      </c>
      <c r="E25" s="81">
        <v>50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N25" s="37">
        <v>23</v>
      </c>
      <c r="AO25" s="37">
        <f t="shared" ca="1" si="7"/>
        <v>28.504272628223269</v>
      </c>
      <c r="AP25" s="37">
        <f ca="1">SMALL($AO$3:$AO$30,ROWS(AO$3:AO25))</f>
        <v>29.101572379776854</v>
      </c>
      <c r="AQ25" s="57">
        <f t="shared" ca="1" si="8"/>
        <v>2.5871987626165933</v>
      </c>
      <c r="AR25" s="57">
        <f t="shared" si="13"/>
        <v>2</v>
      </c>
      <c r="AS25" s="26">
        <f t="shared" ca="1" si="9"/>
        <v>76</v>
      </c>
      <c r="AT25" s="26">
        <f t="shared" ca="1" si="10"/>
        <v>0.44405285462214095</v>
      </c>
      <c r="AU25" s="26">
        <f ca="1">INDEX($AS$3:$AS$30,MATCH(SMALL($AT$3:$AT$30,ROWS(AT$3:AT25)),$AT$3:$AT$30,0))</f>
        <v>48</v>
      </c>
      <c r="AV25" s="26">
        <f ca="1">SMALL($AS$3:$AS$30,ROWS(AV$3:AV25))</f>
        <v>62</v>
      </c>
      <c r="AW25" s="34">
        <f ca="1">VLOOKUP(SMALL($BB$17:$BB$30,AX25),$BB$17:$BC$30,2,0)</f>
        <v>76</v>
      </c>
      <c r="AX25" s="34">
        <f t="shared" si="14"/>
        <v>12</v>
      </c>
      <c r="BA25" s="34">
        <v>23</v>
      </c>
      <c r="BB25" s="34">
        <f t="shared" ca="1" si="11"/>
        <v>0.42628874092398594</v>
      </c>
      <c r="BC25" s="34">
        <f t="shared" ca="1" si="12"/>
        <v>62</v>
      </c>
    </row>
    <row r="26" spans="1:63" ht="16.5" x14ac:dyDescent="0.3">
      <c r="A26" s="6">
        <v>24</v>
      </c>
      <c r="B26" s="48">
        <v>58</v>
      </c>
      <c r="C26" s="49">
        <v>64</v>
      </c>
      <c r="D26" s="50">
        <v>54</v>
      </c>
      <c r="E26" s="81">
        <v>46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N26" s="37">
        <v>25</v>
      </c>
      <c r="AO26" s="37">
        <f t="shared" ca="1" si="7"/>
        <v>30.150929659763435</v>
      </c>
      <c r="AP26" s="37">
        <f ca="1">SMALL($AO$3:$AO$30,ROWS(AO$3:AO26))</f>
        <v>30.045931000141977</v>
      </c>
      <c r="AQ26" s="57">
        <f t="shared" ca="1" si="8"/>
        <v>1.7363826007876728</v>
      </c>
      <c r="AR26" s="57">
        <f t="shared" si="13"/>
        <v>1</v>
      </c>
      <c r="AS26" s="26">
        <f t="shared" ca="1" si="9"/>
        <v>53</v>
      </c>
      <c r="AT26" s="26">
        <f t="shared" ca="1" si="10"/>
        <v>0.99809674252164504</v>
      </c>
      <c r="AU26" s="26">
        <f ca="1">INDEX($AS$3:$AS$30,MATCH(SMALL($AT$3:$AT$30,ROWS(AT$3:AT26)),$AT$3:$AT$30,0))</f>
        <v>52</v>
      </c>
      <c r="AV26" s="26">
        <f ca="1">SMALL($AS$3:$AS$30,ROWS(AV$3:AV26))</f>
        <v>65</v>
      </c>
      <c r="AW26" s="34">
        <f ca="1">VLOOKUP(SMALL($BB$3:$BB$16,AX26),$BB$3:$BC$30,2,0)</f>
        <v>37</v>
      </c>
      <c r="AX26" s="34">
        <f t="shared" si="14"/>
        <v>12</v>
      </c>
      <c r="BA26" s="34">
        <v>24</v>
      </c>
      <c r="BB26" s="34">
        <f t="shared" ca="1" si="11"/>
        <v>0.10759990582214074</v>
      </c>
      <c r="BC26" s="34">
        <f t="shared" ca="1" si="12"/>
        <v>65</v>
      </c>
    </row>
    <row r="27" spans="1:63" ht="16.5" x14ac:dyDescent="0.3">
      <c r="A27" s="6">
        <v>25</v>
      </c>
      <c r="B27" s="48">
        <v>43</v>
      </c>
      <c r="C27" s="49">
        <v>65</v>
      </c>
      <c r="D27" s="50">
        <v>39</v>
      </c>
      <c r="E27" s="81">
        <v>28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37">
        <v>21</v>
      </c>
      <c r="AO27" s="37">
        <f t="shared" ca="1" si="7"/>
        <v>25.136383598958218</v>
      </c>
      <c r="AP27" s="37">
        <f ca="1">SMALL($AO$3:$AO$30,ROWS(AO$3:AO27))</f>
        <v>30.150929659763435</v>
      </c>
      <c r="AQ27" s="57">
        <f t="shared" ca="1" si="8"/>
        <v>1.9782686294654848</v>
      </c>
      <c r="AR27" s="57">
        <f t="shared" si="13"/>
        <v>1</v>
      </c>
      <c r="AS27" s="26">
        <f t="shared" ca="1" si="9"/>
        <v>60</v>
      </c>
      <c r="AT27" s="26">
        <f t="shared" ca="1" si="10"/>
        <v>0.8166333302094082</v>
      </c>
      <c r="AU27" s="26">
        <f ca="1">INDEX($AS$3:$AS$30,MATCH(SMALL($AT$3:$AT$30,ROWS(AT$3:AT27)),$AT$3:$AT$30,0))</f>
        <v>62</v>
      </c>
      <c r="AV27" s="26">
        <f ca="1">SMALL($AS$3:$AS$30,ROWS(AV$3:AV27))</f>
        <v>66</v>
      </c>
      <c r="AW27" s="34">
        <f ca="1">VLOOKUP(SMALL($BB$3:$BB$16,AX27),$BB$3:$BC$30,2,0)</f>
        <v>40</v>
      </c>
      <c r="AX27" s="34">
        <f t="shared" si="14"/>
        <v>13</v>
      </c>
      <c r="BA27" s="34">
        <v>25</v>
      </c>
      <c r="BB27" s="34">
        <f t="shared" ca="1" si="11"/>
        <v>0.4241836208833093</v>
      </c>
      <c r="BC27" s="34">
        <f t="shared" ca="1" si="12"/>
        <v>66</v>
      </c>
    </row>
    <row r="28" spans="1:63" ht="16.5" x14ac:dyDescent="0.3">
      <c r="A28" s="6">
        <v>26</v>
      </c>
      <c r="B28" s="48">
        <v>30</v>
      </c>
      <c r="C28" s="49">
        <v>69</v>
      </c>
      <c r="D28" s="50">
        <v>64</v>
      </c>
      <c r="E28" s="81">
        <v>69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37">
        <v>27</v>
      </c>
      <c r="AO28" s="37">
        <f t="shared" ca="1" si="7"/>
        <v>32.234901678324555</v>
      </c>
      <c r="AP28" s="37">
        <f ca="1">SMALL($AO$3:$AO$30,ROWS(AO$3:AO28))</f>
        <v>31.979526445117781</v>
      </c>
      <c r="AQ28" s="57">
        <f t="shared" ca="1" si="8"/>
        <v>1.8373279863857168</v>
      </c>
      <c r="AR28" s="57">
        <f t="shared" si="13"/>
        <v>1.5</v>
      </c>
      <c r="AS28" s="26">
        <f t="shared" ca="1" si="9"/>
        <v>59</v>
      </c>
      <c r="AT28" s="26">
        <f t="shared" ca="1" si="10"/>
        <v>9.9418420179209877E-2</v>
      </c>
      <c r="AU28" s="26">
        <f ca="1">INDEX($AS$3:$AS$30,MATCH(SMALL($AT$3:$AT$30,ROWS(AT$3:AT28)),$AT$3:$AT$30,0))</f>
        <v>65</v>
      </c>
      <c r="AV28" s="26">
        <f ca="1">SMALL($AS$3:$AS$30,ROWS(AV$3:AV28))</f>
        <v>71</v>
      </c>
      <c r="AW28" s="34">
        <f ca="1">VLOOKUP(SMALL($BB$17:$BB$30,AX28),$BB$17:$BC$30,2,0)</f>
        <v>54</v>
      </c>
      <c r="AX28" s="34">
        <f t="shared" si="14"/>
        <v>13</v>
      </c>
      <c r="BA28" s="34">
        <v>26</v>
      </c>
      <c r="BB28" s="34">
        <f t="shared" ca="1" si="11"/>
        <v>0.50793721568162542</v>
      </c>
      <c r="BC28" s="34">
        <f t="shared" ca="1" si="12"/>
        <v>71</v>
      </c>
    </row>
    <row r="29" spans="1:63" ht="16.5" x14ac:dyDescent="0.3">
      <c r="A29" s="6">
        <v>27</v>
      </c>
      <c r="B29" s="48">
        <v>69</v>
      </c>
      <c r="C29" s="49">
        <v>74</v>
      </c>
      <c r="D29" s="50">
        <v>74</v>
      </c>
      <c r="E29" s="81">
        <v>52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37">
        <v>26</v>
      </c>
      <c r="AO29" s="37">
        <f t="shared" ca="1" si="7"/>
        <v>23.881872703400447</v>
      </c>
      <c r="AP29" s="37">
        <f ca="1">SMALL($AO$3:$AO$30,ROWS(AO$3:AO29))</f>
        <v>32.234901678324555</v>
      </c>
      <c r="AQ29" s="57">
        <f t="shared" ca="1" si="8"/>
        <v>2.2405169986959281</v>
      </c>
      <c r="AR29" s="57">
        <f t="shared" si="13"/>
        <v>2</v>
      </c>
      <c r="AS29" s="26">
        <f t="shared" ca="1" si="9"/>
        <v>73</v>
      </c>
      <c r="AT29" s="26">
        <f t="shared" ca="1" si="10"/>
        <v>0.52685267407406522</v>
      </c>
      <c r="AU29" s="26">
        <f ca="1">INDEX($AS$3:$AS$30,MATCH(SMALL($AT$3:$AT$30,ROWS(AT$3:AT29)),$AT$3:$AT$30,0))</f>
        <v>40</v>
      </c>
      <c r="AV29" s="26">
        <f ca="1">SMALL($AS$3:$AS$30,ROWS(AV$3:AV29))</f>
        <v>73</v>
      </c>
      <c r="AW29" s="34">
        <f ca="1">VLOOKUP(SMALL($BB$17:$BB$30,AX29),$BB$17:$BC$30,2,0)</f>
        <v>49</v>
      </c>
      <c r="AX29" s="34">
        <f t="shared" si="14"/>
        <v>14</v>
      </c>
      <c r="BA29" s="34">
        <v>27</v>
      </c>
      <c r="BB29" s="34">
        <f t="shared" ca="1" si="11"/>
        <v>0.30318770237942694</v>
      </c>
      <c r="BC29" s="34">
        <f t="shared" ca="1" si="12"/>
        <v>73</v>
      </c>
    </row>
    <row r="30" spans="1:63" ht="16.5" x14ac:dyDescent="0.3">
      <c r="A30" s="6">
        <v>28</v>
      </c>
      <c r="B30" s="48">
        <v>46</v>
      </c>
      <c r="C30" s="49">
        <v>82</v>
      </c>
      <c r="D30" s="50">
        <v>46</v>
      </c>
      <c r="E30" s="81">
        <v>46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37">
        <v>33</v>
      </c>
      <c r="AO30" s="37">
        <f t="shared" ca="1" si="7"/>
        <v>29.101572379776854</v>
      </c>
      <c r="AP30" s="37">
        <f ca="1">SMALL($AO$3:$AO$30,ROWS(AO$3:AO30))</f>
        <v>42.248253849616106</v>
      </c>
      <c r="AQ30" s="57">
        <f t="shared" ca="1" si="8"/>
        <v>1.44780736319903</v>
      </c>
      <c r="AR30" s="57">
        <f t="shared" si="13"/>
        <v>1</v>
      </c>
      <c r="AS30" s="26">
        <f t="shared" ca="1" si="9"/>
        <v>62</v>
      </c>
      <c r="AT30" s="26">
        <f t="shared" ca="1" si="10"/>
        <v>0.92577746789019655</v>
      </c>
      <c r="AU30" s="26">
        <f ca="1">INDEX($AS$3:$AS$30,MATCH(SMALL($AT$3:$AT$30,ROWS(AT$3:AT30)),$AT$3:$AT$30,0))</f>
        <v>53</v>
      </c>
      <c r="AV30" s="26">
        <f ca="1">SMALL($AS$3:$AS$30,ROWS(AV$3:AV30))</f>
        <v>76</v>
      </c>
      <c r="AW30" s="34">
        <f ca="1">VLOOKUP(SMALL($BB$3:$BB$16,AX30),$BB$3:$BC$30,2,0)</f>
        <v>28</v>
      </c>
      <c r="AX30" s="34">
        <f t="shared" si="14"/>
        <v>14</v>
      </c>
      <c r="BA30" s="34">
        <v>28</v>
      </c>
      <c r="BB30" s="34">
        <f t="shared" ca="1" si="11"/>
        <v>0.81516331511305107</v>
      </c>
      <c r="BC30" s="34">
        <f t="shared" ca="1" si="12"/>
        <v>76</v>
      </c>
    </row>
    <row r="31" spans="1:63" ht="16.5" x14ac:dyDescent="0.3">
      <c r="A31" s="6"/>
      <c r="B31" s="48"/>
      <c r="C31" s="49"/>
      <c r="D31" s="50"/>
      <c r="E31" s="8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6"/>
      <c r="B32" s="48"/>
      <c r="C32" s="49"/>
      <c r="D32" s="50"/>
      <c r="E32" s="81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/>
      <c r="AO32"/>
      <c r="AP32"/>
      <c r="AQ32"/>
      <c r="AR32"/>
      <c r="AS32" s="26">
        <f ca="1">SUM(AS3:AS30)</f>
        <v>1340</v>
      </c>
      <c r="AT32"/>
      <c r="AU32" s="26">
        <f ca="1">SUM(AU3:AU30)</f>
        <v>1340</v>
      </c>
      <c r="AV32" s="26">
        <f ca="1">SUM(AV3:AV30)</f>
        <v>1340</v>
      </c>
      <c r="AW32" s="26">
        <f ca="1">SUM(AW3:AW30)</f>
        <v>1340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"/>
      <c r="B33" s="48"/>
      <c r="C33" s="49"/>
      <c r="D33" s="50"/>
      <c r="E33" s="81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"/>
      <c r="B34" s="48"/>
      <c r="C34" s="49"/>
      <c r="D34" s="50"/>
      <c r="E34" s="81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48"/>
      <c r="C35" s="49"/>
      <c r="D35" s="50"/>
      <c r="E35" s="8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48"/>
      <c r="C36" s="49"/>
      <c r="D36" s="50"/>
      <c r="E36" s="81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48"/>
      <c r="C37" s="49"/>
      <c r="D37" s="50"/>
      <c r="E37" s="81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48"/>
      <c r="C38" s="49"/>
      <c r="D38" s="50"/>
      <c r="E38" s="81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48"/>
      <c r="C39" s="49"/>
      <c r="D39" s="50"/>
      <c r="E39" s="81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48"/>
      <c r="C40" s="49"/>
      <c r="D40" s="50"/>
      <c r="E40" s="81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48"/>
      <c r="C41" s="49"/>
      <c r="D41" s="50"/>
      <c r="E41" s="81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48"/>
      <c r="C42" s="49"/>
      <c r="D42" s="50"/>
      <c r="E42" s="81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48"/>
      <c r="C43" s="49"/>
      <c r="D43" s="50"/>
      <c r="E43" s="81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48"/>
      <c r="C44" s="49"/>
      <c r="D44" s="50"/>
      <c r="E44" s="81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48"/>
      <c r="C45" s="49"/>
      <c r="D45" s="50"/>
      <c r="E45" s="81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48"/>
      <c r="C46" s="49"/>
      <c r="D46" s="50"/>
      <c r="E46" s="8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48"/>
      <c r="C47" s="49"/>
      <c r="D47" s="50"/>
      <c r="E47" s="81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48"/>
      <c r="C48" s="49"/>
      <c r="D48" s="50"/>
      <c r="E48" s="8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48"/>
      <c r="C49" s="49"/>
      <c r="D49" s="50"/>
      <c r="E49" s="81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48"/>
      <c r="C50" s="49"/>
      <c r="D50" s="50"/>
      <c r="E50" s="8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48"/>
      <c r="C51" s="49"/>
      <c r="D51" s="50"/>
      <c r="E51" s="81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48"/>
      <c r="C52" s="49"/>
      <c r="D52" s="50"/>
      <c r="E52" s="81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48"/>
      <c r="C53" s="49"/>
      <c r="D53" s="50"/>
      <c r="E53" s="81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48"/>
      <c r="C54" s="49"/>
      <c r="D54" s="50"/>
      <c r="E54" s="8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48"/>
      <c r="C55" s="49"/>
      <c r="D55" s="50"/>
      <c r="E55" s="81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48"/>
      <c r="C56" s="49"/>
      <c r="D56" s="50"/>
      <c r="E56" s="81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48"/>
      <c r="C57" s="49"/>
      <c r="D57" s="50"/>
      <c r="E57" s="81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48"/>
      <c r="C58" s="49"/>
      <c r="D58" s="50"/>
      <c r="E58" s="81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48"/>
      <c r="C59" s="49"/>
      <c r="D59" s="50"/>
      <c r="E59" s="81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48"/>
      <c r="C60" s="49"/>
      <c r="D60" s="50"/>
      <c r="E60" s="81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48"/>
      <c r="C61" s="49"/>
      <c r="D61" s="50"/>
      <c r="E61" s="8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48"/>
      <c r="C62" s="49"/>
      <c r="D62" s="50"/>
      <c r="E62" s="81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6"/>
      <c r="B63" s="48"/>
      <c r="C63" s="49"/>
      <c r="D63" s="50"/>
      <c r="E63" s="81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6"/>
      <c r="B64" s="48"/>
      <c r="C64" s="49"/>
      <c r="D64" s="50"/>
      <c r="E64" s="81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6"/>
      <c r="B65" s="48"/>
      <c r="C65" s="49"/>
      <c r="D65" s="50"/>
      <c r="E65" s="81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6"/>
      <c r="B66" s="48"/>
      <c r="C66" s="49"/>
      <c r="D66" s="50"/>
      <c r="E66" s="81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6"/>
      <c r="B67" s="48"/>
      <c r="C67" s="49"/>
      <c r="D67" s="50"/>
      <c r="E67" s="81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6"/>
      <c r="B68" s="48"/>
      <c r="C68" s="49"/>
      <c r="D68" s="50"/>
      <c r="E68" s="81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6"/>
      <c r="B69" s="48"/>
      <c r="C69" s="49"/>
      <c r="D69" s="50"/>
      <c r="E69" s="81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6"/>
      <c r="B70" s="48"/>
      <c r="C70" s="49"/>
      <c r="D70" s="50"/>
      <c r="E70" s="81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6"/>
      <c r="B71" s="48"/>
      <c r="C71" s="49"/>
      <c r="D71" s="50"/>
      <c r="E71" s="8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6"/>
      <c r="B72" s="48"/>
      <c r="C72" s="49"/>
      <c r="D72" s="50"/>
      <c r="E72" s="81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6"/>
      <c r="B73" s="48"/>
      <c r="C73" s="49"/>
      <c r="D73" s="50"/>
      <c r="E73" s="81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6"/>
      <c r="B74" s="48"/>
      <c r="C74" s="49"/>
      <c r="D74" s="50"/>
      <c r="E74" s="81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6"/>
      <c r="B75" s="48"/>
      <c r="C75" s="49"/>
      <c r="D75" s="50"/>
      <c r="E75" s="81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6"/>
      <c r="B76" s="48"/>
      <c r="C76" s="49"/>
      <c r="D76" s="50"/>
      <c r="E76" s="81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6"/>
      <c r="B77" s="48"/>
      <c r="C77" s="49"/>
      <c r="D77" s="50"/>
      <c r="E77" s="81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6"/>
      <c r="B78" s="48"/>
      <c r="C78" s="49"/>
      <c r="D78" s="50"/>
      <c r="E78" s="81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6"/>
      <c r="B79" s="48"/>
      <c r="C79" s="49"/>
      <c r="D79" s="50"/>
      <c r="E79" s="81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6"/>
      <c r="B80" s="48"/>
      <c r="C80" s="49"/>
      <c r="D80" s="50"/>
      <c r="E80" s="81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6"/>
      <c r="B81" s="48"/>
      <c r="C81" s="49"/>
      <c r="D81" s="50"/>
      <c r="E81" s="81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6"/>
      <c r="B82" s="48"/>
      <c r="C82" s="49"/>
      <c r="D82" s="50"/>
      <c r="E82" s="81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6"/>
      <c r="B83" s="48"/>
      <c r="C83" s="49"/>
      <c r="D83" s="50"/>
      <c r="E83" s="81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6"/>
      <c r="B84" s="48"/>
      <c r="C84" s="49"/>
      <c r="D84" s="50"/>
      <c r="E84" s="81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6"/>
      <c r="B85" s="48"/>
      <c r="C85" s="49"/>
      <c r="D85" s="50"/>
      <c r="E85" s="81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6"/>
      <c r="B86" s="48"/>
      <c r="C86" s="49"/>
      <c r="D86" s="50"/>
      <c r="E86" s="81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/>
      <c r="AQ87"/>
      <c r="AR87"/>
      <c r="AS87"/>
      <c r="AT87"/>
      <c r="AU87"/>
      <c r="AV87" s="25"/>
      <c r="AX87"/>
    </row>
    <row r="88" spans="1:63" ht="17.25" thickBot="1" x14ac:dyDescent="0.35">
      <c r="A88"/>
      <c r="B88" s="48">
        <f>SUM(B3:B86)</f>
        <v>1338</v>
      </c>
      <c r="C88" s="48">
        <f>SUM(C3:C86)</f>
        <v>1338</v>
      </c>
      <c r="D88" s="48">
        <f>SUM(D3:D86)</f>
        <v>1338</v>
      </c>
      <c r="E88" s="48">
        <f>SUM(E3:E86)</f>
        <v>1338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/>
      <c r="AQ88"/>
      <c r="AR88"/>
      <c r="AS88" s="26">
        <f ca="1">SUM(AS3:AS86)</f>
        <v>2680</v>
      </c>
      <c r="AT88" s="26">
        <f ca="1">SUM(AT3:AT86)</f>
        <v>16.107414648766312</v>
      </c>
      <c r="AU88" s="26">
        <f ca="1">SUM(AU3:AU86)</f>
        <v>2680</v>
      </c>
      <c r="AV88" s="26">
        <f ca="1">SUM(AV3:AV86)</f>
        <v>2680</v>
      </c>
      <c r="AW88" s="26">
        <f ca="1">SUM(AW3:AW86)</f>
        <v>2680</v>
      </c>
      <c r="AX88"/>
    </row>
    <row r="89" spans="1:63" ht="17.25" thickBot="1" x14ac:dyDescent="0.35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/>
      <c r="AQ89"/>
      <c r="AR89"/>
      <c r="AS89" s="41" t="s">
        <v>50</v>
      </c>
      <c r="AT89" s="26" t="s">
        <v>51</v>
      </c>
      <c r="AU89" s="39" t="s">
        <v>52</v>
      </c>
      <c r="AV89" s="40" t="s">
        <v>18</v>
      </c>
      <c r="AW89" s="34" t="s">
        <v>58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57"/>
      <c r="AR93" s="57"/>
      <c r="AS93"/>
      <c r="AT93"/>
      <c r="AU93"/>
      <c r="AX93"/>
    </row>
    <row r="94" spans="1:63" ht="16.5" x14ac:dyDescent="0.3">
      <c r="AP94"/>
      <c r="AQ94" s="57"/>
      <c r="AR94" s="57"/>
      <c r="AS94"/>
      <c r="AT94"/>
      <c r="AU94"/>
      <c r="AX94"/>
    </row>
    <row r="95" spans="1:63" ht="16.5" x14ac:dyDescent="0.3">
      <c r="AP95"/>
      <c r="AQ95" s="57"/>
      <c r="AR95" s="57"/>
      <c r="AS95"/>
      <c r="AT95"/>
      <c r="AU95"/>
      <c r="AX95"/>
    </row>
    <row r="96" spans="1:63" ht="16.5" x14ac:dyDescent="0.3">
      <c r="AP96"/>
      <c r="AQ96" s="57"/>
      <c r="AR96" s="57"/>
      <c r="AS96"/>
      <c r="AT96"/>
      <c r="AU96"/>
      <c r="AX96"/>
    </row>
    <row r="97" spans="1:50" ht="16.5" x14ac:dyDescent="0.3">
      <c r="AP97"/>
      <c r="AQ97" s="57"/>
      <c r="AR97" s="57"/>
      <c r="AS97"/>
      <c r="AT97"/>
      <c r="AU97"/>
      <c r="AX97"/>
    </row>
    <row r="98" spans="1:50" ht="16.5" x14ac:dyDescent="0.3">
      <c r="A98" s="25">
        <f t="shared" ref="A98:A125" si="15">A3</f>
        <v>1</v>
      </c>
      <c r="B98" s="25">
        <f>SUM(B$3:B3)</f>
        <v>32</v>
      </c>
      <c r="C98" s="25">
        <f>SUM(C$3:C3)</f>
        <v>25</v>
      </c>
      <c r="D98" s="25">
        <f>SUM(D$3:D3)</f>
        <v>32</v>
      </c>
      <c r="E98" s="25">
        <f>SUM(E$3:E3)</f>
        <v>41</v>
      </c>
      <c r="AP98"/>
      <c r="AQ98" s="57"/>
      <c r="AR98" s="57"/>
      <c r="AS98"/>
      <c r="AT98"/>
      <c r="AU98"/>
      <c r="AX98"/>
    </row>
    <row r="99" spans="1:50" ht="16.5" x14ac:dyDescent="0.3">
      <c r="A99" s="25">
        <f t="shared" si="15"/>
        <v>2</v>
      </c>
      <c r="B99" s="25">
        <f>SUM(B$3:B4)</f>
        <v>78</v>
      </c>
      <c r="C99" s="25">
        <f>SUM(C$3:C4)</f>
        <v>53</v>
      </c>
      <c r="D99" s="25">
        <f>SUM(D$3:D4)</f>
        <v>70</v>
      </c>
      <c r="E99" s="25">
        <f>SUM(E$3:E4)</f>
        <v>93</v>
      </c>
      <c r="AP99"/>
      <c r="AQ99"/>
      <c r="AR99"/>
      <c r="AS99"/>
      <c r="AT99"/>
      <c r="AU99"/>
    </row>
    <row r="100" spans="1:50" ht="16.5" x14ac:dyDescent="0.3">
      <c r="A100" s="25">
        <f t="shared" si="15"/>
        <v>3</v>
      </c>
      <c r="B100" s="25">
        <f>SUM(B$3:B5)</f>
        <v>124</v>
      </c>
      <c r="C100" s="25">
        <f>SUM(C$3:C5)</f>
        <v>83</v>
      </c>
      <c r="D100" s="25">
        <f>SUM(D$3:D5)</f>
        <v>116</v>
      </c>
      <c r="E100" s="25">
        <f>SUM(E$3:E5)</f>
        <v>151</v>
      </c>
      <c r="AP100"/>
      <c r="AQ100"/>
      <c r="AR100"/>
      <c r="AS100"/>
      <c r="AT100"/>
      <c r="AU100"/>
    </row>
    <row r="101" spans="1:50" ht="16.5" x14ac:dyDescent="0.3">
      <c r="A101" s="25">
        <f t="shared" si="15"/>
        <v>4</v>
      </c>
      <c r="B101" s="25">
        <f>SUM(B$3:B6)</f>
        <v>170</v>
      </c>
      <c r="C101" s="25">
        <f>SUM(C$3:C6)</f>
        <v>115</v>
      </c>
      <c r="D101" s="25">
        <f>SUM(D$3:D6)</f>
        <v>149</v>
      </c>
      <c r="E101" s="25">
        <f>SUM(E$3:E6)</f>
        <v>183</v>
      </c>
      <c r="AP101"/>
      <c r="AQ101"/>
      <c r="AR101"/>
      <c r="AS101"/>
      <c r="AT101"/>
      <c r="AU101"/>
    </row>
    <row r="102" spans="1:50" ht="16.5" x14ac:dyDescent="0.3">
      <c r="A102" s="25">
        <f t="shared" si="15"/>
        <v>5</v>
      </c>
      <c r="B102" s="25">
        <f>SUM(B$3:B7)</f>
        <v>252</v>
      </c>
      <c r="C102" s="25">
        <f>SUM(C$3:C7)</f>
        <v>147</v>
      </c>
      <c r="D102" s="25">
        <f>SUM(D$3:D7)</f>
        <v>177</v>
      </c>
      <c r="E102" s="25">
        <f>SUM(E$3:E7)</f>
        <v>221</v>
      </c>
      <c r="AP102"/>
      <c r="AQ102"/>
      <c r="AR102"/>
      <c r="AS102"/>
      <c r="AT102"/>
      <c r="AU102"/>
    </row>
    <row r="103" spans="1:50" ht="16.5" x14ac:dyDescent="0.3">
      <c r="A103" s="25">
        <f t="shared" si="15"/>
        <v>6</v>
      </c>
      <c r="B103" s="25">
        <f>SUM(B$3:B8)</f>
        <v>290</v>
      </c>
      <c r="C103" s="25">
        <f>SUM(C$3:C8)</f>
        <v>180</v>
      </c>
      <c r="D103" s="25">
        <f>SUM(D$3:D8)</f>
        <v>207</v>
      </c>
      <c r="E103" s="25">
        <f>SUM(E$3:E8)</f>
        <v>267</v>
      </c>
      <c r="AP103"/>
      <c r="AQ103"/>
      <c r="AR103"/>
      <c r="AS103"/>
      <c r="AT103"/>
      <c r="AU103"/>
    </row>
    <row r="104" spans="1:50" ht="16.5" x14ac:dyDescent="0.3">
      <c r="A104" s="25">
        <f t="shared" si="15"/>
        <v>7</v>
      </c>
      <c r="B104" s="25">
        <f>SUM(B$3:B9)</f>
        <v>331</v>
      </c>
      <c r="C104" s="25">
        <f>SUM(C$3:C9)</f>
        <v>218</v>
      </c>
      <c r="D104" s="25">
        <f>SUM(D$3:D9)</f>
        <v>253</v>
      </c>
      <c r="E104" s="25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25">
        <f t="shared" si="15"/>
        <v>8</v>
      </c>
      <c r="B105" s="25">
        <f>SUM(B$3:B10)</f>
        <v>364</v>
      </c>
      <c r="C105" s="25">
        <f>SUM(C$3:C10)</f>
        <v>256</v>
      </c>
      <c r="D105" s="25">
        <f>SUM(D$3:D10)</f>
        <v>278</v>
      </c>
      <c r="E105" s="25">
        <f>SUM(E$3:E10)</f>
        <v>374</v>
      </c>
      <c r="AP105"/>
      <c r="AQ105"/>
      <c r="AR105"/>
      <c r="AS105"/>
      <c r="AT105"/>
      <c r="AU105"/>
    </row>
    <row r="106" spans="1:50" ht="16.5" x14ac:dyDescent="0.3">
      <c r="A106" s="25">
        <f t="shared" si="15"/>
        <v>9</v>
      </c>
      <c r="B106" s="25">
        <f>SUM(B$3:B11)</f>
        <v>410</v>
      </c>
      <c r="C106" s="25">
        <f>SUM(C$3:C11)</f>
        <v>295</v>
      </c>
      <c r="D106" s="25">
        <f>SUM(D$3:D11)</f>
        <v>319</v>
      </c>
      <c r="E106" s="25">
        <f>SUM(E$3:E11)</f>
        <v>404</v>
      </c>
      <c r="AP106"/>
      <c r="AQ106"/>
      <c r="AR106"/>
      <c r="AS106"/>
      <c r="AT106"/>
      <c r="AU106"/>
    </row>
    <row r="107" spans="1:50" ht="16.5" x14ac:dyDescent="0.3">
      <c r="A107" s="25">
        <f t="shared" si="15"/>
        <v>10</v>
      </c>
      <c r="B107" s="25">
        <f>SUM(B$3:B12)</f>
        <v>462</v>
      </c>
      <c r="C107" s="25">
        <f>SUM(C$3:C12)</f>
        <v>336</v>
      </c>
      <c r="D107" s="25">
        <f>SUM(D$3:D12)</f>
        <v>371</v>
      </c>
      <c r="E107" s="25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25">
        <f t="shared" si="15"/>
        <v>11</v>
      </c>
      <c r="B108" s="25">
        <f>SUM(B$3:B13)</f>
        <v>526</v>
      </c>
      <c r="C108" s="25">
        <f>SUM(C$3:C13)</f>
        <v>379</v>
      </c>
      <c r="D108" s="25">
        <f>SUM(D$3:D13)</f>
        <v>440</v>
      </c>
      <c r="E108" s="25">
        <f>SUM(E$3:E13)</f>
        <v>538</v>
      </c>
      <c r="AP108"/>
      <c r="AQ108"/>
      <c r="AR108"/>
      <c r="AS108"/>
      <c r="AT108"/>
      <c r="AU108"/>
    </row>
    <row r="109" spans="1:50" ht="16.5" x14ac:dyDescent="0.3">
      <c r="A109" s="25">
        <f t="shared" si="15"/>
        <v>12</v>
      </c>
      <c r="B109" s="25">
        <f>SUM(B$3:B14)</f>
        <v>576</v>
      </c>
      <c r="C109" s="25">
        <f>SUM(C$3:C14)</f>
        <v>425</v>
      </c>
      <c r="D109" s="25">
        <f>SUM(D$3:D14)</f>
        <v>490</v>
      </c>
      <c r="E109" s="25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25">
        <f t="shared" si="15"/>
        <v>13</v>
      </c>
      <c r="B110" s="25">
        <f>SUM(B$3:B15)</f>
        <v>601</v>
      </c>
      <c r="C110" s="25">
        <f>SUM(C$3:C15)</f>
        <v>471</v>
      </c>
      <c r="D110" s="25">
        <f>SUM(D$3:D15)</f>
        <v>536</v>
      </c>
      <c r="E110" s="25">
        <f>SUM(E$3:E15)</f>
        <v>603</v>
      </c>
      <c r="AP110"/>
      <c r="AQ110"/>
      <c r="AR110"/>
      <c r="AS110"/>
      <c r="AT110"/>
      <c r="AU110"/>
    </row>
    <row r="111" spans="1:50" ht="16.5" x14ac:dyDescent="0.3">
      <c r="A111" s="25">
        <f t="shared" si="15"/>
        <v>14</v>
      </c>
      <c r="B111" s="25">
        <f>SUM(B$3:B16)</f>
        <v>675</v>
      </c>
      <c r="C111" s="25">
        <f>SUM(C$3:C16)</f>
        <v>517</v>
      </c>
      <c r="D111" s="25">
        <f>SUM(D$3:D16)</f>
        <v>594</v>
      </c>
      <c r="E111" s="25">
        <f>SUM(E$3:E16)</f>
        <v>677</v>
      </c>
      <c r="AP111"/>
      <c r="AQ111"/>
      <c r="AR111"/>
      <c r="AS111"/>
      <c r="AT111"/>
      <c r="AU111"/>
    </row>
    <row r="112" spans="1:50" ht="16.5" x14ac:dyDescent="0.3">
      <c r="A112" s="25">
        <f t="shared" si="15"/>
        <v>15</v>
      </c>
      <c r="B112" s="25">
        <f>SUM(B$3:B17)</f>
        <v>703</v>
      </c>
      <c r="C112" s="25">
        <f>SUM(C$3:C17)</f>
        <v>563</v>
      </c>
      <c r="D112" s="25">
        <f>SUM(D$3:D17)</f>
        <v>646</v>
      </c>
      <c r="E112" s="25">
        <f>SUM(E$3:E17)</f>
        <v>734</v>
      </c>
      <c r="AP112"/>
      <c r="AQ112"/>
      <c r="AR112"/>
      <c r="AS112"/>
      <c r="AT112"/>
      <c r="AU112"/>
    </row>
    <row r="113" spans="1:47" ht="16.5" x14ac:dyDescent="0.3">
      <c r="A113" s="25">
        <f t="shared" si="15"/>
        <v>16</v>
      </c>
      <c r="B113" s="25">
        <f>SUM(B$3:B18)</f>
        <v>755</v>
      </c>
      <c r="C113" s="25">
        <f>SUM(C$3:C18)</f>
        <v>609</v>
      </c>
      <c r="D113" s="25">
        <f>SUM(D$3:D18)</f>
        <v>692</v>
      </c>
      <c r="E113" s="25">
        <f>SUM(E$3:E18)</f>
        <v>780</v>
      </c>
      <c r="AP113"/>
      <c r="AQ113"/>
      <c r="AR113"/>
      <c r="AS113"/>
      <c r="AT113"/>
      <c r="AU113"/>
    </row>
    <row r="114" spans="1:47" ht="16.5" x14ac:dyDescent="0.3">
      <c r="A114" s="25">
        <f t="shared" si="15"/>
        <v>17</v>
      </c>
      <c r="B114" s="25">
        <f>SUM(B$3:B19)</f>
        <v>794</v>
      </c>
      <c r="C114" s="25">
        <f>SUM(C$3:C19)</f>
        <v>659</v>
      </c>
      <c r="D114" s="25">
        <f>SUM(D$3:D19)</f>
        <v>735</v>
      </c>
      <c r="E114" s="25">
        <f>SUM(E$3:E19)</f>
        <v>819</v>
      </c>
      <c r="AP114"/>
      <c r="AQ114"/>
      <c r="AR114"/>
      <c r="AS114"/>
      <c r="AT114"/>
      <c r="AU114"/>
    </row>
    <row r="115" spans="1:47" ht="16.5" x14ac:dyDescent="0.3">
      <c r="A115" s="25">
        <f t="shared" si="15"/>
        <v>18</v>
      </c>
      <c r="B115" s="25">
        <f>SUM(B$3:B20)</f>
        <v>851</v>
      </c>
      <c r="C115" s="25">
        <f>SUM(C$3:C20)</f>
        <v>711</v>
      </c>
      <c r="D115" s="25">
        <f>SUM(D$3:D20)</f>
        <v>787</v>
      </c>
      <c r="E115" s="25">
        <f>SUM(E$3:E20)</f>
        <v>865</v>
      </c>
      <c r="AP115"/>
      <c r="AQ115"/>
      <c r="AR115"/>
      <c r="AS115"/>
      <c r="AT115"/>
      <c r="AU115"/>
    </row>
    <row r="116" spans="1:47" ht="16.5" x14ac:dyDescent="0.3">
      <c r="A116" s="25">
        <f t="shared" si="15"/>
        <v>19</v>
      </c>
      <c r="B116" s="25">
        <f>SUM(B$3:B21)</f>
        <v>905</v>
      </c>
      <c r="C116" s="25">
        <f>SUM(C$3:C21)</f>
        <v>763</v>
      </c>
      <c r="D116" s="25">
        <f>SUM(D$3:D21)</f>
        <v>852</v>
      </c>
      <c r="E116" s="25">
        <f>SUM(E$3:E21)</f>
        <v>919</v>
      </c>
      <c r="AP116"/>
      <c r="AQ116"/>
      <c r="AR116"/>
      <c r="AS116"/>
      <c r="AT116"/>
      <c r="AU116"/>
    </row>
    <row r="117" spans="1:47" ht="16.5" x14ac:dyDescent="0.3">
      <c r="A117" s="25">
        <f t="shared" si="15"/>
        <v>20</v>
      </c>
      <c r="B117" s="25">
        <f>SUM(B$3:B22)</f>
        <v>937</v>
      </c>
      <c r="C117" s="25">
        <f>SUM(C$3:C22)</f>
        <v>815</v>
      </c>
      <c r="D117" s="25">
        <f>SUM(D$3:D22)</f>
        <v>884</v>
      </c>
      <c r="E117" s="25">
        <f>SUM(E$3:E22)</f>
        <v>944</v>
      </c>
      <c r="AP117"/>
      <c r="AQ117"/>
      <c r="AR117"/>
      <c r="AS117"/>
      <c r="AT117"/>
      <c r="AU117"/>
    </row>
    <row r="118" spans="1:47" ht="16.5" x14ac:dyDescent="0.3">
      <c r="A118" s="25">
        <f t="shared" si="15"/>
        <v>21</v>
      </c>
      <c r="B118" s="25">
        <f>SUM(B$3:B23)</f>
        <v>1002</v>
      </c>
      <c r="C118" s="25">
        <f>SUM(C$3:C23)</f>
        <v>869</v>
      </c>
      <c r="D118" s="25">
        <f>SUM(D$3:D23)</f>
        <v>922</v>
      </c>
      <c r="E118" s="25">
        <f>SUM(E$3:E23)</f>
        <v>982</v>
      </c>
      <c r="AP118"/>
      <c r="AQ118"/>
      <c r="AR118"/>
      <c r="AS118"/>
      <c r="AT118"/>
      <c r="AU118"/>
    </row>
    <row r="119" spans="1:47" ht="16.5" x14ac:dyDescent="0.3">
      <c r="A119" s="25">
        <f t="shared" si="15"/>
        <v>22</v>
      </c>
      <c r="B119" s="25">
        <f>SUM(B$3:B24)</f>
        <v>1040</v>
      </c>
      <c r="C119" s="25">
        <f>SUM(C$3:C24)</f>
        <v>926</v>
      </c>
      <c r="D119" s="25">
        <f>SUM(D$3:D24)</f>
        <v>979</v>
      </c>
      <c r="E119" s="25">
        <f>SUM(E$3:E24)</f>
        <v>1047</v>
      </c>
      <c r="AP119"/>
      <c r="AQ119"/>
      <c r="AR119"/>
      <c r="AS119"/>
      <c r="AT119"/>
      <c r="AU119"/>
    </row>
    <row r="120" spans="1:47" ht="16.5" x14ac:dyDescent="0.3">
      <c r="A120" s="25">
        <f t="shared" si="15"/>
        <v>23</v>
      </c>
      <c r="B120" s="25">
        <f>SUM(B$3:B25)</f>
        <v>1092</v>
      </c>
      <c r="C120" s="25">
        <f>SUM(C$3:C25)</f>
        <v>984</v>
      </c>
      <c r="D120" s="25">
        <f>SUM(D$3:D25)</f>
        <v>1061</v>
      </c>
      <c r="E120" s="25">
        <f>SUM(E$3:E25)</f>
        <v>1097</v>
      </c>
      <c r="AP120"/>
      <c r="AQ120"/>
      <c r="AR120"/>
      <c r="AS120"/>
      <c r="AT120"/>
      <c r="AU120"/>
    </row>
    <row r="121" spans="1:47" ht="16.5" x14ac:dyDescent="0.3">
      <c r="A121" s="25">
        <f t="shared" si="15"/>
        <v>24</v>
      </c>
      <c r="B121" s="25">
        <f>SUM(B$3:B26)</f>
        <v>1150</v>
      </c>
      <c r="C121" s="25">
        <f>SUM(C$3:C26)</f>
        <v>1048</v>
      </c>
      <c r="D121" s="25">
        <f>SUM(D$3:D26)</f>
        <v>1115</v>
      </c>
      <c r="E121" s="25">
        <f>SUM(E$3:E26)</f>
        <v>1143</v>
      </c>
      <c r="AP121"/>
      <c r="AQ121"/>
      <c r="AR121"/>
      <c r="AS121"/>
      <c r="AT121"/>
      <c r="AU121"/>
    </row>
    <row r="122" spans="1:47" ht="16.5" x14ac:dyDescent="0.3">
      <c r="A122" s="25">
        <f t="shared" si="15"/>
        <v>25</v>
      </c>
      <c r="B122" s="25">
        <f>SUM(B$3:B27)</f>
        <v>1193</v>
      </c>
      <c r="C122" s="25">
        <f>SUM(C$3:C27)</f>
        <v>1113</v>
      </c>
      <c r="D122" s="25">
        <f>SUM(D$3:D27)</f>
        <v>1154</v>
      </c>
      <c r="E122" s="25">
        <f>SUM(E$3:E27)</f>
        <v>1171</v>
      </c>
      <c r="AP122"/>
      <c r="AQ122"/>
      <c r="AR122"/>
      <c r="AS122"/>
      <c r="AT122"/>
      <c r="AU122"/>
    </row>
    <row r="123" spans="1:47" ht="16.5" x14ac:dyDescent="0.3">
      <c r="A123" s="25">
        <f t="shared" si="15"/>
        <v>26</v>
      </c>
      <c r="B123" s="25">
        <f>SUM(B$3:B28)</f>
        <v>1223</v>
      </c>
      <c r="C123" s="25">
        <f>SUM(C$3:C28)</f>
        <v>1182</v>
      </c>
      <c r="D123" s="25">
        <f>SUM(D$3:D28)</f>
        <v>1218</v>
      </c>
      <c r="E123" s="25">
        <f>SUM(E$3:E28)</f>
        <v>1240</v>
      </c>
      <c r="AP123"/>
      <c r="AQ123"/>
      <c r="AR123"/>
      <c r="AS123"/>
      <c r="AT123"/>
      <c r="AU123"/>
    </row>
    <row r="124" spans="1:47" ht="16.5" x14ac:dyDescent="0.3">
      <c r="A124" s="25">
        <f t="shared" si="15"/>
        <v>27</v>
      </c>
      <c r="B124" s="25">
        <f>SUM(B$3:B29)</f>
        <v>1292</v>
      </c>
      <c r="C124" s="25">
        <f>SUM(C$3:C29)</f>
        <v>1256</v>
      </c>
      <c r="D124" s="25">
        <f>SUM(D$3:D29)</f>
        <v>1292</v>
      </c>
      <c r="E124" s="25">
        <f>SUM(E$3:E29)</f>
        <v>1292</v>
      </c>
      <c r="AP124"/>
      <c r="AQ124"/>
      <c r="AR124"/>
      <c r="AS124"/>
      <c r="AT124"/>
      <c r="AU124"/>
    </row>
    <row r="125" spans="1:47" ht="16.5" x14ac:dyDescent="0.3">
      <c r="A125" s="25">
        <f t="shared" si="15"/>
        <v>28</v>
      </c>
      <c r="B125" s="25">
        <f>SUM(B$3:B30)</f>
        <v>1338</v>
      </c>
      <c r="C125" s="25">
        <f>SUM(C$3:C30)</f>
        <v>1338</v>
      </c>
      <c r="D125" s="25">
        <f>SUM(D$3:D30)</f>
        <v>1338</v>
      </c>
      <c r="E125" s="25">
        <f>SUM(E$3:E30)</f>
        <v>1338</v>
      </c>
      <c r="AP125"/>
      <c r="AQ125"/>
      <c r="AR125"/>
      <c r="AS125"/>
      <c r="AT125"/>
      <c r="AU125"/>
    </row>
    <row r="126" spans="1:47" ht="16.5" x14ac:dyDescent="0.3">
      <c r="A126" s="25"/>
      <c r="B126" s="25"/>
      <c r="C126" s="25"/>
      <c r="D126" s="25"/>
      <c r="E126" s="25"/>
      <c r="AP126"/>
      <c r="AQ126"/>
      <c r="AR126"/>
      <c r="AS126"/>
      <c r="AT126"/>
      <c r="AU126"/>
    </row>
    <row r="127" spans="1:47" ht="16.5" x14ac:dyDescent="0.3">
      <c r="A127" s="25"/>
      <c r="B127" s="25"/>
      <c r="C127" s="25"/>
      <c r="D127" s="25"/>
      <c r="E127" s="25"/>
      <c r="AP127"/>
      <c r="AQ127"/>
      <c r="AR127"/>
      <c r="AS127"/>
      <c r="AT127"/>
      <c r="AU127"/>
    </row>
    <row r="128" spans="1:47" ht="16.5" x14ac:dyDescent="0.3">
      <c r="A128" s="25"/>
      <c r="B128" s="25"/>
      <c r="C128" s="25"/>
      <c r="D128" s="25"/>
      <c r="E128" s="25"/>
      <c r="AP128"/>
      <c r="AQ128"/>
      <c r="AR128"/>
      <c r="AS128"/>
      <c r="AT128"/>
      <c r="AU128"/>
    </row>
    <row r="129" spans="1:47" ht="16.5" x14ac:dyDescent="0.3">
      <c r="A129" s="25"/>
      <c r="B129" s="25"/>
      <c r="C129" s="25"/>
      <c r="D129" s="25"/>
      <c r="E129" s="25"/>
      <c r="AP129"/>
      <c r="AQ129"/>
      <c r="AR129"/>
      <c r="AS129"/>
      <c r="AT129"/>
      <c r="AU129"/>
    </row>
    <row r="130" spans="1:47" ht="16.5" x14ac:dyDescent="0.3">
      <c r="A130" s="25"/>
      <c r="B130" s="25"/>
      <c r="C130" s="25"/>
      <c r="D130" s="25"/>
      <c r="E130" s="25"/>
      <c r="AP130"/>
      <c r="AQ130"/>
      <c r="AR130"/>
      <c r="AS130"/>
      <c r="AT130"/>
      <c r="AU130"/>
    </row>
    <row r="131" spans="1:47" ht="16.5" x14ac:dyDescent="0.3">
      <c r="A131" s="25"/>
      <c r="B131" s="25"/>
      <c r="C131" s="25"/>
      <c r="D131" s="25"/>
      <c r="E131" s="25"/>
      <c r="AP131"/>
      <c r="AQ131"/>
      <c r="AR131"/>
      <c r="AS131"/>
      <c r="AT131"/>
      <c r="AU131"/>
    </row>
    <row r="132" spans="1:47" ht="16.5" x14ac:dyDescent="0.3">
      <c r="A132" s="25"/>
      <c r="B132" s="25"/>
      <c r="C132" s="25"/>
      <c r="D132" s="25"/>
      <c r="E132" s="25"/>
      <c r="AP132"/>
      <c r="AQ132"/>
      <c r="AR132"/>
      <c r="AS132"/>
      <c r="AT132"/>
      <c r="AU132"/>
    </row>
    <row r="133" spans="1:47" ht="16.5" x14ac:dyDescent="0.3">
      <c r="A133" s="25"/>
      <c r="B133" s="25"/>
      <c r="C133" s="25"/>
      <c r="D133" s="25"/>
      <c r="E133" s="25"/>
      <c r="AP133"/>
      <c r="AQ133"/>
      <c r="AR133"/>
      <c r="AS133"/>
      <c r="AT133"/>
      <c r="AU133"/>
    </row>
    <row r="134" spans="1:47" ht="16.5" x14ac:dyDescent="0.3">
      <c r="A134" s="25"/>
      <c r="B134" s="25"/>
      <c r="C134" s="25"/>
      <c r="D134" s="25"/>
      <c r="E134" s="25"/>
      <c r="AP134"/>
      <c r="AQ134"/>
      <c r="AR134"/>
      <c r="AS134"/>
      <c r="AT134"/>
      <c r="AU134"/>
    </row>
    <row r="135" spans="1:47" ht="16.5" x14ac:dyDescent="0.3">
      <c r="A135" s="25"/>
      <c r="B135" s="25"/>
      <c r="C135" s="25"/>
      <c r="D135" s="25"/>
      <c r="E135" s="25"/>
      <c r="AP135"/>
      <c r="AQ135"/>
      <c r="AR135"/>
      <c r="AS135"/>
      <c r="AT135"/>
      <c r="AU135"/>
    </row>
    <row r="136" spans="1:47" ht="16.5" x14ac:dyDescent="0.3">
      <c r="A136" s="25"/>
      <c r="B136" s="25"/>
      <c r="C136" s="25"/>
      <c r="D136" s="25"/>
      <c r="E136" s="25"/>
      <c r="AP136"/>
      <c r="AQ136"/>
      <c r="AR136"/>
      <c r="AS136"/>
      <c r="AT136"/>
      <c r="AU136"/>
    </row>
    <row r="137" spans="1:47" ht="16.5" x14ac:dyDescent="0.3">
      <c r="A137" s="25"/>
      <c r="B137" s="25"/>
      <c r="C137" s="25"/>
      <c r="D137" s="25"/>
      <c r="E137" s="25"/>
      <c r="AP137"/>
      <c r="AQ137"/>
      <c r="AR137"/>
      <c r="AS137"/>
      <c r="AT137"/>
      <c r="AU137"/>
    </row>
    <row r="138" spans="1:47" ht="16.5" x14ac:dyDescent="0.3">
      <c r="A138" s="25"/>
      <c r="B138" s="25"/>
      <c r="C138" s="25"/>
      <c r="D138" s="25"/>
      <c r="E138" s="25"/>
      <c r="AP138"/>
      <c r="AQ138"/>
      <c r="AR138"/>
      <c r="AS138"/>
      <c r="AT138"/>
      <c r="AU138"/>
    </row>
    <row r="139" spans="1:47" ht="16.5" x14ac:dyDescent="0.3">
      <c r="A139" s="25"/>
      <c r="B139" s="25"/>
      <c r="C139" s="25"/>
      <c r="D139" s="25"/>
      <c r="E139" s="25"/>
      <c r="AP139"/>
      <c r="AQ139"/>
      <c r="AR139"/>
      <c r="AS139"/>
      <c r="AT139"/>
      <c r="AU139"/>
    </row>
    <row r="140" spans="1:47" ht="16.5" x14ac:dyDescent="0.3">
      <c r="A140" s="25"/>
      <c r="B140" s="25"/>
      <c r="C140" s="25"/>
      <c r="D140" s="25"/>
      <c r="E140" s="25"/>
      <c r="AP140"/>
      <c r="AQ140"/>
      <c r="AR140"/>
      <c r="AS140"/>
      <c r="AT140"/>
      <c r="AU140"/>
    </row>
    <row r="141" spans="1:47" ht="16.5" x14ac:dyDescent="0.3">
      <c r="A141" s="25"/>
      <c r="B141" s="25"/>
      <c r="C141" s="25"/>
      <c r="D141" s="25"/>
      <c r="E141" s="25"/>
      <c r="AP141"/>
      <c r="AQ141"/>
      <c r="AR141"/>
      <c r="AS141"/>
      <c r="AT141"/>
      <c r="AU141"/>
    </row>
    <row r="142" spans="1:47" ht="16.5" x14ac:dyDescent="0.3">
      <c r="A142" s="25"/>
      <c r="B142" s="25"/>
      <c r="C142" s="25"/>
      <c r="D142" s="25"/>
      <c r="E142" s="25"/>
      <c r="AP142"/>
      <c r="AQ142"/>
      <c r="AR142"/>
      <c r="AS142"/>
      <c r="AT142"/>
      <c r="AU142"/>
    </row>
    <row r="143" spans="1:47" ht="16.5" x14ac:dyDescent="0.3">
      <c r="A143" s="25"/>
      <c r="B143" s="25"/>
      <c r="C143" s="25"/>
      <c r="D143" s="25"/>
      <c r="E143" s="25"/>
      <c r="AP143"/>
      <c r="AQ143"/>
      <c r="AR143"/>
      <c r="AS143"/>
      <c r="AT143"/>
      <c r="AU143"/>
    </row>
    <row r="144" spans="1:47" ht="16.5" x14ac:dyDescent="0.3">
      <c r="A144" s="25"/>
      <c r="B144" s="25"/>
      <c r="C144" s="25"/>
      <c r="D144" s="25"/>
      <c r="E144" s="25"/>
      <c r="AP144"/>
      <c r="AQ144"/>
      <c r="AR144"/>
      <c r="AS144"/>
      <c r="AT144"/>
      <c r="AU144"/>
    </row>
    <row r="145" spans="1:47" ht="16.5" x14ac:dyDescent="0.3">
      <c r="A145" s="25"/>
      <c r="B145" s="25"/>
      <c r="C145" s="25"/>
      <c r="D145" s="25"/>
      <c r="E145" s="25"/>
      <c r="AP145"/>
      <c r="AQ145"/>
      <c r="AR145"/>
      <c r="AS145"/>
      <c r="AT145"/>
      <c r="AU145"/>
    </row>
    <row r="146" spans="1:47" ht="16.5" x14ac:dyDescent="0.3">
      <c r="A146" s="25"/>
      <c r="B146" s="25"/>
      <c r="C146" s="25"/>
      <c r="D146" s="25"/>
      <c r="E146" s="25"/>
      <c r="AP146"/>
      <c r="AQ146"/>
      <c r="AR146"/>
      <c r="AS146"/>
      <c r="AT146"/>
      <c r="AU146"/>
    </row>
    <row r="147" spans="1:47" ht="16.5" x14ac:dyDescent="0.3">
      <c r="A147" s="25"/>
      <c r="B147" s="25"/>
      <c r="C147" s="25"/>
      <c r="D147" s="25"/>
      <c r="E147" s="25"/>
      <c r="AP147"/>
      <c r="AQ147"/>
      <c r="AR147"/>
      <c r="AS147"/>
      <c r="AT147"/>
      <c r="AU147"/>
    </row>
    <row r="148" spans="1:47" ht="16.5" x14ac:dyDescent="0.3">
      <c r="A148" s="25"/>
      <c r="B148" s="25"/>
      <c r="C148" s="25"/>
      <c r="D148" s="25"/>
      <c r="E148" s="25"/>
      <c r="AP148"/>
      <c r="AQ148"/>
      <c r="AR148"/>
      <c r="AS148"/>
      <c r="AT148"/>
      <c r="AU148"/>
    </row>
    <row r="149" spans="1:47" ht="16.5" x14ac:dyDescent="0.3">
      <c r="A149" s="25"/>
      <c r="B149" s="25"/>
      <c r="C149" s="25"/>
      <c r="D149" s="25"/>
      <c r="E149" s="25"/>
      <c r="AP149"/>
      <c r="AQ149"/>
      <c r="AR149"/>
      <c r="AS149"/>
      <c r="AT149"/>
      <c r="AU149"/>
    </row>
    <row r="150" spans="1:47" ht="16.5" x14ac:dyDescent="0.3">
      <c r="A150" s="25"/>
      <c r="B150" s="25"/>
      <c r="C150" s="25"/>
      <c r="D150" s="25"/>
      <c r="E150" s="25"/>
      <c r="AP150"/>
      <c r="AQ150"/>
      <c r="AR150"/>
      <c r="AS150"/>
      <c r="AT150"/>
      <c r="AU150"/>
    </row>
    <row r="151" spans="1:47" ht="16.5" x14ac:dyDescent="0.3">
      <c r="A151" s="25"/>
      <c r="B151" s="25"/>
      <c r="C151" s="25"/>
      <c r="D151" s="25"/>
      <c r="E151" s="25"/>
      <c r="AP151"/>
      <c r="AQ151"/>
      <c r="AR151"/>
      <c r="AS151"/>
      <c r="AT151"/>
      <c r="AU151"/>
    </row>
    <row r="152" spans="1:47" ht="16.5" x14ac:dyDescent="0.3">
      <c r="A152" s="25"/>
      <c r="B152" s="25"/>
      <c r="C152" s="25"/>
      <c r="D152" s="25"/>
      <c r="E152" s="25"/>
      <c r="AP152"/>
      <c r="AQ152"/>
      <c r="AR152"/>
      <c r="AS152"/>
      <c r="AT152"/>
      <c r="AU152"/>
    </row>
    <row r="153" spans="1:47" ht="16.5" x14ac:dyDescent="0.3">
      <c r="A153" s="25"/>
      <c r="B153" s="25"/>
      <c r="C153" s="25"/>
      <c r="D153" s="25"/>
      <c r="E153" s="25"/>
      <c r="AP153"/>
      <c r="AQ153"/>
      <c r="AR153"/>
      <c r="AS153"/>
      <c r="AT153"/>
      <c r="AU153"/>
    </row>
    <row r="154" spans="1:47" ht="16.5" x14ac:dyDescent="0.3">
      <c r="A154" s="25"/>
      <c r="B154" s="25"/>
      <c r="C154" s="25"/>
      <c r="D154" s="25"/>
      <c r="E154" s="25"/>
      <c r="AP154"/>
      <c r="AQ154"/>
      <c r="AR154"/>
      <c r="AS154"/>
      <c r="AT154"/>
      <c r="AU154"/>
    </row>
    <row r="155" spans="1:47" ht="16.5" x14ac:dyDescent="0.3">
      <c r="A155" s="25"/>
      <c r="B155" s="25"/>
      <c r="C155" s="25"/>
      <c r="D155" s="25"/>
      <c r="E155" s="25"/>
      <c r="AP155"/>
      <c r="AQ155"/>
      <c r="AR155"/>
      <c r="AS155"/>
      <c r="AT155"/>
      <c r="AU155"/>
    </row>
    <row r="156" spans="1:47" ht="16.5" x14ac:dyDescent="0.3">
      <c r="A156" s="25"/>
      <c r="B156" s="25"/>
      <c r="C156" s="25"/>
      <c r="D156" s="25"/>
      <c r="E156" s="25"/>
      <c r="AP156"/>
      <c r="AQ156"/>
      <c r="AR156"/>
      <c r="AS156"/>
      <c r="AT156"/>
      <c r="AU156"/>
    </row>
    <row r="157" spans="1:47" ht="16.5" x14ac:dyDescent="0.3">
      <c r="A157" s="25"/>
      <c r="B157" s="25"/>
      <c r="C157" s="25"/>
      <c r="D157" s="25"/>
      <c r="E157" s="25"/>
      <c r="AP157"/>
      <c r="AQ157"/>
      <c r="AR157"/>
      <c r="AS157"/>
      <c r="AT157"/>
      <c r="AU157"/>
    </row>
    <row r="158" spans="1:47" ht="16.5" x14ac:dyDescent="0.3">
      <c r="A158" s="25"/>
      <c r="B158" s="25"/>
      <c r="C158" s="25"/>
      <c r="D158" s="25"/>
      <c r="E158" s="25"/>
      <c r="AP158"/>
      <c r="AQ158"/>
      <c r="AR158"/>
      <c r="AS158"/>
      <c r="AT158"/>
      <c r="AU158"/>
    </row>
    <row r="159" spans="1:47" ht="16.5" x14ac:dyDescent="0.3">
      <c r="A159" s="25"/>
      <c r="B159" s="25"/>
      <c r="C159" s="25"/>
      <c r="D159" s="25"/>
      <c r="E159" s="25"/>
      <c r="AP159"/>
      <c r="AQ159"/>
      <c r="AR159"/>
      <c r="AS159"/>
      <c r="AT159"/>
      <c r="AU159"/>
    </row>
    <row r="160" spans="1:47" ht="16.5" x14ac:dyDescent="0.3">
      <c r="A160" s="25"/>
      <c r="B160" s="25"/>
      <c r="C160" s="25"/>
      <c r="D160" s="25"/>
      <c r="E160" s="25"/>
      <c r="AP160"/>
      <c r="AQ160"/>
      <c r="AR160"/>
      <c r="AS160"/>
      <c r="AT160"/>
      <c r="AU160"/>
    </row>
    <row r="161" spans="1:47" ht="16.5" x14ac:dyDescent="0.3">
      <c r="A161" s="25"/>
      <c r="B161" s="25"/>
      <c r="C161" s="25"/>
      <c r="D161" s="25"/>
      <c r="E161" s="25"/>
      <c r="AP161"/>
      <c r="AQ161"/>
      <c r="AR161"/>
      <c r="AS161"/>
      <c r="AT161"/>
      <c r="AU161"/>
    </row>
    <row r="162" spans="1:47" ht="16.5" x14ac:dyDescent="0.3">
      <c r="A162" s="25"/>
      <c r="B162" s="25"/>
      <c r="C162" s="25"/>
      <c r="D162" s="25"/>
      <c r="E162" s="25"/>
      <c r="AP162"/>
      <c r="AQ162"/>
      <c r="AR162"/>
      <c r="AS162"/>
      <c r="AT162"/>
      <c r="AU162"/>
    </row>
    <row r="163" spans="1:47" ht="16.5" x14ac:dyDescent="0.3">
      <c r="A163" s="25"/>
      <c r="B163" s="25"/>
      <c r="C163" s="25"/>
      <c r="D163" s="25"/>
      <c r="E163" s="25"/>
      <c r="AP163"/>
      <c r="AQ163"/>
      <c r="AR163"/>
      <c r="AS163"/>
      <c r="AT163"/>
      <c r="AU163"/>
    </row>
    <row r="164" spans="1:47" ht="16.5" x14ac:dyDescent="0.3">
      <c r="A164" s="25"/>
      <c r="B164" s="25"/>
      <c r="C164" s="25"/>
      <c r="D164" s="25"/>
      <c r="E164" s="25"/>
      <c r="AP164"/>
      <c r="AQ164"/>
      <c r="AR164"/>
      <c r="AS164"/>
      <c r="AT164"/>
      <c r="AU164"/>
    </row>
    <row r="165" spans="1:47" ht="16.5" x14ac:dyDescent="0.3">
      <c r="A165" s="25"/>
      <c r="B165" s="25"/>
      <c r="C165" s="25"/>
      <c r="D165" s="25"/>
      <c r="E165" s="25"/>
      <c r="AP165"/>
      <c r="AQ165"/>
      <c r="AR165"/>
      <c r="AS165"/>
      <c r="AT165"/>
      <c r="AU165"/>
    </row>
    <row r="166" spans="1:47" ht="16.5" x14ac:dyDescent="0.3">
      <c r="A166" s="25"/>
      <c r="B166" s="25"/>
      <c r="C166" s="25"/>
      <c r="D166" s="25"/>
      <c r="E166" s="25"/>
      <c r="AP166"/>
      <c r="AQ166"/>
      <c r="AR166"/>
      <c r="AS166"/>
      <c r="AT166"/>
      <c r="AU166"/>
    </row>
    <row r="167" spans="1:47" ht="16.5" x14ac:dyDescent="0.3">
      <c r="A167" s="25"/>
      <c r="B167" s="25"/>
      <c r="C167" s="25"/>
      <c r="D167" s="25"/>
      <c r="E167" s="25"/>
      <c r="AP167"/>
      <c r="AQ167"/>
      <c r="AR167"/>
      <c r="AS167"/>
      <c r="AT167"/>
      <c r="AU167"/>
    </row>
    <row r="168" spans="1:47" ht="16.5" x14ac:dyDescent="0.3">
      <c r="A168" s="25"/>
      <c r="B168" s="25"/>
      <c r="C168" s="25"/>
      <c r="D168" s="25"/>
      <c r="E168" s="25"/>
      <c r="AP168"/>
      <c r="AQ168"/>
      <c r="AR168"/>
      <c r="AS168"/>
      <c r="AT168"/>
      <c r="AU168"/>
    </row>
    <row r="169" spans="1:47" ht="16.5" x14ac:dyDescent="0.3">
      <c r="A169" s="25"/>
      <c r="B169" s="25"/>
      <c r="C169" s="25"/>
      <c r="D169" s="25"/>
      <c r="E169" s="25"/>
      <c r="AP169"/>
      <c r="AQ169"/>
      <c r="AR169"/>
      <c r="AS169"/>
      <c r="AT169"/>
      <c r="AU169"/>
    </row>
    <row r="170" spans="1:47" ht="16.5" x14ac:dyDescent="0.3">
      <c r="A170" s="25"/>
      <c r="B170" s="25"/>
      <c r="C170" s="25"/>
      <c r="D170" s="25"/>
      <c r="E170" s="25"/>
      <c r="AP170"/>
      <c r="AQ170"/>
      <c r="AR170"/>
      <c r="AS170"/>
      <c r="AT170"/>
      <c r="AU170"/>
    </row>
    <row r="171" spans="1:47" ht="16.5" x14ac:dyDescent="0.3">
      <c r="A171" s="25"/>
      <c r="B171" s="25"/>
      <c r="C171" s="25"/>
      <c r="D171" s="25"/>
      <c r="E171" s="25"/>
      <c r="AP171"/>
      <c r="AQ171"/>
      <c r="AR171"/>
      <c r="AS171"/>
      <c r="AT171"/>
      <c r="AU171"/>
    </row>
    <row r="172" spans="1:47" ht="16.5" x14ac:dyDescent="0.3">
      <c r="A172" s="25"/>
      <c r="B172" s="25"/>
      <c r="C172" s="25"/>
      <c r="D172" s="25"/>
      <c r="E172" s="25"/>
      <c r="AP172"/>
      <c r="AQ172"/>
      <c r="AR172"/>
      <c r="AS172"/>
      <c r="AT172"/>
      <c r="AU172"/>
    </row>
    <row r="173" spans="1:47" ht="16.5" x14ac:dyDescent="0.3">
      <c r="A173" s="25"/>
      <c r="B173" s="25"/>
      <c r="C173" s="25"/>
      <c r="D173" s="25"/>
      <c r="E173" s="25"/>
      <c r="AP173"/>
      <c r="AQ173"/>
      <c r="AR173"/>
      <c r="AS173"/>
      <c r="AT173"/>
      <c r="AU173"/>
    </row>
    <row r="174" spans="1:47" ht="16.5" x14ac:dyDescent="0.3">
      <c r="A174" s="25"/>
      <c r="B174" s="25"/>
      <c r="C174" s="25"/>
      <c r="D174" s="25"/>
      <c r="E174" s="25"/>
      <c r="AP174"/>
      <c r="AQ174"/>
      <c r="AR174"/>
      <c r="AS174"/>
      <c r="AT174"/>
      <c r="AU174"/>
    </row>
    <row r="175" spans="1:47" ht="16.5" x14ac:dyDescent="0.3">
      <c r="A175" s="25"/>
      <c r="B175" s="25"/>
      <c r="C175" s="25"/>
      <c r="D175" s="25"/>
      <c r="E175" s="25"/>
      <c r="AP175"/>
      <c r="AQ175"/>
      <c r="AR175"/>
      <c r="AS175"/>
      <c r="AT175"/>
      <c r="AU175"/>
    </row>
    <row r="176" spans="1:47" ht="16.5" x14ac:dyDescent="0.3">
      <c r="A176" s="25"/>
      <c r="B176" s="25"/>
      <c r="C176" s="25"/>
      <c r="D176" s="25"/>
      <c r="E176" s="25"/>
      <c r="AP176"/>
      <c r="AQ176"/>
      <c r="AR176"/>
      <c r="AS176"/>
      <c r="AT176"/>
      <c r="AU176"/>
    </row>
    <row r="177" spans="1:47" ht="16.5" x14ac:dyDescent="0.3">
      <c r="A177" s="25"/>
      <c r="B177" s="25"/>
      <c r="C177" s="25"/>
      <c r="D177" s="25"/>
      <c r="E177" s="25"/>
      <c r="AP177"/>
      <c r="AQ177"/>
      <c r="AR177"/>
      <c r="AS177"/>
      <c r="AT177"/>
      <c r="AU177"/>
    </row>
    <row r="178" spans="1:47" ht="16.5" x14ac:dyDescent="0.3">
      <c r="A178" s="25"/>
      <c r="B178" s="25"/>
      <c r="C178" s="25"/>
      <c r="D178" s="25"/>
      <c r="E178" s="25"/>
      <c r="AP178"/>
      <c r="AQ178"/>
      <c r="AR178"/>
      <c r="AS178"/>
      <c r="AT178"/>
      <c r="AU178"/>
    </row>
    <row r="179" spans="1:47" ht="16.5" x14ac:dyDescent="0.3">
      <c r="A179" s="25"/>
      <c r="B179" s="25"/>
      <c r="C179" s="25"/>
      <c r="D179" s="25"/>
      <c r="E179" s="25"/>
      <c r="AP179"/>
      <c r="AQ179"/>
      <c r="AR179"/>
      <c r="AS179"/>
      <c r="AT179"/>
      <c r="AU179"/>
    </row>
    <row r="180" spans="1:47" ht="16.5" x14ac:dyDescent="0.3">
      <c r="A180" s="25"/>
      <c r="B180" s="25"/>
      <c r="C180" s="25"/>
      <c r="D180" s="25"/>
      <c r="E180" s="25"/>
      <c r="AP180"/>
      <c r="AQ180"/>
      <c r="AR180"/>
      <c r="AS180"/>
      <c r="AT180"/>
      <c r="AU180"/>
    </row>
    <row r="181" spans="1:47" ht="16.5" x14ac:dyDescent="0.3">
      <c r="A181" s="25"/>
      <c r="B181" s="25"/>
      <c r="C181" s="25"/>
      <c r="D181" s="25"/>
      <c r="E181" s="2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7467-C1C1-48A2-A380-4FFB1D823EC1}">
  <dimension ref="A1:BK307"/>
  <sheetViews>
    <sheetView topLeftCell="E1"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  <c r="AN1" s="36" t="s">
        <v>17</v>
      </c>
      <c r="AO1" s="36"/>
      <c r="AP1" s="36"/>
      <c r="AQ1" s="37">
        <v>25</v>
      </c>
      <c r="AR1" s="37"/>
      <c r="AS1" s="37">
        <v>5</v>
      </c>
      <c r="AT1" s="37"/>
      <c r="AU1" s="37"/>
      <c r="AW1" s="37"/>
      <c r="AX1" s="26"/>
    </row>
    <row r="2" spans="1:5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t="shared" ref="F2:F14" si="0">G2&amp;" - "&amp;H2</f>
        <v>18 - 24</v>
      </c>
      <c r="G2" s="90">
        <f>Y4</f>
        <v>18</v>
      </c>
      <c r="H2" s="44">
        <f t="shared" ref="H2:H14" si="1">G2+$Y$3</f>
        <v>24</v>
      </c>
      <c r="I2" s="76">
        <f t="shared" ref="I2:I14" si="2">COUNTIF($B$3:$B$86, "&lt;"&amp;H2)</f>
        <v>2</v>
      </c>
      <c r="J2" s="45">
        <f>I2</f>
        <v>2</v>
      </c>
      <c r="K2" s="46">
        <f t="shared" ref="K2:K14" si="3">J2/$J$15</f>
        <v>7.1428571428571425E-2</v>
      </c>
      <c r="L2" s="47">
        <f t="shared" ref="L2:L14" si="4">I2/$J$15</f>
        <v>7.1428571428571425E-2</v>
      </c>
      <c r="N2" s="89" t="s">
        <v>11</v>
      </c>
      <c r="O2" s="88">
        <f>AVERAGE($B$3:$B$86)</f>
        <v>45.642857142857146</v>
      </c>
      <c r="P2" s="88">
        <f>AVERAGE($B$3:$B$86)</f>
        <v>45.642857142857146</v>
      </c>
      <c r="Q2" s="88">
        <f>AVERAGE($B$3:$B$86)</f>
        <v>45.642857142857146</v>
      </c>
      <c r="R2" s="88">
        <f>AVERAGE($D$3:$D$86)</f>
        <v>45.642857142857146</v>
      </c>
      <c r="V2" s="34" t="s">
        <v>43</v>
      </c>
      <c r="Y2" s="34">
        <f>ROUND(O6/10,0)</f>
        <v>6</v>
      </c>
      <c r="AN2" s="37"/>
      <c r="AO2" s="37" t="s">
        <v>48</v>
      </c>
      <c r="AP2" s="37" t="s">
        <v>49</v>
      </c>
      <c r="AQ2" s="26" t="s">
        <v>19</v>
      </c>
      <c r="AR2" s="26" t="s">
        <v>59</v>
      </c>
      <c r="AS2" s="41" t="s">
        <v>57</v>
      </c>
      <c r="AT2" s="26" t="s">
        <v>51</v>
      </c>
      <c r="AU2" s="39" t="s">
        <v>52</v>
      </c>
      <c r="AV2" s="40" t="s">
        <v>18</v>
      </c>
      <c r="AW2" s="34" t="s">
        <v>54</v>
      </c>
    </row>
    <row r="3" spans="1:55" ht="17.25" thickBot="1" x14ac:dyDescent="0.35">
      <c r="A3" s="6">
        <v>1</v>
      </c>
      <c r="B3" s="48">
        <v>47</v>
      </c>
      <c r="C3" s="49">
        <v>23</v>
      </c>
      <c r="D3" s="50">
        <v>23</v>
      </c>
      <c r="E3" s="81">
        <v>43</v>
      </c>
      <c r="F3" s="52" t="str">
        <f t="shared" si="0"/>
        <v>24 - 30</v>
      </c>
      <c r="G3" s="53">
        <f t="shared" ref="G3:G14" si="5">H2</f>
        <v>24</v>
      </c>
      <c r="H3" s="54">
        <f t="shared" si="1"/>
        <v>30</v>
      </c>
      <c r="I3" s="76">
        <f t="shared" si="2"/>
        <v>4</v>
      </c>
      <c r="J3" s="83">
        <f t="shared" ref="J3:J14" si="6">I3-I2</f>
        <v>2</v>
      </c>
      <c r="K3" s="69">
        <f t="shared" si="3"/>
        <v>7.1428571428571425E-2</v>
      </c>
      <c r="L3" s="56">
        <f t="shared" si="4"/>
        <v>0.14285714285714285</v>
      </c>
      <c r="N3" s="71" t="s">
        <v>40</v>
      </c>
      <c r="O3" s="74">
        <f>MEDIAN(B$3:B$86)</f>
        <v>44</v>
      </c>
      <c r="P3" s="74">
        <f>MEDIAN(C$3:C$86)</f>
        <v>44</v>
      </c>
      <c r="Q3" s="74">
        <f>MEDIAN(D$3:D$86)</f>
        <v>44</v>
      </c>
      <c r="R3" s="74">
        <f>MEDIAN(E$3:E$86)</f>
        <v>44</v>
      </c>
      <c r="V3" s="34" t="s">
        <v>44</v>
      </c>
      <c r="Y3" s="34">
        <f>ROUND(Y2,-LEN(Y2)+1)</f>
        <v>6</v>
      </c>
      <c r="AN3" s="37">
        <v>1</v>
      </c>
      <c r="AO3" s="37">
        <f t="shared" ref="AO3:AO30" ca="1" si="7">ABS(_xlfn.NORM.INV(RAND(),$AQ$1,$AS$1))</f>
        <v>20.433521309800312</v>
      </c>
      <c r="AP3" s="37">
        <f ca="1">SMALL($AO$3:$AO$30,ROWS(AO$3:AO3))</f>
        <v>14.192103041283485</v>
      </c>
      <c r="AQ3" s="57">
        <f t="shared" ref="AQ3:AQ30" ca="1" si="8">AR3+RAND()</f>
        <v>1.6176469640085553</v>
      </c>
      <c r="AR3" s="57">
        <v>1</v>
      </c>
      <c r="AS3" s="26">
        <f t="shared" ref="AS3:AS30" ca="1" si="9">ROUNDUP(AP3*AQ3,0)</f>
        <v>23</v>
      </c>
      <c r="AT3" s="26">
        <f t="shared" ref="AT3:AT30" ca="1" si="10">RAND()</f>
        <v>0.28288237347119261</v>
      </c>
      <c r="AU3" s="26">
        <f ca="1">INDEX($AS$3:$AS$30,MATCH(SMALL($AT$3:$AT$30,ROWS(AT$3:AT3)),$AT$3:$AT$30,0))</f>
        <v>36</v>
      </c>
      <c r="AV3" s="26">
        <f ca="1">SMALL($AS$3:$AS$30,ROWS(AV$3:AV3))</f>
        <v>22</v>
      </c>
      <c r="AW3" s="34">
        <f ca="1">VLOOKUP(SMALL($BB$3:$BB$16,AX3),$BB$3:$BC$30,2,0)</f>
        <v>31</v>
      </c>
      <c r="AX3" s="34">
        <v>1</v>
      </c>
      <c r="BA3" s="34">
        <v>1</v>
      </c>
      <c r="BB3" s="34">
        <f t="shared" ref="BB3:BB30" ca="1" si="11">RAND()</f>
        <v>0.3773654568693291</v>
      </c>
      <c r="BC3" s="34">
        <f t="shared" ref="BC3:BC30" ca="1" si="12">AV3</f>
        <v>22</v>
      </c>
    </row>
    <row r="4" spans="1:55" ht="17.25" thickBot="1" x14ac:dyDescent="0.35">
      <c r="A4" s="6">
        <v>2</v>
      </c>
      <c r="B4" s="48">
        <v>51</v>
      </c>
      <c r="C4" s="49">
        <v>23</v>
      </c>
      <c r="D4" s="50">
        <v>43</v>
      </c>
      <c r="E4" s="81">
        <v>48</v>
      </c>
      <c r="F4" s="52" t="str">
        <f t="shared" si="0"/>
        <v>30 - 36</v>
      </c>
      <c r="G4" s="53">
        <f t="shared" si="5"/>
        <v>30</v>
      </c>
      <c r="H4" s="54">
        <f t="shared" si="1"/>
        <v>36</v>
      </c>
      <c r="I4" s="76">
        <f t="shared" si="2"/>
        <v>7</v>
      </c>
      <c r="J4" s="83">
        <f t="shared" si="6"/>
        <v>3</v>
      </c>
      <c r="K4" s="69">
        <f t="shared" si="3"/>
        <v>0.10714285714285714</v>
      </c>
      <c r="L4" s="56">
        <f t="shared" si="4"/>
        <v>0.25</v>
      </c>
      <c r="N4" s="87" t="s">
        <v>12</v>
      </c>
      <c r="O4" s="86">
        <f>MAX(B$3:B$86)</f>
        <v>83</v>
      </c>
      <c r="P4" s="86">
        <f>MAX(C$3:C$86)</f>
        <v>83</v>
      </c>
      <c r="Q4" s="86">
        <f>MAX(D$3:D$86)</f>
        <v>83</v>
      </c>
      <c r="R4" s="86">
        <f>MAX(E$3:E$86)</f>
        <v>83</v>
      </c>
      <c r="V4" s="34" t="s">
        <v>45</v>
      </c>
      <c r="Y4" s="34">
        <f>Y3*INT(O5/Y3)</f>
        <v>18</v>
      </c>
      <c r="AN4" s="37">
        <v>2</v>
      </c>
      <c r="AO4" s="37">
        <f t="shared" ca="1" si="7"/>
        <v>25.684579618680132</v>
      </c>
      <c r="AP4" s="37">
        <f ca="1">SMALL($AO$3:$AO$30,ROWS(AO$3:AO4))</f>
        <v>18.232503835438106</v>
      </c>
      <c r="AQ4" s="57">
        <f t="shared" ca="1" si="8"/>
        <v>1.7358710481788515</v>
      </c>
      <c r="AR4" s="57">
        <v>1.5</v>
      </c>
      <c r="AS4" s="26">
        <f t="shared" ca="1" si="9"/>
        <v>32</v>
      </c>
      <c r="AT4" s="26">
        <f t="shared" ca="1" si="10"/>
        <v>0.22154553049975778</v>
      </c>
      <c r="AU4" s="26">
        <f ca="1">INDEX($AS$3:$AS$30,MATCH(SMALL($AT$3:$AT$30,ROWS(AT$3:AT4)),$AT$3:$AT$30,0))</f>
        <v>37</v>
      </c>
      <c r="AV4" s="26">
        <f ca="1">SMALL($AS$3:$AS$30,ROWS(AV$3:AV4))</f>
        <v>23</v>
      </c>
      <c r="AW4" s="34">
        <f ca="1">VLOOKUP(SMALL($BB$17:$BB$30,AX4),$BB$17:$BC$30,2,0)</f>
        <v>66</v>
      </c>
      <c r="AX4" s="34">
        <v>1</v>
      </c>
      <c r="BA4" s="34">
        <v>2</v>
      </c>
      <c r="BB4" s="34">
        <f t="shared" ca="1" si="11"/>
        <v>0.19834258550319717</v>
      </c>
      <c r="BC4" s="34">
        <f t="shared" ca="1" si="12"/>
        <v>23</v>
      </c>
    </row>
    <row r="5" spans="1:55" ht="17.25" thickBot="1" x14ac:dyDescent="0.35">
      <c r="A5" s="6">
        <v>3</v>
      </c>
      <c r="B5" s="48">
        <v>43</v>
      </c>
      <c r="C5" s="49">
        <v>26</v>
      </c>
      <c r="D5" s="50">
        <v>51</v>
      </c>
      <c r="E5" s="81">
        <v>61</v>
      </c>
      <c r="F5" s="52" t="str">
        <f t="shared" si="0"/>
        <v>36 - 42</v>
      </c>
      <c r="G5" s="53">
        <f t="shared" si="5"/>
        <v>36</v>
      </c>
      <c r="H5" s="54">
        <f t="shared" si="1"/>
        <v>42</v>
      </c>
      <c r="I5" s="76">
        <f t="shared" si="2"/>
        <v>11</v>
      </c>
      <c r="J5" s="83">
        <f t="shared" si="6"/>
        <v>4</v>
      </c>
      <c r="K5" s="69">
        <f t="shared" si="3"/>
        <v>0.14285714285714285</v>
      </c>
      <c r="L5" s="56">
        <f t="shared" si="4"/>
        <v>0.39285714285714285</v>
      </c>
      <c r="N5" s="87" t="s">
        <v>13</v>
      </c>
      <c r="O5" s="86">
        <f>MIN(B$3:B$84)</f>
        <v>23</v>
      </c>
      <c r="P5" s="86">
        <f>MIN(C$3:C$84)</f>
        <v>23</v>
      </c>
      <c r="Q5" s="86">
        <f>MIN(D$3:D$84)</f>
        <v>23</v>
      </c>
      <c r="R5" s="86">
        <f>MIN(E$3:E$84)</f>
        <v>23</v>
      </c>
      <c r="V5" s="34" t="s">
        <v>42</v>
      </c>
      <c r="Y5" s="34">
        <f>ROUNDUP(O4/Y3,0)</f>
        <v>14</v>
      </c>
      <c r="AN5" s="37">
        <v>3</v>
      </c>
      <c r="AO5" s="37">
        <f t="shared" ca="1" si="7"/>
        <v>33.70194053433147</v>
      </c>
      <c r="AP5" s="37">
        <f ca="1">SMALL($AO$3:$AO$30,ROWS(AO$3:AO5))</f>
        <v>18.737493990701594</v>
      </c>
      <c r="AQ5" s="57">
        <f t="shared" ca="1" si="8"/>
        <v>2.3106510514600549</v>
      </c>
      <c r="AR5" s="57">
        <v>2</v>
      </c>
      <c r="AS5" s="26">
        <f t="shared" ca="1" si="9"/>
        <v>44</v>
      </c>
      <c r="AT5" s="26">
        <f t="shared" ca="1" si="10"/>
        <v>0.13445145340973286</v>
      </c>
      <c r="AU5" s="26">
        <f ca="1">INDEX($AS$3:$AS$30,MATCH(SMALL($AT$3:$AT$30,ROWS(AT$3:AT5)),$AT$3:$AT$30,0))</f>
        <v>94</v>
      </c>
      <c r="AV5" s="26">
        <f ca="1">SMALL($AS$3:$AS$30,ROWS(AV$3:AV5))</f>
        <v>31</v>
      </c>
      <c r="AW5" s="34">
        <f ca="1">VLOOKUP(SMALL($BB$17:$BB$30,AX5),$BB$17:$BC$30,2,0)</f>
        <v>73</v>
      </c>
      <c r="AX5" s="34">
        <v>2</v>
      </c>
      <c r="BA5" s="34">
        <v>3</v>
      </c>
      <c r="BB5" s="34">
        <f t="shared" ca="1" si="11"/>
        <v>7.7811772777262922E-2</v>
      </c>
      <c r="BC5" s="34">
        <f t="shared" ca="1" si="12"/>
        <v>31</v>
      </c>
    </row>
    <row r="6" spans="1:55" ht="17.25" thickBot="1" x14ac:dyDescent="0.35">
      <c r="A6" s="6">
        <v>4</v>
      </c>
      <c r="B6" s="48">
        <v>32</v>
      </c>
      <c r="C6" s="49">
        <v>27</v>
      </c>
      <c r="D6" s="50">
        <v>23</v>
      </c>
      <c r="E6" s="81">
        <v>23</v>
      </c>
      <c r="F6" s="52" t="str">
        <f t="shared" si="0"/>
        <v>42 - 48</v>
      </c>
      <c r="G6" s="53">
        <f t="shared" si="5"/>
        <v>42</v>
      </c>
      <c r="H6" s="54">
        <f t="shared" si="1"/>
        <v>48</v>
      </c>
      <c r="I6" s="76">
        <f t="shared" si="2"/>
        <v>18</v>
      </c>
      <c r="J6" s="83">
        <f t="shared" si="6"/>
        <v>7</v>
      </c>
      <c r="K6" s="69">
        <f t="shared" si="3"/>
        <v>0.25</v>
      </c>
      <c r="L6" s="56">
        <f t="shared" si="4"/>
        <v>0.6428571428571429</v>
      </c>
      <c r="N6" s="87" t="s">
        <v>4</v>
      </c>
      <c r="O6" s="86">
        <f>O4-O5</f>
        <v>60</v>
      </c>
      <c r="P6" s="86">
        <f>P4-P5</f>
        <v>60</v>
      </c>
      <c r="Q6" s="86">
        <f>Q4-Q5</f>
        <v>60</v>
      </c>
      <c r="R6" s="86">
        <f>R4-R5</f>
        <v>60</v>
      </c>
      <c r="V6" s="34" t="s">
        <v>46</v>
      </c>
      <c r="Y6" s="34">
        <f>Y5*Y3</f>
        <v>84</v>
      </c>
      <c r="AN6" s="37">
        <v>4</v>
      </c>
      <c r="AO6" s="37">
        <f t="shared" ca="1" si="7"/>
        <v>25.5115027603382</v>
      </c>
      <c r="AP6" s="37">
        <f ca="1">SMALL($AO$3:$AO$30,ROWS(AO$3:AO6))</f>
        <v>18.999847920109822</v>
      </c>
      <c r="AQ6" s="57">
        <f t="shared" ca="1" si="8"/>
        <v>1.9404153533984516</v>
      </c>
      <c r="AR6" s="57">
        <v>1</v>
      </c>
      <c r="AS6" s="26">
        <f t="shared" ca="1" si="9"/>
        <v>37</v>
      </c>
      <c r="AT6" s="26">
        <f t="shared" ca="1" si="10"/>
        <v>5.2173141215046015E-2</v>
      </c>
      <c r="AU6" s="26">
        <f ca="1">INDEX($AS$3:$AS$30,MATCH(SMALL($AT$3:$AT$30,ROWS(AT$3:AT6)),$AT$3:$AT$30,0))</f>
        <v>72</v>
      </c>
      <c r="AV6" s="26">
        <f ca="1">SMALL($AS$3:$AS$30,ROWS(AV$3:AV6))</f>
        <v>32</v>
      </c>
      <c r="AW6" s="34">
        <f ca="1">VLOOKUP(SMALL($BB$3:$BB$16,AX6),$BB$3:$BC$30,2,0)</f>
        <v>36</v>
      </c>
      <c r="AX6" s="34">
        <v>2</v>
      </c>
      <c r="BA6" s="34">
        <v>4</v>
      </c>
      <c r="BB6" s="34">
        <f t="shared" ca="1" si="11"/>
        <v>0.56000897633965641</v>
      </c>
      <c r="BC6" s="34">
        <f t="shared" ca="1" si="12"/>
        <v>32</v>
      </c>
    </row>
    <row r="7" spans="1:55" ht="17.25" thickBot="1" x14ac:dyDescent="0.35">
      <c r="A7" s="6">
        <v>5</v>
      </c>
      <c r="B7" s="48">
        <v>58</v>
      </c>
      <c r="C7" s="49">
        <v>32</v>
      </c>
      <c r="D7" s="50">
        <v>26</v>
      </c>
      <c r="E7" s="81">
        <v>40</v>
      </c>
      <c r="F7" s="52" t="str">
        <f t="shared" si="0"/>
        <v>48 - 54</v>
      </c>
      <c r="G7" s="53">
        <f t="shared" si="5"/>
        <v>48</v>
      </c>
      <c r="H7" s="54">
        <f t="shared" si="1"/>
        <v>54</v>
      </c>
      <c r="I7" s="76">
        <f t="shared" si="2"/>
        <v>21</v>
      </c>
      <c r="J7" s="83">
        <f t="shared" si="6"/>
        <v>3</v>
      </c>
      <c r="K7" s="69">
        <f t="shared" si="3"/>
        <v>0.10714285714285714</v>
      </c>
      <c r="L7" s="56">
        <f t="shared" si="4"/>
        <v>0.75</v>
      </c>
      <c r="N7" s="87" t="s">
        <v>14</v>
      </c>
      <c r="O7" s="86">
        <f>_xlfn.STDEV.S(B$3:B$86)</f>
        <v>15.01903554065402</v>
      </c>
      <c r="P7" s="86">
        <f>_xlfn.STDEV.S(C$3:C$86)</f>
        <v>15.01903554065402</v>
      </c>
      <c r="Q7" s="86">
        <f>_xlfn.STDEV.S(D$3:D$86)</f>
        <v>15.01903554065402</v>
      </c>
      <c r="R7" s="86">
        <f>_xlfn.STDEV.S(E$3:E$86)</f>
        <v>15.01903554065402</v>
      </c>
      <c r="V7" s="34" t="s">
        <v>47</v>
      </c>
      <c r="Y7" s="34">
        <v>4</v>
      </c>
      <c r="AN7" s="37">
        <v>5</v>
      </c>
      <c r="AO7" s="37">
        <f t="shared" ca="1" si="7"/>
        <v>24.302895717989667</v>
      </c>
      <c r="AP7" s="37">
        <f ca="1">SMALL($AO$3:$AO$30,ROWS(AO$3:AO7))</f>
        <v>19.32054574192825</v>
      </c>
      <c r="AQ7" s="57">
        <f t="shared" ca="1" si="8"/>
        <v>1.8278766134693787</v>
      </c>
      <c r="AR7" s="57">
        <f t="shared" ref="AR7:AR30" si="13">AR3</f>
        <v>1</v>
      </c>
      <c r="AS7" s="26">
        <f t="shared" ca="1" si="9"/>
        <v>36</v>
      </c>
      <c r="AT7" s="26">
        <f t="shared" ca="1" si="10"/>
        <v>0.20097782807316844</v>
      </c>
      <c r="AU7" s="26">
        <f ca="1">INDEX($AS$3:$AS$30,MATCH(SMALL($AT$3:$AT$30,ROWS(AT$3:AT7)),$AT$3:$AT$30,0))</f>
        <v>55</v>
      </c>
      <c r="AV7" s="26">
        <f ca="1">SMALL($AS$3:$AS$30,ROWS(AV$3:AV7))</f>
        <v>36</v>
      </c>
      <c r="AW7" s="34">
        <f ca="1">VLOOKUP(SMALL($BB$3:$BB$16,AX7),$BB$3:$BC$30,2,0)</f>
        <v>23</v>
      </c>
      <c r="AX7" s="34">
        <f t="shared" ref="AX7:AX30" si="14">2+AX3</f>
        <v>3</v>
      </c>
      <c r="BA7" s="34">
        <v>5</v>
      </c>
      <c r="BB7" s="34">
        <f t="shared" ca="1" si="11"/>
        <v>0.121845083022742</v>
      </c>
      <c r="BC7" s="34">
        <f t="shared" ca="1" si="12"/>
        <v>36</v>
      </c>
    </row>
    <row r="8" spans="1:55" ht="17.25" thickBot="1" x14ac:dyDescent="0.35">
      <c r="A8" s="6">
        <v>6</v>
      </c>
      <c r="B8" s="48">
        <v>33</v>
      </c>
      <c r="C8" s="49">
        <v>33</v>
      </c>
      <c r="D8" s="50">
        <v>32</v>
      </c>
      <c r="E8" s="81">
        <v>73</v>
      </c>
      <c r="F8" s="52" t="str">
        <f t="shared" si="0"/>
        <v>54 - 60</v>
      </c>
      <c r="G8" s="53">
        <f t="shared" si="5"/>
        <v>54</v>
      </c>
      <c r="H8" s="54">
        <f t="shared" si="1"/>
        <v>60</v>
      </c>
      <c r="I8" s="76">
        <f t="shared" si="2"/>
        <v>23</v>
      </c>
      <c r="J8" s="83">
        <f t="shared" si="6"/>
        <v>2</v>
      </c>
      <c r="K8" s="69">
        <f t="shared" si="3"/>
        <v>7.1428571428571425E-2</v>
      </c>
      <c r="L8" s="56">
        <f t="shared" si="4"/>
        <v>0.8214285714285714</v>
      </c>
      <c r="N8" s="87" t="s">
        <v>15</v>
      </c>
      <c r="O8" s="86">
        <f>O7/O2</f>
        <v>0.32905555175141826</v>
      </c>
      <c r="P8" s="86">
        <f>P7/P2</f>
        <v>0.32905555175141826</v>
      </c>
      <c r="Q8" s="86">
        <f>Q7/Q2</f>
        <v>0.32905555175141826</v>
      </c>
      <c r="R8" s="86">
        <f>R7/R2</f>
        <v>0.32905555175141826</v>
      </c>
      <c r="AN8" s="37">
        <v>6</v>
      </c>
      <c r="AO8" s="37">
        <f t="shared" ca="1" si="7"/>
        <v>18.737493990701594</v>
      </c>
      <c r="AP8" s="37">
        <f ca="1">SMALL($AO$3:$AO$30,ROWS(AO$3:AO8))</f>
        <v>19.450107162990413</v>
      </c>
      <c r="AQ8" s="57">
        <f t="shared" ca="1" si="8"/>
        <v>2.4978939833370113</v>
      </c>
      <c r="AR8" s="57">
        <f t="shared" si="13"/>
        <v>1.5</v>
      </c>
      <c r="AS8" s="26">
        <f t="shared" ca="1" si="9"/>
        <v>49</v>
      </c>
      <c r="AT8" s="26">
        <f t="shared" ca="1" si="10"/>
        <v>0.47199932950427492</v>
      </c>
      <c r="AU8" s="26">
        <f ca="1">INDEX($AS$3:$AS$30,MATCH(SMALL($AT$3:$AT$30,ROWS(AT$3:AT8)),$AT$3:$AT$30,0))</f>
        <v>44</v>
      </c>
      <c r="AV8" s="26">
        <f ca="1">SMALL($AS$3:$AS$30,ROWS(AV$3:AV8))</f>
        <v>36</v>
      </c>
      <c r="AW8" s="34">
        <f ca="1">VLOOKUP(SMALL($BB$17:$BB$30,AX8),$BB$17:$BC$30,2,0)</f>
        <v>66</v>
      </c>
      <c r="AX8" s="34">
        <f t="shared" si="14"/>
        <v>3</v>
      </c>
      <c r="BA8" s="34">
        <v>6</v>
      </c>
      <c r="BB8" s="34">
        <f t="shared" ca="1" si="11"/>
        <v>0.57267018476475962</v>
      </c>
      <c r="BC8" s="34">
        <f t="shared" ca="1" si="12"/>
        <v>36</v>
      </c>
    </row>
    <row r="9" spans="1:55" ht="17.25" thickBot="1" x14ac:dyDescent="0.35">
      <c r="A9" s="6">
        <v>7</v>
      </c>
      <c r="B9" s="48">
        <v>23</v>
      </c>
      <c r="C9" s="49">
        <v>35</v>
      </c>
      <c r="D9" s="50">
        <v>61</v>
      </c>
      <c r="E9" s="81">
        <v>83</v>
      </c>
      <c r="F9" s="52" t="str">
        <f t="shared" si="0"/>
        <v>60 - 66</v>
      </c>
      <c r="G9" s="53">
        <f t="shared" si="5"/>
        <v>60</v>
      </c>
      <c r="H9" s="54">
        <f t="shared" si="1"/>
        <v>66</v>
      </c>
      <c r="I9" s="76">
        <f t="shared" si="2"/>
        <v>25</v>
      </c>
      <c r="J9" s="83">
        <f t="shared" si="6"/>
        <v>2</v>
      </c>
      <c r="K9" s="69">
        <f t="shared" si="3"/>
        <v>7.1428571428571425E-2</v>
      </c>
      <c r="L9" s="56">
        <f t="shared" si="4"/>
        <v>0.8928571428571429</v>
      </c>
      <c r="N9" s="71" t="s">
        <v>41</v>
      </c>
      <c r="O9" s="72">
        <f>O2/O3</f>
        <v>1.0373376623376624</v>
      </c>
      <c r="P9" s="72">
        <f>P2/P3</f>
        <v>1.0373376623376624</v>
      </c>
      <c r="Q9" s="72">
        <f>Q2/Q3</f>
        <v>1.0373376623376624</v>
      </c>
      <c r="R9" s="72">
        <f>R2/R3</f>
        <v>1.0373376623376624</v>
      </c>
      <c r="AN9" s="37">
        <v>8</v>
      </c>
      <c r="AO9" s="37">
        <f t="shared" ca="1" si="7"/>
        <v>41.747050487285705</v>
      </c>
      <c r="AP9" s="37">
        <f ca="1">SMALL($AO$3:$AO$30,ROWS(AO$3:AO9))</f>
        <v>19.891382471536716</v>
      </c>
      <c r="AQ9" s="57">
        <f t="shared" ca="1" si="8"/>
        <v>2.4805568306080534</v>
      </c>
      <c r="AR9" s="57">
        <f t="shared" si="13"/>
        <v>2</v>
      </c>
      <c r="AS9" s="26">
        <f t="shared" ca="1" si="9"/>
        <v>50</v>
      </c>
      <c r="AT9" s="26">
        <f t="shared" ca="1" si="10"/>
        <v>0.47233365655044135</v>
      </c>
      <c r="AU9" s="26">
        <f ca="1">INDEX($AS$3:$AS$30,MATCH(SMALL($AT$3:$AT$30,ROWS(AT$3:AT9)),$AT$3:$AT$30,0))</f>
        <v>58</v>
      </c>
      <c r="AV9" s="26">
        <f ca="1">SMALL($AS$3:$AS$30,ROWS(AV$3:AV9))</f>
        <v>36</v>
      </c>
      <c r="AW9" s="34">
        <f ca="1">VLOOKUP(SMALL($BB$17:$BB$30,AX9),$BB$17:$BC$30,2,0)</f>
        <v>58</v>
      </c>
      <c r="AX9" s="34">
        <f t="shared" si="14"/>
        <v>4</v>
      </c>
      <c r="BA9" s="34">
        <v>7</v>
      </c>
      <c r="BB9" s="34">
        <f t="shared" ca="1" si="11"/>
        <v>0.82841124060783367</v>
      </c>
      <c r="BC9" s="34">
        <f t="shared" ca="1" si="12"/>
        <v>36</v>
      </c>
    </row>
    <row r="10" spans="1:55" ht="17.25" thickBot="1" x14ac:dyDescent="0.35">
      <c r="A10" s="6">
        <v>8</v>
      </c>
      <c r="B10" s="48">
        <v>44</v>
      </c>
      <c r="C10" s="49">
        <v>36</v>
      </c>
      <c r="D10" s="50">
        <v>33</v>
      </c>
      <c r="E10" s="81">
        <v>35</v>
      </c>
      <c r="F10" s="52" t="str">
        <f t="shared" si="0"/>
        <v>66 - 72</v>
      </c>
      <c r="G10" s="53">
        <f t="shared" si="5"/>
        <v>66</v>
      </c>
      <c r="H10" s="54">
        <f t="shared" si="1"/>
        <v>72</v>
      </c>
      <c r="I10" s="76">
        <f t="shared" si="2"/>
        <v>26</v>
      </c>
      <c r="J10" s="83">
        <f t="shared" si="6"/>
        <v>1</v>
      </c>
      <c r="K10" s="69">
        <f t="shared" si="3"/>
        <v>3.5714285714285712E-2</v>
      </c>
      <c r="L10" s="56">
        <f t="shared" si="4"/>
        <v>0.9285714285714286</v>
      </c>
      <c r="N10" s="85" t="s">
        <v>39</v>
      </c>
      <c r="O10" s="84">
        <f>O6/O2</f>
        <v>1.3145539906103285</v>
      </c>
      <c r="P10" s="84">
        <f>P6/P2</f>
        <v>1.3145539906103285</v>
      </c>
      <c r="Q10" s="84">
        <f>Q6/Q2</f>
        <v>1.3145539906103285</v>
      </c>
      <c r="R10" s="84">
        <f>R6/R2</f>
        <v>1.3145539906103285</v>
      </c>
      <c r="AN10" s="37">
        <v>7</v>
      </c>
      <c r="AO10" s="37">
        <f t="shared" ca="1" si="7"/>
        <v>25.922524795554004</v>
      </c>
      <c r="AP10" s="37">
        <f ca="1">SMALL($AO$3:$AO$30,ROWS(AO$3:AO10))</f>
        <v>20.433521309800312</v>
      </c>
      <c r="AQ10" s="57">
        <f t="shared" ca="1" si="8"/>
        <v>1.0698546647206526</v>
      </c>
      <c r="AR10" s="57">
        <f t="shared" si="13"/>
        <v>1</v>
      </c>
      <c r="AS10" s="26">
        <f t="shared" ca="1" si="9"/>
        <v>22</v>
      </c>
      <c r="AT10" s="26">
        <f t="shared" ca="1" si="10"/>
        <v>0.41287463614244435</v>
      </c>
      <c r="AU10" s="26">
        <f ca="1">INDEX($AS$3:$AS$30,MATCH(SMALL($AT$3:$AT$30,ROWS(AT$3:AT10)),$AT$3:$AT$30,0))</f>
        <v>31</v>
      </c>
      <c r="AV10" s="26">
        <f ca="1">SMALL($AS$3:$AS$30,ROWS(AV$3:AV10))</f>
        <v>37</v>
      </c>
      <c r="AW10" s="34">
        <f ca="1">VLOOKUP(SMALL($BB$3:$BB$16,AX10),$BB$3:$BC$30,2,0)</f>
        <v>37</v>
      </c>
      <c r="AX10" s="34">
        <f t="shared" si="14"/>
        <v>4</v>
      </c>
      <c r="BA10" s="34">
        <v>8</v>
      </c>
      <c r="BB10" s="34">
        <f t="shared" ca="1" si="11"/>
        <v>0.32495058612252992</v>
      </c>
      <c r="BC10" s="34">
        <f t="shared" ca="1" si="12"/>
        <v>37</v>
      </c>
    </row>
    <row r="11" spans="1:55" ht="17.25" thickBot="1" x14ac:dyDescent="0.35">
      <c r="A11" s="6">
        <v>9</v>
      </c>
      <c r="B11" s="48">
        <v>40</v>
      </c>
      <c r="C11" s="49">
        <v>38</v>
      </c>
      <c r="D11" s="50">
        <v>27</v>
      </c>
      <c r="E11" s="81">
        <v>36</v>
      </c>
      <c r="F11" s="52" t="str">
        <f t="shared" si="0"/>
        <v>72 - 78</v>
      </c>
      <c r="G11" s="53">
        <f t="shared" si="5"/>
        <v>72</v>
      </c>
      <c r="H11" s="54">
        <f t="shared" si="1"/>
        <v>78</v>
      </c>
      <c r="I11" s="76">
        <f t="shared" si="2"/>
        <v>27</v>
      </c>
      <c r="J11" s="83">
        <f t="shared" si="6"/>
        <v>1</v>
      </c>
      <c r="K11" s="69">
        <f t="shared" si="3"/>
        <v>3.5714285714285712E-2</v>
      </c>
      <c r="L11" s="56">
        <f t="shared" si="4"/>
        <v>0.9642857142857143</v>
      </c>
      <c r="AN11" s="37">
        <v>12</v>
      </c>
      <c r="AO11" s="37">
        <f t="shared" ca="1" si="7"/>
        <v>22.591503152128983</v>
      </c>
      <c r="AP11" s="37">
        <f ca="1">SMALL($AO$3:$AO$30,ROWS(AO$3:AO11))</f>
        <v>20.538570999428284</v>
      </c>
      <c r="AQ11" s="57">
        <f t="shared" ca="1" si="8"/>
        <v>1.4880700981599726</v>
      </c>
      <c r="AR11" s="57">
        <f t="shared" si="13"/>
        <v>1</v>
      </c>
      <c r="AS11" s="26">
        <f t="shared" ca="1" si="9"/>
        <v>31</v>
      </c>
      <c r="AT11" s="26">
        <f t="shared" ca="1" si="10"/>
        <v>0.16781078713588915</v>
      </c>
      <c r="AU11" s="26">
        <f ca="1">INDEX($AS$3:$AS$30,MATCH(SMALL($AT$3:$AT$30,ROWS(AT$3:AT11)),$AT$3:$AT$30,0))</f>
        <v>36</v>
      </c>
      <c r="AV11" s="26">
        <f ca="1">SMALL($AS$3:$AS$30,ROWS(AV$3:AV11))</f>
        <v>37</v>
      </c>
      <c r="AW11" s="34">
        <f ca="1">VLOOKUP(SMALL($BB$3:$BB$16,AX11),$BB$3:$BC$30,2,0)</f>
        <v>22</v>
      </c>
      <c r="AX11" s="34">
        <f t="shared" si="14"/>
        <v>5</v>
      </c>
      <c r="BA11" s="34">
        <v>9</v>
      </c>
      <c r="BB11" s="34">
        <f t="shared" ca="1" si="11"/>
        <v>0.88979711389505978</v>
      </c>
      <c r="BC11" s="34">
        <f t="shared" ca="1" si="12"/>
        <v>37</v>
      </c>
    </row>
    <row r="12" spans="1:55" ht="17.25" thickBot="1" x14ac:dyDescent="0.35">
      <c r="A12" s="6">
        <v>10</v>
      </c>
      <c r="B12" s="48">
        <v>39</v>
      </c>
      <c r="C12" s="49">
        <v>39</v>
      </c>
      <c r="D12" s="50">
        <v>44</v>
      </c>
      <c r="E12" s="81">
        <v>44</v>
      </c>
      <c r="F12" s="52" t="str">
        <f t="shared" si="0"/>
        <v>78 - 84</v>
      </c>
      <c r="G12" s="53">
        <f t="shared" si="5"/>
        <v>78</v>
      </c>
      <c r="H12" s="54">
        <f t="shared" si="1"/>
        <v>84</v>
      </c>
      <c r="I12" s="76">
        <f t="shared" si="2"/>
        <v>28</v>
      </c>
      <c r="J12" s="83">
        <f t="shared" si="6"/>
        <v>1</v>
      </c>
      <c r="K12" s="69">
        <f t="shared" si="3"/>
        <v>3.5714285714285712E-2</v>
      </c>
      <c r="L12" s="56">
        <f t="shared" si="4"/>
        <v>1</v>
      </c>
      <c r="AN12" s="37">
        <v>9</v>
      </c>
      <c r="AO12" s="37">
        <f t="shared" ca="1" si="7"/>
        <v>19.891382471536716</v>
      </c>
      <c r="AP12" s="37">
        <f ca="1">SMALL($AO$3:$AO$30,ROWS(AO$3:AO12))</f>
        <v>20.858651832804643</v>
      </c>
      <c r="AQ12" s="57">
        <f t="shared" ca="1" si="8"/>
        <v>1.7615758715081065</v>
      </c>
      <c r="AR12" s="57">
        <f t="shared" si="13"/>
        <v>1.5</v>
      </c>
      <c r="AS12" s="26">
        <f t="shared" ca="1" si="9"/>
        <v>37</v>
      </c>
      <c r="AT12" s="26">
        <f t="shared" ca="1" si="10"/>
        <v>0.46632963362412272</v>
      </c>
      <c r="AU12" s="26">
        <f ca="1">INDEX($AS$3:$AS$30,MATCH(SMALL($AT$3:$AT$30,ROWS(AT$3:AT12)),$AT$3:$AT$30,0))</f>
        <v>32</v>
      </c>
      <c r="AV12" s="26">
        <f ca="1">SMALL($AS$3:$AS$30,ROWS(AV$3:AV12))</f>
        <v>38</v>
      </c>
      <c r="AW12" s="34">
        <f ca="1">VLOOKUP(SMALL($BB$17:$BB$30,AX12),$BB$17:$BC$30,2,0)</f>
        <v>94</v>
      </c>
      <c r="AX12" s="34">
        <f t="shared" si="14"/>
        <v>5</v>
      </c>
      <c r="BA12" s="34">
        <v>10</v>
      </c>
      <c r="BB12" s="34">
        <f t="shared" ca="1" si="11"/>
        <v>0.94536430063081944</v>
      </c>
      <c r="BC12" s="34">
        <f t="shared" ca="1" si="12"/>
        <v>38</v>
      </c>
    </row>
    <row r="13" spans="1:55" ht="17.25" thickBot="1" x14ac:dyDescent="0.35">
      <c r="A13" s="6">
        <v>11</v>
      </c>
      <c r="B13" s="48">
        <v>46</v>
      </c>
      <c r="C13" s="49">
        <v>40</v>
      </c>
      <c r="D13" s="50">
        <v>58</v>
      </c>
      <c r="E13" s="81">
        <v>46</v>
      </c>
      <c r="F13" s="52" t="str">
        <f t="shared" si="0"/>
        <v>84 - 90</v>
      </c>
      <c r="G13" s="53">
        <f t="shared" si="5"/>
        <v>84</v>
      </c>
      <c r="H13" s="54">
        <f t="shared" si="1"/>
        <v>90</v>
      </c>
      <c r="I13" s="76">
        <f t="shared" si="2"/>
        <v>28</v>
      </c>
      <c r="J13" s="83">
        <f t="shared" si="6"/>
        <v>0</v>
      </c>
      <c r="K13" s="69">
        <f t="shared" si="3"/>
        <v>0</v>
      </c>
      <c r="L13" s="56">
        <f t="shared" si="4"/>
        <v>1</v>
      </c>
      <c r="AN13" s="37">
        <v>10</v>
      </c>
      <c r="AO13" s="37">
        <f t="shared" ca="1" si="7"/>
        <v>26.003923558923834</v>
      </c>
      <c r="AP13" s="37">
        <f ca="1">SMALL($AO$3:$AO$30,ROWS(AO$3:AO13))</f>
        <v>21.444949165192941</v>
      </c>
      <c r="AQ13" s="57">
        <f t="shared" ca="1" si="8"/>
        <v>2.8783458134756534</v>
      </c>
      <c r="AR13" s="57">
        <f t="shared" si="13"/>
        <v>2</v>
      </c>
      <c r="AS13" s="26">
        <f t="shared" ca="1" si="9"/>
        <v>62</v>
      </c>
      <c r="AT13" s="26">
        <f t="shared" ca="1" si="10"/>
        <v>0.59637001642021392</v>
      </c>
      <c r="AU13" s="26">
        <f ca="1">INDEX($AS$3:$AS$30,MATCH(SMALL($AT$3:$AT$30,ROWS(AT$3:AT13)),$AT$3:$AT$30,0))</f>
        <v>73</v>
      </c>
      <c r="AV13" s="26">
        <f ca="1">SMALL($AS$3:$AS$30,ROWS(AV$3:AV13))</f>
        <v>42</v>
      </c>
      <c r="AW13" s="34">
        <f ca="1">VLOOKUP(SMALL($BB$17:$BB$30,AX13),$BB$17:$BC$30,2,0)</f>
        <v>50</v>
      </c>
      <c r="AX13" s="34">
        <f t="shared" si="14"/>
        <v>6</v>
      </c>
      <c r="BA13" s="34">
        <v>11</v>
      </c>
      <c r="BB13" s="34">
        <f t="shared" ca="1" si="11"/>
        <v>0.50100353597534375</v>
      </c>
      <c r="BC13" s="34">
        <f t="shared" ca="1" si="12"/>
        <v>42</v>
      </c>
    </row>
    <row r="14" spans="1:55" ht="17.25" thickBot="1" x14ac:dyDescent="0.35">
      <c r="A14" s="6">
        <v>12</v>
      </c>
      <c r="B14" s="48">
        <v>26</v>
      </c>
      <c r="C14" s="49">
        <v>43</v>
      </c>
      <c r="D14" s="50">
        <v>39</v>
      </c>
      <c r="E14" s="81">
        <v>44</v>
      </c>
      <c r="F14" s="58" t="str">
        <f t="shared" si="0"/>
        <v>90 - 96</v>
      </c>
      <c r="G14" s="59">
        <f t="shared" si="5"/>
        <v>90</v>
      </c>
      <c r="H14" s="60">
        <f t="shared" si="1"/>
        <v>96</v>
      </c>
      <c r="I14" s="77">
        <f t="shared" si="2"/>
        <v>28</v>
      </c>
      <c r="J14" s="61">
        <f t="shared" si="6"/>
        <v>0</v>
      </c>
      <c r="K14" s="62">
        <f t="shared" si="3"/>
        <v>0</v>
      </c>
      <c r="L14" s="63">
        <f t="shared" si="4"/>
        <v>1</v>
      </c>
      <c r="AN14" s="37">
        <v>11</v>
      </c>
      <c r="AO14" s="37">
        <f t="shared" ca="1" si="7"/>
        <v>20.858651832804643</v>
      </c>
      <c r="AP14" s="37">
        <f ca="1">SMALL($AO$3:$AO$30,ROWS(AO$3:AO14))</f>
        <v>22.591503152128983</v>
      </c>
      <c r="AQ14" s="57">
        <f t="shared" ca="1" si="8"/>
        <v>1.574554903111518</v>
      </c>
      <c r="AR14" s="57">
        <f t="shared" si="13"/>
        <v>1</v>
      </c>
      <c r="AS14" s="26">
        <f t="shared" ca="1" si="9"/>
        <v>36</v>
      </c>
      <c r="AT14" s="26">
        <f t="shared" ca="1" si="10"/>
        <v>0.42628955777169597</v>
      </c>
      <c r="AU14" s="26">
        <f ca="1">INDEX($AS$3:$AS$30,MATCH(SMALL($AT$3:$AT$30,ROWS(AT$3:AT14)),$AT$3:$AT$30,0))</f>
        <v>23</v>
      </c>
      <c r="AV14" s="26">
        <f ca="1">SMALL($AS$3:$AS$30,ROWS(AV$3:AV14))</f>
        <v>44</v>
      </c>
      <c r="AW14" s="34">
        <f ca="1">VLOOKUP(SMALL($BB$3:$BB$16,AX14),$BB$3:$BC$30,2,0)</f>
        <v>42</v>
      </c>
      <c r="AX14" s="34">
        <f t="shared" si="14"/>
        <v>6</v>
      </c>
      <c r="BA14" s="34">
        <v>12</v>
      </c>
      <c r="BB14" s="34">
        <f t="shared" ca="1" si="11"/>
        <v>0.65810257521324855</v>
      </c>
      <c r="BC14" s="34">
        <f t="shared" ca="1" si="12"/>
        <v>44</v>
      </c>
    </row>
    <row r="15" spans="1:55" ht="16.5" x14ac:dyDescent="0.3">
      <c r="A15" s="6">
        <v>13</v>
      </c>
      <c r="B15" s="48">
        <v>44</v>
      </c>
      <c r="C15" s="49">
        <v>44</v>
      </c>
      <c r="D15" s="50">
        <v>35</v>
      </c>
      <c r="E15" s="81">
        <v>32</v>
      </c>
      <c r="F15" s="64"/>
      <c r="G15" s="83"/>
      <c r="H15" s="83"/>
      <c r="I15" s="83"/>
      <c r="J15" s="83">
        <f>SUM(J2:J14)</f>
        <v>28</v>
      </c>
      <c r="K15" s="69">
        <f>SUM(K2:K14)</f>
        <v>0.99999999999999978</v>
      </c>
      <c r="L15" s="69"/>
      <c r="AN15" s="37">
        <v>14</v>
      </c>
      <c r="AO15" s="37">
        <f t="shared" ca="1" si="7"/>
        <v>36.123551666723138</v>
      </c>
      <c r="AP15" s="37">
        <f ca="1">SMALL($AO$3:$AO$30,ROWS(AO$3:AO15))</f>
        <v>22.756248072008475</v>
      </c>
      <c r="AQ15" s="57">
        <f t="shared" ca="1" si="8"/>
        <v>1.9923962141625822</v>
      </c>
      <c r="AR15" s="57">
        <f t="shared" si="13"/>
        <v>1</v>
      </c>
      <c r="AS15" s="26">
        <f t="shared" ca="1" si="9"/>
        <v>46</v>
      </c>
      <c r="AT15" s="26">
        <f t="shared" ca="1" si="10"/>
        <v>0.72054856320795291</v>
      </c>
      <c r="AU15" s="26">
        <f ca="1">INDEX($AS$3:$AS$30,MATCH(SMALL($AT$3:$AT$30,ROWS(AT$3:AT15)),$AT$3:$AT$30,0))</f>
        <v>45</v>
      </c>
      <c r="AV15" s="26">
        <f ca="1">SMALL($AS$3:$AS$30,ROWS(AV$3:AV15))</f>
        <v>44</v>
      </c>
      <c r="AW15" s="34">
        <f ca="1">VLOOKUP(SMALL($BB$3:$BB$16,AX15),$BB$3:$BC$30,2,0)</f>
        <v>32</v>
      </c>
      <c r="AX15" s="34">
        <f t="shared" si="14"/>
        <v>7</v>
      </c>
      <c r="BA15" s="34">
        <v>13</v>
      </c>
      <c r="BB15" s="34">
        <f t="shared" ca="1" si="11"/>
        <v>0.8727219169922823</v>
      </c>
      <c r="BC15" s="34">
        <f t="shared" ca="1" si="12"/>
        <v>44</v>
      </c>
    </row>
    <row r="16" spans="1:55" ht="16.5" x14ac:dyDescent="0.3">
      <c r="A16" s="6">
        <v>14</v>
      </c>
      <c r="B16" s="48">
        <v>83</v>
      </c>
      <c r="C16" s="49">
        <v>44</v>
      </c>
      <c r="D16" s="50">
        <v>36</v>
      </c>
      <c r="E16" s="81">
        <v>49</v>
      </c>
      <c r="AN16" s="37">
        <v>16</v>
      </c>
      <c r="AO16" s="37">
        <f t="shared" ca="1" si="7"/>
        <v>31.679589826921521</v>
      </c>
      <c r="AP16" s="37">
        <f ca="1">SMALL($AO$3:$AO$30,ROWS(AO$3:AO16))</f>
        <v>24.302895717989667</v>
      </c>
      <c r="AQ16" s="57">
        <f t="shared" ca="1" si="8"/>
        <v>2.3568620351046325</v>
      </c>
      <c r="AR16" s="57">
        <f t="shared" si="13"/>
        <v>1.5</v>
      </c>
      <c r="AS16" s="26">
        <f t="shared" ca="1" si="9"/>
        <v>58</v>
      </c>
      <c r="AT16" s="26">
        <f t="shared" ca="1" si="10"/>
        <v>0.15412438707365517</v>
      </c>
      <c r="AU16" s="26">
        <f ca="1">INDEX($AS$3:$AS$30,MATCH(SMALL($AT$3:$AT$30,ROWS(AT$3:AT16)),$AT$3:$AT$30,0))</f>
        <v>42</v>
      </c>
      <c r="AV16" s="26">
        <f ca="1">SMALL($AS$3:$AS$30,ROWS(AV$3:AV16))</f>
        <v>45</v>
      </c>
      <c r="AW16" s="34">
        <f ca="1">VLOOKUP(SMALL($BB$17:$BB$30,AX16),$BB$17:$BC$30,2,0)</f>
        <v>49</v>
      </c>
      <c r="AX16" s="34">
        <f t="shared" si="14"/>
        <v>7</v>
      </c>
      <c r="BA16" s="34">
        <v>14</v>
      </c>
      <c r="BB16" s="34">
        <f t="shared" ca="1" si="11"/>
        <v>0.6106948628501977</v>
      </c>
      <c r="BC16" s="34">
        <f t="shared" ca="1" si="12"/>
        <v>45</v>
      </c>
    </row>
    <row r="17" spans="1:63" ht="16.5" x14ac:dyDescent="0.3">
      <c r="A17" s="6">
        <v>15</v>
      </c>
      <c r="B17" s="48">
        <v>64</v>
      </c>
      <c r="C17" s="49">
        <v>44</v>
      </c>
      <c r="D17" s="50">
        <v>49</v>
      </c>
      <c r="E17" s="81">
        <v>58</v>
      </c>
      <c r="J17" s="64"/>
      <c r="K17" s="64"/>
      <c r="AN17" s="37">
        <v>18</v>
      </c>
      <c r="AO17" s="37">
        <f t="shared" ca="1" si="7"/>
        <v>29.242393425589945</v>
      </c>
      <c r="AP17" s="37">
        <f ca="1">SMALL($AO$3:$AO$30,ROWS(AO$3:AO17))</f>
        <v>24.705489436918544</v>
      </c>
      <c r="AQ17" s="57">
        <f t="shared" ca="1" si="8"/>
        <v>2.0114310101680988</v>
      </c>
      <c r="AR17" s="57">
        <f t="shared" si="13"/>
        <v>2</v>
      </c>
      <c r="AS17" s="26">
        <f t="shared" ca="1" si="9"/>
        <v>50</v>
      </c>
      <c r="AT17" s="26">
        <f t="shared" ca="1" si="10"/>
        <v>0.46962222313287216</v>
      </c>
      <c r="AU17" s="26">
        <f ca="1">INDEX($AS$3:$AS$30,MATCH(SMALL($AT$3:$AT$30,ROWS(AT$3:AT17)),$AT$3:$AT$30,0))</f>
        <v>50</v>
      </c>
      <c r="AV17" s="26">
        <f ca="1">SMALL($AS$3:$AS$30,ROWS(AV$3:AV17))</f>
        <v>46</v>
      </c>
      <c r="AW17" s="34">
        <f ca="1">VLOOKUP(SMALL($BB$17:$BB$30,AX17),$BB$17:$BC$30,2,0)</f>
        <v>72</v>
      </c>
      <c r="AX17" s="34">
        <f t="shared" si="14"/>
        <v>8</v>
      </c>
      <c r="BA17" s="34">
        <v>15</v>
      </c>
      <c r="BB17" s="34">
        <f t="shared" ca="1" si="11"/>
        <v>0.73766536175348629</v>
      </c>
      <c r="BC17" s="34">
        <f t="shared" ca="1" si="12"/>
        <v>46</v>
      </c>
    </row>
    <row r="18" spans="1:63" ht="16.5" x14ac:dyDescent="0.3">
      <c r="A18" s="6">
        <v>16</v>
      </c>
      <c r="B18" s="48">
        <v>44</v>
      </c>
      <c r="C18" s="49">
        <v>46</v>
      </c>
      <c r="D18" s="50">
        <v>44</v>
      </c>
      <c r="E18" s="81">
        <v>26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N18" s="37">
        <v>13</v>
      </c>
      <c r="AO18" s="37">
        <f t="shared" ca="1" si="7"/>
        <v>30.903627437803877</v>
      </c>
      <c r="AP18" s="37">
        <f ca="1">SMALL($AO$3:$AO$30,ROWS(AO$3:AO18))</f>
        <v>25.5115027603382</v>
      </c>
      <c r="AQ18" s="57">
        <f t="shared" ca="1" si="8"/>
        <v>1.4890933056078228</v>
      </c>
      <c r="AR18" s="57">
        <f t="shared" si="13"/>
        <v>1</v>
      </c>
      <c r="AS18" s="26">
        <f t="shared" ca="1" si="9"/>
        <v>38</v>
      </c>
      <c r="AT18" s="26">
        <f t="shared" ca="1" si="10"/>
        <v>0.72434123053137622</v>
      </c>
      <c r="AU18" s="26">
        <f ca="1">INDEX($AS$3:$AS$30,MATCH(SMALL($AT$3:$AT$30,ROWS(AT$3:AT18)),$AT$3:$AT$30,0))</f>
        <v>22</v>
      </c>
      <c r="AV18" s="26">
        <f ca="1">SMALL($AS$3:$AS$30,ROWS(AV$3:AV18))</f>
        <v>49</v>
      </c>
      <c r="AW18" s="34">
        <f ca="1">VLOOKUP(SMALL($BB$3:$BB$16,AX18),$BB$3:$BC$30,2,0)</f>
        <v>36</v>
      </c>
      <c r="AX18" s="34">
        <f t="shared" si="14"/>
        <v>8</v>
      </c>
      <c r="BA18" s="34">
        <v>16</v>
      </c>
      <c r="BB18" s="34">
        <f t="shared" ca="1" si="11"/>
        <v>0.61719907386606088</v>
      </c>
      <c r="BC18" s="34">
        <f t="shared" ca="1" si="12"/>
        <v>49</v>
      </c>
    </row>
    <row r="19" spans="1:63" ht="16.5" x14ac:dyDescent="0.3">
      <c r="A19" s="6">
        <v>17</v>
      </c>
      <c r="B19" s="48">
        <v>46</v>
      </c>
      <c r="C19" s="49">
        <v>46</v>
      </c>
      <c r="D19" s="50">
        <v>40</v>
      </c>
      <c r="E19" s="81">
        <v>44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N19" s="37">
        <v>17</v>
      </c>
      <c r="AO19" s="37">
        <f t="shared" ca="1" si="7"/>
        <v>28.08138968873812</v>
      </c>
      <c r="AP19" s="37">
        <f ca="1">SMALL($AO$3:$AO$30,ROWS(AO$3:AO19))</f>
        <v>25.684579618680132</v>
      </c>
      <c r="AQ19" s="57">
        <f t="shared" ca="1" si="8"/>
        <v>1.6975832069113121</v>
      </c>
      <c r="AR19" s="57">
        <f t="shared" si="13"/>
        <v>1</v>
      </c>
      <c r="AS19" s="26">
        <f t="shared" ca="1" si="9"/>
        <v>44</v>
      </c>
      <c r="AT19" s="26">
        <f t="shared" ca="1" si="10"/>
        <v>0.4427019722247596</v>
      </c>
      <c r="AU19" s="26">
        <f ca="1">INDEX($AS$3:$AS$30,MATCH(SMALL($AT$3:$AT$30,ROWS(AT$3:AT19)),$AT$3:$AT$30,0))</f>
        <v>36</v>
      </c>
      <c r="AV19" s="26">
        <f ca="1">SMALL($AS$3:$AS$30,ROWS(AV$3:AV19))</f>
        <v>50</v>
      </c>
      <c r="AW19" s="34">
        <f ca="1">VLOOKUP(SMALL($BB$3:$BB$16,AX19),$BB$3:$BC$30,2,0)</f>
        <v>45</v>
      </c>
      <c r="AX19" s="34">
        <f t="shared" si="14"/>
        <v>9</v>
      </c>
      <c r="BA19" s="34">
        <v>17</v>
      </c>
      <c r="BB19" s="34">
        <f t="shared" ca="1" si="11"/>
        <v>0.45510018015517095</v>
      </c>
      <c r="BC19" s="34">
        <f t="shared" ca="1" si="12"/>
        <v>50</v>
      </c>
    </row>
    <row r="20" spans="1:63" ht="16.5" x14ac:dyDescent="0.3">
      <c r="A20" s="6">
        <v>18</v>
      </c>
      <c r="B20" s="48">
        <v>23</v>
      </c>
      <c r="C20" s="49">
        <v>47</v>
      </c>
      <c r="D20" s="50">
        <v>44</v>
      </c>
      <c r="E20" s="81">
        <v>54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N20" s="37">
        <v>15</v>
      </c>
      <c r="AO20" s="37">
        <f t="shared" ca="1" si="7"/>
        <v>22.756248072008475</v>
      </c>
      <c r="AP20" s="37">
        <f ca="1">SMALL($AO$3:$AO$30,ROWS(AO$3:AO20))</f>
        <v>25.922524795554004</v>
      </c>
      <c r="AQ20" s="57">
        <f t="shared" ca="1" si="8"/>
        <v>1.5959043125170371</v>
      </c>
      <c r="AR20" s="57">
        <f t="shared" si="13"/>
        <v>1.5</v>
      </c>
      <c r="AS20" s="26">
        <f t="shared" ca="1" si="9"/>
        <v>42</v>
      </c>
      <c r="AT20" s="26">
        <f t="shared" ca="1" si="10"/>
        <v>0.30863216552664696</v>
      </c>
      <c r="AU20" s="26">
        <f ca="1">INDEX($AS$3:$AS$30,MATCH(SMALL($AT$3:$AT$30,ROWS(AT$3:AT20)),$AT$3:$AT$30,0))</f>
        <v>44</v>
      </c>
      <c r="AV20" s="26">
        <f ca="1">SMALL($AS$3:$AS$30,ROWS(AV$3:AV20))</f>
        <v>50</v>
      </c>
      <c r="AW20" s="34">
        <f ca="1">VLOOKUP(SMALL($BB$17:$BB$30,AX20),$BB$17:$BC$30,2,0)</f>
        <v>55</v>
      </c>
      <c r="AX20" s="34">
        <f t="shared" si="14"/>
        <v>9</v>
      </c>
      <c r="BA20" s="34">
        <v>18</v>
      </c>
      <c r="BB20" s="34">
        <f t="shared" ca="1" si="11"/>
        <v>0.74890134975204037</v>
      </c>
      <c r="BC20" s="34">
        <f t="shared" ca="1" si="12"/>
        <v>50</v>
      </c>
    </row>
    <row r="21" spans="1:63" ht="16.5" x14ac:dyDescent="0.3">
      <c r="A21" s="6">
        <v>19</v>
      </c>
      <c r="B21" s="48">
        <v>71</v>
      </c>
      <c r="C21" s="49">
        <v>48</v>
      </c>
      <c r="D21" s="50">
        <v>73</v>
      </c>
      <c r="E21" s="81">
        <v>51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N21" s="37">
        <v>19</v>
      </c>
      <c r="AO21" s="37">
        <f t="shared" ca="1" si="7"/>
        <v>27.992515238122227</v>
      </c>
      <c r="AP21" s="37">
        <f ca="1">SMALL($AO$3:$AO$30,ROWS(AO$3:AO21))</f>
        <v>26.003923558923834</v>
      </c>
      <c r="AQ21" s="57">
        <f t="shared" ca="1" si="8"/>
        <v>2.5346145417355626</v>
      </c>
      <c r="AR21" s="57">
        <f t="shared" si="13"/>
        <v>2</v>
      </c>
      <c r="AS21" s="26">
        <f t="shared" ca="1" si="9"/>
        <v>66</v>
      </c>
      <c r="AT21" s="26">
        <f t="shared" ca="1" si="10"/>
        <v>0.86516723196934275</v>
      </c>
      <c r="AU21" s="26">
        <f ca="1">INDEX($AS$3:$AS$30,MATCH(SMALL($AT$3:$AT$30,ROWS(AT$3:AT21)),$AT$3:$AT$30,0))</f>
        <v>37</v>
      </c>
      <c r="AV21" s="26">
        <f ca="1">SMALL($AS$3:$AS$30,ROWS(AV$3:AV21))</f>
        <v>50</v>
      </c>
      <c r="AW21" s="34">
        <f ca="1">VLOOKUP(SMALL($BB$17:$BB$30,AX21),$BB$17:$BC$30,2,0)</f>
        <v>46</v>
      </c>
      <c r="AX21" s="34">
        <f t="shared" si="14"/>
        <v>10</v>
      </c>
      <c r="BA21" s="34">
        <v>19</v>
      </c>
      <c r="BB21" s="34">
        <f t="shared" ca="1" si="11"/>
        <v>0.81888818625545823</v>
      </c>
      <c r="BC21" s="34">
        <f t="shared" ca="1" si="12"/>
        <v>50</v>
      </c>
    </row>
    <row r="22" spans="1:63" ht="16.5" x14ac:dyDescent="0.3">
      <c r="A22" s="6">
        <v>20</v>
      </c>
      <c r="B22" s="48">
        <v>49</v>
      </c>
      <c r="C22" s="49">
        <v>49</v>
      </c>
      <c r="D22" s="50">
        <v>38</v>
      </c>
      <c r="E22" s="81">
        <v>27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N22" s="37">
        <v>20</v>
      </c>
      <c r="AO22" s="37">
        <f t="shared" ca="1" si="7"/>
        <v>14.192103041283485</v>
      </c>
      <c r="AP22" s="37">
        <f ca="1">SMALL($AO$3:$AO$30,ROWS(AO$3:AO22))</f>
        <v>27.992515238122227</v>
      </c>
      <c r="AQ22" s="57">
        <f t="shared" ca="1" si="8"/>
        <v>1.2577132088093343</v>
      </c>
      <c r="AR22" s="57">
        <f t="shared" si="13"/>
        <v>1</v>
      </c>
      <c r="AS22" s="26">
        <f t="shared" ca="1" si="9"/>
        <v>36</v>
      </c>
      <c r="AT22" s="26">
        <f t="shared" ca="1" si="10"/>
        <v>4.8498979451937707E-2</v>
      </c>
      <c r="AU22" s="26">
        <f ca="1">INDEX($AS$3:$AS$30,MATCH(SMALL($AT$3:$AT$30,ROWS(AT$3:AT22)),$AT$3:$AT$30,0))</f>
        <v>50</v>
      </c>
      <c r="AV22" s="26">
        <f ca="1">SMALL($AS$3:$AS$30,ROWS(AV$3:AV22))</f>
        <v>53</v>
      </c>
      <c r="AW22" s="34">
        <f ca="1">VLOOKUP(SMALL($BB$3:$BB$16,AX22),$BB$3:$BC$30,2,0)</f>
        <v>44</v>
      </c>
      <c r="AX22" s="34">
        <f t="shared" si="14"/>
        <v>10</v>
      </c>
      <c r="BA22" s="34">
        <v>20</v>
      </c>
      <c r="BB22" s="34">
        <f t="shared" ca="1" si="11"/>
        <v>0.85541965184042146</v>
      </c>
      <c r="BC22" s="34">
        <f t="shared" ca="1" si="12"/>
        <v>53</v>
      </c>
    </row>
    <row r="23" spans="1:63" ht="16.5" x14ac:dyDescent="0.3">
      <c r="A23" s="6">
        <v>21</v>
      </c>
      <c r="B23" s="48">
        <v>27</v>
      </c>
      <c r="C23" s="49">
        <v>51</v>
      </c>
      <c r="D23" s="50">
        <v>47</v>
      </c>
      <c r="E23" s="81">
        <v>39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N23" s="37">
        <v>24</v>
      </c>
      <c r="AO23" s="37">
        <f t="shared" ca="1" si="7"/>
        <v>28.948599712934676</v>
      </c>
      <c r="AP23" s="37">
        <f ca="1">SMALL($AO$3:$AO$30,ROWS(AO$3:AO23))</f>
        <v>28.08138968873812</v>
      </c>
      <c r="AQ23" s="57">
        <f t="shared" ca="1" si="8"/>
        <v>1.8842866399751033</v>
      </c>
      <c r="AR23" s="57">
        <f t="shared" si="13"/>
        <v>1</v>
      </c>
      <c r="AS23" s="26">
        <f t="shared" ca="1" si="9"/>
        <v>53</v>
      </c>
      <c r="AT23" s="26">
        <f t="shared" ca="1" si="10"/>
        <v>0.52243098978287084</v>
      </c>
      <c r="AU23" s="26">
        <f ca="1">INDEX($AS$3:$AS$30,MATCH(SMALL($AT$3:$AT$30,ROWS(AT$3:AT23)),$AT$3:$AT$30,0))</f>
        <v>49</v>
      </c>
      <c r="AV23" s="26">
        <f ca="1">SMALL($AS$3:$AS$30,ROWS(AV$3:AV23))</f>
        <v>55</v>
      </c>
      <c r="AW23" s="34">
        <f ca="1">VLOOKUP(SMALL($BB$3:$BB$16,AX23),$BB$3:$BC$30,2,0)</f>
        <v>36</v>
      </c>
      <c r="AX23" s="34">
        <f t="shared" si="14"/>
        <v>11</v>
      </c>
      <c r="BA23" s="34">
        <v>21</v>
      </c>
      <c r="BB23" s="34">
        <f t="shared" ca="1" si="11"/>
        <v>0.7210048247102625</v>
      </c>
      <c r="BC23" s="34">
        <f t="shared" ca="1" si="12"/>
        <v>55</v>
      </c>
    </row>
    <row r="24" spans="1:63" ht="16.5" x14ac:dyDescent="0.3">
      <c r="A24" s="6">
        <v>22</v>
      </c>
      <c r="B24" s="48">
        <v>35</v>
      </c>
      <c r="C24" s="49">
        <v>54</v>
      </c>
      <c r="D24" s="50">
        <v>64</v>
      </c>
      <c r="E24" s="81">
        <v>46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N24" s="37">
        <v>22</v>
      </c>
      <c r="AO24" s="37">
        <f t="shared" ca="1" si="7"/>
        <v>21.444949165192941</v>
      </c>
      <c r="AP24" s="37">
        <f ca="1">SMALL($AO$3:$AO$30,ROWS(AO$3:AO24))</f>
        <v>28.948599712934676</v>
      </c>
      <c r="AQ24" s="57">
        <f t="shared" ca="1" si="8"/>
        <v>1.8720640127292576</v>
      </c>
      <c r="AR24" s="57">
        <f t="shared" si="13"/>
        <v>1.5</v>
      </c>
      <c r="AS24" s="26">
        <f t="shared" ca="1" si="9"/>
        <v>55</v>
      </c>
      <c r="AT24" s="26">
        <f t="shared" ca="1" si="10"/>
        <v>9.0900216823595392E-2</v>
      </c>
      <c r="AU24" s="26">
        <f ca="1">INDEX($AS$3:$AS$30,MATCH(SMALL($AT$3:$AT$30,ROWS(AT$3:AT24)),$AT$3:$AT$30,0))</f>
        <v>50</v>
      </c>
      <c r="AV24" s="26">
        <f ca="1">SMALL($AS$3:$AS$30,ROWS(AV$3:AV24))</f>
        <v>58</v>
      </c>
      <c r="AW24" s="34">
        <f ca="1">VLOOKUP(SMALL($BB$17:$BB$30,AX24),$BB$17:$BC$30,2,0)</f>
        <v>50</v>
      </c>
      <c r="AX24" s="34">
        <f t="shared" si="14"/>
        <v>11</v>
      </c>
      <c r="BA24" s="34">
        <v>22</v>
      </c>
      <c r="BB24" s="34">
        <f t="shared" ca="1" si="11"/>
        <v>0.22376197481636662</v>
      </c>
      <c r="BC24" s="34">
        <f t="shared" ca="1" si="12"/>
        <v>58</v>
      </c>
    </row>
    <row r="25" spans="1:63" ht="16.5" x14ac:dyDescent="0.3">
      <c r="A25" s="6">
        <v>23</v>
      </c>
      <c r="B25" s="48">
        <v>36</v>
      </c>
      <c r="C25" s="49">
        <v>58</v>
      </c>
      <c r="D25" s="50">
        <v>71</v>
      </c>
      <c r="E25" s="81">
        <v>71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N25" s="37">
        <v>23</v>
      </c>
      <c r="AO25" s="37">
        <f t="shared" ca="1" si="7"/>
        <v>18.232503835438106</v>
      </c>
      <c r="AP25" s="37">
        <f ca="1">SMALL($AO$3:$AO$30,ROWS(AO$3:AO25))</f>
        <v>29.242393425589945</v>
      </c>
      <c r="AQ25" s="57">
        <f t="shared" ca="1" si="8"/>
        <v>2.4297539860517596</v>
      </c>
      <c r="AR25" s="57">
        <f t="shared" si="13"/>
        <v>2</v>
      </c>
      <c r="AS25" s="26">
        <f t="shared" ca="1" si="9"/>
        <v>72</v>
      </c>
      <c r="AT25" s="26">
        <f t="shared" ca="1" si="10"/>
        <v>6.5753228753480664E-2</v>
      </c>
      <c r="AU25" s="26">
        <f ca="1">INDEX($AS$3:$AS$30,MATCH(SMALL($AT$3:$AT$30,ROWS(AT$3:AT25)),$AT$3:$AT$30,0))</f>
        <v>53</v>
      </c>
      <c r="AV25" s="26">
        <f ca="1">SMALL($AS$3:$AS$30,ROWS(AV$3:AV25))</f>
        <v>62</v>
      </c>
      <c r="AW25" s="34">
        <f ca="1">VLOOKUP(SMALL($BB$17:$BB$30,AX25),$BB$17:$BC$30,2,0)</f>
        <v>50</v>
      </c>
      <c r="AX25" s="34">
        <f t="shared" si="14"/>
        <v>12</v>
      </c>
      <c r="BA25" s="34">
        <v>23</v>
      </c>
      <c r="BB25" s="34">
        <f t="shared" ca="1" si="11"/>
        <v>0.92217086186213959</v>
      </c>
      <c r="BC25" s="34">
        <f t="shared" ca="1" si="12"/>
        <v>62</v>
      </c>
    </row>
    <row r="26" spans="1:63" ht="16.5" x14ac:dyDescent="0.3">
      <c r="A26" s="6">
        <v>24</v>
      </c>
      <c r="B26" s="48">
        <v>48</v>
      </c>
      <c r="C26" s="49">
        <v>61</v>
      </c>
      <c r="D26" s="50">
        <v>46</v>
      </c>
      <c r="E26" s="81">
        <v>23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N26" s="37">
        <v>25</v>
      </c>
      <c r="AO26" s="37">
        <f t="shared" ca="1" si="7"/>
        <v>24.705489436918544</v>
      </c>
      <c r="AP26" s="37">
        <f ca="1">SMALL($AO$3:$AO$30,ROWS(AO$3:AO26))</f>
        <v>30.903627437803877</v>
      </c>
      <c r="AQ26" s="57">
        <f t="shared" ca="1" si="8"/>
        <v>1.589805379105492</v>
      </c>
      <c r="AR26" s="57">
        <f t="shared" si="13"/>
        <v>1</v>
      </c>
      <c r="AS26" s="26">
        <f t="shared" ca="1" si="9"/>
        <v>50</v>
      </c>
      <c r="AT26" s="26">
        <f t="shared" ca="1" si="10"/>
        <v>0.34793513450964975</v>
      </c>
      <c r="AU26" s="26">
        <f ca="1">INDEX($AS$3:$AS$30,MATCH(SMALL($AT$3:$AT$30,ROWS(AT$3:AT26)),$AT$3:$AT$30,0))</f>
        <v>62</v>
      </c>
      <c r="AV26" s="26">
        <f ca="1">SMALL($AS$3:$AS$30,ROWS(AV$3:AV26))</f>
        <v>66</v>
      </c>
      <c r="AW26" s="34">
        <f ca="1">VLOOKUP(SMALL($BB$3:$BB$16,AX26),$BB$3:$BC$30,2,0)</f>
        <v>44</v>
      </c>
      <c r="AX26" s="34">
        <f t="shared" si="14"/>
        <v>12</v>
      </c>
      <c r="BA26" s="34">
        <v>24</v>
      </c>
      <c r="BB26" s="34">
        <f t="shared" ca="1" si="11"/>
        <v>4.8973365888756337E-2</v>
      </c>
      <c r="BC26" s="34">
        <f t="shared" ca="1" si="12"/>
        <v>66</v>
      </c>
    </row>
    <row r="27" spans="1:63" ht="16.5" x14ac:dyDescent="0.3">
      <c r="A27" s="6">
        <v>25</v>
      </c>
      <c r="B27" s="48">
        <v>38</v>
      </c>
      <c r="C27" s="49">
        <v>64</v>
      </c>
      <c r="D27" s="50">
        <v>54</v>
      </c>
      <c r="E27" s="81">
        <v>38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37">
        <v>21</v>
      </c>
      <c r="AO27" s="37">
        <f t="shared" ca="1" si="7"/>
        <v>19.32054574192825</v>
      </c>
      <c r="AP27" s="37">
        <f ca="1">SMALL($AO$3:$AO$30,ROWS(AO$3:AO27))</f>
        <v>31.679589826921521</v>
      </c>
      <c r="AQ27" s="57">
        <f t="shared" ca="1" si="8"/>
        <v>1.4153276883779484</v>
      </c>
      <c r="AR27" s="57">
        <f t="shared" si="13"/>
        <v>1</v>
      </c>
      <c r="AS27" s="26">
        <f t="shared" ca="1" si="9"/>
        <v>45</v>
      </c>
      <c r="AT27" s="26">
        <f t="shared" ca="1" si="10"/>
        <v>0.29092050368499978</v>
      </c>
      <c r="AU27" s="26">
        <f ca="1">INDEX($AS$3:$AS$30,MATCH(SMALL($AT$3:$AT$30,ROWS(AT$3:AT27)),$AT$3:$AT$30,0))</f>
        <v>46</v>
      </c>
      <c r="AV27" s="26">
        <f ca="1">SMALL($AS$3:$AS$30,ROWS(AV$3:AV27))</f>
        <v>66</v>
      </c>
      <c r="AW27" s="34">
        <f ca="1">VLOOKUP(SMALL($BB$3:$BB$16,AX27),$BB$3:$BC$30,2,0)</f>
        <v>37</v>
      </c>
      <c r="AX27" s="34">
        <f t="shared" si="14"/>
        <v>13</v>
      </c>
      <c r="BA27" s="34">
        <v>25</v>
      </c>
      <c r="BB27" s="34">
        <f t="shared" ca="1" si="11"/>
        <v>7.7982251999963448E-2</v>
      </c>
      <c r="BC27" s="34">
        <f t="shared" ca="1" si="12"/>
        <v>66</v>
      </c>
    </row>
    <row r="28" spans="1:63" ht="16.5" x14ac:dyDescent="0.3">
      <c r="A28" s="6">
        <v>26</v>
      </c>
      <c r="B28" s="48">
        <v>61</v>
      </c>
      <c r="C28" s="49">
        <v>71</v>
      </c>
      <c r="D28" s="50">
        <v>48</v>
      </c>
      <c r="E28" s="81">
        <v>47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37">
        <v>27</v>
      </c>
      <c r="AO28" s="37">
        <f t="shared" ca="1" si="7"/>
        <v>20.538570999428284</v>
      </c>
      <c r="AP28" s="37">
        <f ca="1">SMALL($AO$3:$AO$30,ROWS(AO$3:AO28))</f>
        <v>33.70194053433147</v>
      </c>
      <c r="AQ28" s="57">
        <f t="shared" ca="1" si="8"/>
        <v>1.934969934639414</v>
      </c>
      <c r="AR28" s="57">
        <f t="shared" si="13"/>
        <v>1.5</v>
      </c>
      <c r="AS28" s="26">
        <f t="shared" ca="1" si="9"/>
        <v>66</v>
      </c>
      <c r="AT28" s="26">
        <f t="shared" ca="1" si="10"/>
        <v>0.83101304421797917</v>
      </c>
      <c r="AU28" s="26">
        <f ca="1">INDEX($AS$3:$AS$30,MATCH(SMALL($AT$3:$AT$30,ROWS(AT$3:AT28)),$AT$3:$AT$30,0))</f>
        <v>38</v>
      </c>
      <c r="AV28" s="26">
        <f ca="1">SMALL($AS$3:$AS$30,ROWS(AV$3:AV28))</f>
        <v>72</v>
      </c>
      <c r="AW28" s="34">
        <f ca="1">VLOOKUP(SMALL($BB$17:$BB$30,AX28),$BB$17:$BC$30,2,0)</f>
        <v>53</v>
      </c>
      <c r="AX28" s="34">
        <f t="shared" si="14"/>
        <v>13</v>
      </c>
      <c r="BA28" s="34">
        <v>26</v>
      </c>
      <c r="BB28" s="34">
        <f t="shared" ca="1" si="11"/>
        <v>0.72005085133512514</v>
      </c>
      <c r="BC28" s="34">
        <f t="shared" ca="1" si="12"/>
        <v>72</v>
      </c>
    </row>
    <row r="29" spans="1:63" ht="16.5" x14ac:dyDescent="0.3">
      <c r="A29" s="6">
        <v>27</v>
      </c>
      <c r="B29" s="48">
        <v>73</v>
      </c>
      <c r="C29" s="49">
        <v>73</v>
      </c>
      <c r="D29" s="50">
        <v>83</v>
      </c>
      <c r="E29" s="81">
        <v>64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37">
        <v>26</v>
      </c>
      <c r="AO29" s="37">
        <f t="shared" ca="1" si="7"/>
        <v>19.450107162990413</v>
      </c>
      <c r="AP29" s="37">
        <f ca="1">SMALL($AO$3:$AO$30,ROWS(AO$3:AO29))</f>
        <v>36.123551666723138</v>
      </c>
      <c r="AQ29" s="57">
        <f t="shared" ca="1" si="8"/>
        <v>2.5828121525674637</v>
      </c>
      <c r="AR29" s="57">
        <f t="shared" si="13"/>
        <v>2</v>
      </c>
      <c r="AS29" s="26">
        <f t="shared" ca="1" si="9"/>
        <v>94</v>
      </c>
      <c r="AT29" s="26">
        <f t="shared" ca="1" si="10"/>
        <v>5.7798957039746024E-2</v>
      </c>
      <c r="AU29" s="26">
        <f ca="1">INDEX($AS$3:$AS$30,MATCH(SMALL($AT$3:$AT$30,ROWS(AT$3:AT29)),$AT$3:$AT$30,0))</f>
        <v>66</v>
      </c>
      <c r="AV29" s="26">
        <f ca="1">SMALL($AS$3:$AS$30,ROWS(AV$3:AV29))</f>
        <v>73</v>
      </c>
      <c r="AW29" s="34">
        <f ca="1">VLOOKUP(SMALL($BB$17:$BB$30,AX29),$BB$17:$BC$30,2,0)</f>
        <v>62</v>
      </c>
      <c r="AX29" s="34">
        <f t="shared" si="14"/>
        <v>14</v>
      </c>
      <c r="BA29" s="34">
        <v>27</v>
      </c>
      <c r="BB29" s="34">
        <f t="shared" ca="1" si="11"/>
        <v>6.7766568257510484E-2</v>
      </c>
      <c r="BC29" s="34">
        <f t="shared" ca="1" si="12"/>
        <v>73</v>
      </c>
    </row>
    <row r="30" spans="1:63" ht="16.5" x14ac:dyDescent="0.3">
      <c r="A30" s="6">
        <v>28</v>
      </c>
      <c r="B30" s="48">
        <v>54</v>
      </c>
      <c r="C30" s="49">
        <v>83</v>
      </c>
      <c r="D30" s="50">
        <v>46</v>
      </c>
      <c r="E30" s="81">
        <v>33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37">
        <v>33</v>
      </c>
      <c r="AO30" s="37">
        <f t="shared" ca="1" si="7"/>
        <v>18.999847920109822</v>
      </c>
      <c r="AP30" s="37">
        <f ca="1">SMALL($AO$3:$AO$30,ROWS(AO$3:AO30))</f>
        <v>41.747050487285705</v>
      </c>
      <c r="AQ30" s="57">
        <f t="shared" ca="1" si="8"/>
        <v>1.7401476005542615</v>
      </c>
      <c r="AR30" s="57">
        <f t="shared" si="13"/>
        <v>1</v>
      </c>
      <c r="AS30" s="26">
        <f t="shared" ca="1" si="9"/>
        <v>73</v>
      </c>
      <c r="AT30" s="26">
        <f t="shared" ca="1" si="10"/>
        <v>0.25287606874321755</v>
      </c>
      <c r="AU30" s="26">
        <f ca="1">INDEX($AS$3:$AS$30,MATCH(SMALL($AT$3:$AT$30,ROWS(AT$3:AT30)),$AT$3:$AT$30,0))</f>
        <v>66</v>
      </c>
      <c r="AV30" s="26">
        <f ca="1">SMALL($AS$3:$AS$30,ROWS(AV$3:AV30))</f>
        <v>94</v>
      </c>
      <c r="AW30" s="34">
        <f ca="1">VLOOKUP(SMALL($BB$3:$BB$16,AX30),$BB$3:$BC$30,2,0)</f>
        <v>38</v>
      </c>
      <c r="AX30" s="34">
        <f t="shared" si="14"/>
        <v>14</v>
      </c>
      <c r="BA30" s="34">
        <v>28</v>
      </c>
      <c r="BB30" s="34">
        <f t="shared" ca="1" si="11"/>
        <v>0.31602839362934854</v>
      </c>
      <c r="BC30" s="34">
        <f t="shared" ca="1" si="12"/>
        <v>94</v>
      </c>
    </row>
    <row r="31" spans="1:63" ht="16.5" x14ac:dyDescent="0.3">
      <c r="A31" s="6"/>
      <c r="B31" s="48"/>
      <c r="C31" s="49"/>
      <c r="D31" s="50"/>
      <c r="E31" s="8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6"/>
      <c r="B32" s="48"/>
      <c r="C32" s="49"/>
      <c r="D32" s="50"/>
      <c r="E32" s="81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/>
      <c r="AO32"/>
      <c r="AP32"/>
      <c r="AQ32"/>
      <c r="AR32"/>
      <c r="AS32" s="26">
        <f ca="1">SUM(AS3:AS30)</f>
        <v>1347</v>
      </c>
      <c r="AT32"/>
      <c r="AU32" s="26">
        <f ca="1">SUM(AU3:AU30)</f>
        <v>1347</v>
      </c>
      <c r="AV32" s="26">
        <f ca="1">SUM(AV3:AV30)</f>
        <v>1347</v>
      </c>
      <c r="AW32" s="26">
        <f ca="1">SUM(AW3:AW30)</f>
        <v>1347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"/>
      <c r="B33" s="48"/>
      <c r="C33" s="49"/>
      <c r="D33" s="50"/>
      <c r="E33" s="81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"/>
      <c r="B34" s="48"/>
      <c r="C34" s="49"/>
      <c r="D34" s="50"/>
      <c r="E34" s="81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48"/>
      <c r="C35" s="49"/>
      <c r="D35" s="50"/>
      <c r="E35" s="8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48"/>
      <c r="C36" s="49"/>
      <c r="D36" s="50"/>
      <c r="E36" s="81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48"/>
      <c r="C37" s="49"/>
      <c r="D37" s="50"/>
      <c r="E37" s="81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48"/>
      <c r="C38" s="49"/>
      <c r="D38" s="50"/>
      <c r="E38" s="81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48"/>
      <c r="C39" s="49"/>
      <c r="D39" s="50"/>
      <c r="E39" s="81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48"/>
      <c r="C40" s="49"/>
      <c r="D40" s="50"/>
      <c r="E40" s="81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48"/>
      <c r="C41" s="49"/>
      <c r="D41" s="50"/>
      <c r="E41" s="81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48"/>
      <c r="C42" s="49"/>
      <c r="D42" s="50"/>
      <c r="E42" s="81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48"/>
      <c r="C43" s="49"/>
      <c r="D43" s="50"/>
      <c r="E43" s="81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48"/>
      <c r="C44" s="49"/>
      <c r="D44" s="50"/>
      <c r="E44" s="81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48"/>
      <c r="C45" s="49"/>
      <c r="D45" s="50"/>
      <c r="E45" s="81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48"/>
      <c r="C46" s="49"/>
      <c r="D46" s="50"/>
      <c r="E46" s="8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48"/>
      <c r="C47" s="49"/>
      <c r="D47" s="50"/>
      <c r="E47" s="81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48"/>
      <c r="C48" s="49"/>
      <c r="D48" s="50"/>
      <c r="E48" s="8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48"/>
      <c r="C49" s="49"/>
      <c r="D49" s="50"/>
      <c r="E49" s="81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48"/>
      <c r="C50" s="49"/>
      <c r="D50" s="50"/>
      <c r="E50" s="8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48"/>
      <c r="C51" s="49"/>
      <c r="D51" s="50"/>
      <c r="E51" s="81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48"/>
      <c r="C52" s="49"/>
      <c r="D52" s="50"/>
      <c r="E52" s="81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48"/>
      <c r="C53" s="49"/>
      <c r="D53" s="50"/>
      <c r="E53" s="81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48"/>
      <c r="C54" s="49"/>
      <c r="D54" s="50"/>
      <c r="E54" s="8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48"/>
      <c r="C55" s="49"/>
      <c r="D55" s="50"/>
      <c r="E55" s="81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48"/>
      <c r="C56" s="49"/>
      <c r="D56" s="50"/>
      <c r="E56" s="81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48"/>
      <c r="C57" s="49"/>
      <c r="D57" s="50"/>
      <c r="E57" s="81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48"/>
      <c r="C58" s="49"/>
      <c r="D58" s="50"/>
      <c r="E58" s="81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48"/>
      <c r="C59" s="49"/>
      <c r="D59" s="50"/>
      <c r="E59" s="81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48"/>
      <c r="C60" s="49"/>
      <c r="D60" s="50"/>
      <c r="E60" s="81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48"/>
      <c r="C61" s="49"/>
      <c r="D61" s="50"/>
      <c r="E61" s="8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48"/>
      <c r="C62" s="49"/>
      <c r="D62" s="50"/>
      <c r="E62" s="81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6"/>
      <c r="B63" s="48"/>
      <c r="C63" s="49"/>
      <c r="D63" s="50"/>
      <c r="E63" s="81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6"/>
      <c r="B64" s="48"/>
      <c r="C64" s="49"/>
      <c r="D64" s="50"/>
      <c r="E64" s="81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6"/>
      <c r="B65" s="48"/>
      <c r="C65" s="49"/>
      <c r="D65" s="50"/>
      <c r="E65" s="81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6"/>
      <c r="B66" s="48"/>
      <c r="C66" s="49"/>
      <c r="D66" s="50"/>
      <c r="E66" s="81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6"/>
      <c r="B67" s="48"/>
      <c r="C67" s="49"/>
      <c r="D67" s="50"/>
      <c r="E67" s="81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6"/>
      <c r="B68" s="48"/>
      <c r="C68" s="49"/>
      <c r="D68" s="50"/>
      <c r="E68" s="81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6"/>
      <c r="B69" s="48"/>
      <c r="C69" s="49"/>
      <c r="D69" s="50"/>
      <c r="E69" s="81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6"/>
      <c r="B70" s="48"/>
      <c r="C70" s="49"/>
      <c r="D70" s="50"/>
      <c r="E70" s="81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6"/>
      <c r="B71" s="48"/>
      <c r="C71" s="49"/>
      <c r="D71" s="50"/>
      <c r="E71" s="8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6"/>
      <c r="B72" s="48"/>
      <c r="C72" s="49"/>
      <c r="D72" s="50"/>
      <c r="E72" s="81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6"/>
      <c r="B73" s="48"/>
      <c r="C73" s="49"/>
      <c r="D73" s="50"/>
      <c r="E73" s="81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6"/>
      <c r="B74" s="48"/>
      <c r="C74" s="49"/>
      <c r="D74" s="50"/>
      <c r="E74" s="81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6"/>
      <c r="B75" s="48"/>
      <c r="C75" s="49"/>
      <c r="D75" s="50"/>
      <c r="E75" s="81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6"/>
      <c r="B76" s="48"/>
      <c r="C76" s="49"/>
      <c r="D76" s="50"/>
      <c r="E76" s="81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6"/>
      <c r="B77" s="48"/>
      <c r="C77" s="49"/>
      <c r="D77" s="50"/>
      <c r="E77" s="81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6"/>
      <c r="B78" s="48"/>
      <c r="C78" s="49"/>
      <c r="D78" s="50"/>
      <c r="E78" s="81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6"/>
      <c r="B79" s="48"/>
      <c r="C79" s="49"/>
      <c r="D79" s="50"/>
      <c r="E79" s="81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6"/>
      <c r="B80" s="48"/>
      <c r="C80" s="49"/>
      <c r="D80" s="50"/>
      <c r="E80" s="81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6"/>
      <c r="B81" s="48"/>
      <c r="C81" s="49"/>
      <c r="D81" s="50"/>
      <c r="E81" s="81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6"/>
      <c r="B82" s="48"/>
      <c r="C82" s="49"/>
      <c r="D82" s="50"/>
      <c r="E82" s="81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6"/>
      <c r="B83" s="48"/>
      <c r="C83" s="49"/>
      <c r="D83" s="50"/>
      <c r="E83" s="81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6"/>
      <c r="B84" s="48"/>
      <c r="C84" s="49"/>
      <c r="D84" s="50"/>
      <c r="E84" s="81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6"/>
      <c r="B85" s="48"/>
      <c r="C85" s="49"/>
      <c r="D85" s="50"/>
      <c r="E85" s="81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6"/>
      <c r="B86" s="48"/>
      <c r="C86" s="49"/>
      <c r="D86" s="50"/>
      <c r="E86" s="81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/>
      <c r="AQ87"/>
      <c r="AR87"/>
      <c r="AS87"/>
      <c r="AT87"/>
      <c r="AU87"/>
      <c r="AV87" s="25"/>
      <c r="AX87"/>
    </row>
    <row r="88" spans="1:63" ht="17.25" thickBot="1" x14ac:dyDescent="0.35">
      <c r="A88"/>
      <c r="B88" s="48">
        <f>SUM(B3:B86)</f>
        <v>1278</v>
      </c>
      <c r="C88" s="48">
        <f>SUM(C3:C86)</f>
        <v>1278</v>
      </c>
      <c r="D88" s="48">
        <f>SUM(D3:D86)</f>
        <v>1278</v>
      </c>
      <c r="E88" s="48">
        <f>SUM(E3:E86)</f>
        <v>1278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/>
      <c r="AQ88"/>
      <c r="AR88"/>
      <c r="AS88" s="26">
        <f ca="1">SUM(AS3:AS86)</f>
        <v>2694</v>
      </c>
      <c r="AT88" s="26">
        <f ca="1">SUM(AT3:AT86)</f>
        <v>10.099302840492063</v>
      </c>
      <c r="AU88" s="26">
        <f ca="1">SUM(AU3:AU86)</f>
        <v>2694</v>
      </c>
      <c r="AV88" s="26">
        <f ca="1">SUM(AV3:AV86)</f>
        <v>2694</v>
      </c>
      <c r="AW88" s="26">
        <f ca="1">SUM(AW3:AW86)</f>
        <v>2694</v>
      </c>
      <c r="AX88"/>
    </row>
    <row r="89" spans="1:63" ht="17.25" thickBot="1" x14ac:dyDescent="0.35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/>
      <c r="AQ89"/>
      <c r="AR89"/>
      <c r="AS89" s="41" t="s">
        <v>50</v>
      </c>
      <c r="AT89" s="26" t="s">
        <v>51</v>
      </c>
      <c r="AU89" s="39" t="s">
        <v>52</v>
      </c>
      <c r="AV89" s="40" t="s">
        <v>18</v>
      </c>
      <c r="AW89" s="34" t="s">
        <v>58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57"/>
      <c r="AR93" s="57"/>
      <c r="AS93"/>
      <c r="AT93"/>
      <c r="AU93"/>
      <c r="AX93"/>
    </row>
    <row r="94" spans="1:63" ht="16.5" x14ac:dyDescent="0.3">
      <c r="AP94"/>
      <c r="AQ94" s="57"/>
      <c r="AR94" s="57"/>
      <c r="AS94"/>
      <c r="AT94"/>
      <c r="AU94"/>
      <c r="AX94"/>
    </row>
    <row r="95" spans="1:63" ht="16.5" x14ac:dyDescent="0.3">
      <c r="AP95"/>
      <c r="AQ95" s="57"/>
      <c r="AR95" s="57"/>
      <c r="AS95"/>
      <c r="AT95"/>
      <c r="AU95"/>
      <c r="AX95"/>
    </row>
    <row r="96" spans="1:63" ht="16.5" x14ac:dyDescent="0.3">
      <c r="AP96"/>
      <c r="AQ96" s="57"/>
      <c r="AR96" s="57"/>
      <c r="AS96"/>
      <c r="AT96"/>
      <c r="AU96"/>
      <c r="AX96"/>
    </row>
    <row r="97" spans="1:50" ht="16.5" x14ac:dyDescent="0.3">
      <c r="AP97"/>
      <c r="AQ97" s="57"/>
      <c r="AR97" s="57"/>
      <c r="AS97"/>
      <c r="AT97"/>
      <c r="AU97"/>
      <c r="AX97"/>
    </row>
    <row r="98" spans="1:50" ht="16.5" x14ac:dyDescent="0.3">
      <c r="A98" s="25">
        <f t="shared" ref="A98:A125" si="15">A3</f>
        <v>1</v>
      </c>
      <c r="B98" s="25">
        <f>SUM(B$3:B3)</f>
        <v>47</v>
      </c>
      <c r="C98" s="25">
        <f>SUM(C$3:C3)</f>
        <v>23</v>
      </c>
      <c r="D98" s="25">
        <f>SUM(D$3:D3)</f>
        <v>23</v>
      </c>
      <c r="E98" s="25">
        <f>SUM(E$3:E3)</f>
        <v>43</v>
      </c>
      <c r="AP98"/>
      <c r="AQ98" s="57"/>
      <c r="AR98" s="57"/>
      <c r="AS98"/>
      <c r="AT98"/>
      <c r="AU98"/>
      <c r="AX98"/>
    </row>
    <row r="99" spans="1:50" ht="16.5" x14ac:dyDescent="0.3">
      <c r="A99" s="25">
        <f t="shared" si="15"/>
        <v>2</v>
      </c>
      <c r="B99" s="25">
        <f>SUM(B$3:B4)</f>
        <v>98</v>
      </c>
      <c r="C99" s="25">
        <f>SUM(C$3:C4)</f>
        <v>46</v>
      </c>
      <c r="D99" s="25">
        <f>SUM(D$3:D4)</f>
        <v>66</v>
      </c>
      <c r="E99" s="25">
        <f>SUM(E$3:E4)</f>
        <v>91</v>
      </c>
      <c r="AP99"/>
      <c r="AQ99"/>
      <c r="AR99"/>
      <c r="AS99"/>
      <c r="AT99"/>
      <c r="AU99"/>
    </row>
    <row r="100" spans="1:50" ht="16.5" x14ac:dyDescent="0.3">
      <c r="A100" s="25">
        <f t="shared" si="15"/>
        <v>3</v>
      </c>
      <c r="B100" s="25">
        <f>SUM(B$3:B5)</f>
        <v>141</v>
      </c>
      <c r="C100" s="25">
        <f>SUM(C$3:C5)</f>
        <v>72</v>
      </c>
      <c r="D100" s="25">
        <f>SUM(D$3:D5)</f>
        <v>117</v>
      </c>
      <c r="E100" s="25">
        <f>SUM(E$3:E5)</f>
        <v>152</v>
      </c>
      <c r="AP100"/>
      <c r="AQ100"/>
      <c r="AR100"/>
      <c r="AS100"/>
      <c r="AT100"/>
      <c r="AU100"/>
    </row>
    <row r="101" spans="1:50" ht="16.5" x14ac:dyDescent="0.3">
      <c r="A101" s="25">
        <f t="shared" si="15"/>
        <v>4</v>
      </c>
      <c r="B101" s="25">
        <f>SUM(B$3:B6)</f>
        <v>173</v>
      </c>
      <c r="C101" s="25">
        <f>SUM(C$3:C6)</f>
        <v>99</v>
      </c>
      <c r="D101" s="25">
        <f>SUM(D$3:D6)</f>
        <v>140</v>
      </c>
      <c r="E101" s="25">
        <f>SUM(E$3:E6)</f>
        <v>175</v>
      </c>
      <c r="AP101"/>
      <c r="AQ101"/>
      <c r="AR101"/>
      <c r="AS101"/>
      <c r="AT101"/>
      <c r="AU101"/>
    </row>
    <row r="102" spans="1:50" ht="16.5" x14ac:dyDescent="0.3">
      <c r="A102" s="25">
        <f t="shared" si="15"/>
        <v>5</v>
      </c>
      <c r="B102" s="25">
        <f>SUM(B$3:B7)</f>
        <v>231</v>
      </c>
      <c r="C102" s="25">
        <f>SUM(C$3:C7)</f>
        <v>131</v>
      </c>
      <c r="D102" s="25">
        <f>SUM(D$3:D7)</f>
        <v>166</v>
      </c>
      <c r="E102" s="25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25">
        <f t="shared" si="15"/>
        <v>6</v>
      </c>
      <c r="B103" s="25">
        <f>SUM(B$3:B8)</f>
        <v>264</v>
      </c>
      <c r="C103" s="25">
        <f>SUM(C$3:C8)</f>
        <v>164</v>
      </c>
      <c r="D103" s="25">
        <f>SUM(D$3:D8)</f>
        <v>198</v>
      </c>
      <c r="E103" s="25">
        <f>SUM(E$3:E8)</f>
        <v>288</v>
      </c>
      <c r="AP103"/>
      <c r="AQ103"/>
      <c r="AR103"/>
      <c r="AS103"/>
      <c r="AT103"/>
      <c r="AU103"/>
    </row>
    <row r="104" spans="1:50" ht="16.5" x14ac:dyDescent="0.3">
      <c r="A104" s="25">
        <f t="shared" si="15"/>
        <v>7</v>
      </c>
      <c r="B104" s="25">
        <f>SUM(B$3:B9)</f>
        <v>287</v>
      </c>
      <c r="C104" s="25">
        <f>SUM(C$3:C9)</f>
        <v>199</v>
      </c>
      <c r="D104" s="25">
        <f>SUM(D$3:D9)</f>
        <v>259</v>
      </c>
      <c r="E104" s="25">
        <f>SUM(E$3:E9)</f>
        <v>371</v>
      </c>
      <c r="AP104"/>
      <c r="AQ104"/>
      <c r="AR104"/>
      <c r="AS104"/>
      <c r="AT104"/>
      <c r="AU104"/>
    </row>
    <row r="105" spans="1:50" ht="16.5" x14ac:dyDescent="0.3">
      <c r="A105" s="25">
        <f t="shared" si="15"/>
        <v>8</v>
      </c>
      <c r="B105" s="25">
        <f>SUM(B$3:B10)</f>
        <v>331</v>
      </c>
      <c r="C105" s="25">
        <f>SUM(C$3:C10)</f>
        <v>235</v>
      </c>
      <c r="D105" s="25">
        <f>SUM(D$3:D10)</f>
        <v>292</v>
      </c>
      <c r="E105" s="25">
        <f>SUM(E$3:E10)</f>
        <v>406</v>
      </c>
      <c r="AP105"/>
      <c r="AQ105"/>
      <c r="AR105"/>
      <c r="AS105"/>
      <c r="AT105"/>
      <c r="AU105"/>
    </row>
    <row r="106" spans="1:50" ht="16.5" x14ac:dyDescent="0.3">
      <c r="A106" s="25">
        <f t="shared" si="15"/>
        <v>9</v>
      </c>
      <c r="B106" s="25">
        <f>SUM(B$3:B11)</f>
        <v>371</v>
      </c>
      <c r="C106" s="25">
        <f>SUM(C$3:C11)</f>
        <v>273</v>
      </c>
      <c r="D106" s="25">
        <f>SUM(D$3:D11)</f>
        <v>319</v>
      </c>
      <c r="E106" s="25">
        <f>SUM(E$3:E11)</f>
        <v>442</v>
      </c>
      <c r="AP106"/>
      <c r="AQ106"/>
      <c r="AR106"/>
      <c r="AS106"/>
      <c r="AT106"/>
      <c r="AU106"/>
    </row>
    <row r="107" spans="1:50" ht="16.5" x14ac:dyDescent="0.3">
      <c r="A107" s="25">
        <f t="shared" si="15"/>
        <v>10</v>
      </c>
      <c r="B107" s="25">
        <f>SUM(B$3:B12)</f>
        <v>410</v>
      </c>
      <c r="C107" s="25">
        <f>SUM(C$3:C12)</f>
        <v>312</v>
      </c>
      <c r="D107" s="25">
        <f>SUM(D$3:D12)</f>
        <v>363</v>
      </c>
      <c r="E107" s="25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25">
        <f t="shared" si="15"/>
        <v>11</v>
      </c>
      <c r="B108" s="25">
        <f>SUM(B$3:B13)</f>
        <v>456</v>
      </c>
      <c r="C108" s="25">
        <f>SUM(C$3:C13)</f>
        <v>352</v>
      </c>
      <c r="D108" s="25">
        <f>SUM(D$3:D13)</f>
        <v>421</v>
      </c>
      <c r="E108" s="25">
        <f>SUM(E$3:E13)</f>
        <v>532</v>
      </c>
      <c r="AP108"/>
      <c r="AQ108"/>
      <c r="AR108"/>
      <c r="AS108"/>
      <c r="AT108"/>
      <c r="AU108"/>
    </row>
    <row r="109" spans="1:50" ht="16.5" x14ac:dyDescent="0.3">
      <c r="A109" s="25">
        <f t="shared" si="15"/>
        <v>12</v>
      </c>
      <c r="B109" s="25">
        <f>SUM(B$3:B14)</f>
        <v>482</v>
      </c>
      <c r="C109" s="25">
        <f>SUM(C$3:C14)</f>
        <v>395</v>
      </c>
      <c r="D109" s="25">
        <f>SUM(D$3:D14)</f>
        <v>460</v>
      </c>
      <c r="E109" s="25">
        <f>SUM(E$3:E14)</f>
        <v>576</v>
      </c>
      <c r="AP109"/>
      <c r="AQ109"/>
      <c r="AR109"/>
      <c r="AS109"/>
      <c r="AT109"/>
      <c r="AU109"/>
    </row>
    <row r="110" spans="1:50" ht="16.5" x14ac:dyDescent="0.3">
      <c r="A110" s="25">
        <f t="shared" si="15"/>
        <v>13</v>
      </c>
      <c r="B110" s="25">
        <f>SUM(B$3:B15)</f>
        <v>526</v>
      </c>
      <c r="C110" s="25">
        <f>SUM(C$3:C15)</f>
        <v>439</v>
      </c>
      <c r="D110" s="25">
        <f>SUM(D$3:D15)</f>
        <v>495</v>
      </c>
      <c r="E110" s="25">
        <f>SUM(E$3:E15)</f>
        <v>608</v>
      </c>
      <c r="AP110"/>
      <c r="AQ110"/>
      <c r="AR110"/>
      <c r="AS110"/>
      <c r="AT110"/>
      <c r="AU110"/>
    </row>
    <row r="111" spans="1:50" ht="16.5" x14ac:dyDescent="0.3">
      <c r="A111" s="25">
        <f t="shared" si="15"/>
        <v>14</v>
      </c>
      <c r="B111" s="25">
        <f>SUM(B$3:B16)</f>
        <v>609</v>
      </c>
      <c r="C111" s="25">
        <f>SUM(C$3:C16)</f>
        <v>483</v>
      </c>
      <c r="D111" s="25">
        <f>SUM(D$3:D16)</f>
        <v>531</v>
      </c>
      <c r="E111" s="25">
        <f>SUM(E$3:E16)</f>
        <v>657</v>
      </c>
      <c r="AP111"/>
      <c r="AQ111"/>
      <c r="AR111"/>
      <c r="AS111"/>
      <c r="AT111"/>
      <c r="AU111"/>
    </row>
    <row r="112" spans="1:50" ht="16.5" x14ac:dyDescent="0.3">
      <c r="A112" s="25">
        <f t="shared" si="15"/>
        <v>15</v>
      </c>
      <c r="B112" s="25">
        <f>SUM(B$3:B17)</f>
        <v>673</v>
      </c>
      <c r="C112" s="25">
        <f>SUM(C$3:C17)</f>
        <v>527</v>
      </c>
      <c r="D112" s="25">
        <f>SUM(D$3:D17)</f>
        <v>580</v>
      </c>
      <c r="E112" s="25">
        <f>SUM(E$3:E17)</f>
        <v>715</v>
      </c>
      <c r="AP112"/>
      <c r="AQ112"/>
      <c r="AR112"/>
      <c r="AS112"/>
      <c r="AT112"/>
      <c r="AU112"/>
    </row>
    <row r="113" spans="1:47" ht="16.5" x14ac:dyDescent="0.3">
      <c r="A113" s="25">
        <f t="shared" si="15"/>
        <v>16</v>
      </c>
      <c r="B113" s="25">
        <f>SUM(B$3:B18)</f>
        <v>717</v>
      </c>
      <c r="C113" s="25">
        <f>SUM(C$3:C18)</f>
        <v>573</v>
      </c>
      <c r="D113" s="25">
        <f>SUM(D$3:D18)</f>
        <v>624</v>
      </c>
      <c r="E113" s="25">
        <f>SUM(E$3:E18)</f>
        <v>741</v>
      </c>
      <c r="AP113"/>
      <c r="AQ113"/>
      <c r="AR113"/>
      <c r="AS113"/>
      <c r="AT113"/>
      <c r="AU113"/>
    </row>
    <row r="114" spans="1:47" ht="16.5" x14ac:dyDescent="0.3">
      <c r="A114" s="25">
        <f t="shared" si="15"/>
        <v>17</v>
      </c>
      <c r="B114" s="25">
        <f>SUM(B$3:B19)</f>
        <v>763</v>
      </c>
      <c r="C114" s="25">
        <f>SUM(C$3:C19)</f>
        <v>619</v>
      </c>
      <c r="D114" s="25">
        <f>SUM(D$3:D19)</f>
        <v>664</v>
      </c>
      <c r="E114" s="25">
        <f>SUM(E$3:E19)</f>
        <v>785</v>
      </c>
      <c r="AP114"/>
      <c r="AQ114"/>
      <c r="AR114"/>
      <c r="AS114"/>
      <c r="AT114"/>
      <c r="AU114"/>
    </row>
    <row r="115" spans="1:47" ht="16.5" x14ac:dyDescent="0.3">
      <c r="A115" s="25">
        <f t="shared" si="15"/>
        <v>18</v>
      </c>
      <c r="B115" s="25">
        <f>SUM(B$3:B20)</f>
        <v>786</v>
      </c>
      <c r="C115" s="25">
        <f>SUM(C$3:C20)</f>
        <v>666</v>
      </c>
      <c r="D115" s="25">
        <f>SUM(D$3:D20)</f>
        <v>708</v>
      </c>
      <c r="E115" s="25">
        <f>SUM(E$3:E20)</f>
        <v>839</v>
      </c>
      <c r="AP115"/>
      <c r="AQ115"/>
      <c r="AR115"/>
      <c r="AS115"/>
      <c r="AT115"/>
      <c r="AU115"/>
    </row>
    <row r="116" spans="1:47" ht="16.5" x14ac:dyDescent="0.3">
      <c r="A116" s="25">
        <f t="shared" si="15"/>
        <v>19</v>
      </c>
      <c r="B116" s="25">
        <f>SUM(B$3:B21)</f>
        <v>857</v>
      </c>
      <c r="C116" s="25">
        <f>SUM(C$3:C21)</f>
        <v>714</v>
      </c>
      <c r="D116" s="25">
        <f>SUM(D$3:D21)</f>
        <v>781</v>
      </c>
      <c r="E116" s="25">
        <f>SUM(E$3:E21)</f>
        <v>890</v>
      </c>
      <c r="AP116"/>
      <c r="AQ116"/>
      <c r="AR116"/>
      <c r="AS116"/>
      <c r="AT116"/>
      <c r="AU116"/>
    </row>
    <row r="117" spans="1:47" ht="16.5" x14ac:dyDescent="0.3">
      <c r="A117" s="25">
        <f t="shared" si="15"/>
        <v>20</v>
      </c>
      <c r="B117" s="25">
        <f>SUM(B$3:B22)</f>
        <v>906</v>
      </c>
      <c r="C117" s="25">
        <f>SUM(C$3:C22)</f>
        <v>763</v>
      </c>
      <c r="D117" s="25">
        <f>SUM(D$3:D22)</f>
        <v>819</v>
      </c>
      <c r="E117" s="25">
        <f>SUM(E$3:E22)</f>
        <v>917</v>
      </c>
      <c r="AP117"/>
      <c r="AQ117"/>
      <c r="AR117"/>
      <c r="AS117"/>
      <c r="AT117"/>
      <c r="AU117"/>
    </row>
    <row r="118" spans="1:47" ht="16.5" x14ac:dyDescent="0.3">
      <c r="A118" s="25">
        <f t="shared" si="15"/>
        <v>21</v>
      </c>
      <c r="B118" s="25">
        <f>SUM(B$3:B23)</f>
        <v>933</v>
      </c>
      <c r="C118" s="25">
        <f>SUM(C$3:C23)</f>
        <v>814</v>
      </c>
      <c r="D118" s="25">
        <f>SUM(D$3:D23)</f>
        <v>866</v>
      </c>
      <c r="E118" s="25">
        <f>SUM(E$3:E23)</f>
        <v>956</v>
      </c>
      <c r="AP118"/>
      <c r="AQ118"/>
      <c r="AR118"/>
      <c r="AS118"/>
      <c r="AT118"/>
      <c r="AU118"/>
    </row>
    <row r="119" spans="1:47" ht="16.5" x14ac:dyDescent="0.3">
      <c r="A119" s="25">
        <f t="shared" si="15"/>
        <v>22</v>
      </c>
      <c r="B119" s="25">
        <f>SUM(B$3:B24)</f>
        <v>968</v>
      </c>
      <c r="C119" s="25">
        <f>SUM(C$3:C24)</f>
        <v>868</v>
      </c>
      <c r="D119" s="25">
        <f>SUM(D$3:D24)</f>
        <v>930</v>
      </c>
      <c r="E119" s="25">
        <f>SUM(E$3:E24)</f>
        <v>1002</v>
      </c>
      <c r="AP119"/>
      <c r="AQ119"/>
      <c r="AR119"/>
      <c r="AS119"/>
      <c r="AT119"/>
      <c r="AU119"/>
    </row>
    <row r="120" spans="1:47" ht="16.5" x14ac:dyDescent="0.3">
      <c r="A120" s="25">
        <f t="shared" si="15"/>
        <v>23</v>
      </c>
      <c r="B120" s="25">
        <f>SUM(B$3:B25)</f>
        <v>1004</v>
      </c>
      <c r="C120" s="25">
        <f>SUM(C$3:C25)</f>
        <v>926</v>
      </c>
      <c r="D120" s="25">
        <f>SUM(D$3:D25)</f>
        <v>1001</v>
      </c>
      <c r="E120" s="25">
        <f>SUM(E$3:E25)</f>
        <v>1073</v>
      </c>
      <c r="AP120"/>
      <c r="AQ120"/>
      <c r="AR120"/>
      <c r="AS120"/>
      <c r="AT120"/>
      <c r="AU120"/>
    </row>
    <row r="121" spans="1:47" ht="16.5" x14ac:dyDescent="0.3">
      <c r="A121" s="25">
        <f t="shared" si="15"/>
        <v>24</v>
      </c>
      <c r="B121" s="25">
        <f>SUM(B$3:B26)</f>
        <v>1052</v>
      </c>
      <c r="C121" s="25">
        <f>SUM(C$3:C26)</f>
        <v>987</v>
      </c>
      <c r="D121" s="25">
        <f>SUM(D$3:D26)</f>
        <v>1047</v>
      </c>
      <c r="E121" s="25">
        <f>SUM(E$3:E26)</f>
        <v>1096</v>
      </c>
      <c r="AP121"/>
      <c r="AQ121"/>
      <c r="AR121"/>
      <c r="AS121"/>
      <c r="AT121"/>
      <c r="AU121"/>
    </row>
    <row r="122" spans="1:47" ht="16.5" x14ac:dyDescent="0.3">
      <c r="A122" s="25">
        <f t="shared" si="15"/>
        <v>25</v>
      </c>
      <c r="B122" s="25">
        <f>SUM(B$3:B27)</f>
        <v>1090</v>
      </c>
      <c r="C122" s="25">
        <f>SUM(C$3:C27)</f>
        <v>1051</v>
      </c>
      <c r="D122" s="25">
        <f>SUM(D$3:D27)</f>
        <v>1101</v>
      </c>
      <c r="E122" s="25">
        <f>SUM(E$3:E27)</f>
        <v>1134</v>
      </c>
      <c r="AP122"/>
      <c r="AQ122"/>
      <c r="AR122"/>
      <c r="AS122"/>
      <c r="AT122"/>
      <c r="AU122"/>
    </row>
    <row r="123" spans="1:47" ht="16.5" x14ac:dyDescent="0.3">
      <c r="A123" s="25">
        <f t="shared" si="15"/>
        <v>26</v>
      </c>
      <c r="B123" s="25">
        <f>SUM(B$3:B28)</f>
        <v>1151</v>
      </c>
      <c r="C123" s="25">
        <f>SUM(C$3:C28)</f>
        <v>1122</v>
      </c>
      <c r="D123" s="25">
        <f>SUM(D$3:D28)</f>
        <v>1149</v>
      </c>
      <c r="E123" s="25">
        <f>SUM(E$3:E28)</f>
        <v>1181</v>
      </c>
      <c r="AP123"/>
      <c r="AQ123"/>
      <c r="AR123"/>
      <c r="AS123"/>
      <c r="AT123"/>
      <c r="AU123"/>
    </row>
    <row r="124" spans="1:47" ht="16.5" x14ac:dyDescent="0.3">
      <c r="A124" s="25">
        <f t="shared" si="15"/>
        <v>27</v>
      </c>
      <c r="B124" s="25">
        <f>SUM(B$3:B29)</f>
        <v>1224</v>
      </c>
      <c r="C124" s="25">
        <f>SUM(C$3:C29)</f>
        <v>1195</v>
      </c>
      <c r="D124" s="25">
        <f>SUM(D$3:D29)</f>
        <v>1232</v>
      </c>
      <c r="E124" s="25">
        <f>SUM(E$3:E29)</f>
        <v>1245</v>
      </c>
      <c r="AP124"/>
      <c r="AQ124"/>
      <c r="AR124"/>
      <c r="AS124"/>
      <c r="AT124"/>
      <c r="AU124"/>
    </row>
    <row r="125" spans="1:47" ht="16.5" x14ac:dyDescent="0.3">
      <c r="A125" s="25">
        <f t="shared" si="15"/>
        <v>28</v>
      </c>
      <c r="B125" s="25">
        <f>SUM(B$3:B30)</f>
        <v>1278</v>
      </c>
      <c r="C125" s="25">
        <f>SUM(C$3:C30)</f>
        <v>1278</v>
      </c>
      <c r="D125" s="25">
        <f>SUM(D$3:D30)</f>
        <v>1278</v>
      </c>
      <c r="E125" s="25">
        <f>SUM(E$3:E30)</f>
        <v>1278</v>
      </c>
      <c r="AP125"/>
      <c r="AQ125"/>
      <c r="AR125"/>
      <c r="AS125"/>
      <c r="AT125"/>
      <c r="AU125"/>
    </row>
    <row r="126" spans="1:47" ht="16.5" x14ac:dyDescent="0.3">
      <c r="A126" s="25"/>
      <c r="B126" s="25"/>
      <c r="C126" s="25"/>
      <c r="D126" s="25"/>
      <c r="E126" s="25"/>
      <c r="AP126"/>
      <c r="AQ126"/>
      <c r="AR126"/>
      <c r="AS126"/>
      <c r="AT126"/>
      <c r="AU126"/>
    </row>
    <row r="127" spans="1:47" ht="16.5" x14ac:dyDescent="0.3">
      <c r="A127" s="25"/>
      <c r="B127" s="25"/>
      <c r="C127" s="25"/>
      <c r="D127" s="25"/>
      <c r="E127" s="25"/>
      <c r="AP127"/>
      <c r="AQ127"/>
      <c r="AR127"/>
      <c r="AS127"/>
      <c r="AT127"/>
      <c r="AU127"/>
    </row>
    <row r="128" spans="1:47" ht="16.5" x14ac:dyDescent="0.3">
      <c r="A128" s="25"/>
      <c r="B128" s="25"/>
      <c r="C128" s="25"/>
      <c r="D128" s="25"/>
      <c r="E128" s="25"/>
      <c r="AP128"/>
      <c r="AQ128"/>
      <c r="AR128"/>
      <c r="AS128"/>
      <c r="AT128"/>
      <c r="AU128"/>
    </row>
    <row r="129" spans="1:47" ht="16.5" x14ac:dyDescent="0.3">
      <c r="A129" s="25"/>
      <c r="B129" s="25"/>
      <c r="C129" s="25"/>
      <c r="D129" s="25"/>
      <c r="E129" s="25"/>
      <c r="AP129"/>
      <c r="AQ129"/>
      <c r="AR129"/>
      <c r="AS129"/>
      <c r="AT129"/>
      <c r="AU129"/>
    </row>
    <row r="130" spans="1:47" ht="16.5" x14ac:dyDescent="0.3">
      <c r="A130" s="25"/>
      <c r="B130" s="25"/>
      <c r="C130" s="25"/>
      <c r="D130" s="25"/>
      <c r="E130" s="25"/>
      <c r="AP130"/>
      <c r="AQ130"/>
      <c r="AR130"/>
      <c r="AS130"/>
      <c r="AT130"/>
      <c r="AU130"/>
    </row>
    <row r="131" spans="1:47" ht="16.5" x14ac:dyDescent="0.3">
      <c r="A131" s="25"/>
      <c r="B131" s="25"/>
      <c r="C131" s="25"/>
      <c r="D131" s="25"/>
      <c r="E131" s="25"/>
      <c r="AP131"/>
      <c r="AQ131"/>
      <c r="AR131"/>
      <c r="AS131"/>
      <c r="AT131"/>
      <c r="AU131"/>
    </row>
    <row r="132" spans="1:47" ht="16.5" x14ac:dyDescent="0.3">
      <c r="A132" s="25"/>
      <c r="B132" s="25"/>
      <c r="C132" s="25"/>
      <c r="D132" s="25"/>
      <c r="E132" s="25"/>
      <c r="AP132"/>
      <c r="AQ132"/>
      <c r="AR132"/>
      <c r="AS132"/>
      <c r="AT132"/>
      <c r="AU132"/>
    </row>
    <row r="133" spans="1:47" ht="16.5" x14ac:dyDescent="0.3">
      <c r="A133" s="25"/>
      <c r="B133" s="25"/>
      <c r="C133" s="25"/>
      <c r="D133" s="25"/>
      <c r="E133" s="25"/>
      <c r="AP133"/>
      <c r="AQ133"/>
      <c r="AR133"/>
      <c r="AS133"/>
      <c r="AT133"/>
      <c r="AU133"/>
    </row>
    <row r="134" spans="1:47" ht="16.5" x14ac:dyDescent="0.3">
      <c r="A134" s="25"/>
      <c r="B134" s="25"/>
      <c r="C134" s="25"/>
      <c r="D134" s="25"/>
      <c r="E134" s="25"/>
      <c r="AP134"/>
      <c r="AQ134"/>
      <c r="AR134"/>
      <c r="AS134"/>
      <c r="AT134"/>
      <c r="AU134"/>
    </row>
    <row r="135" spans="1:47" ht="16.5" x14ac:dyDescent="0.3">
      <c r="A135" s="25"/>
      <c r="B135" s="25"/>
      <c r="C135" s="25"/>
      <c r="D135" s="25"/>
      <c r="E135" s="25"/>
      <c r="AP135"/>
      <c r="AQ135"/>
      <c r="AR135"/>
      <c r="AS135"/>
      <c r="AT135"/>
      <c r="AU135"/>
    </row>
    <row r="136" spans="1:47" ht="16.5" x14ac:dyDescent="0.3">
      <c r="A136" s="25"/>
      <c r="B136" s="25"/>
      <c r="C136" s="25"/>
      <c r="D136" s="25"/>
      <c r="E136" s="25"/>
      <c r="AP136"/>
      <c r="AQ136"/>
      <c r="AR136"/>
      <c r="AS136"/>
      <c r="AT136"/>
      <c r="AU136"/>
    </row>
    <row r="137" spans="1:47" ht="16.5" x14ac:dyDescent="0.3">
      <c r="A137" s="25"/>
      <c r="B137" s="25"/>
      <c r="C137" s="25"/>
      <c r="D137" s="25"/>
      <c r="E137" s="25"/>
      <c r="AP137"/>
      <c r="AQ137"/>
      <c r="AR137"/>
      <c r="AS137"/>
      <c r="AT137"/>
      <c r="AU137"/>
    </row>
    <row r="138" spans="1:47" ht="16.5" x14ac:dyDescent="0.3">
      <c r="A138" s="25"/>
      <c r="B138" s="25"/>
      <c r="C138" s="25"/>
      <c r="D138" s="25"/>
      <c r="E138" s="25"/>
      <c r="AP138"/>
      <c r="AQ138"/>
      <c r="AR138"/>
      <c r="AS138"/>
      <c r="AT138"/>
      <c r="AU138"/>
    </row>
    <row r="139" spans="1:47" ht="16.5" x14ac:dyDescent="0.3">
      <c r="A139" s="25"/>
      <c r="B139" s="25"/>
      <c r="C139" s="25"/>
      <c r="D139" s="25"/>
      <c r="E139" s="25"/>
      <c r="AP139"/>
      <c r="AQ139"/>
      <c r="AR139"/>
      <c r="AS139"/>
      <c r="AT139"/>
      <c r="AU139"/>
    </row>
    <row r="140" spans="1:47" ht="16.5" x14ac:dyDescent="0.3">
      <c r="A140" s="25"/>
      <c r="B140" s="25"/>
      <c r="C140" s="25"/>
      <c r="D140" s="25"/>
      <c r="E140" s="25"/>
      <c r="AP140"/>
      <c r="AQ140"/>
      <c r="AR140"/>
      <c r="AS140"/>
      <c r="AT140"/>
      <c r="AU140"/>
    </row>
    <row r="141" spans="1:47" ht="16.5" x14ac:dyDescent="0.3">
      <c r="A141" s="25"/>
      <c r="B141" s="25"/>
      <c r="C141" s="25"/>
      <c r="D141" s="25"/>
      <c r="E141" s="25"/>
      <c r="AP141"/>
      <c r="AQ141"/>
      <c r="AR141"/>
      <c r="AS141"/>
      <c r="AT141"/>
      <c r="AU141"/>
    </row>
    <row r="142" spans="1:47" ht="16.5" x14ac:dyDescent="0.3">
      <c r="A142" s="25"/>
      <c r="B142" s="25"/>
      <c r="C142" s="25"/>
      <c r="D142" s="25"/>
      <c r="E142" s="25"/>
      <c r="AP142"/>
      <c r="AQ142"/>
      <c r="AR142"/>
      <c r="AS142"/>
      <c r="AT142"/>
      <c r="AU142"/>
    </row>
    <row r="143" spans="1:47" ht="16.5" x14ac:dyDescent="0.3">
      <c r="A143" s="25"/>
      <c r="B143" s="25"/>
      <c r="C143" s="25"/>
      <c r="D143" s="25"/>
      <c r="E143" s="25"/>
      <c r="AP143"/>
      <c r="AQ143"/>
      <c r="AR143"/>
      <c r="AS143"/>
      <c r="AT143"/>
      <c r="AU143"/>
    </row>
    <row r="144" spans="1:47" ht="16.5" x14ac:dyDescent="0.3">
      <c r="A144" s="25"/>
      <c r="B144" s="25"/>
      <c r="C144" s="25"/>
      <c r="D144" s="25"/>
      <c r="E144" s="25"/>
      <c r="AP144"/>
      <c r="AQ144"/>
      <c r="AR144"/>
      <c r="AS144"/>
      <c r="AT144"/>
      <c r="AU144"/>
    </row>
    <row r="145" spans="1:47" ht="16.5" x14ac:dyDescent="0.3">
      <c r="A145" s="25"/>
      <c r="B145" s="25"/>
      <c r="C145" s="25"/>
      <c r="D145" s="25"/>
      <c r="E145" s="25"/>
      <c r="AP145"/>
      <c r="AQ145"/>
      <c r="AR145"/>
      <c r="AS145"/>
      <c r="AT145"/>
      <c r="AU145"/>
    </row>
    <row r="146" spans="1:47" ht="16.5" x14ac:dyDescent="0.3">
      <c r="A146" s="25"/>
      <c r="B146" s="25"/>
      <c r="C146" s="25"/>
      <c r="D146" s="25"/>
      <c r="E146" s="25"/>
      <c r="AP146"/>
      <c r="AQ146"/>
      <c r="AR146"/>
      <c r="AS146"/>
      <c r="AT146"/>
      <c r="AU146"/>
    </row>
    <row r="147" spans="1:47" ht="16.5" x14ac:dyDescent="0.3">
      <c r="A147" s="25"/>
      <c r="B147" s="25"/>
      <c r="C147" s="25"/>
      <c r="D147" s="25"/>
      <c r="E147" s="25"/>
      <c r="AP147"/>
      <c r="AQ147"/>
      <c r="AR147"/>
      <c r="AS147"/>
      <c r="AT147"/>
      <c r="AU147"/>
    </row>
    <row r="148" spans="1:47" ht="16.5" x14ac:dyDescent="0.3">
      <c r="A148" s="25"/>
      <c r="B148" s="25"/>
      <c r="C148" s="25"/>
      <c r="D148" s="25"/>
      <c r="E148" s="25"/>
      <c r="AP148"/>
      <c r="AQ148"/>
      <c r="AR148"/>
      <c r="AS148"/>
      <c r="AT148"/>
      <c r="AU148"/>
    </row>
    <row r="149" spans="1:47" ht="16.5" x14ac:dyDescent="0.3">
      <c r="A149" s="25"/>
      <c r="B149" s="25"/>
      <c r="C149" s="25"/>
      <c r="D149" s="25"/>
      <c r="E149" s="25"/>
      <c r="AP149"/>
      <c r="AQ149"/>
      <c r="AR149"/>
      <c r="AS149"/>
      <c r="AT149"/>
      <c r="AU149"/>
    </row>
    <row r="150" spans="1:47" ht="16.5" x14ac:dyDescent="0.3">
      <c r="A150" s="25"/>
      <c r="B150" s="25"/>
      <c r="C150" s="25"/>
      <c r="D150" s="25"/>
      <c r="E150" s="25"/>
      <c r="AP150"/>
      <c r="AQ150"/>
      <c r="AR150"/>
      <c r="AS150"/>
      <c r="AT150"/>
      <c r="AU150"/>
    </row>
    <row r="151" spans="1:47" ht="16.5" x14ac:dyDescent="0.3">
      <c r="A151" s="25"/>
      <c r="B151" s="25"/>
      <c r="C151" s="25"/>
      <c r="D151" s="25"/>
      <c r="E151" s="25"/>
      <c r="AP151"/>
      <c r="AQ151"/>
      <c r="AR151"/>
      <c r="AS151"/>
      <c r="AT151"/>
      <c r="AU151"/>
    </row>
    <row r="152" spans="1:47" ht="16.5" x14ac:dyDescent="0.3">
      <c r="A152" s="25"/>
      <c r="B152" s="25"/>
      <c r="C152" s="25"/>
      <c r="D152" s="25"/>
      <c r="E152" s="25"/>
      <c r="AP152"/>
      <c r="AQ152"/>
      <c r="AR152"/>
      <c r="AS152"/>
      <c r="AT152"/>
      <c r="AU152"/>
    </row>
    <row r="153" spans="1:47" ht="16.5" x14ac:dyDescent="0.3">
      <c r="A153" s="25"/>
      <c r="B153" s="25"/>
      <c r="C153" s="25"/>
      <c r="D153" s="25"/>
      <c r="E153" s="25"/>
      <c r="AP153"/>
      <c r="AQ153"/>
      <c r="AR153"/>
      <c r="AS153"/>
      <c r="AT153"/>
      <c r="AU153"/>
    </row>
    <row r="154" spans="1:47" ht="16.5" x14ac:dyDescent="0.3">
      <c r="A154" s="25"/>
      <c r="B154" s="25"/>
      <c r="C154" s="25"/>
      <c r="D154" s="25"/>
      <c r="E154" s="25"/>
      <c r="AP154"/>
      <c r="AQ154"/>
      <c r="AR154"/>
      <c r="AS154"/>
      <c r="AT154"/>
      <c r="AU154"/>
    </row>
    <row r="155" spans="1:47" ht="16.5" x14ac:dyDescent="0.3">
      <c r="A155" s="25"/>
      <c r="B155" s="25"/>
      <c r="C155" s="25"/>
      <c r="D155" s="25"/>
      <c r="E155" s="25"/>
      <c r="AP155"/>
      <c r="AQ155"/>
      <c r="AR155"/>
      <c r="AS155"/>
      <c r="AT155"/>
      <c r="AU155"/>
    </row>
    <row r="156" spans="1:47" ht="16.5" x14ac:dyDescent="0.3">
      <c r="A156" s="25"/>
      <c r="B156" s="25"/>
      <c r="C156" s="25"/>
      <c r="D156" s="25"/>
      <c r="E156" s="25"/>
      <c r="AP156"/>
      <c r="AQ156"/>
      <c r="AR156"/>
      <c r="AS156"/>
      <c r="AT156"/>
      <c r="AU156"/>
    </row>
    <row r="157" spans="1:47" ht="16.5" x14ac:dyDescent="0.3">
      <c r="A157" s="25"/>
      <c r="B157" s="25"/>
      <c r="C157" s="25"/>
      <c r="D157" s="25"/>
      <c r="E157" s="25"/>
      <c r="AP157"/>
      <c r="AQ157"/>
      <c r="AR157"/>
      <c r="AS157"/>
      <c r="AT157"/>
      <c r="AU157"/>
    </row>
    <row r="158" spans="1:47" ht="16.5" x14ac:dyDescent="0.3">
      <c r="A158" s="25"/>
      <c r="B158" s="25"/>
      <c r="C158" s="25"/>
      <c r="D158" s="25"/>
      <c r="E158" s="25"/>
      <c r="AP158"/>
      <c r="AQ158"/>
      <c r="AR158"/>
      <c r="AS158"/>
      <c r="AT158"/>
      <c r="AU158"/>
    </row>
    <row r="159" spans="1:47" ht="16.5" x14ac:dyDescent="0.3">
      <c r="A159" s="25"/>
      <c r="B159" s="25"/>
      <c r="C159" s="25"/>
      <c r="D159" s="25"/>
      <c r="E159" s="25"/>
      <c r="AP159"/>
      <c r="AQ159"/>
      <c r="AR159"/>
      <c r="AS159"/>
      <c r="AT159"/>
      <c r="AU159"/>
    </row>
    <row r="160" spans="1:47" ht="16.5" x14ac:dyDescent="0.3">
      <c r="A160" s="25"/>
      <c r="B160" s="25"/>
      <c r="C160" s="25"/>
      <c r="D160" s="25"/>
      <c r="E160" s="25"/>
      <c r="AP160"/>
      <c r="AQ160"/>
      <c r="AR160"/>
      <c r="AS160"/>
      <c r="AT160"/>
      <c r="AU160"/>
    </row>
    <row r="161" spans="1:47" ht="16.5" x14ac:dyDescent="0.3">
      <c r="A161" s="25"/>
      <c r="B161" s="25"/>
      <c r="C161" s="25"/>
      <c r="D161" s="25"/>
      <c r="E161" s="25"/>
      <c r="AP161"/>
      <c r="AQ161"/>
      <c r="AR161"/>
      <c r="AS161"/>
      <c r="AT161"/>
      <c r="AU161"/>
    </row>
    <row r="162" spans="1:47" ht="16.5" x14ac:dyDescent="0.3">
      <c r="A162" s="25"/>
      <c r="B162" s="25"/>
      <c r="C162" s="25"/>
      <c r="D162" s="25"/>
      <c r="E162" s="25"/>
      <c r="AP162"/>
      <c r="AQ162"/>
      <c r="AR162"/>
      <c r="AS162"/>
      <c r="AT162"/>
      <c r="AU162"/>
    </row>
    <row r="163" spans="1:47" ht="16.5" x14ac:dyDescent="0.3">
      <c r="A163" s="25"/>
      <c r="B163" s="25"/>
      <c r="C163" s="25"/>
      <c r="D163" s="25"/>
      <c r="E163" s="25"/>
      <c r="AP163"/>
      <c r="AQ163"/>
      <c r="AR163"/>
      <c r="AS163"/>
      <c r="AT163"/>
      <c r="AU163"/>
    </row>
    <row r="164" spans="1:47" ht="16.5" x14ac:dyDescent="0.3">
      <c r="A164" s="25"/>
      <c r="B164" s="25"/>
      <c r="C164" s="25"/>
      <c r="D164" s="25"/>
      <c r="E164" s="25"/>
      <c r="AP164"/>
      <c r="AQ164"/>
      <c r="AR164"/>
      <c r="AS164"/>
      <c r="AT164"/>
      <c r="AU164"/>
    </row>
    <row r="165" spans="1:47" ht="16.5" x14ac:dyDescent="0.3">
      <c r="A165" s="25"/>
      <c r="B165" s="25"/>
      <c r="C165" s="25"/>
      <c r="D165" s="25"/>
      <c r="E165" s="25"/>
      <c r="AP165"/>
      <c r="AQ165"/>
      <c r="AR165"/>
      <c r="AS165"/>
      <c r="AT165"/>
      <c r="AU165"/>
    </row>
    <row r="166" spans="1:47" ht="16.5" x14ac:dyDescent="0.3">
      <c r="A166" s="25"/>
      <c r="B166" s="25"/>
      <c r="C166" s="25"/>
      <c r="D166" s="25"/>
      <c r="E166" s="25"/>
      <c r="AP166"/>
      <c r="AQ166"/>
      <c r="AR166"/>
      <c r="AS166"/>
      <c r="AT166"/>
      <c r="AU166"/>
    </row>
    <row r="167" spans="1:47" ht="16.5" x14ac:dyDescent="0.3">
      <c r="A167" s="25"/>
      <c r="B167" s="25"/>
      <c r="C167" s="25"/>
      <c r="D167" s="25"/>
      <c r="E167" s="25"/>
      <c r="AP167"/>
      <c r="AQ167"/>
      <c r="AR167"/>
      <c r="AS167"/>
      <c r="AT167"/>
      <c r="AU167"/>
    </row>
    <row r="168" spans="1:47" ht="16.5" x14ac:dyDescent="0.3">
      <c r="A168" s="25"/>
      <c r="B168" s="25"/>
      <c r="C168" s="25"/>
      <c r="D168" s="25"/>
      <c r="E168" s="25"/>
      <c r="AP168"/>
      <c r="AQ168"/>
      <c r="AR168"/>
      <c r="AS168"/>
      <c r="AT168"/>
      <c r="AU168"/>
    </row>
    <row r="169" spans="1:47" ht="16.5" x14ac:dyDescent="0.3">
      <c r="A169" s="25"/>
      <c r="B169" s="25"/>
      <c r="C169" s="25"/>
      <c r="D169" s="25"/>
      <c r="E169" s="25"/>
      <c r="AP169"/>
      <c r="AQ169"/>
      <c r="AR169"/>
      <c r="AS169"/>
      <c r="AT169"/>
      <c r="AU169"/>
    </row>
    <row r="170" spans="1:47" ht="16.5" x14ac:dyDescent="0.3">
      <c r="A170" s="25"/>
      <c r="B170" s="25"/>
      <c r="C170" s="25"/>
      <c r="D170" s="25"/>
      <c r="E170" s="25"/>
      <c r="AP170"/>
      <c r="AQ170"/>
      <c r="AR170"/>
      <c r="AS170"/>
      <c r="AT170"/>
      <c r="AU170"/>
    </row>
    <row r="171" spans="1:47" ht="16.5" x14ac:dyDescent="0.3">
      <c r="A171" s="25"/>
      <c r="B171" s="25"/>
      <c r="C171" s="25"/>
      <c r="D171" s="25"/>
      <c r="E171" s="25"/>
      <c r="AP171"/>
      <c r="AQ171"/>
      <c r="AR171"/>
      <c r="AS171"/>
      <c r="AT171"/>
      <c r="AU171"/>
    </row>
    <row r="172" spans="1:47" ht="16.5" x14ac:dyDescent="0.3">
      <c r="A172" s="25"/>
      <c r="B172" s="25"/>
      <c r="C172" s="25"/>
      <c r="D172" s="25"/>
      <c r="E172" s="25"/>
      <c r="AP172"/>
      <c r="AQ172"/>
      <c r="AR172"/>
      <c r="AS172"/>
      <c r="AT172"/>
      <c r="AU172"/>
    </row>
    <row r="173" spans="1:47" ht="16.5" x14ac:dyDescent="0.3">
      <c r="A173" s="25"/>
      <c r="B173" s="25"/>
      <c r="C173" s="25"/>
      <c r="D173" s="25"/>
      <c r="E173" s="25"/>
      <c r="AP173"/>
      <c r="AQ173"/>
      <c r="AR173"/>
      <c r="AS173"/>
      <c r="AT173"/>
      <c r="AU173"/>
    </row>
    <row r="174" spans="1:47" ht="16.5" x14ac:dyDescent="0.3">
      <c r="A174" s="25"/>
      <c r="B174" s="25"/>
      <c r="C174" s="25"/>
      <c r="D174" s="25"/>
      <c r="E174" s="25"/>
      <c r="AP174"/>
      <c r="AQ174"/>
      <c r="AR174"/>
      <c r="AS174"/>
      <c r="AT174"/>
      <c r="AU174"/>
    </row>
    <row r="175" spans="1:47" ht="16.5" x14ac:dyDescent="0.3">
      <c r="A175" s="25"/>
      <c r="B175" s="25"/>
      <c r="C175" s="25"/>
      <c r="D175" s="25"/>
      <c r="E175" s="25"/>
      <c r="AP175"/>
      <c r="AQ175"/>
      <c r="AR175"/>
      <c r="AS175"/>
      <c r="AT175"/>
      <c r="AU175"/>
    </row>
    <row r="176" spans="1:47" ht="16.5" x14ac:dyDescent="0.3">
      <c r="A176" s="25"/>
      <c r="B176" s="25"/>
      <c r="C176" s="25"/>
      <c r="D176" s="25"/>
      <c r="E176" s="25"/>
      <c r="AP176"/>
      <c r="AQ176"/>
      <c r="AR176"/>
      <c r="AS176"/>
      <c r="AT176"/>
      <c r="AU176"/>
    </row>
    <row r="177" spans="1:47" ht="16.5" x14ac:dyDescent="0.3">
      <c r="A177" s="25"/>
      <c r="B177" s="25"/>
      <c r="C177" s="25"/>
      <c r="D177" s="25"/>
      <c r="E177" s="25"/>
      <c r="AP177"/>
      <c r="AQ177"/>
      <c r="AR177"/>
      <c r="AS177"/>
      <c r="AT177"/>
      <c r="AU177"/>
    </row>
    <row r="178" spans="1:47" ht="16.5" x14ac:dyDescent="0.3">
      <c r="A178" s="25"/>
      <c r="B178" s="25"/>
      <c r="C178" s="25"/>
      <c r="D178" s="25"/>
      <c r="E178" s="25"/>
      <c r="AP178"/>
      <c r="AQ178"/>
      <c r="AR178"/>
      <c r="AS178"/>
      <c r="AT178"/>
      <c r="AU178"/>
    </row>
    <row r="179" spans="1:47" ht="16.5" x14ac:dyDescent="0.3">
      <c r="A179" s="25"/>
      <c r="B179" s="25"/>
      <c r="C179" s="25"/>
      <c r="D179" s="25"/>
      <c r="E179" s="25"/>
      <c r="AP179"/>
      <c r="AQ179"/>
      <c r="AR179"/>
      <c r="AS179"/>
      <c r="AT179"/>
      <c r="AU179"/>
    </row>
    <row r="180" spans="1:47" ht="16.5" x14ac:dyDescent="0.3">
      <c r="A180" s="25"/>
      <c r="B180" s="25"/>
      <c r="C180" s="25"/>
      <c r="D180" s="25"/>
      <c r="E180" s="25"/>
      <c r="AP180"/>
      <c r="AQ180"/>
      <c r="AR180"/>
      <c r="AS180"/>
      <c r="AT180"/>
      <c r="AU180"/>
    </row>
    <row r="181" spans="1:47" ht="16.5" x14ac:dyDescent="0.3">
      <c r="A181" s="25"/>
      <c r="B181" s="25"/>
      <c r="C181" s="25"/>
      <c r="D181" s="25"/>
      <c r="E181" s="2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9942-8035-44B3-8DB9-87C7FB3CFC4E}">
  <dimension ref="A1:BK307"/>
  <sheetViews>
    <sheetView zoomScale="96" zoomScaleNormal="96" workbookViewId="0">
      <selection activeCell="F1" sqref="F1:L13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168" t="s">
        <v>8</v>
      </c>
      <c r="K1" s="170" t="s">
        <v>9</v>
      </c>
      <c r="L1" s="169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  <c r="AN1" s="36" t="s">
        <v>17</v>
      </c>
      <c r="AO1" s="36"/>
      <c r="AP1" s="36"/>
      <c r="AQ1" s="37">
        <v>25</v>
      </c>
      <c r="AR1" s="37"/>
      <c r="AS1" s="37">
        <v>5</v>
      </c>
      <c r="AT1" s="37"/>
      <c r="AU1" s="37"/>
      <c r="AW1" s="37"/>
      <c r="AX1" s="26"/>
    </row>
    <row r="2" spans="1:5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t="shared" ref="F2:F14" si="0">G2&amp;" - "&amp;H2</f>
        <v>8 - 16</v>
      </c>
      <c r="G2" s="90">
        <f>Y4</f>
        <v>8</v>
      </c>
      <c r="H2" s="44">
        <f t="shared" ref="H2:H14" si="1">G2+$Y$3</f>
        <v>16</v>
      </c>
      <c r="I2" s="76">
        <f t="shared" ref="I2:I14" si="2">COUNTIF($B$3:$B$86, "&lt;"&amp;H2)</f>
        <v>1</v>
      </c>
      <c r="J2" s="45">
        <f>I2</f>
        <v>1</v>
      </c>
      <c r="K2" s="46">
        <f t="shared" ref="K2:K14" si="3">J2/$J$15</f>
        <v>3.5714285714285712E-2</v>
      </c>
      <c r="L2" s="47">
        <f t="shared" ref="L2:L14" si="4">I2/$J$15</f>
        <v>3.5714285714285712E-2</v>
      </c>
      <c r="N2" s="89" t="s">
        <v>11</v>
      </c>
      <c r="O2" s="88">
        <f>AVERAGE($B$3:$B$86)</f>
        <v>46.071428571428569</v>
      </c>
      <c r="P2" s="88">
        <f>AVERAGE($B$3:$B$86)</f>
        <v>46.071428571428569</v>
      </c>
      <c r="Q2" s="88">
        <f>AVERAGE($B$3:$B$86)</f>
        <v>46.071428571428569</v>
      </c>
      <c r="R2" s="88">
        <f>AVERAGE($D$3:$D$86)</f>
        <v>46.071428571428569</v>
      </c>
      <c r="V2" s="34" t="s">
        <v>43</v>
      </c>
      <c r="Y2" s="34">
        <f>ROUND(O6/10,0)</f>
        <v>8</v>
      </c>
      <c r="AN2" s="37"/>
      <c r="AO2" s="37" t="s">
        <v>48</v>
      </c>
      <c r="AP2" s="37" t="s">
        <v>49</v>
      </c>
      <c r="AQ2" s="26" t="s">
        <v>19</v>
      </c>
      <c r="AR2" s="26" t="s">
        <v>59</v>
      </c>
      <c r="AS2" s="41" t="s">
        <v>57</v>
      </c>
      <c r="AT2" s="26" t="s">
        <v>51</v>
      </c>
      <c r="AU2" s="39" t="s">
        <v>52</v>
      </c>
      <c r="AV2" s="40" t="s">
        <v>18</v>
      </c>
      <c r="AW2" s="34" t="s">
        <v>54</v>
      </c>
    </row>
    <row r="3" spans="1:55" ht="17.25" thickBot="1" x14ac:dyDescent="0.35">
      <c r="A3" s="6">
        <v>1</v>
      </c>
      <c r="B3" s="48">
        <v>69</v>
      </c>
      <c r="C3" s="49">
        <v>9</v>
      </c>
      <c r="D3" s="50">
        <v>9</v>
      </c>
      <c r="E3" s="81">
        <v>35</v>
      </c>
      <c r="F3" s="52" t="str">
        <f t="shared" si="0"/>
        <v>16 - 24</v>
      </c>
      <c r="G3" s="53">
        <f t="shared" ref="G3:G14" si="5">H2</f>
        <v>16</v>
      </c>
      <c r="H3" s="54">
        <f t="shared" si="1"/>
        <v>24</v>
      </c>
      <c r="I3" s="76">
        <f t="shared" si="2"/>
        <v>2</v>
      </c>
      <c r="J3" s="83">
        <f t="shared" ref="J3:J14" si="6">I3-I2</f>
        <v>1</v>
      </c>
      <c r="K3" s="69">
        <f t="shared" si="3"/>
        <v>3.5714285714285712E-2</v>
      </c>
      <c r="L3" s="56">
        <f t="shared" si="4"/>
        <v>7.1428571428571425E-2</v>
      </c>
      <c r="N3" s="71" t="s">
        <v>40</v>
      </c>
      <c r="O3" s="74">
        <f>MEDIAN(B$3:B$86)</f>
        <v>45</v>
      </c>
      <c r="P3" s="74">
        <f>MEDIAN(C$3:C$86)</f>
        <v>45</v>
      </c>
      <c r="Q3" s="74">
        <f>MEDIAN(D$3:D$86)</f>
        <v>45</v>
      </c>
      <c r="R3" s="74">
        <f>MEDIAN(E$3:E$86)</f>
        <v>45</v>
      </c>
      <c r="V3" s="34" t="s">
        <v>44</v>
      </c>
      <c r="Y3" s="34">
        <f>ROUND(Y2,-LEN(Y2)+1)</f>
        <v>8</v>
      </c>
      <c r="AN3" s="37">
        <v>1</v>
      </c>
      <c r="AO3" s="37">
        <f t="shared" ref="AO3:AO30" ca="1" si="7">ABS(_xlfn.NORM.INV(RAND(),$AQ$1,$AS$1))</f>
        <v>28.792292860061409</v>
      </c>
      <c r="AP3" s="37">
        <f ca="1">SMALL($AO$3:$AO$30,ROWS(AO$3:AO3))</f>
        <v>8.101362144563538</v>
      </c>
      <c r="AQ3" s="57">
        <f t="shared" ref="AQ3:AQ30" ca="1" si="8">AR3+RAND()</f>
        <v>1.8013026494396087</v>
      </c>
      <c r="AR3" s="57">
        <v>1</v>
      </c>
      <c r="AS3" s="26">
        <f t="shared" ref="AS3:AS30" ca="1" si="9">ROUNDUP(AP3*AQ3,0)</f>
        <v>15</v>
      </c>
      <c r="AT3" s="26">
        <f t="shared" ref="AT3:AT30" ca="1" si="10">RAND()</f>
        <v>0.62771543905881499</v>
      </c>
      <c r="AU3" s="26">
        <f ca="1">INDEX($AS$3:$AS$30,MATCH(SMALL($AT$3:$AT$30,ROWS(AT$3:AT3)),$AT$3:$AT$30,0))</f>
        <v>44</v>
      </c>
      <c r="AV3" s="26">
        <f ca="1">SMALL($AS$3:$AS$30,ROWS(AV$3:AV3))</f>
        <v>15</v>
      </c>
      <c r="AW3" s="34">
        <f ca="1">VLOOKUP(SMALL($BB$3:$BB$16,AX3),$BB$3:$BC$30,2,0)</f>
        <v>40</v>
      </c>
      <c r="AX3" s="34">
        <v>1</v>
      </c>
      <c r="BA3" s="34">
        <v>1</v>
      </c>
      <c r="BB3" s="34">
        <f t="shared" ref="BB3:BB30" ca="1" si="11">RAND()</f>
        <v>7.5608685133849551E-2</v>
      </c>
      <c r="BC3" s="34">
        <f t="shared" ref="BC3:BC30" ca="1" si="12">AV3</f>
        <v>15</v>
      </c>
    </row>
    <row r="4" spans="1:55" ht="17.25" thickBot="1" x14ac:dyDescent="0.35">
      <c r="A4" s="6">
        <v>2</v>
      </c>
      <c r="B4" s="48">
        <v>58</v>
      </c>
      <c r="C4" s="49">
        <v>23</v>
      </c>
      <c r="D4" s="50">
        <v>39</v>
      </c>
      <c r="E4" s="81">
        <v>54</v>
      </c>
      <c r="F4" s="52" t="str">
        <f t="shared" si="0"/>
        <v>24 - 32</v>
      </c>
      <c r="G4" s="53">
        <f t="shared" si="5"/>
        <v>24</v>
      </c>
      <c r="H4" s="54">
        <f t="shared" si="1"/>
        <v>32</v>
      </c>
      <c r="I4" s="76">
        <f t="shared" si="2"/>
        <v>5</v>
      </c>
      <c r="J4" s="83">
        <f t="shared" si="6"/>
        <v>3</v>
      </c>
      <c r="K4" s="69">
        <f t="shared" si="3"/>
        <v>0.10714285714285714</v>
      </c>
      <c r="L4" s="56">
        <f t="shared" si="4"/>
        <v>0.17857142857142858</v>
      </c>
      <c r="N4" s="87" t="s">
        <v>12</v>
      </c>
      <c r="O4" s="86">
        <f>MAX(B$3:B$86)</f>
        <v>85</v>
      </c>
      <c r="P4" s="86">
        <f>MAX(C$3:C$86)</f>
        <v>85</v>
      </c>
      <c r="Q4" s="86">
        <f>MAX(D$3:D$86)</f>
        <v>85</v>
      </c>
      <c r="R4" s="86">
        <f>MAX(E$3:E$86)</f>
        <v>85</v>
      </c>
      <c r="V4" s="34" t="s">
        <v>45</v>
      </c>
      <c r="Y4" s="34">
        <f>Y3*INT(O5/Y3)</f>
        <v>8</v>
      </c>
      <c r="AN4" s="37">
        <v>2</v>
      </c>
      <c r="AO4" s="37">
        <f t="shared" ca="1" si="7"/>
        <v>18.349636071592901</v>
      </c>
      <c r="AP4" s="37">
        <f ca="1">SMALL($AO$3:$AO$30,ROWS(AO$3:AO4))</f>
        <v>16.671519878110661</v>
      </c>
      <c r="AQ4" s="57">
        <f t="shared" ca="1" si="8"/>
        <v>1.6658624970328302</v>
      </c>
      <c r="AR4" s="57">
        <v>1.5</v>
      </c>
      <c r="AS4" s="26">
        <f t="shared" ca="1" si="9"/>
        <v>28</v>
      </c>
      <c r="AT4" s="26">
        <f t="shared" ca="1" si="10"/>
        <v>0.9683919452638784</v>
      </c>
      <c r="AU4" s="26">
        <f ca="1">INDEX($AS$3:$AS$30,MATCH(SMALL($AT$3:$AT$30,ROWS(AT$3:AT4)),$AT$3:$AT$30,0))</f>
        <v>56</v>
      </c>
      <c r="AV4" s="26">
        <f ca="1">SMALL($AS$3:$AS$30,ROWS(AV$3:AV4))</f>
        <v>23</v>
      </c>
      <c r="AW4" s="34">
        <f ca="1">VLOOKUP(SMALL($BB$17:$BB$30,AX4),$BB$17:$BC$30,2,0)</f>
        <v>60</v>
      </c>
      <c r="AX4" s="34">
        <v>1</v>
      </c>
      <c r="BA4" s="34">
        <v>2</v>
      </c>
      <c r="BB4" s="34">
        <f t="shared" ca="1" si="11"/>
        <v>0.51535795729729739</v>
      </c>
      <c r="BC4" s="34">
        <f t="shared" ca="1" si="12"/>
        <v>23</v>
      </c>
    </row>
    <row r="5" spans="1:55" ht="17.25" thickBot="1" x14ac:dyDescent="0.35">
      <c r="A5" s="6">
        <v>3</v>
      </c>
      <c r="B5" s="48">
        <v>46</v>
      </c>
      <c r="C5" s="49">
        <v>26</v>
      </c>
      <c r="D5" s="50">
        <v>42</v>
      </c>
      <c r="E5" s="81">
        <v>53</v>
      </c>
      <c r="F5" s="52" t="str">
        <f t="shared" si="0"/>
        <v>32 - 40</v>
      </c>
      <c r="G5" s="53">
        <f t="shared" si="5"/>
        <v>32</v>
      </c>
      <c r="H5" s="54">
        <f t="shared" si="1"/>
        <v>40</v>
      </c>
      <c r="I5" s="76">
        <f t="shared" si="2"/>
        <v>11</v>
      </c>
      <c r="J5" s="83">
        <f t="shared" si="6"/>
        <v>6</v>
      </c>
      <c r="K5" s="69">
        <f t="shared" si="3"/>
        <v>0.21428571428571427</v>
      </c>
      <c r="L5" s="56">
        <f t="shared" si="4"/>
        <v>0.39285714285714285</v>
      </c>
      <c r="N5" s="87" t="s">
        <v>13</v>
      </c>
      <c r="O5" s="86">
        <f>MIN(B$3:B$84)</f>
        <v>9</v>
      </c>
      <c r="P5" s="86">
        <f>MIN(C$3:C$84)</f>
        <v>9</v>
      </c>
      <c r="Q5" s="86">
        <f>MIN(D$3:D$84)</f>
        <v>9</v>
      </c>
      <c r="R5" s="86">
        <f>MIN(E$3:E$84)</f>
        <v>9</v>
      </c>
      <c r="V5" s="34" t="s">
        <v>42</v>
      </c>
      <c r="Y5" s="34">
        <f>ROUNDUP(O4/Y3,0)</f>
        <v>11</v>
      </c>
      <c r="AN5" s="37">
        <v>3</v>
      </c>
      <c r="AO5" s="37">
        <f t="shared" ca="1" si="7"/>
        <v>35.930443672957033</v>
      </c>
      <c r="AP5" s="37">
        <f ca="1">SMALL($AO$3:$AO$30,ROWS(AO$3:AO5))</f>
        <v>17.237493654951386</v>
      </c>
      <c r="AQ5" s="57">
        <f t="shared" ca="1" si="8"/>
        <v>2.2657510478569729</v>
      </c>
      <c r="AR5" s="57">
        <v>2</v>
      </c>
      <c r="AS5" s="26">
        <f t="shared" ca="1" si="9"/>
        <v>40</v>
      </c>
      <c r="AT5" s="26">
        <f t="shared" ca="1" si="10"/>
        <v>0.94523900873909106</v>
      </c>
      <c r="AU5" s="26">
        <f ca="1">INDEX($AS$3:$AS$30,MATCH(SMALL($AT$3:$AT$30,ROWS(AT$3:AT5)),$AT$3:$AT$30,0))</f>
        <v>60</v>
      </c>
      <c r="AV5" s="26">
        <f ca="1">SMALL($AS$3:$AS$30,ROWS(AV$3:AV5))</f>
        <v>23</v>
      </c>
      <c r="AW5" s="34">
        <f ca="1">VLOOKUP(SMALL($BB$17:$BB$30,AX5),$BB$17:$BC$30,2,0)</f>
        <v>100</v>
      </c>
      <c r="AX5" s="34">
        <v>2</v>
      </c>
      <c r="BA5" s="34">
        <v>3</v>
      </c>
      <c r="BB5" s="34">
        <f t="shared" ca="1" si="11"/>
        <v>0.65867616751305347</v>
      </c>
      <c r="BC5" s="34">
        <f t="shared" ca="1" si="12"/>
        <v>23</v>
      </c>
    </row>
    <row r="6" spans="1:55" ht="17.25" thickBot="1" x14ac:dyDescent="0.35">
      <c r="A6" s="6">
        <v>4</v>
      </c>
      <c r="B6" s="48">
        <v>44</v>
      </c>
      <c r="C6" s="49">
        <v>27</v>
      </c>
      <c r="D6" s="50">
        <v>28</v>
      </c>
      <c r="E6" s="81">
        <v>39</v>
      </c>
      <c r="F6" s="52" t="str">
        <f t="shared" si="0"/>
        <v>40 - 48</v>
      </c>
      <c r="G6" s="53">
        <f t="shared" si="5"/>
        <v>40</v>
      </c>
      <c r="H6" s="54">
        <f t="shared" si="1"/>
        <v>48</v>
      </c>
      <c r="I6" s="76">
        <f t="shared" si="2"/>
        <v>16</v>
      </c>
      <c r="J6" s="83">
        <f t="shared" si="6"/>
        <v>5</v>
      </c>
      <c r="K6" s="69">
        <f t="shared" si="3"/>
        <v>0.17857142857142858</v>
      </c>
      <c r="L6" s="56">
        <f t="shared" si="4"/>
        <v>0.5714285714285714</v>
      </c>
      <c r="N6" s="87" t="s">
        <v>4</v>
      </c>
      <c r="O6" s="86">
        <f>O4-O5</f>
        <v>76</v>
      </c>
      <c r="P6" s="86">
        <f>P4-P5</f>
        <v>76</v>
      </c>
      <c r="Q6" s="86">
        <f>Q4-Q5</f>
        <v>76</v>
      </c>
      <c r="R6" s="86">
        <f>R4-R5</f>
        <v>76</v>
      </c>
      <c r="V6" s="34" t="s">
        <v>46</v>
      </c>
      <c r="Y6" s="34">
        <f>Y5*Y3</f>
        <v>88</v>
      </c>
      <c r="AN6" s="37">
        <v>4</v>
      </c>
      <c r="AO6" s="37">
        <f t="shared" ca="1" si="7"/>
        <v>26.278728879449371</v>
      </c>
      <c r="AP6" s="37">
        <f ca="1">SMALL($AO$3:$AO$30,ROWS(AO$3:AO6))</f>
        <v>18.349636071592901</v>
      </c>
      <c r="AQ6" s="57">
        <f t="shared" ca="1" si="8"/>
        <v>1.999088024048467</v>
      </c>
      <c r="AR6" s="57">
        <v>1</v>
      </c>
      <c r="AS6" s="26">
        <f t="shared" ca="1" si="9"/>
        <v>37</v>
      </c>
      <c r="AT6" s="26">
        <f t="shared" ca="1" si="10"/>
        <v>0.67430990441142602</v>
      </c>
      <c r="AU6" s="26">
        <f ca="1">INDEX($AS$3:$AS$30,MATCH(SMALL($AT$3:$AT$30,ROWS(AT$3:AT6)),$AT$3:$AT$30,0))</f>
        <v>53</v>
      </c>
      <c r="AV6" s="26">
        <f ca="1">SMALL($AS$3:$AS$30,ROWS(AV$3:AV6))</f>
        <v>28</v>
      </c>
      <c r="AW6" s="34">
        <f ca="1">VLOOKUP(SMALL($BB$3:$BB$16,AX6),$BB$3:$BC$30,2,0)</f>
        <v>29</v>
      </c>
      <c r="AX6" s="34">
        <v>2</v>
      </c>
      <c r="BA6" s="34">
        <v>4</v>
      </c>
      <c r="BB6" s="34">
        <f t="shared" ca="1" si="11"/>
        <v>0.9199019681089371</v>
      </c>
      <c r="BC6" s="34">
        <f t="shared" ca="1" si="12"/>
        <v>28</v>
      </c>
    </row>
    <row r="7" spans="1:55" ht="17.25" thickBot="1" x14ac:dyDescent="0.35">
      <c r="A7" s="6">
        <v>5</v>
      </c>
      <c r="B7" s="48">
        <v>58</v>
      </c>
      <c r="C7" s="49">
        <v>28</v>
      </c>
      <c r="D7" s="50">
        <v>27</v>
      </c>
      <c r="E7" s="81">
        <v>34</v>
      </c>
      <c r="F7" s="52" t="str">
        <f t="shared" si="0"/>
        <v>48 - 56</v>
      </c>
      <c r="G7" s="53">
        <f t="shared" si="5"/>
        <v>48</v>
      </c>
      <c r="H7" s="54">
        <f t="shared" si="1"/>
        <v>56</v>
      </c>
      <c r="I7" s="76">
        <f t="shared" si="2"/>
        <v>20</v>
      </c>
      <c r="J7" s="83">
        <f t="shared" si="6"/>
        <v>4</v>
      </c>
      <c r="K7" s="69">
        <f t="shared" si="3"/>
        <v>0.14285714285714285</v>
      </c>
      <c r="L7" s="56">
        <f t="shared" si="4"/>
        <v>0.7142857142857143</v>
      </c>
      <c r="N7" s="87" t="s">
        <v>14</v>
      </c>
      <c r="O7" s="86">
        <f>_xlfn.STDEV.S(B$3:B$86)</f>
        <v>16.755161883295841</v>
      </c>
      <c r="P7" s="86">
        <f>_xlfn.STDEV.S(C$3:C$86)</f>
        <v>16.755161883295841</v>
      </c>
      <c r="Q7" s="86">
        <f>_xlfn.STDEV.S(D$3:D$86)</f>
        <v>16.755161883295841</v>
      </c>
      <c r="R7" s="86">
        <f>_xlfn.STDEV.S(E$3:E$86)</f>
        <v>16.755161883295841</v>
      </c>
      <c r="V7" s="34" t="s">
        <v>47</v>
      </c>
      <c r="Y7" s="34">
        <v>4</v>
      </c>
      <c r="AN7" s="37">
        <v>5</v>
      </c>
      <c r="AO7" s="37">
        <f t="shared" ca="1" si="7"/>
        <v>24.018494291517619</v>
      </c>
      <c r="AP7" s="37">
        <f ca="1">SMALL($AO$3:$AO$30,ROWS(AO$3:AO7))</f>
        <v>19.357588770013766</v>
      </c>
      <c r="AQ7" s="57">
        <f t="shared" ca="1" si="8"/>
        <v>1.1654706058988604</v>
      </c>
      <c r="AR7" s="57">
        <f t="shared" ref="AR7:AR30" si="13">AR3</f>
        <v>1</v>
      </c>
      <c r="AS7" s="26">
        <f t="shared" ca="1" si="9"/>
        <v>23</v>
      </c>
      <c r="AT7" s="26">
        <f t="shared" ca="1" si="10"/>
        <v>0.98165387084779754</v>
      </c>
      <c r="AU7" s="26">
        <f ca="1">INDEX($AS$3:$AS$30,MATCH(SMALL($AT$3:$AT$30,ROWS(AT$3:AT7)),$AT$3:$AT$30,0))</f>
        <v>43</v>
      </c>
      <c r="AV7" s="26">
        <f ca="1">SMALL($AS$3:$AS$30,ROWS(AV$3:AV7))</f>
        <v>29</v>
      </c>
      <c r="AW7" s="34">
        <f ca="1">VLOOKUP(SMALL($BB$3:$BB$16,AX7),$BB$3:$BC$30,2,0)</f>
        <v>15</v>
      </c>
      <c r="AX7" s="34">
        <f t="shared" ref="AX7:AX30" si="14">2+AX3</f>
        <v>3</v>
      </c>
      <c r="BA7" s="34">
        <v>5</v>
      </c>
      <c r="BB7" s="34">
        <f t="shared" ca="1" si="11"/>
        <v>4.6091272570727537E-2</v>
      </c>
      <c r="BC7" s="34">
        <f t="shared" ca="1" si="12"/>
        <v>29</v>
      </c>
    </row>
    <row r="8" spans="1:55" ht="17.25" thickBot="1" x14ac:dyDescent="0.35">
      <c r="A8" s="6">
        <v>6</v>
      </c>
      <c r="B8" s="48">
        <v>50</v>
      </c>
      <c r="C8" s="49">
        <v>34</v>
      </c>
      <c r="D8" s="50">
        <v>46</v>
      </c>
      <c r="E8" s="81">
        <v>49</v>
      </c>
      <c r="F8" s="52" t="str">
        <f t="shared" si="0"/>
        <v>56 - 64</v>
      </c>
      <c r="G8" s="53">
        <f t="shared" si="5"/>
        <v>56</v>
      </c>
      <c r="H8" s="54">
        <f t="shared" si="1"/>
        <v>64</v>
      </c>
      <c r="I8" s="76">
        <f t="shared" si="2"/>
        <v>24</v>
      </c>
      <c r="J8" s="83">
        <f t="shared" si="6"/>
        <v>4</v>
      </c>
      <c r="K8" s="69">
        <f t="shared" si="3"/>
        <v>0.14285714285714285</v>
      </c>
      <c r="L8" s="56">
        <f t="shared" si="4"/>
        <v>0.8571428571428571</v>
      </c>
      <c r="N8" s="87" t="s">
        <v>15</v>
      </c>
      <c r="O8" s="86">
        <f>O7/O2</f>
        <v>0.36367793235060741</v>
      </c>
      <c r="P8" s="86">
        <f>P7/P2</f>
        <v>0.36367793235060741</v>
      </c>
      <c r="Q8" s="86">
        <f>Q7/Q2</f>
        <v>0.36367793235060741</v>
      </c>
      <c r="R8" s="86">
        <f>R7/R2</f>
        <v>0.36367793235060741</v>
      </c>
      <c r="AN8" s="37">
        <v>6</v>
      </c>
      <c r="AO8" s="37">
        <f t="shared" ca="1" si="7"/>
        <v>19.357588770013766</v>
      </c>
      <c r="AP8" s="37">
        <f ca="1">SMALL($AO$3:$AO$30,ROWS(AO$3:AO8))</f>
        <v>20.969254295006444</v>
      </c>
      <c r="AQ8" s="57">
        <f t="shared" ca="1" si="8"/>
        <v>2.0150838149959451</v>
      </c>
      <c r="AR8" s="57">
        <f t="shared" si="13"/>
        <v>1.5</v>
      </c>
      <c r="AS8" s="26">
        <f t="shared" ca="1" si="9"/>
        <v>43</v>
      </c>
      <c r="AT8" s="26">
        <f t="shared" ca="1" si="10"/>
        <v>0.27428782321218459</v>
      </c>
      <c r="AU8" s="26">
        <f ca="1">INDEX($AS$3:$AS$30,MATCH(SMALL($AT$3:$AT$30,ROWS(AT$3:AT8)),$AT$3:$AT$30,0))</f>
        <v>47</v>
      </c>
      <c r="AV8" s="26">
        <f ca="1">SMALL($AS$3:$AS$30,ROWS(AV$3:AV8))</f>
        <v>30</v>
      </c>
      <c r="AW8" s="34">
        <f ca="1">VLOOKUP(SMALL($BB$17:$BB$30,AX8),$BB$17:$BC$30,2,0)</f>
        <v>45</v>
      </c>
      <c r="AX8" s="34">
        <f t="shared" si="14"/>
        <v>3</v>
      </c>
      <c r="BA8" s="34">
        <v>6</v>
      </c>
      <c r="BB8" s="34">
        <f t="shared" ca="1" si="11"/>
        <v>0.79548985797092786</v>
      </c>
      <c r="BC8" s="34">
        <f t="shared" ca="1" si="12"/>
        <v>30</v>
      </c>
    </row>
    <row r="9" spans="1:55" ht="17.25" thickBot="1" x14ac:dyDescent="0.35">
      <c r="A9" s="6">
        <v>7</v>
      </c>
      <c r="B9" s="48">
        <v>44</v>
      </c>
      <c r="C9" s="49">
        <v>35</v>
      </c>
      <c r="D9" s="50">
        <v>44</v>
      </c>
      <c r="E9" s="81">
        <v>58</v>
      </c>
      <c r="F9" s="52" t="str">
        <f t="shared" si="0"/>
        <v>64 - 72</v>
      </c>
      <c r="G9" s="53">
        <f t="shared" si="5"/>
        <v>64</v>
      </c>
      <c r="H9" s="54">
        <f t="shared" si="1"/>
        <v>72</v>
      </c>
      <c r="I9" s="76">
        <f t="shared" si="2"/>
        <v>26</v>
      </c>
      <c r="J9" s="83">
        <f t="shared" si="6"/>
        <v>2</v>
      </c>
      <c r="K9" s="69">
        <f t="shared" si="3"/>
        <v>7.1428571428571425E-2</v>
      </c>
      <c r="L9" s="56">
        <f t="shared" si="4"/>
        <v>0.9285714285714286</v>
      </c>
      <c r="N9" s="71" t="s">
        <v>41</v>
      </c>
      <c r="O9" s="72">
        <f>O2/O3</f>
        <v>1.0238095238095237</v>
      </c>
      <c r="P9" s="72">
        <f>P2/P3</f>
        <v>1.0238095238095237</v>
      </c>
      <c r="Q9" s="72">
        <f>Q2/Q3</f>
        <v>1.0238095238095237</v>
      </c>
      <c r="R9" s="72">
        <f>R2/R3</f>
        <v>1.0238095238095237</v>
      </c>
      <c r="AN9" s="37">
        <v>8</v>
      </c>
      <c r="AO9" s="37">
        <f t="shared" ca="1" si="7"/>
        <v>17.237493654951386</v>
      </c>
      <c r="AP9" s="37">
        <f ca="1">SMALL($AO$3:$AO$30,ROWS(AO$3:AO9))</f>
        <v>21.760218122578028</v>
      </c>
      <c r="AQ9" s="57">
        <f t="shared" ca="1" si="8"/>
        <v>2.5557179130802599</v>
      </c>
      <c r="AR9" s="57">
        <f t="shared" si="13"/>
        <v>2</v>
      </c>
      <c r="AS9" s="26">
        <f t="shared" ca="1" si="9"/>
        <v>56</v>
      </c>
      <c r="AT9" s="26">
        <f t="shared" ca="1" si="10"/>
        <v>0.1097462105453505</v>
      </c>
      <c r="AU9" s="26">
        <f ca="1">INDEX($AS$3:$AS$30,MATCH(SMALL($AT$3:$AT$30,ROWS(AT$3:AT9)),$AT$3:$AT$30,0))</f>
        <v>55</v>
      </c>
      <c r="AV9" s="26">
        <f ca="1">SMALL($AS$3:$AS$30,ROWS(AV$3:AV9))</f>
        <v>33</v>
      </c>
      <c r="AW9" s="34">
        <f ca="1">VLOOKUP(SMALL($BB$17:$BB$30,AX9),$BB$17:$BC$30,2,0)</f>
        <v>68</v>
      </c>
      <c r="AX9" s="34">
        <f t="shared" si="14"/>
        <v>4</v>
      </c>
      <c r="BA9" s="34">
        <v>7</v>
      </c>
      <c r="BB9" s="34">
        <f t="shared" ca="1" si="11"/>
        <v>0.40126012896973551</v>
      </c>
      <c r="BC9" s="34">
        <f t="shared" ca="1" si="12"/>
        <v>33</v>
      </c>
    </row>
    <row r="10" spans="1:55" ht="17.25" thickBot="1" x14ac:dyDescent="0.35">
      <c r="A10" s="6">
        <v>8</v>
      </c>
      <c r="B10" s="48">
        <v>85</v>
      </c>
      <c r="C10" s="49">
        <v>36</v>
      </c>
      <c r="D10" s="50">
        <v>23</v>
      </c>
      <c r="E10" s="81">
        <v>42</v>
      </c>
      <c r="F10" s="52" t="str">
        <f t="shared" si="0"/>
        <v>72 - 80</v>
      </c>
      <c r="G10" s="53">
        <f t="shared" si="5"/>
        <v>72</v>
      </c>
      <c r="H10" s="54">
        <f t="shared" si="1"/>
        <v>80</v>
      </c>
      <c r="I10" s="76">
        <f t="shared" si="2"/>
        <v>27</v>
      </c>
      <c r="J10" s="83">
        <f t="shared" si="6"/>
        <v>1</v>
      </c>
      <c r="K10" s="69">
        <f t="shared" si="3"/>
        <v>3.5714285714285712E-2</v>
      </c>
      <c r="L10" s="56">
        <f t="shared" si="4"/>
        <v>0.9642857142857143</v>
      </c>
      <c r="N10" s="85" t="s">
        <v>39</v>
      </c>
      <c r="O10" s="84">
        <f>O6/O2</f>
        <v>1.6496124031007753</v>
      </c>
      <c r="P10" s="84">
        <f>P6/P2</f>
        <v>1.6496124031007753</v>
      </c>
      <c r="Q10" s="84">
        <f>Q6/Q2</f>
        <v>1.6496124031007753</v>
      </c>
      <c r="R10" s="84">
        <f>R6/R2</f>
        <v>1.6496124031007753</v>
      </c>
      <c r="AN10" s="37">
        <v>7</v>
      </c>
      <c r="AO10" s="37">
        <f t="shared" ca="1" si="7"/>
        <v>27.830195030176544</v>
      </c>
      <c r="AP10" s="37">
        <f ca="1">SMALL($AO$3:$AO$30,ROWS(AO$3:AO10))</f>
        <v>21.819646376333161</v>
      </c>
      <c r="AQ10" s="57">
        <f t="shared" ca="1" si="8"/>
        <v>1.0259660983319638</v>
      </c>
      <c r="AR10" s="57">
        <f t="shared" si="13"/>
        <v>1</v>
      </c>
      <c r="AS10" s="26">
        <f t="shared" ca="1" si="9"/>
        <v>23</v>
      </c>
      <c r="AT10" s="26">
        <f t="shared" ca="1" si="10"/>
        <v>0.89174415930646889</v>
      </c>
      <c r="AU10" s="26">
        <f ca="1">INDEX($AS$3:$AS$30,MATCH(SMALL($AT$3:$AT$30,ROWS(AT$3:AT10)),$AT$3:$AT$30,0))</f>
        <v>100</v>
      </c>
      <c r="AV10" s="26">
        <f ca="1">SMALL($AS$3:$AS$30,ROWS(AV$3:AV10))</f>
        <v>36</v>
      </c>
      <c r="AW10" s="34">
        <f ca="1">VLOOKUP(SMALL($BB$3:$BB$16,AX10),$BB$3:$BC$30,2,0)</f>
        <v>38</v>
      </c>
      <c r="AX10" s="34">
        <f t="shared" si="14"/>
        <v>4</v>
      </c>
      <c r="BA10" s="34">
        <v>8</v>
      </c>
      <c r="BB10" s="34">
        <f t="shared" ca="1" si="11"/>
        <v>0.44402447036515735</v>
      </c>
      <c r="BC10" s="34">
        <f t="shared" ca="1" si="12"/>
        <v>36</v>
      </c>
    </row>
    <row r="11" spans="1:55" ht="17.25" thickBot="1" x14ac:dyDescent="0.35">
      <c r="A11" s="6">
        <v>9</v>
      </c>
      <c r="B11" s="48">
        <v>27</v>
      </c>
      <c r="C11" s="49">
        <v>39</v>
      </c>
      <c r="D11" s="50">
        <v>34</v>
      </c>
      <c r="E11" s="81">
        <v>39</v>
      </c>
      <c r="F11" s="52" t="str">
        <f t="shared" si="0"/>
        <v>80 - 88</v>
      </c>
      <c r="G11" s="53">
        <f t="shared" si="5"/>
        <v>80</v>
      </c>
      <c r="H11" s="54">
        <f t="shared" si="1"/>
        <v>88</v>
      </c>
      <c r="I11" s="76">
        <f t="shared" si="2"/>
        <v>28</v>
      </c>
      <c r="J11" s="83">
        <f t="shared" si="6"/>
        <v>1</v>
      </c>
      <c r="K11" s="69">
        <f t="shared" si="3"/>
        <v>3.5714285714285712E-2</v>
      </c>
      <c r="L11" s="56">
        <f t="shared" si="4"/>
        <v>1</v>
      </c>
      <c r="AN11" s="37">
        <v>12</v>
      </c>
      <c r="AO11" s="37">
        <f t="shared" ca="1" si="7"/>
        <v>24.890344960353435</v>
      </c>
      <c r="AP11" s="37">
        <f ca="1">SMALL($AO$3:$AO$30,ROWS(AO$3:AO11))</f>
        <v>21.94540438305172</v>
      </c>
      <c r="AQ11" s="57">
        <f t="shared" ca="1" si="8"/>
        <v>1.9950006546315184</v>
      </c>
      <c r="AR11" s="57">
        <f t="shared" si="13"/>
        <v>1</v>
      </c>
      <c r="AS11" s="26">
        <f t="shared" ca="1" si="9"/>
        <v>44</v>
      </c>
      <c r="AT11" s="26">
        <f t="shared" ca="1" si="10"/>
        <v>4.7562873396884364E-2</v>
      </c>
      <c r="AU11" s="26">
        <f ca="1">INDEX($AS$3:$AS$30,MATCH(SMALL($AT$3:$AT$30,ROWS(AT$3:AT11)),$AT$3:$AT$30,0))</f>
        <v>76</v>
      </c>
      <c r="AV11" s="26">
        <f ca="1">SMALL($AS$3:$AS$30,ROWS(AV$3:AV11))</f>
        <v>37</v>
      </c>
      <c r="AW11" s="34">
        <f ca="1">VLOOKUP(SMALL($BB$3:$BB$16,AX11),$BB$3:$BC$30,2,0)</f>
        <v>43</v>
      </c>
      <c r="AX11" s="34">
        <f t="shared" si="14"/>
        <v>5</v>
      </c>
      <c r="BA11" s="34">
        <v>9</v>
      </c>
      <c r="BB11" s="34">
        <f t="shared" ca="1" si="11"/>
        <v>0.56205523742441432</v>
      </c>
      <c r="BC11" s="34">
        <f t="shared" ca="1" si="12"/>
        <v>37</v>
      </c>
    </row>
    <row r="12" spans="1:55" ht="17.25" thickBot="1" x14ac:dyDescent="0.35">
      <c r="A12" s="6">
        <v>10</v>
      </c>
      <c r="B12" s="48">
        <v>46</v>
      </c>
      <c r="C12" s="49">
        <v>39</v>
      </c>
      <c r="D12" s="50">
        <v>46</v>
      </c>
      <c r="E12" s="81">
        <v>56</v>
      </c>
      <c r="F12" s="52" t="str">
        <f t="shared" si="0"/>
        <v>88 - 96</v>
      </c>
      <c r="G12" s="53">
        <f t="shared" si="5"/>
        <v>88</v>
      </c>
      <c r="H12" s="54">
        <f t="shared" si="1"/>
        <v>96</v>
      </c>
      <c r="I12" s="76">
        <f t="shared" si="2"/>
        <v>28</v>
      </c>
      <c r="J12" s="83">
        <f t="shared" si="6"/>
        <v>0</v>
      </c>
      <c r="K12" s="69">
        <f t="shared" si="3"/>
        <v>0</v>
      </c>
      <c r="L12" s="56">
        <f t="shared" si="4"/>
        <v>1</v>
      </c>
      <c r="AN12" s="37">
        <v>9</v>
      </c>
      <c r="AO12" s="37">
        <f t="shared" ca="1" si="7"/>
        <v>28.993540437703007</v>
      </c>
      <c r="AP12" s="37">
        <f ca="1">SMALL($AO$3:$AO$30,ROWS(AO$3:AO12))</f>
        <v>22.662141120599568</v>
      </c>
      <c r="AQ12" s="57">
        <f t="shared" ca="1" si="8"/>
        <v>2.0604559640038071</v>
      </c>
      <c r="AR12" s="57">
        <f t="shared" si="13"/>
        <v>1.5</v>
      </c>
      <c r="AS12" s="26">
        <f t="shared" ca="1" si="9"/>
        <v>47</v>
      </c>
      <c r="AT12" s="26">
        <f t="shared" ca="1" si="10"/>
        <v>0.31165517523104125</v>
      </c>
      <c r="AU12" s="26">
        <f ca="1">INDEX($AS$3:$AS$30,MATCH(SMALL($AT$3:$AT$30,ROWS(AT$3:AT12)),$AT$3:$AT$30,0))</f>
        <v>36</v>
      </c>
      <c r="AV12" s="26">
        <f ca="1">SMALL($AS$3:$AS$30,ROWS(AV$3:AV12))</f>
        <v>37</v>
      </c>
      <c r="AW12" s="34">
        <f ca="1">VLOOKUP(SMALL($BB$17:$BB$30,AX12),$BB$17:$BC$30,2,0)</f>
        <v>50</v>
      </c>
      <c r="AX12" s="34">
        <f t="shared" si="14"/>
        <v>5</v>
      </c>
      <c r="BA12" s="34">
        <v>10</v>
      </c>
      <c r="BB12" s="34">
        <f t="shared" ca="1" si="11"/>
        <v>0.4556649178981439</v>
      </c>
      <c r="BC12" s="34">
        <f t="shared" ca="1" si="12"/>
        <v>37</v>
      </c>
    </row>
    <row r="13" spans="1:55" ht="17.25" thickBot="1" x14ac:dyDescent="0.35">
      <c r="A13" s="6">
        <v>11</v>
      </c>
      <c r="B13" s="48">
        <v>9</v>
      </c>
      <c r="C13" s="49">
        <v>39</v>
      </c>
      <c r="D13" s="50">
        <v>53</v>
      </c>
      <c r="E13" s="81">
        <v>85</v>
      </c>
      <c r="F13" s="52" t="str">
        <f t="shared" si="0"/>
        <v>96 - 104</v>
      </c>
      <c r="G13" s="53">
        <f t="shared" si="5"/>
        <v>96</v>
      </c>
      <c r="H13" s="54">
        <f t="shared" si="1"/>
        <v>104</v>
      </c>
      <c r="I13" s="76">
        <f t="shared" si="2"/>
        <v>28</v>
      </c>
      <c r="J13" s="83">
        <f t="shared" si="6"/>
        <v>0</v>
      </c>
      <c r="K13" s="69">
        <f t="shared" si="3"/>
        <v>0</v>
      </c>
      <c r="L13" s="56">
        <f t="shared" si="4"/>
        <v>1</v>
      </c>
      <c r="AN13" s="37">
        <v>10</v>
      </c>
      <c r="AO13" s="37">
        <f t="shared" ca="1" si="7"/>
        <v>22.662141120599568</v>
      </c>
      <c r="AP13" s="37">
        <f ca="1">SMALL($AO$3:$AO$30,ROWS(AO$3:AO13))</f>
        <v>22.752610714105124</v>
      </c>
      <c r="AQ13" s="57">
        <f t="shared" ca="1" si="8"/>
        <v>2.5818967518415405</v>
      </c>
      <c r="AR13" s="57">
        <f t="shared" si="13"/>
        <v>2</v>
      </c>
      <c r="AS13" s="26">
        <f t="shared" ca="1" si="9"/>
        <v>59</v>
      </c>
      <c r="AT13" s="26">
        <f t="shared" ca="1" si="10"/>
        <v>0.70931379048914478</v>
      </c>
      <c r="AU13" s="26">
        <f ca="1">INDEX($AS$3:$AS$30,MATCH(SMALL($AT$3:$AT$30,ROWS(AT$3:AT13)),$AT$3:$AT$30,0))</f>
        <v>37</v>
      </c>
      <c r="AV13" s="26">
        <f ca="1">SMALL($AS$3:$AS$30,ROWS(AV$3:AV13))</f>
        <v>38</v>
      </c>
      <c r="AW13" s="34">
        <f ca="1">VLOOKUP(SMALL($BB$17:$BB$30,AX13),$BB$17:$BC$30,2,0)</f>
        <v>55</v>
      </c>
      <c r="AX13" s="34">
        <f t="shared" si="14"/>
        <v>6</v>
      </c>
      <c r="BA13" s="34">
        <v>11</v>
      </c>
      <c r="BB13" s="34">
        <f t="shared" ca="1" si="11"/>
        <v>7.763793479144887E-2</v>
      </c>
      <c r="BC13" s="34">
        <f t="shared" ca="1" si="12"/>
        <v>38</v>
      </c>
    </row>
    <row r="14" spans="1:55" ht="17.25" thickBot="1" x14ac:dyDescent="0.35">
      <c r="A14" s="6">
        <v>12</v>
      </c>
      <c r="B14" s="48">
        <v>67</v>
      </c>
      <c r="C14" s="49">
        <v>42</v>
      </c>
      <c r="D14" s="50">
        <v>35</v>
      </c>
      <c r="E14" s="81">
        <v>36</v>
      </c>
      <c r="F14" s="58" t="str">
        <f t="shared" si="0"/>
        <v>104 - 112</v>
      </c>
      <c r="G14" s="59">
        <f t="shared" si="5"/>
        <v>104</v>
      </c>
      <c r="H14" s="60">
        <f t="shared" si="1"/>
        <v>112</v>
      </c>
      <c r="I14" s="77">
        <f t="shared" si="2"/>
        <v>28</v>
      </c>
      <c r="J14" s="61">
        <f t="shared" si="6"/>
        <v>0</v>
      </c>
      <c r="K14" s="62">
        <f t="shared" si="3"/>
        <v>0</v>
      </c>
      <c r="L14" s="63">
        <f t="shared" si="4"/>
        <v>1</v>
      </c>
      <c r="AN14" s="37">
        <v>11</v>
      </c>
      <c r="AO14" s="37">
        <f t="shared" ca="1" si="7"/>
        <v>28.152296996927667</v>
      </c>
      <c r="AP14" s="37">
        <f ca="1">SMALL($AO$3:$AO$30,ROWS(AO$3:AO14))</f>
        <v>23.138548398635621</v>
      </c>
      <c r="AQ14" s="57">
        <f t="shared" ca="1" si="8"/>
        <v>1.2117176771438021</v>
      </c>
      <c r="AR14" s="57">
        <f t="shared" si="13"/>
        <v>1</v>
      </c>
      <c r="AS14" s="26">
        <f t="shared" ca="1" si="9"/>
        <v>29</v>
      </c>
      <c r="AT14" s="26">
        <f t="shared" ca="1" si="10"/>
        <v>0.81336067172202664</v>
      </c>
      <c r="AU14" s="26">
        <f ca="1">INDEX($AS$3:$AS$30,MATCH(SMALL($AT$3:$AT$30,ROWS(AT$3:AT14)),$AT$3:$AT$30,0))</f>
        <v>57</v>
      </c>
      <c r="AV14" s="26">
        <f ca="1">SMALL($AS$3:$AS$30,ROWS(AV$3:AV14))</f>
        <v>40</v>
      </c>
      <c r="AW14" s="34">
        <f ca="1">VLOOKUP(SMALL($BB$3:$BB$16,AX14),$BB$3:$BC$30,2,0)</f>
        <v>44</v>
      </c>
      <c r="AX14" s="34">
        <f t="shared" si="14"/>
        <v>6</v>
      </c>
      <c r="BA14" s="34">
        <v>12</v>
      </c>
      <c r="BB14" s="34">
        <f t="shared" ca="1" si="11"/>
        <v>3.951946301770437E-2</v>
      </c>
      <c r="BC14" s="34">
        <f t="shared" ca="1" si="12"/>
        <v>40</v>
      </c>
    </row>
    <row r="15" spans="1:55" ht="16.5" x14ac:dyDescent="0.3">
      <c r="A15" s="6">
        <v>13</v>
      </c>
      <c r="B15" s="48">
        <v>53</v>
      </c>
      <c r="C15" s="49">
        <v>44</v>
      </c>
      <c r="D15" s="50">
        <v>26</v>
      </c>
      <c r="E15" s="81">
        <v>27</v>
      </c>
      <c r="F15" s="64"/>
      <c r="G15" s="83"/>
      <c r="H15" s="83"/>
      <c r="I15" s="83"/>
      <c r="J15" s="83">
        <f>SUM(J2:J14)</f>
        <v>28</v>
      </c>
      <c r="K15" s="69">
        <f>SUM(K2:K14)</f>
        <v>0.99999999999999978</v>
      </c>
      <c r="L15" s="69"/>
      <c r="AN15" s="37">
        <v>14</v>
      </c>
      <c r="AO15" s="37">
        <f t="shared" ca="1" si="7"/>
        <v>16.671519878110661</v>
      </c>
      <c r="AP15" s="37">
        <f ca="1">SMALL($AO$3:$AO$30,ROWS(AO$3:AO15))</f>
        <v>24.018494291517619</v>
      </c>
      <c r="AQ15" s="57">
        <f t="shared" ca="1" si="8"/>
        <v>1.8593023667192501</v>
      </c>
      <c r="AR15" s="57">
        <f t="shared" si="13"/>
        <v>1</v>
      </c>
      <c r="AS15" s="26">
        <f t="shared" ca="1" si="9"/>
        <v>45</v>
      </c>
      <c r="AT15" s="26">
        <f t="shared" ca="1" si="10"/>
        <v>0.99486939515112938</v>
      </c>
      <c r="AU15" s="26">
        <f ca="1">INDEX($AS$3:$AS$30,MATCH(SMALL($AT$3:$AT$30,ROWS(AT$3:AT15)),$AT$3:$AT$30,0))</f>
        <v>68</v>
      </c>
      <c r="AV15" s="26">
        <f ca="1">SMALL($AS$3:$AS$30,ROWS(AV$3:AV15))</f>
        <v>43</v>
      </c>
      <c r="AW15" s="34">
        <f ca="1">VLOOKUP(SMALL($BB$3:$BB$16,AX15),$BB$3:$BC$30,2,0)</f>
        <v>33</v>
      </c>
      <c r="AX15" s="34">
        <f t="shared" si="14"/>
        <v>7</v>
      </c>
      <c r="BA15" s="34">
        <v>13</v>
      </c>
      <c r="BB15" s="34">
        <f t="shared" ca="1" si="11"/>
        <v>0.22367232632978129</v>
      </c>
      <c r="BC15" s="34">
        <f t="shared" ca="1" si="12"/>
        <v>43</v>
      </c>
    </row>
    <row r="16" spans="1:55" ht="16.5" x14ac:dyDescent="0.3">
      <c r="A16" s="6">
        <v>14</v>
      </c>
      <c r="B16" s="48">
        <v>58</v>
      </c>
      <c r="C16" s="49">
        <v>44</v>
      </c>
      <c r="D16" s="50">
        <v>50</v>
      </c>
      <c r="E16" s="81">
        <v>69</v>
      </c>
      <c r="AN16" s="37">
        <v>16</v>
      </c>
      <c r="AO16" s="37">
        <f t="shared" ca="1" si="7"/>
        <v>37.171339873729202</v>
      </c>
      <c r="AP16" s="37">
        <f ca="1">SMALL($AO$3:$AO$30,ROWS(AO$3:AO16))</f>
        <v>24.890344960353435</v>
      </c>
      <c r="AQ16" s="57">
        <f t="shared" ca="1" si="8"/>
        <v>2.1805392288180392</v>
      </c>
      <c r="AR16" s="57">
        <f t="shared" si="13"/>
        <v>1.5</v>
      </c>
      <c r="AS16" s="26">
        <f t="shared" ca="1" si="9"/>
        <v>55</v>
      </c>
      <c r="AT16" s="26">
        <f t="shared" ca="1" si="10"/>
        <v>0.31638825375902213</v>
      </c>
      <c r="AU16" s="26">
        <f ca="1">INDEX($AS$3:$AS$30,MATCH(SMALL($AT$3:$AT$30,ROWS(AT$3:AT16)),$AT$3:$AT$30,0))</f>
        <v>15</v>
      </c>
      <c r="AV16" s="26">
        <f ca="1">SMALL($AS$3:$AS$30,ROWS(AV$3:AV16))</f>
        <v>44</v>
      </c>
      <c r="AW16" s="34">
        <f ca="1">VLOOKUP(SMALL($BB$17:$BB$30,AX16),$BB$17:$BC$30,2,0)</f>
        <v>57</v>
      </c>
      <c r="AX16" s="34">
        <f t="shared" si="14"/>
        <v>7</v>
      </c>
      <c r="BA16" s="34">
        <v>14</v>
      </c>
      <c r="BB16" s="34">
        <f t="shared" ca="1" si="11"/>
        <v>0.28478208343348255</v>
      </c>
      <c r="BC16" s="34">
        <f t="shared" ca="1" si="12"/>
        <v>44</v>
      </c>
    </row>
    <row r="17" spans="1:63" ht="16.5" x14ac:dyDescent="0.3">
      <c r="A17" s="6">
        <v>15</v>
      </c>
      <c r="B17" s="48">
        <v>49</v>
      </c>
      <c r="C17" s="49">
        <v>46</v>
      </c>
      <c r="D17" s="50">
        <v>69</v>
      </c>
      <c r="E17" s="81">
        <v>46</v>
      </c>
      <c r="J17" s="64"/>
      <c r="K17" s="64"/>
      <c r="AN17" s="37">
        <v>18</v>
      </c>
      <c r="AO17" s="37">
        <f t="shared" ca="1" si="7"/>
        <v>21.94540438305172</v>
      </c>
      <c r="AP17" s="37">
        <f ca="1">SMALL($AO$3:$AO$30,ROWS(AO$3:AO17))</f>
        <v>25.056506251996538</v>
      </c>
      <c r="AQ17" s="57">
        <f t="shared" ca="1" si="8"/>
        <v>2.3803159924743578</v>
      </c>
      <c r="AR17" s="57">
        <f t="shared" si="13"/>
        <v>2</v>
      </c>
      <c r="AS17" s="26">
        <f t="shared" ca="1" si="9"/>
        <v>60</v>
      </c>
      <c r="AT17" s="26">
        <f t="shared" ca="1" si="10"/>
        <v>0.1212134853288912</v>
      </c>
      <c r="AU17" s="26">
        <f ca="1">INDEX($AS$3:$AS$30,MATCH(SMALL($AT$3:$AT$30,ROWS(AT$3:AT17)),$AT$3:$AT$30,0))</f>
        <v>37</v>
      </c>
      <c r="AV17" s="26">
        <f ca="1">SMALL($AS$3:$AS$30,ROWS(AV$3:AV17))</f>
        <v>45</v>
      </c>
      <c r="AW17" s="34">
        <f ca="1">VLOOKUP(SMALL($BB$17:$BB$30,AX17),$BB$17:$BC$30,2,0)</f>
        <v>72</v>
      </c>
      <c r="AX17" s="34">
        <f t="shared" si="14"/>
        <v>8</v>
      </c>
      <c r="BA17" s="34">
        <v>15</v>
      </c>
      <c r="BB17" s="34">
        <f t="shared" ca="1" si="11"/>
        <v>0.12852012300297488</v>
      </c>
      <c r="BC17" s="34">
        <f t="shared" ca="1" si="12"/>
        <v>45</v>
      </c>
    </row>
    <row r="18" spans="1:63" ht="16.5" x14ac:dyDescent="0.3">
      <c r="A18" s="6">
        <v>16</v>
      </c>
      <c r="B18" s="48">
        <v>56</v>
      </c>
      <c r="C18" s="49">
        <v>46</v>
      </c>
      <c r="D18" s="50">
        <v>36</v>
      </c>
      <c r="E18" s="81">
        <v>44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N18" s="37">
        <v>13</v>
      </c>
      <c r="AO18" s="37">
        <f t="shared" ca="1" si="7"/>
        <v>28.199398994982182</v>
      </c>
      <c r="AP18" s="37">
        <f ca="1">SMALL($AO$3:$AO$30,ROWS(AO$3:AO18))</f>
        <v>26.278728879449371</v>
      </c>
      <c r="AQ18" s="57">
        <f t="shared" ca="1" si="8"/>
        <v>1.3515759970891914</v>
      </c>
      <c r="AR18" s="57">
        <f t="shared" si="13"/>
        <v>1</v>
      </c>
      <c r="AS18" s="26">
        <f t="shared" ca="1" si="9"/>
        <v>36</v>
      </c>
      <c r="AT18" s="26">
        <f t="shared" ca="1" si="10"/>
        <v>0.39220812347039535</v>
      </c>
      <c r="AU18" s="26">
        <f ca="1">INDEX($AS$3:$AS$30,MATCH(SMALL($AT$3:$AT$30,ROWS(AT$3:AT18)),$AT$3:$AT$30,0))</f>
        <v>72</v>
      </c>
      <c r="AV18" s="26">
        <f ca="1">SMALL($AS$3:$AS$30,ROWS(AV$3:AV18))</f>
        <v>47</v>
      </c>
      <c r="AW18" s="34">
        <f ca="1">VLOOKUP(SMALL($BB$3:$BB$16,AX18),$BB$3:$BC$30,2,0)</f>
        <v>36</v>
      </c>
      <c r="AX18" s="34">
        <f t="shared" si="14"/>
        <v>8</v>
      </c>
      <c r="BA18" s="34">
        <v>16</v>
      </c>
      <c r="BB18" s="34">
        <f t="shared" ca="1" si="11"/>
        <v>0.7152475748033611</v>
      </c>
      <c r="BC18" s="34">
        <f t="shared" ca="1" si="12"/>
        <v>47</v>
      </c>
    </row>
    <row r="19" spans="1:63" ht="16.5" x14ac:dyDescent="0.3">
      <c r="A19" s="6">
        <v>17</v>
      </c>
      <c r="B19" s="48">
        <v>39</v>
      </c>
      <c r="C19" s="49">
        <v>49</v>
      </c>
      <c r="D19" s="50">
        <v>39</v>
      </c>
      <c r="E19" s="81">
        <v>28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N19" s="37">
        <v>17</v>
      </c>
      <c r="AO19" s="37">
        <f t="shared" ca="1" si="7"/>
        <v>23.138548398635621</v>
      </c>
      <c r="AP19" s="37">
        <f ca="1">SMALL($AO$3:$AO$30,ROWS(AO$3:AO19))</f>
        <v>26.292285910569223</v>
      </c>
      <c r="AQ19" s="57">
        <f t="shared" ca="1" si="8"/>
        <v>1.4218948454337261</v>
      </c>
      <c r="AR19" s="57">
        <f t="shared" si="13"/>
        <v>1</v>
      </c>
      <c r="AS19" s="26">
        <f t="shared" ca="1" si="9"/>
        <v>38</v>
      </c>
      <c r="AT19" s="26">
        <f t="shared" ca="1" si="10"/>
        <v>0.70222166889744742</v>
      </c>
      <c r="AU19" s="26">
        <f ca="1">INDEX($AS$3:$AS$30,MATCH(SMALL($AT$3:$AT$30,ROWS(AT$3:AT19)),$AT$3:$AT$30,0))</f>
        <v>30</v>
      </c>
      <c r="AV19" s="26">
        <f ca="1">SMALL($AS$3:$AS$30,ROWS(AV$3:AV19))</f>
        <v>50</v>
      </c>
      <c r="AW19" s="34">
        <f ca="1">VLOOKUP(SMALL($BB$3:$BB$16,AX19),$BB$3:$BC$30,2,0)</f>
        <v>37</v>
      </c>
      <c r="AX19" s="34">
        <f t="shared" si="14"/>
        <v>9</v>
      </c>
      <c r="BA19" s="34">
        <v>17</v>
      </c>
      <c r="BB19" s="34">
        <f t="shared" ca="1" si="11"/>
        <v>0.27068832136027587</v>
      </c>
      <c r="BC19" s="34">
        <f t="shared" ca="1" si="12"/>
        <v>50</v>
      </c>
    </row>
    <row r="20" spans="1:63" ht="16.5" x14ac:dyDescent="0.3">
      <c r="A20" s="6">
        <v>18</v>
      </c>
      <c r="B20" s="48">
        <v>35</v>
      </c>
      <c r="C20" s="49">
        <v>50</v>
      </c>
      <c r="D20" s="50">
        <v>58</v>
      </c>
      <c r="E20" s="81">
        <v>46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N20" s="37">
        <v>15</v>
      </c>
      <c r="AO20" s="37">
        <f t="shared" ca="1" si="7"/>
        <v>21.760218122578028</v>
      </c>
      <c r="AP20" s="37">
        <f ca="1">SMALL($AO$3:$AO$30,ROWS(AO$3:AO20))</f>
        <v>27.482555761269957</v>
      </c>
      <c r="AQ20" s="57">
        <f t="shared" ca="1" si="8"/>
        <v>2.4693886792534361</v>
      </c>
      <c r="AR20" s="57">
        <f t="shared" si="13"/>
        <v>1.5</v>
      </c>
      <c r="AS20" s="26">
        <f t="shared" ca="1" si="9"/>
        <v>68</v>
      </c>
      <c r="AT20" s="26">
        <f t="shared" ca="1" si="10"/>
        <v>0.56550748197303968</v>
      </c>
      <c r="AU20" s="26">
        <f ca="1">INDEX($AS$3:$AS$30,MATCH(SMALL($AT$3:$AT$30,ROWS(AT$3:AT20)),$AT$3:$AT$30,0))</f>
        <v>38</v>
      </c>
      <c r="AV20" s="26">
        <f ca="1">SMALL($AS$3:$AS$30,ROWS(AV$3:AV20))</f>
        <v>52</v>
      </c>
      <c r="AW20" s="34">
        <f ca="1">VLOOKUP(SMALL($BB$17:$BB$30,AX20),$BB$17:$BC$30,2,0)</f>
        <v>47</v>
      </c>
      <c r="AX20" s="34">
        <f t="shared" si="14"/>
        <v>9</v>
      </c>
      <c r="BA20" s="34">
        <v>18</v>
      </c>
      <c r="BB20" s="34">
        <f t="shared" ca="1" si="11"/>
        <v>0.81722363647394458</v>
      </c>
      <c r="BC20" s="34">
        <f t="shared" ca="1" si="12"/>
        <v>52</v>
      </c>
    </row>
    <row r="21" spans="1:63" ht="16.5" x14ac:dyDescent="0.3">
      <c r="A21" s="6">
        <v>19</v>
      </c>
      <c r="B21" s="48">
        <v>23</v>
      </c>
      <c r="C21" s="49">
        <v>53</v>
      </c>
      <c r="D21" s="50">
        <v>58</v>
      </c>
      <c r="E21" s="81">
        <v>67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N21" s="37">
        <v>19</v>
      </c>
      <c r="AO21" s="37">
        <f t="shared" ca="1" si="7"/>
        <v>27.482555761269957</v>
      </c>
      <c r="AP21" s="37">
        <f ca="1">SMALL($AO$3:$AO$30,ROWS(AO$3:AO21))</f>
        <v>27.830195030176544</v>
      </c>
      <c r="AQ21" s="57">
        <f t="shared" ca="1" si="8"/>
        <v>2.7017523889723662</v>
      </c>
      <c r="AR21" s="57">
        <f t="shared" si="13"/>
        <v>2</v>
      </c>
      <c r="AS21" s="26">
        <f t="shared" ca="1" si="9"/>
        <v>76</v>
      </c>
      <c r="AT21" s="26">
        <f t="shared" ca="1" si="10"/>
        <v>0.37719693260684606</v>
      </c>
      <c r="AU21" s="26">
        <f ca="1">INDEX($AS$3:$AS$30,MATCH(SMALL($AT$3:$AT$30,ROWS(AT$3:AT21)),$AT$3:$AT$30,0))</f>
        <v>59</v>
      </c>
      <c r="AV21" s="26">
        <f ca="1">SMALL($AS$3:$AS$30,ROWS(AV$3:AV21))</f>
        <v>53</v>
      </c>
      <c r="AW21" s="34">
        <f ca="1">VLOOKUP(SMALL($BB$17:$BB$30,AX21),$BB$17:$BC$30,2,0)</f>
        <v>53</v>
      </c>
      <c r="AX21" s="34">
        <f t="shared" si="14"/>
        <v>10</v>
      </c>
      <c r="BA21" s="34">
        <v>19</v>
      </c>
      <c r="BB21" s="34">
        <f t="shared" ca="1" si="11"/>
        <v>0.78434654600505349</v>
      </c>
      <c r="BC21" s="34">
        <f t="shared" ca="1" si="12"/>
        <v>53</v>
      </c>
    </row>
    <row r="22" spans="1:63" ht="16.5" x14ac:dyDescent="0.3">
      <c r="A22" s="6">
        <v>20</v>
      </c>
      <c r="B22" s="48">
        <v>36</v>
      </c>
      <c r="C22" s="49">
        <v>54</v>
      </c>
      <c r="D22" s="50">
        <v>39</v>
      </c>
      <c r="E22" s="81">
        <v>44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N22" s="37">
        <v>20</v>
      </c>
      <c r="AO22" s="37">
        <f t="shared" ca="1" si="7"/>
        <v>28.119221656900429</v>
      </c>
      <c r="AP22" s="37">
        <f ca="1">SMALL($AO$3:$AO$30,ROWS(AO$3:AO22))</f>
        <v>28.088546693967096</v>
      </c>
      <c r="AQ22" s="57">
        <f t="shared" ca="1" si="8"/>
        <v>1.0441366595218851</v>
      </c>
      <c r="AR22" s="57">
        <f t="shared" si="13"/>
        <v>1</v>
      </c>
      <c r="AS22" s="26">
        <f t="shared" ca="1" si="9"/>
        <v>30</v>
      </c>
      <c r="AT22" s="26">
        <f t="shared" ca="1" si="10"/>
        <v>0.69558191411881742</v>
      </c>
      <c r="AU22" s="26">
        <f ca="1">INDEX($AS$3:$AS$30,MATCH(SMALL($AT$3:$AT$30,ROWS(AT$3:AT22)),$AT$3:$AT$30,0))</f>
        <v>33</v>
      </c>
      <c r="AV22" s="26">
        <f ca="1">SMALL($AS$3:$AS$30,ROWS(AV$3:AV22))</f>
        <v>55</v>
      </c>
      <c r="AW22" s="34">
        <f ca="1">VLOOKUP(SMALL($BB$3:$BB$16,AX22),$BB$3:$BC$30,2,0)</f>
        <v>23</v>
      </c>
      <c r="AX22" s="34">
        <f t="shared" si="14"/>
        <v>10</v>
      </c>
      <c r="BA22" s="34">
        <v>20</v>
      </c>
      <c r="BB22" s="34">
        <f t="shared" ca="1" si="11"/>
        <v>0.39715517437104675</v>
      </c>
      <c r="BC22" s="34">
        <f t="shared" ca="1" si="12"/>
        <v>55</v>
      </c>
    </row>
    <row r="23" spans="1:63" ht="16.5" x14ac:dyDescent="0.3">
      <c r="A23" s="6">
        <v>21</v>
      </c>
      <c r="B23" s="48">
        <v>26</v>
      </c>
      <c r="C23" s="49">
        <v>56</v>
      </c>
      <c r="D23" s="50">
        <v>56</v>
      </c>
      <c r="E23" s="81">
        <v>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N23" s="37">
        <v>24</v>
      </c>
      <c r="AO23" s="37">
        <f t="shared" ca="1" si="7"/>
        <v>25.056506251996538</v>
      </c>
      <c r="AP23" s="37">
        <f ca="1">SMALL($AO$3:$AO$30,ROWS(AO$3:AO23))</f>
        <v>28.119221656900429</v>
      </c>
      <c r="AQ23" s="57">
        <f t="shared" ca="1" si="8"/>
        <v>1.3037698890948817</v>
      </c>
      <c r="AR23" s="57">
        <f t="shared" si="13"/>
        <v>1</v>
      </c>
      <c r="AS23" s="26">
        <f t="shared" ca="1" si="9"/>
        <v>37</v>
      </c>
      <c r="AT23" s="26">
        <f t="shared" ca="1" si="10"/>
        <v>0.4568704218907752</v>
      </c>
      <c r="AU23" s="26">
        <f ca="1">INDEX($AS$3:$AS$30,MATCH(SMALL($AT$3:$AT$30,ROWS(AT$3:AT23)),$AT$3:$AT$30,0))</f>
        <v>29</v>
      </c>
      <c r="AV23" s="26">
        <f ca="1">SMALL($AS$3:$AS$30,ROWS(AV$3:AV23))</f>
        <v>56</v>
      </c>
      <c r="AW23" s="34">
        <f ca="1">VLOOKUP(SMALL($BB$3:$BB$16,AX23),$BB$3:$BC$30,2,0)</f>
        <v>37</v>
      </c>
      <c r="AX23" s="34">
        <f t="shared" si="14"/>
        <v>11</v>
      </c>
      <c r="BA23" s="34">
        <v>21</v>
      </c>
      <c r="BB23" s="34">
        <f t="shared" ca="1" si="11"/>
        <v>0.89223629480520772</v>
      </c>
      <c r="BC23" s="34">
        <f t="shared" ca="1" si="12"/>
        <v>56</v>
      </c>
    </row>
    <row r="24" spans="1:63" ht="16.5" x14ac:dyDescent="0.3">
      <c r="A24" s="6">
        <v>22</v>
      </c>
      <c r="B24" s="48">
        <v>76</v>
      </c>
      <c r="C24" s="49">
        <v>58</v>
      </c>
      <c r="D24" s="50">
        <v>44</v>
      </c>
      <c r="E24" s="81">
        <v>58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N24" s="37">
        <v>22</v>
      </c>
      <c r="AO24" s="37">
        <f t="shared" ca="1" si="7"/>
        <v>20.969254295006444</v>
      </c>
      <c r="AP24" s="37">
        <f ca="1">SMALL($AO$3:$AO$30,ROWS(AO$3:AO24))</f>
        <v>28.152296996927667</v>
      </c>
      <c r="AQ24" s="57">
        <f t="shared" ca="1" si="8"/>
        <v>1.8146586898201629</v>
      </c>
      <c r="AR24" s="57">
        <f t="shared" si="13"/>
        <v>1.5</v>
      </c>
      <c r="AS24" s="26">
        <f t="shared" ca="1" si="9"/>
        <v>52</v>
      </c>
      <c r="AT24" s="26">
        <f t="shared" ca="1" si="10"/>
        <v>0.8509341090192557</v>
      </c>
      <c r="AU24" s="26">
        <f ca="1">INDEX($AS$3:$AS$30,MATCH(SMALL($AT$3:$AT$30,ROWS(AT$3:AT24)),$AT$3:$AT$30,0))</f>
        <v>52</v>
      </c>
      <c r="AV24" s="26">
        <f ca="1">SMALL($AS$3:$AS$30,ROWS(AV$3:AV24))</f>
        <v>57</v>
      </c>
      <c r="AW24" s="34">
        <f ca="1">VLOOKUP(SMALL($BB$17:$BB$30,AX24),$BB$17:$BC$30,2,0)</f>
        <v>76</v>
      </c>
      <c r="AX24" s="34">
        <f t="shared" si="14"/>
        <v>11</v>
      </c>
      <c r="BA24" s="34">
        <v>22</v>
      </c>
      <c r="BB24" s="34">
        <f t="shared" ca="1" si="11"/>
        <v>0.40900407439328934</v>
      </c>
      <c r="BC24" s="34">
        <f t="shared" ca="1" si="12"/>
        <v>57</v>
      </c>
    </row>
    <row r="25" spans="1:63" ht="16.5" x14ac:dyDescent="0.3">
      <c r="A25" s="6">
        <v>23</v>
      </c>
      <c r="B25" s="48">
        <v>28</v>
      </c>
      <c r="C25" s="49">
        <v>58</v>
      </c>
      <c r="D25" s="50">
        <v>67</v>
      </c>
      <c r="E25" s="81">
        <v>76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N25" s="37">
        <v>23</v>
      </c>
      <c r="AO25" s="37">
        <f t="shared" ca="1" si="7"/>
        <v>28.088546693967096</v>
      </c>
      <c r="AP25" s="37">
        <f ca="1">SMALL($AO$3:$AO$30,ROWS(AO$3:AO25))</f>
        <v>28.199398994982182</v>
      </c>
      <c r="AQ25" s="57">
        <f t="shared" ca="1" si="8"/>
        <v>2.5237863097690187</v>
      </c>
      <c r="AR25" s="57">
        <f t="shared" si="13"/>
        <v>2</v>
      </c>
      <c r="AS25" s="26">
        <f t="shared" ca="1" si="9"/>
        <v>72</v>
      </c>
      <c r="AT25" s="26">
        <f t="shared" ca="1" si="10"/>
        <v>0.6879686001069808</v>
      </c>
      <c r="AU25" s="26">
        <f ca="1">INDEX($AS$3:$AS$30,MATCH(SMALL($AT$3:$AT$30,ROWS(AT$3:AT25)),$AT$3:$AT$30,0))</f>
        <v>23</v>
      </c>
      <c r="AV25" s="26">
        <f ca="1">SMALL($AS$3:$AS$30,ROWS(AV$3:AV25))</f>
        <v>59</v>
      </c>
      <c r="AW25" s="34">
        <f ca="1">VLOOKUP(SMALL($BB$17:$BB$30,AX25),$BB$17:$BC$30,2,0)</f>
        <v>52</v>
      </c>
      <c r="AX25" s="34">
        <f t="shared" si="14"/>
        <v>12</v>
      </c>
      <c r="BA25" s="34">
        <v>23</v>
      </c>
      <c r="BB25" s="34">
        <f t="shared" ca="1" si="11"/>
        <v>0.96502330290689053</v>
      </c>
      <c r="BC25" s="34">
        <f t="shared" ca="1" si="12"/>
        <v>59</v>
      </c>
    </row>
    <row r="26" spans="1:63" ht="16.5" x14ac:dyDescent="0.3">
      <c r="A26" s="6">
        <v>24</v>
      </c>
      <c r="B26" s="48">
        <v>39</v>
      </c>
      <c r="C26" s="49">
        <v>58</v>
      </c>
      <c r="D26" s="50">
        <v>58</v>
      </c>
      <c r="E26" s="81">
        <v>23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N26" s="37">
        <v>25</v>
      </c>
      <c r="AO26" s="37">
        <f t="shared" ca="1" si="7"/>
        <v>34.177165360133863</v>
      </c>
      <c r="AP26" s="37">
        <f ca="1">SMALL($AO$3:$AO$30,ROWS(AO$3:AO26))</f>
        <v>28.792292860061409</v>
      </c>
      <c r="AQ26" s="57">
        <f t="shared" ca="1" si="8"/>
        <v>1.1149039782491177</v>
      </c>
      <c r="AR26" s="57">
        <f t="shared" si="13"/>
        <v>1</v>
      </c>
      <c r="AS26" s="26">
        <f t="shared" ca="1" si="9"/>
        <v>33</v>
      </c>
      <c r="AT26" s="26">
        <f t="shared" ca="1" si="10"/>
        <v>0.71214462839188464</v>
      </c>
      <c r="AU26" s="26">
        <f ca="1">INDEX($AS$3:$AS$30,MATCH(SMALL($AT$3:$AT$30,ROWS(AT$3:AT26)),$AT$3:$AT$30,0))</f>
        <v>40</v>
      </c>
      <c r="AV26" s="26">
        <f ca="1">SMALL($AS$3:$AS$30,ROWS(AV$3:AV26))</f>
        <v>60</v>
      </c>
      <c r="AW26" s="34">
        <f ca="1">VLOOKUP(SMALL($BB$3:$BB$16,AX26),$BB$3:$BC$30,2,0)</f>
        <v>23</v>
      </c>
      <c r="AX26" s="34">
        <f t="shared" si="14"/>
        <v>12</v>
      </c>
      <c r="BA26" s="34">
        <v>24</v>
      </c>
      <c r="BB26" s="34">
        <f t="shared" ca="1" si="11"/>
        <v>3.2680899276671171E-2</v>
      </c>
      <c r="BC26" s="34">
        <f t="shared" ca="1" si="12"/>
        <v>60</v>
      </c>
    </row>
    <row r="27" spans="1:63" ht="16.5" x14ac:dyDescent="0.3">
      <c r="A27" s="6">
        <v>25</v>
      </c>
      <c r="B27" s="48">
        <v>39</v>
      </c>
      <c r="C27" s="49">
        <v>67</v>
      </c>
      <c r="D27" s="50">
        <v>54</v>
      </c>
      <c r="E27" s="81">
        <v>26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37">
        <v>21</v>
      </c>
      <c r="AO27" s="37">
        <f t="shared" ca="1" si="7"/>
        <v>8.101362144563538</v>
      </c>
      <c r="AP27" s="37">
        <f ca="1">SMALL($AO$3:$AO$30,ROWS(AO$3:AO27))</f>
        <v>28.993540437703007</v>
      </c>
      <c r="AQ27" s="57">
        <f t="shared" ca="1" si="8"/>
        <v>1.9471468604706033</v>
      </c>
      <c r="AR27" s="57">
        <f t="shared" si="13"/>
        <v>1</v>
      </c>
      <c r="AS27" s="26">
        <f t="shared" ca="1" si="9"/>
        <v>57</v>
      </c>
      <c r="AT27" s="26">
        <f t="shared" ca="1" si="10"/>
        <v>0.46217704582607533</v>
      </c>
      <c r="AU27" s="26">
        <f ca="1">INDEX($AS$3:$AS$30,MATCH(SMALL($AT$3:$AT$30,ROWS(AT$3:AT27)),$AT$3:$AT$30,0))</f>
        <v>28</v>
      </c>
      <c r="AV27" s="26">
        <f ca="1">SMALL($AS$3:$AS$30,ROWS(AV$3:AV27))</f>
        <v>68</v>
      </c>
      <c r="AW27" s="34">
        <f ca="1">VLOOKUP(SMALL($BB$3:$BB$16,AX27),$BB$3:$BC$30,2,0)</f>
        <v>30</v>
      </c>
      <c r="AX27" s="34">
        <f t="shared" si="14"/>
        <v>13</v>
      </c>
      <c r="BA27" s="34">
        <v>25</v>
      </c>
      <c r="BB27" s="34">
        <f t="shared" ca="1" si="11"/>
        <v>0.14173572202615137</v>
      </c>
      <c r="BC27" s="34">
        <f t="shared" ca="1" si="12"/>
        <v>68</v>
      </c>
    </row>
    <row r="28" spans="1:63" ht="16.5" x14ac:dyDescent="0.3">
      <c r="A28" s="6">
        <v>26</v>
      </c>
      <c r="B28" s="48">
        <v>34</v>
      </c>
      <c r="C28" s="49">
        <v>69</v>
      </c>
      <c r="D28" s="50">
        <v>85</v>
      </c>
      <c r="E28" s="81">
        <v>50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37">
        <v>27</v>
      </c>
      <c r="AO28" s="37">
        <f t="shared" ca="1" si="7"/>
        <v>22.752610714105124</v>
      </c>
      <c r="AP28" s="37">
        <f ca="1">SMALL($AO$3:$AO$30,ROWS(AO$3:AO28))</f>
        <v>34.177165360133863</v>
      </c>
      <c r="AQ28" s="57">
        <f t="shared" ca="1" si="8"/>
        <v>1.5357957699477125</v>
      </c>
      <c r="AR28" s="57">
        <f t="shared" si="13"/>
        <v>1.5</v>
      </c>
      <c r="AS28" s="26">
        <f t="shared" ca="1" si="9"/>
        <v>53</v>
      </c>
      <c r="AT28" s="26">
        <f t="shared" ca="1" si="10"/>
        <v>0.18904051481238615</v>
      </c>
      <c r="AU28" s="26">
        <f ca="1">INDEX($AS$3:$AS$30,MATCH(SMALL($AT$3:$AT$30,ROWS(AT$3:AT28)),$AT$3:$AT$30,0))</f>
        <v>23</v>
      </c>
      <c r="AV28" s="26">
        <f ca="1">SMALL($AS$3:$AS$30,ROWS(AV$3:AV28))</f>
        <v>72</v>
      </c>
      <c r="AW28" s="34">
        <f ca="1">VLOOKUP(SMALL($BB$17:$BB$30,AX28),$BB$17:$BC$30,2,0)</f>
        <v>56</v>
      </c>
      <c r="AX28" s="34">
        <f t="shared" si="14"/>
        <v>13</v>
      </c>
      <c r="BA28" s="34">
        <v>26</v>
      </c>
      <c r="BB28" s="34">
        <f t="shared" ca="1" si="11"/>
        <v>0.59541518609328048</v>
      </c>
      <c r="BC28" s="34">
        <f t="shared" ca="1" si="12"/>
        <v>72</v>
      </c>
    </row>
    <row r="29" spans="1:63" ht="16.5" x14ac:dyDescent="0.3">
      <c r="A29" s="6">
        <v>27</v>
      </c>
      <c r="B29" s="48">
        <v>42</v>
      </c>
      <c r="C29" s="49">
        <v>76</v>
      </c>
      <c r="D29" s="50">
        <v>76</v>
      </c>
      <c r="E29" s="81">
        <v>58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37">
        <v>26</v>
      </c>
      <c r="AO29" s="37">
        <f t="shared" ca="1" si="7"/>
        <v>21.819646376333161</v>
      </c>
      <c r="AP29" s="37">
        <f ca="1">SMALL($AO$3:$AO$30,ROWS(AO$3:AO29))</f>
        <v>35.930443672957033</v>
      </c>
      <c r="AQ29" s="57">
        <f t="shared" ca="1" si="8"/>
        <v>2.7750747344461439</v>
      </c>
      <c r="AR29" s="57">
        <f t="shared" si="13"/>
        <v>2</v>
      </c>
      <c r="AS29" s="26">
        <f t="shared" ca="1" si="9"/>
        <v>100</v>
      </c>
      <c r="AT29" s="26">
        <f t="shared" ca="1" si="10"/>
        <v>0.32404353219981996</v>
      </c>
      <c r="AU29" s="26">
        <f ca="1">INDEX($AS$3:$AS$30,MATCH(SMALL($AT$3:$AT$30,ROWS(AT$3:AT29)),$AT$3:$AT$30,0))</f>
        <v>50</v>
      </c>
      <c r="AV29" s="26">
        <f ca="1">SMALL($AS$3:$AS$30,ROWS(AV$3:AV29))</f>
        <v>76</v>
      </c>
      <c r="AW29" s="34">
        <f ca="1">VLOOKUP(SMALL($BB$17:$BB$30,AX29),$BB$17:$BC$30,2,0)</f>
        <v>59</v>
      </c>
      <c r="AX29" s="34">
        <f t="shared" si="14"/>
        <v>14</v>
      </c>
      <c r="BA29" s="34">
        <v>27</v>
      </c>
      <c r="BB29" s="34">
        <f t="shared" ca="1" si="11"/>
        <v>0.80856051429581099</v>
      </c>
      <c r="BC29" s="34">
        <f t="shared" ca="1" si="12"/>
        <v>76</v>
      </c>
    </row>
    <row r="30" spans="1:63" ht="16.5" x14ac:dyDescent="0.3">
      <c r="A30" s="6">
        <v>28</v>
      </c>
      <c r="B30" s="48">
        <v>54</v>
      </c>
      <c r="C30" s="49">
        <v>85</v>
      </c>
      <c r="D30" s="50">
        <v>49</v>
      </c>
      <c r="E30" s="81">
        <v>39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37">
        <v>33</v>
      </c>
      <c r="AO30" s="37">
        <f t="shared" ca="1" si="7"/>
        <v>26.292285910569223</v>
      </c>
      <c r="AP30" s="37">
        <f ca="1">SMALL($AO$3:$AO$30,ROWS(AO$3:AO30))</f>
        <v>37.171339873729202</v>
      </c>
      <c r="AQ30" s="57">
        <f t="shared" ca="1" si="8"/>
        <v>1.3278760233992473</v>
      </c>
      <c r="AR30" s="57">
        <f t="shared" si="13"/>
        <v>1</v>
      </c>
      <c r="AS30" s="26">
        <f t="shared" ca="1" si="9"/>
        <v>50</v>
      </c>
      <c r="AT30" s="26">
        <f t="shared" ca="1" si="10"/>
        <v>0.98921135537011062</v>
      </c>
      <c r="AU30" s="26">
        <f ca="1">INDEX($AS$3:$AS$30,MATCH(SMALL($AT$3:$AT$30,ROWS(AT$3:AT30)),$AT$3:$AT$30,0))</f>
        <v>45</v>
      </c>
      <c r="AV30" s="26">
        <f ca="1">SMALL($AS$3:$AS$30,ROWS(AV$3:AV30))</f>
        <v>100</v>
      </c>
      <c r="AW30" s="34">
        <f ca="1">VLOOKUP(SMALL($BB$3:$BB$16,AX30),$BB$3:$BC$30,2,0)</f>
        <v>28</v>
      </c>
      <c r="AX30" s="34">
        <f t="shared" si="14"/>
        <v>14</v>
      </c>
      <c r="BA30" s="34">
        <v>28</v>
      </c>
      <c r="BB30" s="34">
        <f t="shared" ca="1" si="11"/>
        <v>0.10361435673041952</v>
      </c>
      <c r="BC30" s="34">
        <f t="shared" ca="1" si="12"/>
        <v>100</v>
      </c>
    </row>
    <row r="31" spans="1:63" ht="16.5" x14ac:dyDescent="0.3">
      <c r="A31" s="6"/>
      <c r="B31" s="48"/>
      <c r="C31" s="49"/>
      <c r="D31" s="50"/>
      <c r="E31" s="8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6"/>
      <c r="B32" s="48"/>
      <c r="C32" s="49"/>
      <c r="D32" s="50"/>
      <c r="E32" s="81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/>
      <c r="AO32"/>
      <c r="AP32"/>
      <c r="AQ32"/>
      <c r="AR32"/>
      <c r="AS32" s="26">
        <f ca="1">SUM(AS3:AS30)</f>
        <v>1306</v>
      </c>
      <c r="AT32"/>
      <c r="AU32" s="26">
        <f ca="1">SUM(AU3:AU30)</f>
        <v>1306</v>
      </c>
      <c r="AV32" s="26">
        <f ca="1">SUM(AV3:AV30)</f>
        <v>1306</v>
      </c>
      <c r="AW32" s="26">
        <f ca="1">SUM(AW3:AW30)</f>
        <v>1306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"/>
      <c r="B33" s="48"/>
      <c r="C33" s="49"/>
      <c r="D33" s="50"/>
      <c r="E33" s="81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"/>
      <c r="B34" s="48"/>
      <c r="C34" s="49"/>
      <c r="D34" s="50"/>
      <c r="E34" s="81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48"/>
      <c r="C35" s="49"/>
      <c r="D35" s="50"/>
      <c r="E35" s="8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48"/>
      <c r="C36" s="49"/>
      <c r="D36" s="50"/>
      <c r="E36" s="81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48"/>
      <c r="C37" s="49"/>
      <c r="D37" s="50"/>
      <c r="E37" s="81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48"/>
      <c r="C38" s="49"/>
      <c r="D38" s="50"/>
      <c r="E38" s="81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48"/>
      <c r="C39" s="49"/>
      <c r="D39" s="50"/>
      <c r="E39" s="81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48"/>
      <c r="C40" s="49"/>
      <c r="D40" s="50"/>
      <c r="E40" s="81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48"/>
      <c r="C41" s="49"/>
      <c r="D41" s="50"/>
      <c r="E41" s="81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48"/>
      <c r="C42" s="49"/>
      <c r="D42" s="50"/>
      <c r="E42" s="81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48"/>
      <c r="C43" s="49"/>
      <c r="D43" s="50"/>
      <c r="E43" s="81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48"/>
      <c r="C44" s="49"/>
      <c r="D44" s="50"/>
      <c r="E44" s="81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48"/>
      <c r="C45" s="49"/>
      <c r="D45" s="50"/>
      <c r="E45" s="81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48"/>
      <c r="C46" s="49"/>
      <c r="D46" s="50"/>
      <c r="E46" s="8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48"/>
      <c r="C47" s="49"/>
      <c r="D47" s="50"/>
      <c r="E47" s="81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48"/>
      <c r="C48" s="49"/>
      <c r="D48" s="50"/>
      <c r="E48" s="8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48"/>
      <c r="C49" s="49"/>
      <c r="D49" s="50"/>
      <c r="E49" s="81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48"/>
      <c r="C50" s="49"/>
      <c r="D50" s="50"/>
      <c r="E50" s="8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48"/>
      <c r="C51" s="49"/>
      <c r="D51" s="50"/>
      <c r="E51" s="81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48"/>
      <c r="C52" s="49"/>
      <c r="D52" s="50"/>
      <c r="E52" s="81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48"/>
      <c r="C53" s="49"/>
      <c r="D53" s="50"/>
      <c r="E53" s="81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48"/>
      <c r="C54" s="49"/>
      <c r="D54" s="50"/>
      <c r="E54" s="8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48"/>
      <c r="C55" s="49"/>
      <c r="D55" s="50"/>
      <c r="E55" s="81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48"/>
      <c r="C56" s="49"/>
      <c r="D56" s="50"/>
      <c r="E56" s="81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48"/>
      <c r="C57" s="49"/>
      <c r="D57" s="50"/>
      <c r="E57" s="81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48"/>
      <c r="C58" s="49"/>
      <c r="D58" s="50"/>
      <c r="E58" s="81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48"/>
      <c r="C59" s="49"/>
      <c r="D59" s="50"/>
      <c r="E59" s="81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48"/>
      <c r="C60" s="49"/>
      <c r="D60" s="50"/>
      <c r="E60" s="81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48"/>
      <c r="C61" s="49"/>
      <c r="D61" s="50"/>
      <c r="E61" s="8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48"/>
      <c r="C62" s="49"/>
      <c r="D62" s="50"/>
      <c r="E62" s="81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6"/>
      <c r="B63" s="48"/>
      <c r="C63" s="49"/>
      <c r="D63" s="50"/>
      <c r="E63" s="81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6"/>
      <c r="B64" s="48"/>
      <c r="C64" s="49"/>
      <c r="D64" s="50"/>
      <c r="E64" s="81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6"/>
      <c r="B65" s="48"/>
      <c r="C65" s="49"/>
      <c r="D65" s="50"/>
      <c r="E65" s="81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6"/>
      <c r="B66" s="48"/>
      <c r="C66" s="49"/>
      <c r="D66" s="50"/>
      <c r="E66" s="81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6"/>
      <c r="B67" s="48"/>
      <c r="C67" s="49"/>
      <c r="D67" s="50"/>
      <c r="E67" s="81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6"/>
      <c r="B68" s="48"/>
      <c r="C68" s="49"/>
      <c r="D68" s="50"/>
      <c r="E68" s="81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6"/>
      <c r="B69" s="48"/>
      <c r="C69" s="49"/>
      <c r="D69" s="50"/>
      <c r="E69" s="81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6"/>
      <c r="B70" s="48"/>
      <c r="C70" s="49"/>
      <c r="D70" s="50"/>
      <c r="E70" s="81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6"/>
      <c r="B71" s="48"/>
      <c r="C71" s="49"/>
      <c r="D71" s="50"/>
      <c r="E71" s="8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6"/>
      <c r="B72" s="48"/>
      <c r="C72" s="49"/>
      <c r="D72" s="50"/>
      <c r="E72" s="81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6"/>
      <c r="B73" s="48"/>
      <c r="C73" s="49"/>
      <c r="D73" s="50"/>
      <c r="E73" s="81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6"/>
      <c r="B74" s="48"/>
      <c r="C74" s="49"/>
      <c r="D74" s="50"/>
      <c r="E74" s="81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6"/>
      <c r="B75" s="48"/>
      <c r="C75" s="49"/>
      <c r="D75" s="50"/>
      <c r="E75" s="81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6"/>
      <c r="B76" s="48"/>
      <c r="C76" s="49"/>
      <c r="D76" s="50"/>
      <c r="E76" s="81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6"/>
      <c r="B77" s="48"/>
      <c r="C77" s="49"/>
      <c r="D77" s="50"/>
      <c r="E77" s="81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6"/>
      <c r="B78" s="48"/>
      <c r="C78" s="49"/>
      <c r="D78" s="50"/>
      <c r="E78" s="81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6"/>
      <c r="B79" s="48"/>
      <c r="C79" s="49"/>
      <c r="D79" s="50"/>
      <c r="E79" s="81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6"/>
      <c r="B80" s="48"/>
      <c r="C80" s="49"/>
      <c r="D80" s="50"/>
      <c r="E80" s="81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6"/>
      <c r="B81" s="48"/>
      <c r="C81" s="49"/>
      <c r="D81" s="50"/>
      <c r="E81" s="81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6"/>
      <c r="B82" s="48"/>
      <c r="C82" s="49"/>
      <c r="D82" s="50"/>
      <c r="E82" s="81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6"/>
      <c r="B83" s="48"/>
      <c r="C83" s="49"/>
      <c r="D83" s="50"/>
      <c r="E83" s="81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6"/>
      <c r="B84" s="48"/>
      <c r="C84" s="49"/>
      <c r="D84" s="50"/>
      <c r="E84" s="81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6"/>
      <c r="B85" s="48"/>
      <c r="C85" s="49"/>
      <c r="D85" s="50"/>
      <c r="E85" s="81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6"/>
      <c r="B86" s="48"/>
      <c r="C86" s="49"/>
      <c r="D86" s="50"/>
      <c r="E86" s="81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/>
      <c r="AQ87"/>
      <c r="AR87"/>
      <c r="AS87"/>
      <c r="AT87"/>
      <c r="AU87"/>
      <c r="AV87" s="25"/>
      <c r="AX87"/>
    </row>
    <row r="88" spans="1:63" ht="17.25" thickBot="1" x14ac:dyDescent="0.35">
      <c r="A88"/>
      <c r="B88" s="48">
        <f>SUM(B3:B86)</f>
        <v>1290</v>
      </c>
      <c r="C88" s="48">
        <f>SUM(C3:C86)</f>
        <v>1290</v>
      </c>
      <c r="D88" s="48">
        <f>SUM(D3:D86)</f>
        <v>1290</v>
      </c>
      <c r="E88" s="48">
        <f>SUM(E3:E86)</f>
        <v>1290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/>
      <c r="AQ88"/>
      <c r="AR88"/>
      <c r="AS88" s="26">
        <f ca="1">SUM(AS3:AS86)</f>
        <v>2612</v>
      </c>
      <c r="AT88" s="26">
        <f ca="1">SUM(AT3:AT86)</f>
        <v>16.192558335146988</v>
      </c>
      <c r="AU88" s="26">
        <f ca="1">SUM(AU3:AU86)</f>
        <v>2612</v>
      </c>
      <c r="AV88" s="26">
        <f ca="1">SUM(AV3:AV86)</f>
        <v>2612</v>
      </c>
      <c r="AW88" s="26">
        <f ca="1">SUM(AW3:AW86)</f>
        <v>2612</v>
      </c>
      <c r="AX88"/>
    </row>
    <row r="89" spans="1:63" ht="17.25" thickBot="1" x14ac:dyDescent="0.35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/>
      <c r="AQ89"/>
      <c r="AR89"/>
      <c r="AS89" s="41" t="s">
        <v>50</v>
      </c>
      <c r="AT89" s="26" t="s">
        <v>51</v>
      </c>
      <c r="AU89" s="39" t="s">
        <v>52</v>
      </c>
      <c r="AV89" s="40" t="s">
        <v>18</v>
      </c>
      <c r="AW89" s="34" t="s">
        <v>58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57"/>
      <c r="AR93" s="57"/>
      <c r="AS93"/>
      <c r="AT93"/>
      <c r="AU93"/>
      <c r="AX93"/>
    </row>
    <row r="94" spans="1:63" ht="16.5" x14ac:dyDescent="0.3">
      <c r="AP94"/>
      <c r="AQ94" s="57"/>
      <c r="AR94" s="57"/>
      <c r="AS94"/>
      <c r="AT94"/>
      <c r="AU94"/>
      <c r="AX94"/>
    </row>
    <row r="95" spans="1:63" ht="16.5" x14ac:dyDescent="0.3">
      <c r="AP95"/>
      <c r="AQ95" s="57"/>
      <c r="AR95" s="57"/>
      <c r="AS95"/>
      <c r="AT95"/>
      <c r="AU95"/>
      <c r="AX95"/>
    </row>
    <row r="96" spans="1:63" ht="16.5" x14ac:dyDescent="0.3">
      <c r="AP96"/>
      <c r="AQ96" s="57"/>
      <c r="AR96" s="57"/>
      <c r="AS96"/>
      <c r="AT96"/>
      <c r="AU96"/>
      <c r="AX96"/>
    </row>
    <row r="97" spans="1:50" ht="16.5" x14ac:dyDescent="0.3">
      <c r="AP97"/>
      <c r="AQ97" s="57"/>
      <c r="AR97" s="57"/>
      <c r="AS97"/>
      <c r="AT97"/>
      <c r="AU97"/>
      <c r="AX97"/>
    </row>
    <row r="98" spans="1:50" ht="16.5" x14ac:dyDescent="0.3">
      <c r="A98" s="25">
        <f t="shared" ref="A98:A125" si="15">A3</f>
        <v>1</v>
      </c>
      <c r="B98" s="25">
        <f>SUM(B$3:B3)</f>
        <v>69</v>
      </c>
      <c r="C98" s="25">
        <f>SUM(C$3:C3)</f>
        <v>9</v>
      </c>
      <c r="D98" s="25">
        <f>SUM(D$3:D3)</f>
        <v>9</v>
      </c>
      <c r="E98" s="25">
        <f>SUM(E$3:E3)</f>
        <v>35</v>
      </c>
      <c r="AP98"/>
      <c r="AQ98" s="57"/>
      <c r="AR98" s="57"/>
      <c r="AS98"/>
      <c r="AT98"/>
      <c r="AU98"/>
      <c r="AX98"/>
    </row>
    <row r="99" spans="1:50" ht="16.5" x14ac:dyDescent="0.3">
      <c r="A99" s="25">
        <f t="shared" si="15"/>
        <v>2</v>
      </c>
      <c r="B99" s="25">
        <f>SUM(B$3:B4)</f>
        <v>127</v>
      </c>
      <c r="C99" s="25">
        <f>SUM(C$3:C4)</f>
        <v>32</v>
      </c>
      <c r="D99" s="25">
        <f>SUM(D$3:D4)</f>
        <v>48</v>
      </c>
      <c r="E99" s="25">
        <f>SUM(E$3:E4)</f>
        <v>89</v>
      </c>
      <c r="AP99"/>
      <c r="AQ99"/>
      <c r="AR99"/>
      <c r="AS99"/>
      <c r="AT99"/>
      <c r="AU99"/>
    </row>
    <row r="100" spans="1:50" ht="16.5" x14ac:dyDescent="0.3">
      <c r="A100" s="25">
        <f t="shared" si="15"/>
        <v>3</v>
      </c>
      <c r="B100" s="25">
        <f>SUM(B$3:B5)</f>
        <v>173</v>
      </c>
      <c r="C100" s="25">
        <f>SUM(C$3:C5)</f>
        <v>58</v>
      </c>
      <c r="D100" s="25">
        <f>SUM(D$3:D5)</f>
        <v>90</v>
      </c>
      <c r="E100" s="25">
        <f>SUM(E$3:E5)</f>
        <v>142</v>
      </c>
      <c r="AP100"/>
      <c r="AQ100"/>
      <c r="AR100"/>
      <c r="AS100"/>
      <c r="AT100"/>
      <c r="AU100"/>
    </row>
    <row r="101" spans="1:50" ht="16.5" x14ac:dyDescent="0.3">
      <c r="A101" s="25">
        <f t="shared" si="15"/>
        <v>4</v>
      </c>
      <c r="B101" s="25">
        <f>SUM(B$3:B6)</f>
        <v>217</v>
      </c>
      <c r="C101" s="25">
        <f>SUM(C$3:C6)</f>
        <v>85</v>
      </c>
      <c r="D101" s="25">
        <f>SUM(D$3:D6)</f>
        <v>118</v>
      </c>
      <c r="E101" s="25">
        <f>SUM(E$3:E6)</f>
        <v>181</v>
      </c>
      <c r="AP101"/>
      <c r="AQ101"/>
      <c r="AR101"/>
      <c r="AS101"/>
      <c r="AT101"/>
      <c r="AU101"/>
    </row>
    <row r="102" spans="1:50" ht="16.5" x14ac:dyDescent="0.3">
      <c r="A102" s="25">
        <f t="shared" si="15"/>
        <v>5</v>
      </c>
      <c r="B102" s="25">
        <f>SUM(B$3:B7)</f>
        <v>275</v>
      </c>
      <c r="C102" s="25">
        <f>SUM(C$3:C7)</f>
        <v>113</v>
      </c>
      <c r="D102" s="25">
        <f>SUM(D$3:D7)</f>
        <v>145</v>
      </c>
      <c r="E102" s="25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25">
        <f t="shared" si="15"/>
        <v>6</v>
      </c>
      <c r="B103" s="25">
        <f>SUM(B$3:B8)</f>
        <v>325</v>
      </c>
      <c r="C103" s="25">
        <f>SUM(C$3:C8)</f>
        <v>147</v>
      </c>
      <c r="D103" s="25">
        <f>SUM(D$3:D8)</f>
        <v>191</v>
      </c>
      <c r="E103" s="25">
        <f>SUM(E$3:E8)</f>
        <v>264</v>
      </c>
      <c r="AP103"/>
      <c r="AQ103"/>
      <c r="AR103"/>
      <c r="AS103"/>
      <c r="AT103"/>
      <c r="AU103"/>
    </row>
    <row r="104" spans="1:50" ht="16.5" x14ac:dyDescent="0.3">
      <c r="A104" s="25">
        <f t="shared" si="15"/>
        <v>7</v>
      </c>
      <c r="B104" s="25">
        <f>SUM(B$3:B9)</f>
        <v>369</v>
      </c>
      <c r="C104" s="25">
        <f>SUM(C$3:C9)</f>
        <v>182</v>
      </c>
      <c r="D104" s="25">
        <f>SUM(D$3:D9)</f>
        <v>235</v>
      </c>
      <c r="E104" s="25">
        <f>SUM(E$3:E9)</f>
        <v>322</v>
      </c>
      <c r="AP104"/>
      <c r="AQ104"/>
      <c r="AR104"/>
      <c r="AS104"/>
      <c r="AT104"/>
      <c r="AU104"/>
    </row>
    <row r="105" spans="1:50" ht="16.5" x14ac:dyDescent="0.3">
      <c r="A105" s="25">
        <f t="shared" si="15"/>
        <v>8</v>
      </c>
      <c r="B105" s="25">
        <f>SUM(B$3:B10)</f>
        <v>454</v>
      </c>
      <c r="C105" s="25">
        <f>SUM(C$3:C10)</f>
        <v>218</v>
      </c>
      <c r="D105" s="25">
        <f>SUM(D$3:D10)</f>
        <v>258</v>
      </c>
      <c r="E105" s="25">
        <f>SUM(E$3:E10)</f>
        <v>364</v>
      </c>
      <c r="AP105"/>
      <c r="AQ105"/>
      <c r="AR105"/>
      <c r="AS105"/>
      <c r="AT105"/>
      <c r="AU105"/>
    </row>
    <row r="106" spans="1:50" ht="16.5" x14ac:dyDescent="0.3">
      <c r="A106" s="25">
        <f t="shared" si="15"/>
        <v>9</v>
      </c>
      <c r="B106" s="25">
        <f>SUM(B$3:B11)</f>
        <v>481</v>
      </c>
      <c r="C106" s="25">
        <f>SUM(C$3:C11)</f>
        <v>257</v>
      </c>
      <c r="D106" s="25">
        <f>SUM(D$3:D11)</f>
        <v>292</v>
      </c>
      <c r="E106" s="25">
        <f>SUM(E$3:E11)</f>
        <v>403</v>
      </c>
      <c r="AP106"/>
      <c r="AQ106"/>
      <c r="AR106"/>
      <c r="AS106"/>
      <c r="AT106"/>
      <c r="AU106"/>
    </row>
    <row r="107" spans="1:50" ht="16.5" x14ac:dyDescent="0.3">
      <c r="A107" s="25">
        <f t="shared" si="15"/>
        <v>10</v>
      </c>
      <c r="B107" s="25">
        <f>SUM(B$3:B12)</f>
        <v>527</v>
      </c>
      <c r="C107" s="25">
        <f>SUM(C$3:C12)</f>
        <v>296</v>
      </c>
      <c r="D107" s="25">
        <f>SUM(D$3:D12)</f>
        <v>338</v>
      </c>
      <c r="E107" s="25">
        <f>SUM(E$3:E12)</f>
        <v>459</v>
      </c>
      <c r="AP107"/>
      <c r="AQ107"/>
      <c r="AR107"/>
      <c r="AS107"/>
      <c r="AT107"/>
      <c r="AU107"/>
    </row>
    <row r="108" spans="1:50" ht="16.5" x14ac:dyDescent="0.3">
      <c r="A108" s="25">
        <f t="shared" si="15"/>
        <v>11</v>
      </c>
      <c r="B108" s="25">
        <f>SUM(B$3:B13)</f>
        <v>536</v>
      </c>
      <c r="C108" s="25">
        <f>SUM(C$3:C13)</f>
        <v>335</v>
      </c>
      <c r="D108" s="25">
        <f>SUM(D$3:D13)</f>
        <v>391</v>
      </c>
      <c r="E108" s="25">
        <f>SUM(E$3:E13)</f>
        <v>544</v>
      </c>
      <c r="AP108"/>
      <c r="AQ108"/>
      <c r="AR108"/>
      <c r="AS108"/>
      <c r="AT108"/>
      <c r="AU108"/>
    </row>
    <row r="109" spans="1:50" ht="16.5" x14ac:dyDescent="0.3">
      <c r="A109" s="25">
        <f t="shared" si="15"/>
        <v>12</v>
      </c>
      <c r="B109" s="25">
        <f>SUM(B$3:B14)</f>
        <v>603</v>
      </c>
      <c r="C109" s="25">
        <f>SUM(C$3:C14)</f>
        <v>377</v>
      </c>
      <c r="D109" s="25">
        <f>SUM(D$3:D14)</f>
        <v>426</v>
      </c>
      <c r="E109" s="25">
        <f>SUM(E$3:E14)</f>
        <v>580</v>
      </c>
      <c r="AP109"/>
      <c r="AQ109"/>
      <c r="AR109"/>
      <c r="AS109"/>
      <c r="AT109"/>
      <c r="AU109"/>
    </row>
    <row r="110" spans="1:50" ht="16.5" x14ac:dyDescent="0.3">
      <c r="A110" s="25">
        <f t="shared" si="15"/>
        <v>13</v>
      </c>
      <c r="B110" s="25">
        <f>SUM(B$3:B15)</f>
        <v>656</v>
      </c>
      <c r="C110" s="25">
        <f>SUM(C$3:C15)</f>
        <v>421</v>
      </c>
      <c r="D110" s="25">
        <f>SUM(D$3:D15)</f>
        <v>452</v>
      </c>
      <c r="E110" s="25">
        <f>SUM(E$3:E15)</f>
        <v>607</v>
      </c>
      <c r="AP110"/>
      <c r="AQ110"/>
      <c r="AR110"/>
      <c r="AS110"/>
      <c r="AT110"/>
      <c r="AU110"/>
    </row>
    <row r="111" spans="1:50" ht="16.5" x14ac:dyDescent="0.3">
      <c r="A111" s="25">
        <f t="shared" si="15"/>
        <v>14</v>
      </c>
      <c r="B111" s="25">
        <f>SUM(B$3:B16)</f>
        <v>714</v>
      </c>
      <c r="C111" s="25">
        <f>SUM(C$3:C16)</f>
        <v>465</v>
      </c>
      <c r="D111" s="25">
        <f>SUM(D$3:D16)</f>
        <v>502</v>
      </c>
      <c r="E111" s="25">
        <f>SUM(E$3:E16)</f>
        <v>676</v>
      </c>
      <c r="AP111"/>
      <c r="AQ111"/>
      <c r="AR111"/>
      <c r="AS111"/>
      <c r="AT111"/>
      <c r="AU111"/>
    </row>
    <row r="112" spans="1:50" ht="16.5" x14ac:dyDescent="0.3">
      <c r="A112" s="25">
        <f t="shared" si="15"/>
        <v>15</v>
      </c>
      <c r="B112" s="25">
        <f>SUM(B$3:B17)</f>
        <v>763</v>
      </c>
      <c r="C112" s="25">
        <f>SUM(C$3:C17)</f>
        <v>511</v>
      </c>
      <c r="D112" s="25">
        <f>SUM(D$3:D17)</f>
        <v>571</v>
      </c>
      <c r="E112" s="25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25">
        <f t="shared" si="15"/>
        <v>16</v>
      </c>
      <c r="B113" s="25">
        <f>SUM(B$3:B18)</f>
        <v>819</v>
      </c>
      <c r="C113" s="25">
        <f>SUM(C$3:C18)</f>
        <v>557</v>
      </c>
      <c r="D113" s="25">
        <f>SUM(D$3:D18)</f>
        <v>607</v>
      </c>
      <c r="E113" s="25">
        <f>SUM(E$3:E18)</f>
        <v>766</v>
      </c>
      <c r="AP113"/>
      <c r="AQ113"/>
      <c r="AR113"/>
      <c r="AS113"/>
      <c r="AT113"/>
      <c r="AU113"/>
    </row>
    <row r="114" spans="1:47" ht="16.5" x14ac:dyDescent="0.3">
      <c r="A114" s="25">
        <f t="shared" si="15"/>
        <v>17</v>
      </c>
      <c r="B114" s="25">
        <f>SUM(B$3:B19)</f>
        <v>858</v>
      </c>
      <c r="C114" s="25">
        <f>SUM(C$3:C19)</f>
        <v>606</v>
      </c>
      <c r="D114" s="25">
        <f>SUM(D$3:D19)</f>
        <v>646</v>
      </c>
      <c r="E114" s="25">
        <f>SUM(E$3:E19)</f>
        <v>794</v>
      </c>
      <c r="AP114"/>
      <c r="AQ114"/>
      <c r="AR114"/>
      <c r="AS114"/>
      <c r="AT114"/>
      <c r="AU114"/>
    </row>
    <row r="115" spans="1:47" ht="16.5" x14ac:dyDescent="0.3">
      <c r="A115" s="25">
        <f t="shared" si="15"/>
        <v>18</v>
      </c>
      <c r="B115" s="25">
        <f>SUM(B$3:B20)</f>
        <v>893</v>
      </c>
      <c r="C115" s="25">
        <f>SUM(C$3:C20)</f>
        <v>656</v>
      </c>
      <c r="D115" s="25">
        <f>SUM(D$3:D20)</f>
        <v>704</v>
      </c>
      <c r="E115" s="25">
        <f>SUM(E$3:E20)</f>
        <v>840</v>
      </c>
      <c r="AP115"/>
      <c r="AQ115"/>
      <c r="AR115"/>
      <c r="AS115"/>
      <c r="AT115"/>
      <c r="AU115"/>
    </row>
    <row r="116" spans="1:47" ht="16.5" x14ac:dyDescent="0.3">
      <c r="A116" s="25">
        <f t="shared" si="15"/>
        <v>19</v>
      </c>
      <c r="B116" s="25">
        <f>SUM(B$3:B21)</f>
        <v>916</v>
      </c>
      <c r="C116" s="25">
        <f>SUM(C$3:C21)</f>
        <v>709</v>
      </c>
      <c r="D116" s="25">
        <f>SUM(D$3:D21)</f>
        <v>762</v>
      </c>
      <c r="E116" s="25">
        <f>SUM(E$3:E21)</f>
        <v>907</v>
      </c>
      <c r="AP116"/>
      <c r="AQ116"/>
      <c r="AR116"/>
      <c r="AS116"/>
      <c r="AT116"/>
      <c r="AU116"/>
    </row>
    <row r="117" spans="1:47" ht="16.5" x14ac:dyDescent="0.3">
      <c r="A117" s="25">
        <f t="shared" si="15"/>
        <v>20</v>
      </c>
      <c r="B117" s="25">
        <f>SUM(B$3:B22)</f>
        <v>952</v>
      </c>
      <c r="C117" s="25">
        <f>SUM(C$3:C22)</f>
        <v>763</v>
      </c>
      <c r="D117" s="25">
        <f>SUM(D$3:D22)</f>
        <v>801</v>
      </c>
      <c r="E117" s="25">
        <f>SUM(E$3:E22)</f>
        <v>951</v>
      </c>
      <c r="AP117"/>
      <c r="AQ117"/>
      <c r="AR117"/>
      <c r="AS117"/>
      <c r="AT117"/>
      <c r="AU117"/>
    </row>
    <row r="118" spans="1:47" ht="16.5" x14ac:dyDescent="0.3">
      <c r="A118" s="25">
        <f t="shared" si="15"/>
        <v>21</v>
      </c>
      <c r="B118" s="25">
        <f>SUM(B$3:B23)</f>
        <v>978</v>
      </c>
      <c r="C118" s="25">
        <f>SUM(C$3:C23)</f>
        <v>819</v>
      </c>
      <c r="D118" s="25">
        <f>SUM(D$3:D23)</f>
        <v>857</v>
      </c>
      <c r="E118" s="25">
        <f>SUM(E$3:E23)</f>
        <v>960</v>
      </c>
      <c r="AP118"/>
      <c r="AQ118"/>
      <c r="AR118"/>
      <c r="AS118"/>
      <c r="AT118"/>
      <c r="AU118"/>
    </row>
    <row r="119" spans="1:47" ht="16.5" x14ac:dyDescent="0.3">
      <c r="A119" s="25">
        <f t="shared" si="15"/>
        <v>22</v>
      </c>
      <c r="B119" s="25">
        <f>SUM(B$3:B24)</f>
        <v>1054</v>
      </c>
      <c r="C119" s="25">
        <f>SUM(C$3:C24)</f>
        <v>877</v>
      </c>
      <c r="D119" s="25">
        <f>SUM(D$3:D24)</f>
        <v>901</v>
      </c>
      <c r="E119" s="25">
        <f>SUM(E$3:E24)</f>
        <v>1018</v>
      </c>
      <c r="AP119"/>
      <c r="AQ119"/>
      <c r="AR119"/>
      <c r="AS119"/>
      <c r="AT119"/>
      <c r="AU119"/>
    </row>
    <row r="120" spans="1:47" ht="16.5" x14ac:dyDescent="0.3">
      <c r="A120" s="25">
        <f t="shared" si="15"/>
        <v>23</v>
      </c>
      <c r="B120" s="25">
        <f>SUM(B$3:B25)</f>
        <v>1082</v>
      </c>
      <c r="C120" s="25">
        <f>SUM(C$3:C25)</f>
        <v>935</v>
      </c>
      <c r="D120" s="25">
        <f>SUM(D$3:D25)</f>
        <v>968</v>
      </c>
      <c r="E120" s="25">
        <f>SUM(E$3:E25)</f>
        <v>1094</v>
      </c>
      <c r="AP120"/>
      <c r="AQ120"/>
      <c r="AR120"/>
      <c r="AS120"/>
      <c r="AT120"/>
      <c r="AU120"/>
    </row>
    <row r="121" spans="1:47" ht="16.5" x14ac:dyDescent="0.3">
      <c r="A121" s="25">
        <f t="shared" si="15"/>
        <v>24</v>
      </c>
      <c r="B121" s="25">
        <f>SUM(B$3:B26)</f>
        <v>1121</v>
      </c>
      <c r="C121" s="25">
        <f>SUM(C$3:C26)</f>
        <v>993</v>
      </c>
      <c r="D121" s="25">
        <f>SUM(D$3:D26)</f>
        <v>1026</v>
      </c>
      <c r="E121" s="25">
        <f>SUM(E$3:E26)</f>
        <v>1117</v>
      </c>
      <c r="AP121"/>
      <c r="AQ121"/>
      <c r="AR121"/>
      <c r="AS121"/>
      <c r="AT121"/>
      <c r="AU121"/>
    </row>
    <row r="122" spans="1:47" ht="16.5" x14ac:dyDescent="0.3">
      <c r="A122" s="25">
        <f t="shared" si="15"/>
        <v>25</v>
      </c>
      <c r="B122" s="25">
        <f>SUM(B$3:B27)</f>
        <v>1160</v>
      </c>
      <c r="C122" s="25">
        <f>SUM(C$3:C27)</f>
        <v>1060</v>
      </c>
      <c r="D122" s="25">
        <f>SUM(D$3:D27)</f>
        <v>1080</v>
      </c>
      <c r="E122" s="25">
        <f>SUM(E$3:E27)</f>
        <v>1143</v>
      </c>
      <c r="AP122"/>
      <c r="AQ122"/>
      <c r="AR122"/>
      <c r="AS122"/>
      <c r="AT122"/>
      <c r="AU122"/>
    </row>
    <row r="123" spans="1:47" ht="16.5" x14ac:dyDescent="0.3">
      <c r="A123" s="25">
        <f t="shared" si="15"/>
        <v>26</v>
      </c>
      <c r="B123" s="25">
        <f>SUM(B$3:B28)</f>
        <v>1194</v>
      </c>
      <c r="C123" s="25">
        <f>SUM(C$3:C28)</f>
        <v>1129</v>
      </c>
      <c r="D123" s="25">
        <f>SUM(D$3:D28)</f>
        <v>1165</v>
      </c>
      <c r="E123" s="25">
        <f>SUM(E$3:E28)</f>
        <v>1193</v>
      </c>
      <c r="AP123"/>
      <c r="AQ123"/>
      <c r="AR123"/>
      <c r="AS123"/>
      <c r="AT123"/>
      <c r="AU123"/>
    </row>
    <row r="124" spans="1:47" ht="16.5" x14ac:dyDescent="0.3">
      <c r="A124" s="25">
        <f t="shared" si="15"/>
        <v>27</v>
      </c>
      <c r="B124" s="25">
        <f>SUM(B$3:B29)</f>
        <v>1236</v>
      </c>
      <c r="C124" s="25">
        <f>SUM(C$3:C29)</f>
        <v>1205</v>
      </c>
      <c r="D124" s="25">
        <f>SUM(D$3:D29)</f>
        <v>1241</v>
      </c>
      <c r="E124" s="25">
        <f>SUM(E$3:E29)</f>
        <v>1251</v>
      </c>
      <c r="AP124"/>
      <c r="AQ124"/>
      <c r="AR124"/>
      <c r="AS124"/>
      <c r="AT124"/>
      <c r="AU124"/>
    </row>
    <row r="125" spans="1:47" ht="16.5" x14ac:dyDescent="0.3">
      <c r="A125" s="25">
        <f t="shared" si="15"/>
        <v>28</v>
      </c>
      <c r="B125" s="25">
        <f>SUM(B$3:B30)</f>
        <v>1290</v>
      </c>
      <c r="C125" s="25">
        <f>SUM(C$3:C30)</f>
        <v>1290</v>
      </c>
      <c r="D125" s="25">
        <f>SUM(D$3:D30)</f>
        <v>1290</v>
      </c>
      <c r="E125" s="25">
        <f>SUM(E$3:E30)</f>
        <v>1290</v>
      </c>
      <c r="AP125"/>
      <c r="AQ125"/>
      <c r="AR125"/>
      <c r="AS125"/>
      <c r="AT125"/>
      <c r="AU125"/>
    </row>
    <row r="126" spans="1:47" ht="16.5" x14ac:dyDescent="0.3">
      <c r="A126" s="25"/>
      <c r="B126" s="25"/>
      <c r="C126" s="25"/>
      <c r="D126" s="25"/>
      <c r="E126" s="25"/>
      <c r="AP126"/>
      <c r="AQ126"/>
      <c r="AR126"/>
      <c r="AS126"/>
      <c r="AT126"/>
      <c r="AU126"/>
    </row>
    <row r="127" spans="1:47" ht="16.5" x14ac:dyDescent="0.3">
      <c r="A127" s="25"/>
      <c r="B127" s="25"/>
      <c r="C127" s="25"/>
      <c r="D127" s="25"/>
      <c r="E127" s="25"/>
      <c r="AP127"/>
      <c r="AQ127"/>
      <c r="AR127"/>
      <c r="AS127"/>
      <c r="AT127"/>
      <c r="AU127"/>
    </row>
    <row r="128" spans="1:47" ht="16.5" x14ac:dyDescent="0.3">
      <c r="A128" s="25"/>
      <c r="B128" s="25"/>
      <c r="C128" s="25"/>
      <c r="D128" s="25"/>
      <c r="E128" s="25"/>
      <c r="AP128"/>
      <c r="AQ128"/>
      <c r="AR128"/>
      <c r="AS128"/>
      <c r="AT128"/>
      <c r="AU128"/>
    </row>
    <row r="129" spans="1:47" ht="16.5" x14ac:dyDescent="0.3">
      <c r="A129" s="25"/>
      <c r="B129" s="25"/>
      <c r="C129" s="25"/>
      <c r="D129" s="25"/>
      <c r="E129" s="25"/>
      <c r="AP129"/>
      <c r="AQ129"/>
      <c r="AR129"/>
      <c r="AS129"/>
      <c r="AT129"/>
      <c r="AU129"/>
    </row>
    <row r="130" spans="1:47" ht="16.5" x14ac:dyDescent="0.3">
      <c r="A130" s="25"/>
      <c r="B130" s="25"/>
      <c r="C130" s="25"/>
      <c r="D130" s="25"/>
      <c r="E130" s="25"/>
      <c r="AP130"/>
      <c r="AQ130"/>
      <c r="AR130"/>
      <c r="AS130"/>
      <c r="AT130"/>
      <c r="AU130"/>
    </row>
    <row r="131" spans="1:47" ht="16.5" x14ac:dyDescent="0.3">
      <c r="A131" s="25"/>
      <c r="B131" s="25"/>
      <c r="C131" s="25"/>
      <c r="D131" s="25"/>
      <c r="E131" s="25"/>
      <c r="AP131"/>
      <c r="AQ131"/>
      <c r="AR131"/>
      <c r="AS131"/>
      <c r="AT131"/>
      <c r="AU131"/>
    </row>
    <row r="132" spans="1:47" ht="16.5" x14ac:dyDescent="0.3">
      <c r="A132" s="25"/>
      <c r="B132" s="25"/>
      <c r="C132" s="25"/>
      <c r="D132" s="25"/>
      <c r="E132" s="25"/>
      <c r="AP132"/>
      <c r="AQ132"/>
      <c r="AR132"/>
      <c r="AS132"/>
      <c r="AT132"/>
      <c r="AU132"/>
    </row>
    <row r="133" spans="1:47" ht="16.5" x14ac:dyDescent="0.3">
      <c r="A133" s="25"/>
      <c r="B133" s="25"/>
      <c r="C133" s="25"/>
      <c r="D133" s="25"/>
      <c r="E133" s="25"/>
      <c r="AP133"/>
      <c r="AQ133"/>
      <c r="AR133"/>
      <c r="AS133"/>
      <c r="AT133"/>
      <c r="AU133"/>
    </row>
    <row r="134" spans="1:47" ht="16.5" x14ac:dyDescent="0.3">
      <c r="A134" s="25"/>
      <c r="B134" s="25"/>
      <c r="C134" s="25"/>
      <c r="D134" s="25"/>
      <c r="E134" s="25"/>
      <c r="AP134"/>
      <c r="AQ134"/>
      <c r="AR134"/>
      <c r="AS134"/>
      <c r="AT134"/>
      <c r="AU134"/>
    </row>
    <row r="135" spans="1:47" ht="16.5" x14ac:dyDescent="0.3">
      <c r="A135" s="25"/>
      <c r="B135" s="25"/>
      <c r="C135" s="25"/>
      <c r="D135" s="25"/>
      <c r="E135" s="25"/>
      <c r="AP135"/>
      <c r="AQ135"/>
      <c r="AR135"/>
      <c r="AS135"/>
      <c r="AT135"/>
      <c r="AU135"/>
    </row>
    <row r="136" spans="1:47" ht="16.5" x14ac:dyDescent="0.3">
      <c r="A136" s="25"/>
      <c r="B136" s="25"/>
      <c r="C136" s="25"/>
      <c r="D136" s="25"/>
      <c r="E136" s="25"/>
      <c r="AP136"/>
      <c r="AQ136"/>
      <c r="AR136"/>
      <c r="AS136"/>
      <c r="AT136"/>
      <c r="AU136"/>
    </row>
    <row r="137" spans="1:47" ht="16.5" x14ac:dyDescent="0.3">
      <c r="A137" s="25"/>
      <c r="B137" s="25"/>
      <c r="C137" s="25"/>
      <c r="D137" s="25"/>
      <c r="E137" s="25"/>
      <c r="AP137"/>
      <c r="AQ137"/>
      <c r="AR137"/>
      <c r="AS137"/>
      <c r="AT137"/>
      <c r="AU137"/>
    </row>
    <row r="138" spans="1:47" ht="16.5" x14ac:dyDescent="0.3">
      <c r="A138" s="25"/>
      <c r="B138" s="25"/>
      <c r="C138" s="25"/>
      <c r="D138" s="25"/>
      <c r="E138" s="25"/>
      <c r="AP138"/>
      <c r="AQ138"/>
      <c r="AR138"/>
      <c r="AS138"/>
      <c r="AT138"/>
      <c r="AU138"/>
    </row>
    <row r="139" spans="1:47" ht="16.5" x14ac:dyDescent="0.3">
      <c r="A139" s="25"/>
      <c r="B139" s="25"/>
      <c r="C139" s="25"/>
      <c r="D139" s="25"/>
      <c r="E139" s="25"/>
      <c r="AP139"/>
      <c r="AQ139"/>
      <c r="AR139"/>
      <c r="AS139"/>
      <c r="AT139"/>
      <c r="AU139"/>
    </row>
    <row r="140" spans="1:47" ht="16.5" x14ac:dyDescent="0.3">
      <c r="A140" s="25"/>
      <c r="B140" s="25"/>
      <c r="C140" s="25"/>
      <c r="D140" s="25"/>
      <c r="E140" s="25"/>
      <c r="AP140"/>
      <c r="AQ140"/>
      <c r="AR140"/>
      <c r="AS140"/>
      <c r="AT140"/>
      <c r="AU140"/>
    </row>
    <row r="141" spans="1:47" ht="16.5" x14ac:dyDescent="0.3">
      <c r="A141" s="25"/>
      <c r="B141" s="25"/>
      <c r="C141" s="25"/>
      <c r="D141" s="25"/>
      <c r="E141" s="25"/>
      <c r="AP141"/>
      <c r="AQ141"/>
      <c r="AR141"/>
      <c r="AS141"/>
      <c r="AT141"/>
      <c r="AU141"/>
    </row>
    <row r="142" spans="1:47" ht="16.5" x14ac:dyDescent="0.3">
      <c r="A142" s="25"/>
      <c r="B142" s="25"/>
      <c r="C142" s="25"/>
      <c r="D142" s="25"/>
      <c r="E142" s="25"/>
      <c r="AP142"/>
      <c r="AQ142"/>
      <c r="AR142"/>
      <c r="AS142"/>
      <c r="AT142"/>
      <c r="AU142"/>
    </row>
    <row r="143" spans="1:47" ht="16.5" x14ac:dyDescent="0.3">
      <c r="A143" s="25"/>
      <c r="B143" s="25"/>
      <c r="C143" s="25"/>
      <c r="D143" s="25"/>
      <c r="E143" s="25"/>
      <c r="AP143"/>
      <c r="AQ143"/>
      <c r="AR143"/>
      <c r="AS143"/>
      <c r="AT143"/>
      <c r="AU143"/>
    </row>
    <row r="144" spans="1:47" ht="16.5" x14ac:dyDescent="0.3">
      <c r="A144" s="25"/>
      <c r="B144" s="25"/>
      <c r="C144" s="25"/>
      <c r="D144" s="25"/>
      <c r="E144" s="25"/>
      <c r="AP144"/>
      <c r="AQ144"/>
      <c r="AR144"/>
      <c r="AS144"/>
      <c r="AT144"/>
      <c r="AU144"/>
    </row>
    <row r="145" spans="1:47" ht="16.5" x14ac:dyDescent="0.3">
      <c r="A145" s="25"/>
      <c r="B145" s="25"/>
      <c r="C145" s="25"/>
      <c r="D145" s="25"/>
      <c r="E145" s="25"/>
      <c r="AP145"/>
      <c r="AQ145"/>
      <c r="AR145"/>
      <c r="AS145"/>
      <c r="AT145"/>
      <c r="AU145"/>
    </row>
    <row r="146" spans="1:47" ht="16.5" x14ac:dyDescent="0.3">
      <c r="A146" s="25"/>
      <c r="B146" s="25"/>
      <c r="C146" s="25"/>
      <c r="D146" s="25"/>
      <c r="E146" s="25"/>
      <c r="AP146"/>
      <c r="AQ146"/>
      <c r="AR146"/>
      <c r="AS146"/>
      <c r="AT146"/>
      <c r="AU146"/>
    </row>
    <row r="147" spans="1:47" ht="16.5" x14ac:dyDescent="0.3">
      <c r="A147" s="25"/>
      <c r="B147" s="25"/>
      <c r="C147" s="25"/>
      <c r="D147" s="25"/>
      <c r="E147" s="25"/>
      <c r="AP147"/>
      <c r="AQ147"/>
      <c r="AR147"/>
      <c r="AS147"/>
      <c r="AT147"/>
      <c r="AU147"/>
    </row>
    <row r="148" spans="1:47" ht="16.5" x14ac:dyDescent="0.3">
      <c r="A148" s="25"/>
      <c r="B148" s="25"/>
      <c r="C148" s="25"/>
      <c r="D148" s="25"/>
      <c r="E148" s="25"/>
      <c r="AP148"/>
      <c r="AQ148"/>
      <c r="AR148"/>
      <c r="AS148"/>
      <c r="AT148"/>
      <c r="AU148"/>
    </row>
    <row r="149" spans="1:47" ht="16.5" x14ac:dyDescent="0.3">
      <c r="A149" s="25"/>
      <c r="B149" s="25"/>
      <c r="C149" s="25"/>
      <c r="D149" s="25"/>
      <c r="E149" s="25"/>
      <c r="AP149"/>
      <c r="AQ149"/>
      <c r="AR149"/>
      <c r="AS149"/>
      <c r="AT149"/>
      <c r="AU149"/>
    </row>
    <row r="150" spans="1:47" ht="16.5" x14ac:dyDescent="0.3">
      <c r="A150" s="25"/>
      <c r="B150" s="25"/>
      <c r="C150" s="25"/>
      <c r="D150" s="25"/>
      <c r="E150" s="25"/>
      <c r="AP150"/>
      <c r="AQ150"/>
      <c r="AR150"/>
      <c r="AS150"/>
      <c r="AT150"/>
      <c r="AU150"/>
    </row>
    <row r="151" spans="1:47" ht="16.5" x14ac:dyDescent="0.3">
      <c r="A151" s="25"/>
      <c r="B151" s="25"/>
      <c r="C151" s="25"/>
      <c r="D151" s="25"/>
      <c r="E151" s="25"/>
      <c r="AP151"/>
      <c r="AQ151"/>
      <c r="AR151"/>
      <c r="AS151"/>
      <c r="AT151"/>
      <c r="AU151"/>
    </row>
    <row r="152" spans="1:47" ht="16.5" x14ac:dyDescent="0.3">
      <c r="A152" s="25"/>
      <c r="B152" s="25"/>
      <c r="C152" s="25"/>
      <c r="D152" s="25"/>
      <c r="E152" s="25"/>
      <c r="AP152"/>
      <c r="AQ152"/>
      <c r="AR152"/>
      <c r="AS152"/>
      <c r="AT152"/>
      <c r="AU152"/>
    </row>
    <row r="153" spans="1:47" ht="16.5" x14ac:dyDescent="0.3">
      <c r="A153" s="25"/>
      <c r="B153" s="25"/>
      <c r="C153" s="25"/>
      <c r="D153" s="25"/>
      <c r="E153" s="25"/>
      <c r="AP153"/>
      <c r="AQ153"/>
      <c r="AR153"/>
      <c r="AS153"/>
      <c r="AT153"/>
      <c r="AU153"/>
    </row>
    <row r="154" spans="1:47" ht="16.5" x14ac:dyDescent="0.3">
      <c r="A154" s="25"/>
      <c r="B154" s="25"/>
      <c r="C154" s="25"/>
      <c r="D154" s="25"/>
      <c r="E154" s="25"/>
      <c r="AP154"/>
      <c r="AQ154"/>
      <c r="AR154"/>
      <c r="AS154"/>
      <c r="AT154"/>
      <c r="AU154"/>
    </row>
    <row r="155" spans="1:47" ht="16.5" x14ac:dyDescent="0.3">
      <c r="A155" s="25"/>
      <c r="B155" s="25"/>
      <c r="C155" s="25"/>
      <c r="D155" s="25"/>
      <c r="E155" s="25"/>
      <c r="AP155"/>
      <c r="AQ155"/>
      <c r="AR155"/>
      <c r="AS155"/>
      <c r="AT155"/>
      <c r="AU155"/>
    </row>
    <row r="156" spans="1:47" ht="16.5" x14ac:dyDescent="0.3">
      <c r="A156" s="25"/>
      <c r="B156" s="25"/>
      <c r="C156" s="25"/>
      <c r="D156" s="25"/>
      <c r="E156" s="25"/>
      <c r="AP156"/>
      <c r="AQ156"/>
      <c r="AR156"/>
      <c r="AS156"/>
      <c r="AT156"/>
      <c r="AU156"/>
    </row>
    <row r="157" spans="1:47" ht="16.5" x14ac:dyDescent="0.3">
      <c r="A157" s="25"/>
      <c r="B157" s="25"/>
      <c r="C157" s="25"/>
      <c r="D157" s="25"/>
      <c r="E157" s="25"/>
      <c r="AP157"/>
      <c r="AQ157"/>
      <c r="AR157"/>
      <c r="AS157"/>
      <c r="AT157"/>
      <c r="AU157"/>
    </row>
    <row r="158" spans="1:47" ht="16.5" x14ac:dyDescent="0.3">
      <c r="A158" s="25"/>
      <c r="B158" s="25"/>
      <c r="C158" s="25"/>
      <c r="D158" s="25"/>
      <c r="E158" s="25"/>
      <c r="AP158"/>
      <c r="AQ158"/>
      <c r="AR158"/>
      <c r="AS158"/>
      <c r="AT158"/>
      <c r="AU158"/>
    </row>
    <row r="159" spans="1:47" ht="16.5" x14ac:dyDescent="0.3">
      <c r="A159" s="25"/>
      <c r="B159" s="25"/>
      <c r="C159" s="25"/>
      <c r="D159" s="25"/>
      <c r="E159" s="25"/>
      <c r="AP159"/>
      <c r="AQ159"/>
      <c r="AR159"/>
      <c r="AS159"/>
      <c r="AT159"/>
      <c r="AU159"/>
    </row>
    <row r="160" spans="1:47" ht="16.5" x14ac:dyDescent="0.3">
      <c r="A160" s="25"/>
      <c r="B160" s="25"/>
      <c r="C160" s="25"/>
      <c r="D160" s="25"/>
      <c r="E160" s="25"/>
      <c r="AP160"/>
      <c r="AQ160"/>
      <c r="AR160"/>
      <c r="AS160"/>
      <c r="AT160"/>
      <c r="AU160"/>
    </row>
    <row r="161" spans="1:47" ht="16.5" x14ac:dyDescent="0.3">
      <c r="A161" s="25"/>
      <c r="B161" s="25"/>
      <c r="C161" s="25"/>
      <c r="D161" s="25"/>
      <c r="E161" s="25"/>
      <c r="AP161"/>
      <c r="AQ161"/>
      <c r="AR161"/>
      <c r="AS161"/>
      <c r="AT161"/>
      <c r="AU161"/>
    </row>
    <row r="162" spans="1:47" ht="16.5" x14ac:dyDescent="0.3">
      <c r="A162" s="25"/>
      <c r="B162" s="25"/>
      <c r="C162" s="25"/>
      <c r="D162" s="25"/>
      <c r="E162" s="25"/>
      <c r="AP162"/>
      <c r="AQ162"/>
      <c r="AR162"/>
      <c r="AS162"/>
      <c r="AT162"/>
      <c r="AU162"/>
    </row>
    <row r="163" spans="1:47" ht="16.5" x14ac:dyDescent="0.3">
      <c r="A163" s="25"/>
      <c r="B163" s="25"/>
      <c r="C163" s="25"/>
      <c r="D163" s="25"/>
      <c r="E163" s="25"/>
      <c r="AP163"/>
      <c r="AQ163"/>
      <c r="AR163"/>
      <c r="AS163"/>
      <c r="AT163"/>
      <c r="AU163"/>
    </row>
    <row r="164" spans="1:47" ht="16.5" x14ac:dyDescent="0.3">
      <c r="A164" s="25"/>
      <c r="B164" s="25"/>
      <c r="C164" s="25"/>
      <c r="D164" s="25"/>
      <c r="E164" s="25"/>
      <c r="AP164"/>
      <c r="AQ164"/>
      <c r="AR164"/>
      <c r="AS164"/>
      <c r="AT164"/>
      <c r="AU164"/>
    </row>
    <row r="165" spans="1:47" ht="16.5" x14ac:dyDescent="0.3">
      <c r="A165" s="25"/>
      <c r="B165" s="25"/>
      <c r="C165" s="25"/>
      <c r="D165" s="25"/>
      <c r="E165" s="25"/>
      <c r="AP165"/>
      <c r="AQ165"/>
      <c r="AR165"/>
      <c r="AS165"/>
      <c r="AT165"/>
      <c r="AU165"/>
    </row>
    <row r="166" spans="1:47" ht="16.5" x14ac:dyDescent="0.3">
      <c r="A166" s="25"/>
      <c r="B166" s="25"/>
      <c r="C166" s="25"/>
      <c r="D166" s="25"/>
      <c r="E166" s="25"/>
      <c r="AP166"/>
      <c r="AQ166"/>
      <c r="AR166"/>
      <c r="AS166"/>
      <c r="AT166"/>
      <c r="AU166"/>
    </row>
    <row r="167" spans="1:47" ht="16.5" x14ac:dyDescent="0.3">
      <c r="A167" s="25"/>
      <c r="B167" s="25"/>
      <c r="C167" s="25"/>
      <c r="D167" s="25"/>
      <c r="E167" s="25"/>
      <c r="AP167"/>
      <c r="AQ167"/>
      <c r="AR167"/>
      <c r="AS167"/>
      <c r="AT167"/>
      <c r="AU167"/>
    </row>
    <row r="168" spans="1:47" ht="16.5" x14ac:dyDescent="0.3">
      <c r="A168" s="25"/>
      <c r="B168" s="25"/>
      <c r="C168" s="25"/>
      <c r="D168" s="25"/>
      <c r="E168" s="25"/>
      <c r="AP168"/>
      <c r="AQ168"/>
      <c r="AR168"/>
      <c r="AS168"/>
      <c r="AT168"/>
      <c r="AU168"/>
    </row>
    <row r="169" spans="1:47" ht="16.5" x14ac:dyDescent="0.3">
      <c r="A169" s="25"/>
      <c r="B169" s="25"/>
      <c r="C169" s="25"/>
      <c r="D169" s="25"/>
      <c r="E169" s="25"/>
      <c r="AP169"/>
      <c r="AQ169"/>
      <c r="AR169"/>
      <c r="AS169"/>
      <c r="AT169"/>
      <c r="AU169"/>
    </row>
    <row r="170" spans="1:47" ht="16.5" x14ac:dyDescent="0.3">
      <c r="A170" s="25"/>
      <c r="B170" s="25"/>
      <c r="C170" s="25"/>
      <c r="D170" s="25"/>
      <c r="E170" s="25"/>
      <c r="AP170"/>
      <c r="AQ170"/>
      <c r="AR170"/>
      <c r="AS170"/>
      <c r="AT170"/>
      <c r="AU170"/>
    </row>
    <row r="171" spans="1:47" ht="16.5" x14ac:dyDescent="0.3">
      <c r="A171" s="25"/>
      <c r="B171" s="25"/>
      <c r="C171" s="25"/>
      <c r="D171" s="25"/>
      <c r="E171" s="25"/>
      <c r="AP171"/>
      <c r="AQ171"/>
      <c r="AR171"/>
      <c r="AS171"/>
      <c r="AT171"/>
      <c r="AU171"/>
    </row>
    <row r="172" spans="1:47" ht="16.5" x14ac:dyDescent="0.3">
      <c r="A172" s="25"/>
      <c r="B172" s="25"/>
      <c r="C172" s="25"/>
      <c r="D172" s="25"/>
      <c r="E172" s="25"/>
      <c r="AP172"/>
      <c r="AQ172"/>
      <c r="AR172"/>
      <c r="AS172"/>
      <c r="AT172"/>
      <c r="AU172"/>
    </row>
    <row r="173" spans="1:47" ht="16.5" x14ac:dyDescent="0.3">
      <c r="A173" s="25"/>
      <c r="B173" s="25"/>
      <c r="C173" s="25"/>
      <c r="D173" s="25"/>
      <c r="E173" s="25"/>
      <c r="AP173"/>
      <c r="AQ173"/>
      <c r="AR173"/>
      <c r="AS173"/>
      <c r="AT173"/>
      <c r="AU173"/>
    </row>
    <row r="174" spans="1:47" ht="16.5" x14ac:dyDescent="0.3">
      <c r="A174" s="25"/>
      <c r="B174" s="25"/>
      <c r="C174" s="25"/>
      <c r="D174" s="25"/>
      <c r="E174" s="25"/>
      <c r="AP174"/>
      <c r="AQ174"/>
      <c r="AR174"/>
      <c r="AS174"/>
      <c r="AT174"/>
      <c r="AU174"/>
    </row>
    <row r="175" spans="1:47" ht="16.5" x14ac:dyDescent="0.3">
      <c r="A175" s="25"/>
      <c r="B175" s="25"/>
      <c r="C175" s="25"/>
      <c r="D175" s="25"/>
      <c r="E175" s="25"/>
      <c r="AP175"/>
      <c r="AQ175"/>
      <c r="AR175"/>
      <c r="AS175"/>
      <c r="AT175"/>
      <c r="AU175"/>
    </row>
    <row r="176" spans="1:47" ht="16.5" x14ac:dyDescent="0.3">
      <c r="A176" s="25"/>
      <c r="B176" s="25"/>
      <c r="C176" s="25"/>
      <c r="D176" s="25"/>
      <c r="E176" s="25"/>
      <c r="AP176"/>
      <c r="AQ176"/>
      <c r="AR176"/>
      <c r="AS176"/>
      <c r="AT176"/>
      <c r="AU176"/>
    </row>
    <row r="177" spans="1:47" ht="16.5" x14ac:dyDescent="0.3">
      <c r="A177" s="25"/>
      <c r="B177" s="25"/>
      <c r="C177" s="25"/>
      <c r="D177" s="25"/>
      <c r="E177" s="25"/>
      <c r="AP177"/>
      <c r="AQ177"/>
      <c r="AR177"/>
      <c r="AS177"/>
      <c r="AT177"/>
      <c r="AU177"/>
    </row>
    <row r="178" spans="1:47" ht="16.5" x14ac:dyDescent="0.3">
      <c r="A178" s="25"/>
      <c r="B178" s="25"/>
      <c r="C178" s="25"/>
      <c r="D178" s="25"/>
      <c r="E178" s="25"/>
      <c r="AP178"/>
      <c r="AQ178"/>
      <c r="AR178"/>
      <c r="AS178"/>
      <c r="AT178"/>
      <c r="AU178"/>
    </row>
    <row r="179" spans="1:47" ht="16.5" x14ac:dyDescent="0.3">
      <c r="A179" s="25"/>
      <c r="B179" s="25"/>
      <c r="C179" s="25"/>
      <c r="D179" s="25"/>
      <c r="E179" s="25"/>
      <c r="AP179"/>
      <c r="AQ179"/>
      <c r="AR179"/>
      <c r="AS179"/>
      <c r="AT179"/>
      <c r="AU179"/>
    </row>
    <row r="180" spans="1:47" ht="16.5" x14ac:dyDescent="0.3">
      <c r="A180" s="25"/>
      <c r="B180" s="25"/>
      <c r="C180" s="25"/>
      <c r="D180" s="25"/>
      <c r="E180" s="25"/>
      <c r="AP180"/>
      <c r="AQ180"/>
      <c r="AR180"/>
      <c r="AS180"/>
      <c r="AT180"/>
      <c r="AU180"/>
    </row>
    <row r="181" spans="1:47" ht="16.5" x14ac:dyDescent="0.3">
      <c r="A181" s="25"/>
      <c r="B181" s="25"/>
      <c r="C181" s="25"/>
      <c r="D181" s="25"/>
      <c r="E181" s="2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4982-3BED-4179-90C1-595CB77D7144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  <c r="AN1" s="36" t="s">
        <v>17</v>
      </c>
      <c r="AO1" s="36"/>
      <c r="AP1" s="36"/>
      <c r="AQ1" s="37">
        <v>25</v>
      </c>
      <c r="AR1" s="37"/>
      <c r="AS1" s="37">
        <v>5</v>
      </c>
      <c r="AT1" s="37"/>
      <c r="AU1" s="37"/>
      <c r="AW1" s="37"/>
      <c r="AX1" s="26"/>
    </row>
    <row r="2" spans="1:5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t="shared" ref="F2:F14" si="0">G2&amp;" - "&amp;H2</f>
        <v>14 - 21</v>
      </c>
      <c r="G2" s="90">
        <f>Y4</f>
        <v>14</v>
      </c>
      <c r="H2" s="44">
        <f t="shared" ref="H2:H14" si="1">G2+$Y$3</f>
        <v>21</v>
      </c>
      <c r="I2" s="76">
        <f t="shared" ref="I2:I14" si="2">COUNTIF($B$3:$B$86, "&lt;"&amp;H2)</f>
        <v>1</v>
      </c>
      <c r="J2" s="45">
        <f>I2</f>
        <v>1</v>
      </c>
      <c r="K2" s="46">
        <f t="shared" ref="K2:K14" si="3">J2/$J$15</f>
        <v>3.5714285714285712E-2</v>
      </c>
      <c r="L2" s="47">
        <f t="shared" ref="L2:L14" si="4">I2/$J$15</f>
        <v>3.5714285714285712E-2</v>
      </c>
      <c r="N2" s="89" t="s">
        <v>11</v>
      </c>
      <c r="O2" s="88">
        <f>AVERAGE($B$3:$B$86)</f>
        <v>48.428571428571431</v>
      </c>
      <c r="P2" s="88">
        <f>AVERAGE($B$3:$B$86)</f>
        <v>48.428571428571431</v>
      </c>
      <c r="Q2" s="88">
        <f>AVERAGE($B$3:$B$86)</f>
        <v>48.428571428571431</v>
      </c>
      <c r="R2" s="88">
        <f>AVERAGE($D$3:$D$86)</f>
        <v>48.428571428571431</v>
      </c>
      <c r="V2" s="34" t="s">
        <v>43</v>
      </c>
      <c r="Y2" s="34">
        <f>ROUND(O6/10,0)</f>
        <v>7</v>
      </c>
      <c r="AN2" s="37"/>
      <c r="AO2" s="37" t="s">
        <v>48</v>
      </c>
      <c r="AP2" s="37" t="s">
        <v>49</v>
      </c>
      <c r="AQ2" s="26" t="s">
        <v>19</v>
      </c>
      <c r="AR2" s="26" t="s">
        <v>59</v>
      </c>
      <c r="AS2" s="41" t="s">
        <v>57</v>
      </c>
      <c r="AT2" s="26" t="s">
        <v>51</v>
      </c>
      <c r="AU2" s="39" t="s">
        <v>52</v>
      </c>
      <c r="AV2" s="40" t="s">
        <v>18</v>
      </c>
      <c r="AW2" s="34" t="s">
        <v>54</v>
      </c>
    </row>
    <row r="3" spans="1:55" ht="17.25" thickBot="1" x14ac:dyDescent="0.35">
      <c r="A3" s="6">
        <v>1</v>
      </c>
      <c r="B3" s="48">
        <v>33</v>
      </c>
      <c r="C3" s="49">
        <v>17</v>
      </c>
      <c r="D3" s="50">
        <v>17</v>
      </c>
      <c r="E3" s="81">
        <v>32</v>
      </c>
      <c r="F3" s="52" t="str">
        <f t="shared" si="0"/>
        <v>21 - 28</v>
      </c>
      <c r="G3" s="53">
        <f t="shared" ref="G3:G14" si="5">H2</f>
        <v>21</v>
      </c>
      <c r="H3" s="54">
        <f t="shared" si="1"/>
        <v>28</v>
      </c>
      <c r="I3" s="76">
        <f t="shared" si="2"/>
        <v>2</v>
      </c>
      <c r="J3" s="83">
        <f t="shared" ref="J3:J14" si="6">I3-I2</f>
        <v>1</v>
      </c>
      <c r="K3" s="69">
        <f t="shared" si="3"/>
        <v>3.5714285714285712E-2</v>
      </c>
      <c r="L3" s="56">
        <f t="shared" si="4"/>
        <v>7.1428571428571425E-2</v>
      </c>
      <c r="N3" s="71" t="s">
        <v>40</v>
      </c>
      <c r="O3" s="74">
        <f>MEDIAN(B$3:B$86)</f>
        <v>46.5</v>
      </c>
      <c r="P3" s="74">
        <f>MEDIAN(C$3:C$86)</f>
        <v>46.5</v>
      </c>
      <c r="Q3" s="74">
        <f>MEDIAN(D$3:D$86)</f>
        <v>46.5</v>
      </c>
      <c r="R3" s="74">
        <f>MEDIAN(E$3:E$86)</f>
        <v>46.5</v>
      </c>
      <c r="V3" s="34" t="s">
        <v>44</v>
      </c>
      <c r="Y3" s="34">
        <f>ROUND(Y2,-LEN(Y2)+1)</f>
        <v>7</v>
      </c>
      <c r="AN3" s="37">
        <v>1</v>
      </c>
      <c r="AO3" s="37">
        <f t="shared" ref="AO3:AO30" ca="1" si="7">ABS(_xlfn.NORM.INV(RAND(),$AQ$1,$AS$1))</f>
        <v>30.538194035779917</v>
      </c>
      <c r="AP3" s="37">
        <f ca="1">SMALL($AO$3:$AO$30,ROWS(AO$3:AO3))</f>
        <v>16.290629120341467</v>
      </c>
      <c r="AQ3" s="57">
        <f t="shared" ref="AQ3:AQ30" ca="1" si="8">AR3+RAND()</f>
        <v>1.6331252418422475</v>
      </c>
      <c r="AR3" s="57">
        <v>1</v>
      </c>
      <c r="AS3" s="26">
        <f t="shared" ref="AS3:AS30" ca="1" si="9">ROUNDUP(AP3*AQ3,0)</f>
        <v>27</v>
      </c>
      <c r="AT3" s="26">
        <f t="shared" ref="AT3:AT30" ca="1" si="10">RAND()</f>
        <v>0.37833957578100863</v>
      </c>
      <c r="AU3" s="26">
        <f ca="1">INDEX($AS$3:$AS$30,MATCH(SMALL($AT$3:$AT$30,ROWS(AT$3:AT3)),$AT$3:$AT$30,0))</f>
        <v>50</v>
      </c>
      <c r="AV3" s="26">
        <f ca="1">SMALL($AS$3:$AS$30,ROWS(AV$3:AV3))</f>
        <v>19</v>
      </c>
      <c r="AW3" s="34">
        <f ca="1">VLOOKUP(SMALL($BB$3:$BB$16,AX3),$BB$3:$BC$30,2,0)</f>
        <v>39</v>
      </c>
      <c r="AX3" s="34">
        <v>1</v>
      </c>
      <c r="BA3" s="34">
        <v>1</v>
      </c>
      <c r="BB3" s="34">
        <f t="shared" ref="BB3:BB30" ca="1" si="11">RAND()</f>
        <v>0.31153922229959685</v>
      </c>
      <c r="BC3" s="34">
        <f t="shared" ref="BC3:BC30" ca="1" si="12">AV3</f>
        <v>19</v>
      </c>
    </row>
    <row r="4" spans="1:55" ht="17.25" thickBot="1" x14ac:dyDescent="0.35">
      <c r="A4" s="6">
        <v>2</v>
      </c>
      <c r="B4" s="48">
        <v>39</v>
      </c>
      <c r="C4" s="49">
        <v>22</v>
      </c>
      <c r="D4" s="50">
        <v>38</v>
      </c>
      <c r="E4" s="81">
        <v>55</v>
      </c>
      <c r="F4" s="52" t="str">
        <f t="shared" si="0"/>
        <v>28 - 35</v>
      </c>
      <c r="G4" s="53">
        <f t="shared" si="5"/>
        <v>28</v>
      </c>
      <c r="H4" s="54">
        <f t="shared" si="1"/>
        <v>35</v>
      </c>
      <c r="I4" s="76">
        <f t="shared" si="2"/>
        <v>4</v>
      </c>
      <c r="J4" s="83">
        <f t="shared" si="6"/>
        <v>2</v>
      </c>
      <c r="K4" s="69">
        <f t="shared" si="3"/>
        <v>7.1428571428571425E-2</v>
      </c>
      <c r="L4" s="56">
        <f t="shared" si="4"/>
        <v>0.14285714285714285</v>
      </c>
      <c r="N4" s="87" t="s">
        <v>12</v>
      </c>
      <c r="O4" s="86">
        <f>MAX(B$3:B$86)</f>
        <v>89</v>
      </c>
      <c r="P4" s="86">
        <f>MAX(C$3:C$86)</f>
        <v>89</v>
      </c>
      <c r="Q4" s="86">
        <f>MAX(D$3:D$86)</f>
        <v>89</v>
      </c>
      <c r="R4" s="86">
        <f>MAX(E$3:E$86)</f>
        <v>89</v>
      </c>
      <c r="V4" s="34" t="s">
        <v>45</v>
      </c>
      <c r="Y4" s="34">
        <f>Y3*INT(O5/Y3)</f>
        <v>14</v>
      </c>
      <c r="AN4" s="37">
        <v>2</v>
      </c>
      <c r="AO4" s="37">
        <f t="shared" ca="1" si="7"/>
        <v>19.106363731664725</v>
      </c>
      <c r="AP4" s="37">
        <f ca="1">SMALL($AO$3:$AO$30,ROWS(AO$3:AO4))</f>
        <v>16.542312183219423</v>
      </c>
      <c r="AQ4" s="57">
        <f t="shared" ca="1" si="8"/>
        <v>2.4316795288760344</v>
      </c>
      <c r="AR4" s="57">
        <v>1.5</v>
      </c>
      <c r="AS4" s="26">
        <f t="shared" ca="1" si="9"/>
        <v>41</v>
      </c>
      <c r="AT4" s="26">
        <f t="shared" ca="1" si="10"/>
        <v>0.5715276094328513</v>
      </c>
      <c r="AU4" s="26">
        <f ca="1">INDEX($AS$3:$AS$30,MATCH(SMALL($AT$3:$AT$30,ROWS(AT$3:AT4)),$AT$3:$AT$30,0))</f>
        <v>35</v>
      </c>
      <c r="AV4" s="26">
        <f ca="1">SMALL($AS$3:$AS$30,ROWS(AV$3:AV4))</f>
        <v>26</v>
      </c>
      <c r="AW4" s="34">
        <f ca="1">VLOOKUP(SMALL($BB$17:$BB$30,AX4),$BB$17:$BC$30,2,0)</f>
        <v>68</v>
      </c>
      <c r="AX4" s="34">
        <v>1</v>
      </c>
      <c r="BA4" s="34">
        <v>2</v>
      </c>
      <c r="BB4" s="34">
        <f t="shared" ca="1" si="11"/>
        <v>0.30798346247521835</v>
      </c>
      <c r="BC4" s="34">
        <f t="shared" ca="1" si="12"/>
        <v>26</v>
      </c>
    </row>
    <row r="5" spans="1:55" ht="17.25" thickBot="1" x14ac:dyDescent="0.35">
      <c r="A5" s="6">
        <v>3</v>
      </c>
      <c r="B5" s="48">
        <v>52</v>
      </c>
      <c r="C5" s="49">
        <v>32</v>
      </c>
      <c r="D5" s="50">
        <v>52</v>
      </c>
      <c r="E5" s="81">
        <v>78</v>
      </c>
      <c r="F5" s="52" t="str">
        <f t="shared" si="0"/>
        <v>35 - 42</v>
      </c>
      <c r="G5" s="53">
        <f t="shared" si="5"/>
        <v>35</v>
      </c>
      <c r="H5" s="54">
        <f t="shared" si="1"/>
        <v>42</v>
      </c>
      <c r="I5" s="76">
        <f t="shared" si="2"/>
        <v>9</v>
      </c>
      <c r="J5" s="83">
        <f t="shared" si="6"/>
        <v>5</v>
      </c>
      <c r="K5" s="69">
        <f t="shared" si="3"/>
        <v>0.17857142857142858</v>
      </c>
      <c r="L5" s="56">
        <f t="shared" si="4"/>
        <v>0.32142857142857145</v>
      </c>
      <c r="N5" s="87" t="s">
        <v>13</v>
      </c>
      <c r="O5" s="86">
        <f>MIN(B$3:B$84)</f>
        <v>17</v>
      </c>
      <c r="P5" s="86">
        <f>MIN(C$3:C$84)</f>
        <v>17</v>
      </c>
      <c r="Q5" s="86">
        <f>MIN(D$3:D$84)</f>
        <v>17</v>
      </c>
      <c r="R5" s="86">
        <f>MIN(E$3:E$84)</f>
        <v>17</v>
      </c>
      <c r="V5" s="34" t="s">
        <v>42</v>
      </c>
      <c r="Y5" s="34">
        <f>ROUNDUP(O4/Y3,0)</f>
        <v>13</v>
      </c>
      <c r="AN5" s="37">
        <v>3</v>
      </c>
      <c r="AO5" s="37">
        <f t="shared" ca="1" si="7"/>
        <v>16.542312183219423</v>
      </c>
      <c r="AP5" s="37">
        <f ca="1">SMALL($AO$3:$AO$30,ROWS(AO$3:AO5))</f>
        <v>17.706740974970803</v>
      </c>
      <c r="AQ5" s="57">
        <f t="shared" ca="1" si="8"/>
        <v>2.9600800416355026</v>
      </c>
      <c r="AR5" s="57">
        <v>2</v>
      </c>
      <c r="AS5" s="26">
        <f t="shared" ca="1" si="9"/>
        <v>53</v>
      </c>
      <c r="AT5" s="26">
        <f t="shared" ca="1" si="10"/>
        <v>0.43259847233112614</v>
      </c>
      <c r="AU5" s="26">
        <f ca="1">INDEX($AS$3:$AS$30,MATCH(SMALL($AT$3:$AT$30,ROWS(AT$3:AT5)),$AT$3:$AT$30,0))</f>
        <v>30</v>
      </c>
      <c r="AV5" s="26">
        <f ca="1">SMALL($AS$3:$AS$30,ROWS(AV$3:AV5))</f>
        <v>26</v>
      </c>
      <c r="AW5" s="34">
        <f ca="1">VLOOKUP(SMALL($BB$17:$BB$30,AX5),$BB$17:$BC$30,2,0)</f>
        <v>58</v>
      </c>
      <c r="AX5" s="34">
        <v>2</v>
      </c>
      <c r="BA5" s="34">
        <v>3</v>
      </c>
      <c r="BB5" s="34">
        <f t="shared" ca="1" si="11"/>
        <v>0.50103344473916656</v>
      </c>
      <c r="BC5" s="34">
        <f t="shared" ca="1" si="12"/>
        <v>26</v>
      </c>
    </row>
    <row r="6" spans="1:55" ht="17.25" thickBot="1" x14ac:dyDescent="0.35">
      <c r="A6" s="6">
        <v>4</v>
      </c>
      <c r="B6" s="48">
        <v>43</v>
      </c>
      <c r="C6" s="49">
        <v>33</v>
      </c>
      <c r="D6" s="50">
        <v>35</v>
      </c>
      <c r="E6" s="81">
        <v>45</v>
      </c>
      <c r="F6" s="52" t="str">
        <f t="shared" si="0"/>
        <v>42 - 49</v>
      </c>
      <c r="G6" s="53">
        <f t="shared" si="5"/>
        <v>42</v>
      </c>
      <c r="H6" s="54">
        <f t="shared" si="1"/>
        <v>49</v>
      </c>
      <c r="I6" s="76">
        <f t="shared" si="2"/>
        <v>17</v>
      </c>
      <c r="J6" s="83">
        <f t="shared" si="6"/>
        <v>8</v>
      </c>
      <c r="K6" s="69">
        <f t="shared" si="3"/>
        <v>0.2857142857142857</v>
      </c>
      <c r="L6" s="56">
        <f t="shared" si="4"/>
        <v>0.6071428571428571</v>
      </c>
      <c r="N6" s="87" t="s">
        <v>4</v>
      </c>
      <c r="O6" s="86">
        <f>O4-O5</f>
        <v>72</v>
      </c>
      <c r="P6" s="86">
        <f>P4-P5</f>
        <v>72</v>
      </c>
      <c r="Q6" s="86">
        <f>Q4-Q5</f>
        <v>72</v>
      </c>
      <c r="R6" s="86">
        <f>R4-R5</f>
        <v>72</v>
      </c>
      <c r="V6" s="34" t="s">
        <v>46</v>
      </c>
      <c r="Y6" s="34">
        <f>Y5*Y3</f>
        <v>91</v>
      </c>
      <c r="AN6" s="37">
        <v>4</v>
      </c>
      <c r="AO6" s="37">
        <f t="shared" ca="1" si="7"/>
        <v>19.229745415643379</v>
      </c>
      <c r="AP6" s="37">
        <f ca="1">SMALL($AO$3:$AO$30,ROWS(AO$3:AO6))</f>
        <v>18.138649084222916</v>
      </c>
      <c r="AQ6" s="57">
        <f t="shared" ca="1" si="8"/>
        <v>1.0304648142586128</v>
      </c>
      <c r="AR6" s="57">
        <v>1</v>
      </c>
      <c r="AS6" s="26">
        <f t="shared" ca="1" si="9"/>
        <v>19</v>
      </c>
      <c r="AT6" s="26">
        <f t="shared" ca="1" si="10"/>
        <v>0.90140869936934109</v>
      </c>
      <c r="AU6" s="26">
        <f ca="1">INDEX($AS$3:$AS$30,MATCH(SMALL($AT$3:$AT$30,ROWS(AT$3:AT6)),$AT$3:$AT$30,0))</f>
        <v>54</v>
      </c>
      <c r="AV6" s="26">
        <f ca="1">SMALL($AS$3:$AS$30,ROWS(AV$3:AV6))</f>
        <v>27</v>
      </c>
      <c r="AW6" s="34">
        <f ca="1">VLOOKUP(SMALL($BB$3:$BB$16,AX6),$BB$3:$BC$30,2,0)</f>
        <v>35</v>
      </c>
      <c r="AX6" s="34">
        <v>2</v>
      </c>
      <c r="BA6" s="34">
        <v>4</v>
      </c>
      <c r="BB6" s="34">
        <f t="shared" ca="1" si="11"/>
        <v>0.68957232903854837</v>
      </c>
      <c r="BC6" s="34">
        <f t="shared" ca="1" si="12"/>
        <v>27</v>
      </c>
    </row>
    <row r="7" spans="1:55" ht="17.25" thickBot="1" x14ac:dyDescent="0.35">
      <c r="A7" s="6">
        <v>5</v>
      </c>
      <c r="B7" s="48">
        <v>32</v>
      </c>
      <c r="C7" s="49">
        <v>35</v>
      </c>
      <c r="D7" s="50">
        <v>22</v>
      </c>
      <c r="E7" s="81">
        <v>46</v>
      </c>
      <c r="F7" s="52" t="str">
        <f t="shared" si="0"/>
        <v>49 - 56</v>
      </c>
      <c r="G7" s="53">
        <f t="shared" si="5"/>
        <v>49</v>
      </c>
      <c r="H7" s="54">
        <f t="shared" si="1"/>
        <v>56</v>
      </c>
      <c r="I7" s="76">
        <f t="shared" si="2"/>
        <v>21</v>
      </c>
      <c r="J7" s="83">
        <f t="shared" si="6"/>
        <v>4</v>
      </c>
      <c r="K7" s="69">
        <f t="shared" si="3"/>
        <v>0.14285714285714285</v>
      </c>
      <c r="L7" s="56">
        <f t="shared" si="4"/>
        <v>0.75</v>
      </c>
      <c r="N7" s="87" t="s">
        <v>14</v>
      </c>
      <c r="O7" s="86">
        <f>_xlfn.STDEV.S(B$3:B$86)</f>
        <v>15.777218858868473</v>
      </c>
      <c r="P7" s="86">
        <f>_xlfn.STDEV.S(C$3:C$86)</f>
        <v>15.777218858868473</v>
      </c>
      <c r="Q7" s="86">
        <f>_xlfn.STDEV.S(D$3:D$86)</f>
        <v>15.777218858868473</v>
      </c>
      <c r="R7" s="86">
        <f>_xlfn.STDEV.S(E$3:E$86)</f>
        <v>15.777218858868473</v>
      </c>
      <c r="V7" s="34" t="s">
        <v>47</v>
      </c>
      <c r="Y7" s="34">
        <v>4</v>
      </c>
      <c r="AN7" s="37">
        <v>5</v>
      </c>
      <c r="AO7" s="37">
        <f t="shared" ca="1" si="7"/>
        <v>22.366337674169685</v>
      </c>
      <c r="AP7" s="37">
        <f ca="1">SMALL($AO$3:$AO$30,ROWS(AO$3:AO7))</f>
        <v>18.558334299006351</v>
      </c>
      <c r="AQ7" s="57">
        <f t="shared" ca="1" si="8"/>
        <v>1.8765770685238738</v>
      </c>
      <c r="AR7" s="57">
        <f t="shared" ref="AR7:AR30" si="13">AR3</f>
        <v>1</v>
      </c>
      <c r="AS7" s="26">
        <f t="shared" ca="1" si="9"/>
        <v>35</v>
      </c>
      <c r="AT7" s="26">
        <f t="shared" ca="1" si="10"/>
        <v>2.9080021145200252E-3</v>
      </c>
      <c r="AU7" s="26">
        <f ca="1">INDEX($AS$3:$AS$30,MATCH(SMALL($AT$3:$AT$30,ROWS(AT$3:AT7)),$AT$3:$AT$30,0))</f>
        <v>37</v>
      </c>
      <c r="AV7" s="26">
        <f ca="1">SMALL($AS$3:$AS$30,ROWS(AV$3:AV7))</f>
        <v>30</v>
      </c>
      <c r="AW7" s="34">
        <f ca="1">VLOOKUP(SMALL($BB$3:$BB$16,AX7),$BB$3:$BC$30,2,0)</f>
        <v>34</v>
      </c>
      <c r="AX7" s="34">
        <f t="shared" ref="AX7:AX30" si="14">2+AX3</f>
        <v>3</v>
      </c>
      <c r="BA7" s="34">
        <v>5</v>
      </c>
      <c r="BB7" s="34">
        <f t="shared" ca="1" si="11"/>
        <v>0.52423665862749114</v>
      </c>
      <c r="BC7" s="34">
        <f t="shared" ca="1" si="12"/>
        <v>30</v>
      </c>
    </row>
    <row r="8" spans="1:55" ht="17.25" thickBot="1" x14ac:dyDescent="0.35">
      <c r="A8" s="6">
        <v>6</v>
      </c>
      <c r="B8" s="48">
        <v>22</v>
      </c>
      <c r="C8" s="49">
        <v>38</v>
      </c>
      <c r="D8" s="50">
        <v>43</v>
      </c>
      <c r="E8" s="81">
        <v>71</v>
      </c>
      <c r="F8" s="52" t="str">
        <f t="shared" si="0"/>
        <v>56 - 63</v>
      </c>
      <c r="G8" s="53">
        <f t="shared" si="5"/>
        <v>56</v>
      </c>
      <c r="H8" s="54">
        <f t="shared" si="1"/>
        <v>63</v>
      </c>
      <c r="I8" s="76">
        <f t="shared" si="2"/>
        <v>23</v>
      </c>
      <c r="J8" s="83">
        <f t="shared" si="6"/>
        <v>2</v>
      </c>
      <c r="K8" s="69">
        <f t="shared" si="3"/>
        <v>7.1428571428571425E-2</v>
      </c>
      <c r="L8" s="56">
        <f t="shared" si="4"/>
        <v>0.8214285714285714</v>
      </c>
      <c r="N8" s="87" t="s">
        <v>15</v>
      </c>
      <c r="O8" s="86">
        <f>O7/O2</f>
        <v>0.32578328027162035</v>
      </c>
      <c r="P8" s="86">
        <f>P7/P2</f>
        <v>0.32578328027162035</v>
      </c>
      <c r="Q8" s="86">
        <f>Q7/Q2</f>
        <v>0.32578328027162035</v>
      </c>
      <c r="R8" s="86">
        <f>R7/R2</f>
        <v>0.32578328027162035</v>
      </c>
      <c r="AN8" s="37">
        <v>6</v>
      </c>
      <c r="AO8" s="37">
        <f t="shared" ca="1" si="7"/>
        <v>22.774743673693827</v>
      </c>
      <c r="AP8" s="37">
        <f ca="1">SMALL($AO$3:$AO$30,ROWS(AO$3:AO8))</f>
        <v>19.106363731664725</v>
      </c>
      <c r="AQ8" s="57">
        <f t="shared" ca="1" si="8"/>
        <v>2.1697554434453825</v>
      </c>
      <c r="AR8" s="57">
        <f t="shared" si="13"/>
        <v>1.5</v>
      </c>
      <c r="AS8" s="26">
        <f t="shared" ca="1" si="9"/>
        <v>42</v>
      </c>
      <c r="AT8" s="26">
        <f t="shared" ca="1" si="10"/>
        <v>0.28640282468801248</v>
      </c>
      <c r="AU8" s="26">
        <f ca="1">INDEX($AS$3:$AS$30,MATCH(SMALL($AT$3:$AT$30,ROWS(AT$3:AT8)),$AT$3:$AT$30,0))</f>
        <v>63</v>
      </c>
      <c r="AV8" s="26">
        <f ca="1">SMALL($AS$3:$AS$30,ROWS(AV$3:AV8))</f>
        <v>34</v>
      </c>
      <c r="AW8" s="34">
        <f ca="1">VLOOKUP(SMALL($BB$17:$BB$30,AX8),$BB$17:$BC$30,2,0)</f>
        <v>75</v>
      </c>
      <c r="AX8" s="34">
        <f t="shared" si="14"/>
        <v>3</v>
      </c>
      <c r="BA8" s="34">
        <v>6</v>
      </c>
      <c r="BB8" s="34">
        <f t="shared" ca="1" si="11"/>
        <v>0.26519151893354753</v>
      </c>
      <c r="BC8" s="34">
        <f t="shared" ca="1" si="12"/>
        <v>34</v>
      </c>
    </row>
    <row r="9" spans="1:55" ht="17.25" thickBot="1" x14ac:dyDescent="0.35">
      <c r="A9" s="6">
        <v>7</v>
      </c>
      <c r="B9" s="48">
        <v>47</v>
      </c>
      <c r="C9" s="49">
        <v>39</v>
      </c>
      <c r="D9" s="50">
        <v>50</v>
      </c>
      <c r="E9" s="81">
        <v>48</v>
      </c>
      <c r="F9" s="52" t="str">
        <f t="shared" si="0"/>
        <v>63 - 70</v>
      </c>
      <c r="G9" s="53">
        <f t="shared" si="5"/>
        <v>63</v>
      </c>
      <c r="H9" s="54">
        <f t="shared" si="1"/>
        <v>70</v>
      </c>
      <c r="I9" s="76">
        <f t="shared" si="2"/>
        <v>25</v>
      </c>
      <c r="J9" s="83">
        <f t="shared" si="6"/>
        <v>2</v>
      </c>
      <c r="K9" s="69">
        <f t="shared" si="3"/>
        <v>7.1428571428571425E-2</v>
      </c>
      <c r="L9" s="56">
        <f t="shared" si="4"/>
        <v>0.8928571428571429</v>
      </c>
      <c r="N9" s="71" t="s">
        <v>41</v>
      </c>
      <c r="O9" s="72">
        <f>O2/O3</f>
        <v>1.0414746543778803</v>
      </c>
      <c r="P9" s="72">
        <f>P2/P3</f>
        <v>1.0414746543778803</v>
      </c>
      <c r="Q9" s="72">
        <f>Q2/Q3</f>
        <v>1.0414746543778803</v>
      </c>
      <c r="R9" s="72">
        <f>R2/R3</f>
        <v>1.0414746543778803</v>
      </c>
      <c r="AN9" s="37">
        <v>8</v>
      </c>
      <c r="AO9" s="37">
        <f t="shared" ca="1" si="7"/>
        <v>32.093602123781842</v>
      </c>
      <c r="AP9" s="37">
        <f ca="1">SMALL($AO$3:$AO$30,ROWS(AO$3:AO9))</f>
        <v>19.229745415643379</v>
      </c>
      <c r="AQ9" s="57">
        <f t="shared" ca="1" si="8"/>
        <v>2.5322414241296172</v>
      </c>
      <c r="AR9" s="57">
        <f t="shared" si="13"/>
        <v>2</v>
      </c>
      <c r="AS9" s="26">
        <f t="shared" ca="1" si="9"/>
        <v>49</v>
      </c>
      <c r="AT9" s="26">
        <f t="shared" ca="1" si="10"/>
        <v>0.5382686734469857</v>
      </c>
      <c r="AU9" s="26">
        <f ca="1">INDEX($AS$3:$AS$30,MATCH(SMALL($AT$3:$AT$30,ROWS(AT$3:AT9)),$AT$3:$AT$30,0))</f>
        <v>39</v>
      </c>
      <c r="AV9" s="26">
        <f ca="1">SMALL($AS$3:$AS$30,ROWS(AV$3:AV9))</f>
        <v>35</v>
      </c>
      <c r="AW9" s="34">
        <f ca="1">VLOOKUP(SMALL($BB$17:$BB$30,AX9),$BB$17:$BC$30,2,0)</f>
        <v>63</v>
      </c>
      <c r="AX9" s="34">
        <f t="shared" si="14"/>
        <v>4</v>
      </c>
      <c r="BA9" s="34">
        <v>7</v>
      </c>
      <c r="BB9" s="34">
        <f t="shared" ca="1" si="11"/>
        <v>0.16307013936014458</v>
      </c>
      <c r="BC9" s="34">
        <f t="shared" ca="1" si="12"/>
        <v>35</v>
      </c>
    </row>
    <row r="10" spans="1:55" ht="17.25" thickBot="1" x14ac:dyDescent="0.35">
      <c r="A10" s="6">
        <v>8</v>
      </c>
      <c r="B10" s="48">
        <v>89</v>
      </c>
      <c r="C10" s="49">
        <v>39</v>
      </c>
      <c r="D10" s="50">
        <v>39</v>
      </c>
      <c r="E10" s="81">
        <v>22</v>
      </c>
      <c r="F10" s="52" t="str">
        <f t="shared" si="0"/>
        <v>70 - 77</v>
      </c>
      <c r="G10" s="53">
        <f t="shared" si="5"/>
        <v>70</v>
      </c>
      <c r="H10" s="54">
        <f t="shared" si="1"/>
        <v>77</v>
      </c>
      <c r="I10" s="76">
        <f t="shared" si="2"/>
        <v>26</v>
      </c>
      <c r="J10" s="83">
        <f t="shared" si="6"/>
        <v>1</v>
      </c>
      <c r="K10" s="69">
        <f t="shared" si="3"/>
        <v>3.5714285714285712E-2</v>
      </c>
      <c r="L10" s="56">
        <f t="shared" si="4"/>
        <v>0.9285714285714286</v>
      </c>
      <c r="N10" s="85" t="s">
        <v>39</v>
      </c>
      <c r="O10" s="84">
        <f>O6/O2</f>
        <v>1.486725663716814</v>
      </c>
      <c r="P10" s="84">
        <f>P6/P2</f>
        <v>1.486725663716814</v>
      </c>
      <c r="Q10" s="84">
        <f>Q6/Q2</f>
        <v>1.486725663716814</v>
      </c>
      <c r="R10" s="84">
        <f>R6/R2</f>
        <v>1.486725663716814</v>
      </c>
      <c r="AN10" s="37">
        <v>7</v>
      </c>
      <c r="AO10" s="37">
        <f t="shared" ca="1" si="7"/>
        <v>21.268115573747753</v>
      </c>
      <c r="AP10" s="37">
        <f ca="1">SMALL($AO$3:$AO$30,ROWS(AO$3:AO10))</f>
        <v>21.268115573747753</v>
      </c>
      <c r="AQ10" s="57">
        <f t="shared" ca="1" si="8"/>
        <v>1.1819160492395882</v>
      </c>
      <c r="AR10" s="57">
        <f t="shared" si="13"/>
        <v>1</v>
      </c>
      <c r="AS10" s="26">
        <f t="shared" ca="1" si="9"/>
        <v>26</v>
      </c>
      <c r="AT10" s="26">
        <f t="shared" ca="1" si="10"/>
        <v>0.46505964359687835</v>
      </c>
      <c r="AU10" s="26">
        <f ca="1">INDEX($AS$3:$AS$30,MATCH(SMALL($AT$3:$AT$30,ROWS(AT$3:AT10)),$AT$3:$AT$30,0))</f>
        <v>51</v>
      </c>
      <c r="AV10" s="26">
        <f ca="1">SMALL($AS$3:$AS$30,ROWS(AV$3:AV10))</f>
        <v>37</v>
      </c>
      <c r="AW10" s="34">
        <f ca="1">VLOOKUP(SMALL($BB$3:$BB$16,AX10),$BB$3:$BC$30,2,0)</f>
        <v>26</v>
      </c>
      <c r="AX10" s="34">
        <f t="shared" si="14"/>
        <v>4</v>
      </c>
      <c r="BA10" s="34">
        <v>8</v>
      </c>
      <c r="BB10" s="34">
        <f t="shared" ca="1" si="11"/>
        <v>0.9894296388959064</v>
      </c>
      <c r="BC10" s="34">
        <f t="shared" ca="1" si="12"/>
        <v>37</v>
      </c>
    </row>
    <row r="11" spans="1:55" ht="17.25" thickBot="1" x14ac:dyDescent="0.35">
      <c r="A11" s="6">
        <v>9</v>
      </c>
      <c r="B11" s="48">
        <v>52</v>
      </c>
      <c r="C11" s="49">
        <v>40</v>
      </c>
      <c r="D11" s="50">
        <v>46</v>
      </c>
      <c r="E11" s="81">
        <v>17</v>
      </c>
      <c r="F11" s="52" t="str">
        <f t="shared" si="0"/>
        <v>77 - 84</v>
      </c>
      <c r="G11" s="53">
        <f t="shared" si="5"/>
        <v>77</v>
      </c>
      <c r="H11" s="54">
        <f t="shared" si="1"/>
        <v>84</v>
      </c>
      <c r="I11" s="76">
        <f t="shared" si="2"/>
        <v>27</v>
      </c>
      <c r="J11" s="83">
        <f t="shared" si="6"/>
        <v>1</v>
      </c>
      <c r="K11" s="69">
        <f t="shared" si="3"/>
        <v>3.5714285714285712E-2</v>
      </c>
      <c r="L11" s="56">
        <f t="shared" si="4"/>
        <v>0.9642857142857143</v>
      </c>
      <c r="AN11" s="37">
        <v>12</v>
      </c>
      <c r="AO11" s="37">
        <f t="shared" ca="1" si="7"/>
        <v>27.755666370241499</v>
      </c>
      <c r="AP11" s="37">
        <f ca="1">SMALL($AO$3:$AO$30,ROWS(AO$3:AO11))</f>
        <v>21.736879727666988</v>
      </c>
      <c r="AQ11" s="57">
        <f t="shared" ca="1" si="8"/>
        <v>1.3518361185002838</v>
      </c>
      <c r="AR11" s="57">
        <f t="shared" si="13"/>
        <v>1</v>
      </c>
      <c r="AS11" s="26">
        <f t="shared" ca="1" si="9"/>
        <v>30</v>
      </c>
      <c r="AT11" s="26">
        <f t="shared" ca="1" si="10"/>
        <v>5.5123008953137043E-2</v>
      </c>
      <c r="AU11" s="26">
        <f ca="1">INDEX($AS$3:$AS$30,MATCH(SMALL($AT$3:$AT$30,ROWS(AT$3:AT11)),$AT$3:$AT$30,0))</f>
        <v>42</v>
      </c>
      <c r="AV11" s="26">
        <f ca="1">SMALL($AS$3:$AS$30,ROWS(AV$3:AV11))</f>
        <v>37</v>
      </c>
      <c r="AW11" s="34">
        <f ca="1">VLOOKUP(SMALL($BB$3:$BB$16,AX11),$BB$3:$BC$30,2,0)</f>
        <v>19</v>
      </c>
      <c r="AX11" s="34">
        <f t="shared" si="14"/>
        <v>5</v>
      </c>
      <c r="BA11" s="34">
        <v>9</v>
      </c>
      <c r="BB11" s="34">
        <f t="shared" ca="1" si="11"/>
        <v>0.58814956161276655</v>
      </c>
      <c r="BC11" s="34">
        <f t="shared" ca="1" si="12"/>
        <v>37</v>
      </c>
    </row>
    <row r="12" spans="1:55" ht="17.25" thickBot="1" x14ac:dyDescent="0.35">
      <c r="A12" s="6">
        <v>10</v>
      </c>
      <c r="B12" s="48">
        <v>71</v>
      </c>
      <c r="C12" s="49">
        <v>43</v>
      </c>
      <c r="D12" s="50">
        <v>48</v>
      </c>
      <c r="E12" s="81">
        <v>48</v>
      </c>
      <c r="F12" s="52" t="str">
        <f t="shared" si="0"/>
        <v>84 - 91</v>
      </c>
      <c r="G12" s="53">
        <f t="shared" si="5"/>
        <v>84</v>
      </c>
      <c r="H12" s="54">
        <f t="shared" si="1"/>
        <v>91</v>
      </c>
      <c r="I12" s="76">
        <f t="shared" si="2"/>
        <v>28</v>
      </c>
      <c r="J12" s="83">
        <f t="shared" si="6"/>
        <v>1</v>
      </c>
      <c r="K12" s="69">
        <f t="shared" si="3"/>
        <v>3.5714285714285712E-2</v>
      </c>
      <c r="L12" s="56">
        <f t="shared" si="4"/>
        <v>1</v>
      </c>
      <c r="AN12" s="37">
        <v>9</v>
      </c>
      <c r="AO12" s="37">
        <f t="shared" ca="1" si="7"/>
        <v>18.138649084222916</v>
      </c>
      <c r="AP12" s="37">
        <f ca="1">SMALL($AO$3:$AO$30,ROWS(AO$3:AO12))</f>
        <v>22.366337674169685</v>
      </c>
      <c r="AQ12" s="57">
        <f t="shared" ca="1" si="8"/>
        <v>2.2461497476592296</v>
      </c>
      <c r="AR12" s="57">
        <f t="shared" si="13"/>
        <v>1.5</v>
      </c>
      <c r="AS12" s="26">
        <f t="shared" ca="1" si="9"/>
        <v>51</v>
      </c>
      <c r="AT12" s="26">
        <f t="shared" ca="1" si="10"/>
        <v>0.2120068227880213</v>
      </c>
      <c r="AU12" s="26">
        <f ca="1">INDEX($AS$3:$AS$30,MATCH(SMALL($AT$3:$AT$30,ROWS(AT$3:AT12)),$AT$3:$AT$30,0))</f>
        <v>53</v>
      </c>
      <c r="AV12" s="26">
        <f ca="1">SMALL($AS$3:$AS$30,ROWS(AV$3:AV12))</f>
        <v>37</v>
      </c>
      <c r="AW12" s="34">
        <f ca="1">VLOOKUP(SMALL($BB$17:$BB$30,AX12),$BB$17:$BC$30,2,0)</f>
        <v>51</v>
      </c>
      <c r="AX12" s="34">
        <f t="shared" si="14"/>
        <v>5</v>
      </c>
      <c r="BA12" s="34">
        <v>10</v>
      </c>
      <c r="BB12" s="34">
        <f t="shared" ca="1" si="11"/>
        <v>0.31929924364258422</v>
      </c>
      <c r="BC12" s="34">
        <f t="shared" ca="1" si="12"/>
        <v>37</v>
      </c>
    </row>
    <row r="13" spans="1:55" ht="17.25" thickBot="1" x14ac:dyDescent="0.35">
      <c r="A13" s="6">
        <v>11</v>
      </c>
      <c r="B13" s="48">
        <v>45</v>
      </c>
      <c r="C13" s="49">
        <v>43</v>
      </c>
      <c r="D13" s="50">
        <v>66</v>
      </c>
      <c r="E13" s="81">
        <v>66</v>
      </c>
      <c r="F13" s="52" t="str">
        <f t="shared" si="0"/>
        <v>91 - 98</v>
      </c>
      <c r="G13" s="53">
        <f t="shared" si="5"/>
        <v>91</v>
      </c>
      <c r="H13" s="54">
        <f t="shared" si="1"/>
        <v>98</v>
      </c>
      <c r="I13" s="76">
        <f t="shared" si="2"/>
        <v>28</v>
      </c>
      <c r="J13" s="83">
        <f t="shared" si="6"/>
        <v>0</v>
      </c>
      <c r="K13" s="69">
        <f t="shared" si="3"/>
        <v>0</v>
      </c>
      <c r="L13" s="56">
        <f t="shared" si="4"/>
        <v>1</v>
      </c>
      <c r="AN13" s="37">
        <v>10</v>
      </c>
      <c r="AO13" s="37">
        <f t="shared" ca="1" si="7"/>
        <v>27.134404264937661</v>
      </c>
      <c r="AP13" s="37">
        <f ca="1">SMALL($AO$3:$AO$30,ROWS(AO$3:AO13))</f>
        <v>22.774743673693827</v>
      </c>
      <c r="AQ13" s="57">
        <f t="shared" ca="1" si="8"/>
        <v>2.2368905045303027</v>
      </c>
      <c r="AR13" s="57">
        <f t="shared" si="13"/>
        <v>2</v>
      </c>
      <c r="AS13" s="26">
        <f t="shared" ca="1" si="9"/>
        <v>51</v>
      </c>
      <c r="AT13" s="26">
        <f t="shared" ca="1" si="10"/>
        <v>0.93236365401987464</v>
      </c>
      <c r="AU13" s="26">
        <f ca="1">INDEX($AS$3:$AS$30,MATCH(SMALL($AT$3:$AT$30,ROWS(AT$3:AT13)),$AT$3:$AT$30,0))</f>
        <v>69</v>
      </c>
      <c r="AV13" s="26">
        <f ca="1">SMALL($AS$3:$AS$30,ROWS(AV$3:AV13))</f>
        <v>39</v>
      </c>
      <c r="AW13" s="34">
        <f ca="1">VLOOKUP(SMALL($BB$17:$BB$30,AX13),$BB$17:$BC$30,2,0)</f>
        <v>53</v>
      </c>
      <c r="AX13" s="34">
        <f t="shared" si="14"/>
        <v>6</v>
      </c>
      <c r="BA13" s="34">
        <v>11</v>
      </c>
      <c r="BB13" s="34">
        <f t="shared" ca="1" si="11"/>
        <v>0.10860503952115619</v>
      </c>
      <c r="BC13" s="34">
        <f t="shared" ca="1" si="12"/>
        <v>39</v>
      </c>
    </row>
    <row r="14" spans="1:55" ht="17.25" thickBot="1" x14ac:dyDescent="0.35">
      <c r="A14" s="6">
        <v>12</v>
      </c>
      <c r="B14" s="48">
        <v>64</v>
      </c>
      <c r="C14" s="49">
        <v>45</v>
      </c>
      <c r="D14" s="50">
        <v>48</v>
      </c>
      <c r="E14" s="81">
        <v>43</v>
      </c>
      <c r="F14" s="58" t="str">
        <f t="shared" si="0"/>
        <v>98 - 105</v>
      </c>
      <c r="G14" s="59">
        <f t="shared" si="5"/>
        <v>98</v>
      </c>
      <c r="H14" s="60">
        <f t="shared" si="1"/>
        <v>105</v>
      </c>
      <c r="I14" s="77">
        <f t="shared" si="2"/>
        <v>28</v>
      </c>
      <c r="J14" s="61">
        <f t="shared" si="6"/>
        <v>0</v>
      </c>
      <c r="K14" s="62">
        <f t="shared" si="3"/>
        <v>0</v>
      </c>
      <c r="L14" s="63">
        <f t="shared" si="4"/>
        <v>1</v>
      </c>
      <c r="AN14" s="37">
        <v>11</v>
      </c>
      <c r="AO14" s="37">
        <f t="shared" ca="1" si="7"/>
        <v>16.290629120341467</v>
      </c>
      <c r="AP14" s="37">
        <f ca="1">SMALL($AO$3:$AO$30,ROWS(AO$3:AO14))</f>
        <v>23.489216606672642</v>
      </c>
      <c r="AQ14" s="57">
        <f t="shared" ca="1" si="8"/>
        <v>1.0956757036284417</v>
      </c>
      <c r="AR14" s="57">
        <f t="shared" si="13"/>
        <v>1</v>
      </c>
      <c r="AS14" s="26">
        <f t="shared" ca="1" si="9"/>
        <v>26</v>
      </c>
      <c r="AT14" s="26">
        <f t="shared" ca="1" si="10"/>
        <v>0.49713290840505397</v>
      </c>
      <c r="AU14" s="26">
        <f ca="1">INDEX($AS$3:$AS$30,MATCH(SMALL($AT$3:$AT$30,ROWS(AT$3:AT14)),$AT$3:$AT$30,0))</f>
        <v>27</v>
      </c>
      <c r="AV14" s="26">
        <f ca="1">SMALL($AS$3:$AS$30,ROWS(AV$3:AV14))</f>
        <v>41</v>
      </c>
      <c r="AW14" s="34">
        <f ca="1">VLOOKUP(SMALL($BB$3:$BB$16,AX14),$BB$3:$BC$30,2,0)</f>
        <v>37</v>
      </c>
      <c r="AX14" s="34">
        <f t="shared" si="14"/>
        <v>6</v>
      </c>
      <c r="BA14" s="34">
        <v>12</v>
      </c>
      <c r="BB14" s="34">
        <f t="shared" ca="1" si="11"/>
        <v>0.53008678354855032</v>
      </c>
      <c r="BC14" s="34">
        <f t="shared" ca="1" si="12"/>
        <v>41</v>
      </c>
    </row>
    <row r="15" spans="1:55" ht="16.5" x14ac:dyDescent="0.3">
      <c r="A15" s="6">
        <v>13</v>
      </c>
      <c r="B15" s="48">
        <v>59</v>
      </c>
      <c r="C15" s="49">
        <v>45</v>
      </c>
      <c r="D15" s="50">
        <v>45</v>
      </c>
      <c r="E15" s="81">
        <v>40</v>
      </c>
      <c r="F15" s="64"/>
      <c r="G15" s="83"/>
      <c r="H15" s="83"/>
      <c r="I15" s="83"/>
      <c r="J15" s="83">
        <f>SUM(J2:J14)</f>
        <v>28</v>
      </c>
      <c r="K15" s="69">
        <f>SUM(K2:K14)</f>
        <v>0.99999999999999989</v>
      </c>
      <c r="L15" s="69"/>
      <c r="AN15" s="37">
        <v>14</v>
      </c>
      <c r="AO15" s="37">
        <f t="shared" ca="1" si="7"/>
        <v>26.357920305048808</v>
      </c>
      <c r="AP15" s="37">
        <f ca="1">SMALL($AO$3:$AO$30,ROWS(AO$3:AO15))</f>
        <v>23.78657968886511</v>
      </c>
      <c r="AQ15" s="57">
        <f t="shared" ca="1" si="8"/>
        <v>1.5441648775518968</v>
      </c>
      <c r="AR15" s="57">
        <f t="shared" si="13"/>
        <v>1</v>
      </c>
      <c r="AS15" s="26">
        <f t="shared" ca="1" si="9"/>
        <v>37</v>
      </c>
      <c r="AT15" s="26">
        <f t="shared" ca="1" si="10"/>
        <v>0.1118221871972026</v>
      </c>
      <c r="AU15" s="26">
        <f ca="1">INDEX($AS$3:$AS$30,MATCH(SMALL($AT$3:$AT$30,ROWS(AT$3:AT15)),$AT$3:$AT$30,0))</f>
        <v>53</v>
      </c>
      <c r="AV15" s="26">
        <f ca="1">SMALL($AS$3:$AS$30,ROWS(AV$3:AV15))</f>
        <v>42</v>
      </c>
      <c r="AW15" s="34">
        <f ca="1">VLOOKUP(SMALL($BB$3:$BB$16,AX15),$BB$3:$BC$30,2,0)</f>
        <v>26</v>
      </c>
      <c r="AX15" s="34">
        <f t="shared" si="14"/>
        <v>7</v>
      </c>
      <c r="BA15" s="34">
        <v>13</v>
      </c>
      <c r="BB15" s="34">
        <f t="shared" ca="1" si="11"/>
        <v>0.72795905432751185</v>
      </c>
      <c r="BC15" s="34">
        <f t="shared" ca="1" si="12"/>
        <v>42</v>
      </c>
    </row>
    <row r="16" spans="1:55" ht="16.5" x14ac:dyDescent="0.3">
      <c r="A16" s="6">
        <v>14</v>
      </c>
      <c r="B16" s="48">
        <v>48</v>
      </c>
      <c r="C16" s="49">
        <v>46</v>
      </c>
      <c r="D16" s="50">
        <v>45</v>
      </c>
      <c r="E16" s="81">
        <v>47</v>
      </c>
      <c r="AN16" s="37">
        <v>16</v>
      </c>
      <c r="AO16" s="37">
        <f t="shared" ca="1" si="7"/>
        <v>17.706740974970803</v>
      </c>
      <c r="AP16" s="37">
        <f ca="1">SMALL($AO$3:$AO$30,ROWS(AO$3:AO16))</f>
        <v>25.582537300910239</v>
      </c>
      <c r="AQ16" s="57">
        <f t="shared" ca="1" si="8"/>
        <v>2.0945337928012551</v>
      </c>
      <c r="AR16" s="57">
        <f t="shared" si="13"/>
        <v>1.5</v>
      </c>
      <c r="AS16" s="26">
        <f t="shared" ca="1" si="9"/>
        <v>54</v>
      </c>
      <c r="AT16" s="26">
        <f t="shared" ca="1" si="10"/>
        <v>7.9066420029803908E-2</v>
      </c>
      <c r="AU16" s="26">
        <f ca="1">INDEX($AS$3:$AS$30,MATCH(SMALL($AT$3:$AT$30,ROWS(AT$3:AT16)),$AT$3:$AT$30,0))</f>
        <v>60</v>
      </c>
      <c r="AV16" s="26">
        <f ca="1">SMALL($AS$3:$AS$30,ROWS(AV$3:AV16))</f>
        <v>49</v>
      </c>
      <c r="AW16" s="34">
        <f ca="1">VLOOKUP(SMALL($BB$17:$BB$30,AX16),$BB$17:$BC$30,2,0)</f>
        <v>51</v>
      </c>
      <c r="AX16" s="34">
        <f t="shared" si="14"/>
        <v>7</v>
      </c>
      <c r="BA16" s="34">
        <v>14</v>
      </c>
      <c r="BB16" s="34">
        <f t="shared" ca="1" si="11"/>
        <v>0.64101392315825723</v>
      </c>
      <c r="BC16" s="34">
        <f t="shared" ca="1" si="12"/>
        <v>49</v>
      </c>
    </row>
    <row r="17" spans="1:63" ht="16.5" x14ac:dyDescent="0.3">
      <c r="A17" s="6">
        <v>15</v>
      </c>
      <c r="B17" s="48">
        <v>60</v>
      </c>
      <c r="C17" s="49">
        <v>47</v>
      </c>
      <c r="D17" s="50">
        <v>64</v>
      </c>
      <c r="E17" s="81">
        <v>64</v>
      </c>
      <c r="J17" s="64"/>
      <c r="K17" s="64"/>
      <c r="AN17" s="37">
        <v>18</v>
      </c>
      <c r="AO17" s="37">
        <f t="shared" ca="1" si="7"/>
        <v>23.78657968886511</v>
      </c>
      <c r="AP17" s="37">
        <f ca="1">SMALL($AO$3:$AO$30,ROWS(AO$3:AO17))</f>
        <v>26.215914608672641</v>
      </c>
      <c r="AQ17" s="57">
        <f t="shared" ca="1" si="8"/>
        <v>2.6058287126255291</v>
      </c>
      <c r="AR17" s="57">
        <f t="shared" si="13"/>
        <v>2</v>
      </c>
      <c r="AS17" s="26">
        <f t="shared" ca="1" si="9"/>
        <v>69</v>
      </c>
      <c r="AT17" s="26">
        <f t="shared" ca="1" si="10"/>
        <v>0.37413011095366544</v>
      </c>
      <c r="AU17" s="26">
        <f ca="1">INDEX($AS$3:$AS$30,MATCH(SMALL($AT$3:$AT$30,ROWS(AT$3:AT17)),$AT$3:$AT$30,0))</f>
        <v>26</v>
      </c>
      <c r="AV17" s="26">
        <f ca="1">SMALL($AS$3:$AS$30,ROWS(AV$3:AV17))</f>
        <v>50</v>
      </c>
      <c r="AW17" s="34">
        <f ca="1">VLOOKUP(SMALL($BB$17:$BB$30,AX17),$BB$17:$BC$30,2,0)</f>
        <v>58</v>
      </c>
      <c r="AX17" s="34">
        <f t="shared" si="14"/>
        <v>8</v>
      </c>
      <c r="BA17" s="34">
        <v>15</v>
      </c>
      <c r="BB17" s="34">
        <f t="shared" ca="1" si="11"/>
        <v>0.85023372634345518</v>
      </c>
      <c r="BC17" s="34">
        <f t="shared" ca="1" si="12"/>
        <v>50</v>
      </c>
    </row>
    <row r="18" spans="1:63" ht="16.5" x14ac:dyDescent="0.3">
      <c r="A18" s="6">
        <v>16</v>
      </c>
      <c r="B18" s="48">
        <v>17</v>
      </c>
      <c r="C18" s="49">
        <v>48</v>
      </c>
      <c r="D18" s="50">
        <v>33</v>
      </c>
      <c r="E18" s="81">
        <v>35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N18" s="37">
        <v>13</v>
      </c>
      <c r="AO18" s="37">
        <f t="shared" ca="1" si="7"/>
        <v>30.480808181591794</v>
      </c>
      <c r="AP18" s="37">
        <f ca="1">SMALL($AO$3:$AO$30,ROWS(AO$3:AO18))</f>
        <v>26.357920305048808</v>
      </c>
      <c r="AQ18" s="57">
        <f t="shared" ca="1" si="8"/>
        <v>1.8654431496938391</v>
      </c>
      <c r="AR18" s="57">
        <f t="shared" si="13"/>
        <v>1</v>
      </c>
      <c r="AS18" s="26">
        <f t="shared" ca="1" si="9"/>
        <v>50</v>
      </c>
      <c r="AT18" s="26">
        <f t="shared" ca="1" si="10"/>
        <v>2.5107522006739824E-3</v>
      </c>
      <c r="AU18" s="26">
        <f ca="1">INDEX($AS$3:$AS$30,MATCH(SMALL($AT$3:$AT$30,ROWS(AT$3:AT18)),$AT$3:$AT$30,0))</f>
        <v>26</v>
      </c>
      <c r="AV18" s="26">
        <f ca="1">SMALL($AS$3:$AS$30,ROWS(AV$3:AV18))</f>
        <v>51</v>
      </c>
      <c r="AW18" s="34">
        <f ca="1">VLOOKUP(SMALL($BB$3:$BB$16,AX18),$BB$3:$BC$30,2,0)</f>
        <v>30</v>
      </c>
      <c r="AX18" s="34">
        <f t="shared" si="14"/>
        <v>8</v>
      </c>
      <c r="BA18" s="34">
        <v>16</v>
      </c>
      <c r="BB18" s="34">
        <f t="shared" ca="1" si="11"/>
        <v>0.18638196009678443</v>
      </c>
      <c r="BC18" s="34">
        <f t="shared" ca="1" si="12"/>
        <v>51</v>
      </c>
    </row>
    <row r="19" spans="1:63" ht="16.5" x14ac:dyDescent="0.3">
      <c r="A19" s="6">
        <v>17</v>
      </c>
      <c r="B19" s="48">
        <v>50</v>
      </c>
      <c r="C19" s="49">
        <v>48</v>
      </c>
      <c r="D19" s="50">
        <v>47</v>
      </c>
      <c r="E19" s="81">
        <v>39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N19" s="37">
        <v>17</v>
      </c>
      <c r="AO19" s="37">
        <f t="shared" ca="1" si="7"/>
        <v>28.794890042299102</v>
      </c>
      <c r="AP19" s="37">
        <f ca="1">SMALL($AO$3:$AO$30,ROWS(AO$3:AO19))</f>
        <v>26.825790465435642</v>
      </c>
      <c r="AQ19" s="57">
        <f t="shared" ca="1" si="8"/>
        <v>1.4508257557572644</v>
      </c>
      <c r="AR19" s="57">
        <f t="shared" si="13"/>
        <v>1</v>
      </c>
      <c r="AS19" s="26">
        <f t="shared" ca="1" si="9"/>
        <v>39</v>
      </c>
      <c r="AT19" s="26">
        <f t="shared" ca="1" si="10"/>
        <v>0.17338155274041334</v>
      </c>
      <c r="AU19" s="26">
        <f ca="1">INDEX($AS$3:$AS$30,MATCH(SMALL($AT$3:$AT$30,ROWS(AT$3:AT19)),$AT$3:$AT$30,0))</f>
        <v>49</v>
      </c>
      <c r="AV19" s="26">
        <f ca="1">SMALL($AS$3:$AS$30,ROWS(AV$3:AV19))</f>
        <v>51</v>
      </c>
      <c r="AW19" s="34">
        <f ca="1">VLOOKUP(SMALL($BB$3:$BB$16,AX19),$BB$3:$BC$30,2,0)</f>
        <v>41</v>
      </c>
      <c r="AX19" s="34">
        <f t="shared" si="14"/>
        <v>9</v>
      </c>
      <c r="BA19" s="34">
        <v>17</v>
      </c>
      <c r="BB19" s="34">
        <f t="shared" ca="1" si="11"/>
        <v>0.39316156288388071</v>
      </c>
      <c r="BC19" s="34">
        <f t="shared" ca="1" si="12"/>
        <v>51</v>
      </c>
    </row>
    <row r="20" spans="1:63" ht="16.5" x14ac:dyDescent="0.3">
      <c r="A20" s="6">
        <v>18</v>
      </c>
      <c r="B20" s="48">
        <v>35</v>
      </c>
      <c r="C20" s="49">
        <v>50</v>
      </c>
      <c r="D20" s="50">
        <v>55</v>
      </c>
      <c r="E20" s="81">
        <v>50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N20" s="37">
        <v>15</v>
      </c>
      <c r="AO20" s="37">
        <f t="shared" ca="1" si="7"/>
        <v>29.266296446555771</v>
      </c>
      <c r="AP20" s="37">
        <f ca="1">SMALL($AO$3:$AO$30,ROWS(AO$3:AO20))</f>
        <v>27.045050887195202</v>
      </c>
      <c r="AQ20" s="57">
        <f t="shared" ca="1" si="8"/>
        <v>1.9426085400715487</v>
      </c>
      <c r="AR20" s="57">
        <f t="shared" si="13"/>
        <v>1.5</v>
      </c>
      <c r="AS20" s="26">
        <f t="shared" ca="1" si="9"/>
        <v>53</v>
      </c>
      <c r="AT20" s="26">
        <f t="shared" ca="1" si="10"/>
        <v>0.31338402189451542</v>
      </c>
      <c r="AU20" s="26">
        <f ca="1">INDEX($AS$3:$AS$30,MATCH(SMALL($AT$3:$AT$30,ROWS(AT$3:AT20)),$AT$3:$AT$30,0))</f>
        <v>34</v>
      </c>
      <c r="AV20" s="26">
        <f ca="1">SMALL($AS$3:$AS$30,ROWS(AV$3:AV20))</f>
        <v>53</v>
      </c>
      <c r="AW20" s="34">
        <f ca="1">VLOOKUP(SMALL($BB$17:$BB$30,AX20),$BB$17:$BC$30,2,0)</f>
        <v>54</v>
      </c>
      <c r="AX20" s="34">
        <f t="shared" si="14"/>
        <v>9</v>
      </c>
      <c r="BA20" s="34">
        <v>18</v>
      </c>
      <c r="BB20" s="34">
        <f t="shared" ca="1" si="11"/>
        <v>0.45814636669066355</v>
      </c>
      <c r="BC20" s="34">
        <f t="shared" ca="1" si="12"/>
        <v>53</v>
      </c>
    </row>
    <row r="21" spans="1:63" ht="16.5" x14ac:dyDescent="0.3">
      <c r="A21" s="6">
        <v>19</v>
      </c>
      <c r="B21" s="48">
        <v>46</v>
      </c>
      <c r="C21" s="49">
        <v>52</v>
      </c>
      <c r="D21" s="50">
        <v>78</v>
      </c>
      <c r="E21" s="81">
        <v>59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N21" s="37">
        <v>19</v>
      </c>
      <c r="AO21" s="37">
        <f t="shared" ca="1" si="7"/>
        <v>27.045050887195202</v>
      </c>
      <c r="AP21" s="37">
        <f ca="1">SMALL($AO$3:$AO$30,ROWS(AO$3:AO21))</f>
        <v>27.134404264937661</v>
      </c>
      <c r="AQ21" s="57">
        <f t="shared" ca="1" si="8"/>
        <v>2.639889216607914</v>
      </c>
      <c r="AR21" s="57">
        <f t="shared" si="13"/>
        <v>2</v>
      </c>
      <c r="AS21" s="26">
        <f t="shared" ca="1" si="9"/>
        <v>72</v>
      </c>
      <c r="AT21" s="26">
        <f t="shared" ca="1" si="10"/>
        <v>0.96989325025947282</v>
      </c>
      <c r="AU21" s="26">
        <f ca="1">INDEX($AS$3:$AS$30,MATCH(SMALL($AT$3:$AT$30,ROWS(AT$3:AT21)),$AT$3:$AT$30,0))</f>
        <v>41</v>
      </c>
      <c r="AV21" s="26">
        <f ca="1">SMALL($AS$3:$AS$30,ROWS(AV$3:AV21))</f>
        <v>53</v>
      </c>
      <c r="AW21" s="34">
        <f ca="1">VLOOKUP(SMALL($BB$17:$BB$30,AX21),$BB$17:$BC$30,2,0)</f>
        <v>53</v>
      </c>
      <c r="AX21" s="34">
        <f t="shared" si="14"/>
        <v>10</v>
      </c>
      <c r="BA21" s="34">
        <v>19</v>
      </c>
      <c r="BB21" s="34">
        <f t="shared" ca="1" si="11"/>
        <v>0.35078707497374817</v>
      </c>
      <c r="BC21" s="34">
        <f t="shared" ca="1" si="12"/>
        <v>53</v>
      </c>
    </row>
    <row r="22" spans="1:63" ht="16.5" x14ac:dyDescent="0.3">
      <c r="A22" s="6">
        <v>20</v>
      </c>
      <c r="B22" s="48">
        <v>78</v>
      </c>
      <c r="C22" s="49">
        <v>52</v>
      </c>
      <c r="D22" s="50">
        <v>43</v>
      </c>
      <c r="E22" s="81">
        <v>33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N22" s="37">
        <v>20</v>
      </c>
      <c r="AO22" s="37">
        <f t="shared" ca="1" si="7"/>
        <v>21.736879727666988</v>
      </c>
      <c r="AP22" s="37">
        <f ca="1">SMALL($AO$3:$AO$30,ROWS(AO$3:AO22))</f>
        <v>27.755666370241499</v>
      </c>
      <c r="AQ22" s="57">
        <f t="shared" ca="1" si="8"/>
        <v>1.1912069319503247</v>
      </c>
      <c r="AR22" s="57">
        <f t="shared" si="13"/>
        <v>1</v>
      </c>
      <c r="AS22" s="26">
        <f t="shared" ca="1" si="9"/>
        <v>34</v>
      </c>
      <c r="AT22" s="26">
        <f t="shared" ca="1" si="10"/>
        <v>0.554623550348609</v>
      </c>
      <c r="AU22" s="26">
        <f ca="1">INDEX($AS$3:$AS$30,MATCH(SMALL($AT$3:$AT$30,ROWS(AT$3:AT22)),$AT$3:$AT$30,0))</f>
        <v>58</v>
      </c>
      <c r="AV22" s="26">
        <f ca="1">SMALL($AS$3:$AS$30,ROWS(AV$3:AV22))</f>
        <v>54</v>
      </c>
      <c r="AW22" s="34">
        <f ca="1">VLOOKUP(SMALL($BB$3:$BB$16,AX22),$BB$3:$BC$30,2,0)</f>
        <v>37</v>
      </c>
      <c r="AX22" s="34">
        <f t="shared" si="14"/>
        <v>10</v>
      </c>
      <c r="BA22" s="34">
        <v>20</v>
      </c>
      <c r="BB22" s="34">
        <f t="shared" ca="1" si="11"/>
        <v>0.44186824908896061</v>
      </c>
      <c r="BC22" s="34">
        <f t="shared" ca="1" si="12"/>
        <v>54</v>
      </c>
    </row>
    <row r="23" spans="1:63" ht="16.5" x14ac:dyDescent="0.3">
      <c r="A23" s="6">
        <v>21</v>
      </c>
      <c r="B23" s="48">
        <v>38</v>
      </c>
      <c r="C23" s="49">
        <v>55</v>
      </c>
      <c r="D23" s="50">
        <v>32</v>
      </c>
      <c r="E23" s="81">
        <v>38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N23" s="37">
        <v>24</v>
      </c>
      <c r="AO23" s="37">
        <f t="shared" ca="1" si="7"/>
        <v>26.825790465435642</v>
      </c>
      <c r="AP23" s="37">
        <f ca="1">SMALL($AO$3:$AO$30,ROWS(AO$3:AO23))</f>
        <v>28.430827126423509</v>
      </c>
      <c r="AQ23" s="57">
        <f t="shared" ca="1" si="8"/>
        <v>1.2710973840217061</v>
      </c>
      <c r="AR23" s="57">
        <f t="shared" si="13"/>
        <v>1</v>
      </c>
      <c r="AS23" s="26">
        <f t="shared" ca="1" si="9"/>
        <v>37</v>
      </c>
      <c r="AT23" s="26">
        <f t="shared" ca="1" si="10"/>
        <v>0.95139839026330253</v>
      </c>
      <c r="AU23" s="26">
        <f ca="1">INDEX($AS$3:$AS$30,MATCH(SMALL($AT$3:$AT$30,ROWS(AT$3:AT23)),$AT$3:$AT$30,0))</f>
        <v>75</v>
      </c>
      <c r="AV23" s="26">
        <f ca="1">SMALL($AS$3:$AS$30,ROWS(AV$3:AV23))</f>
        <v>58</v>
      </c>
      <c r="AW23" s="34">
        <f ca="1">VLOOKUP(SMALL($BB$3:$BB$16,AX23),$BB$3:$BC$30,2,0)</f>
        <v>49</v>
      </c>
      <c r="AX23" s="34">
        <f t="shared" si="14"/>
        <v>11</v>
      </c>
      <c r="BA23" s="34">
        <v>21</v>
      </c>
      <c r="BB23" s="34">
        <f t="shared" ca="1" si="11"/>
        <v>0.41515378906839551</v>
      </c>
      <c r="BC23" s="34">
        <f t="shared" ca="1" si="12"/>
        <v>58</v>
      </c>
    </row>
    <row r="24" spans="1:63" ht="16.5" x14ac:dyDescent="0.3">
      <c r="A24" s="6">
        <v>22</v>
      </c>
      <c r="B24" s="48">
        <v>39</v>
      </c>
      <c r="C24" s="49">
        <v>59</v>
      </c>
      <c r="D24" s="50">
        <v>60</v>
      </c>
      <c r="E24" s="81">
        <v>52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N24" s="37">
        <v>22</v>
      </c>
      <c r="AO24" s="37">
        <f t="shared" ca="1" si="7"/>
        <v>28.430827126423509</v>
      </c>
      <c r="AP24" s="37">
        <f ca="1">SMALL($AO$3:$AO$30,ROWS(AO$3:AO24))</f>
        <v>28.794890042299102</v>
      </c>
      <c r="AQ24" s="57">
        <f t="shared" ca="1" si="8"/>
        <v>2.1640132235146865</v>
      </c>
      <c r="AR24" s="57">
        <f t="shared" si="13"/>
        <v>1.5</v>
      </c>
      <c r="AS24" s="26">
        <f t="shared" ca="1" si="9"/>
        <v>63</v>
      </c>
      <c r="AT24" s="26">
        <f t="shared" ca="1" si="10"/>
        <v>0.11818965021015182</v>
      </c>
      <c r="AU24" s="26">
        <f ca="1">INDEX($AS$3:$AS$30,MATCH(SMALL($AT$3:$AT$30,ROWS(AT$3:AT24)),$AT$3:$AT$30,0))</f>
        <v>58</v>
      </c>
      <c r="AV24" s="26">
        <f ca="1">SMALL($AS$3:$AS$30,ROWS(AV$3:AV24))</f>
        <v>58</v>
      </c>
      <c r="AW24" s="34">
        <f ca="1">VLOOKUP(SMALL($BB$17:$BB$30,AX24),$BB$17:$BC$30,2,0)</f>
        <v>72</v>
      </c>
      <c r="AX24" s="34">
        <f t="shared" si="14"/>
        <v>11</v>
      </c>
      <c r="BA24" s="34">
        <v>22</v>
      </c>
      <c r="BB24" s="34">
        <f t="shared" ca="1" si="11"/>
        <v>5.9623091623425717E-2</v>
      </c>
      <c r="BC24" s="34">
        <f t="shared" ca="1" si="12"/>
        <v>58</v>
      </c>
    </row>
    <row r="25" spans="1:63" ht="16.5" x14ac:dyDescent="0.3">
      <c r="A25" s="6">
        <v>23</v>
      </c>
      <c r="B25" s="48">
        <v>45</v>
      </c>
      <c r="C25" s="49">
        <v>60</v>
      </c>
      <c r="D25" s="50">
        <v>71</v>
      </c>
      <c r="E25" s="81">
        <v>60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N25" s="37">
        <v>23</v>
      </c>
      <c r="AO25" s="37">
        <f t="shared" ca="1" si="7"/>
        <v>26.215914608672641</v>
      </c>
      <c r="AP25" s="37">
        <f ca="1">SMALL($AO$3:$AO$30,ROWS(AO$3:AO25))</f>
        <v>29.266296446555771</v>
      </c>
      <c r="AQ25" s="57">
        <f t="shared" ca="1" si="8"/>
        <v>2.2964425903846903</v>
      </c>
      <c r="AR25" s="57">
        <f t="shared" si="13"/>
        <v>2</v>
      </c>
      <c r="AS25" s="26">
        <f t="shared" ca="1" si="9"/>
        <v>68</v>
      </c>
      <c r="AT25" s="26">
        <f t="shared" ca="1" si="10"/>
        <v>0.9383990904014603</v>
      </c>
      <c r="AU25" s="26">
        <f ca="1">INDEX($AS$3:$AS$30,MATCH(SMALL($AT$3:$AT$30,ROWS(AT$3:AT25)),$AT$3:$AT$30,0))</f>
        <v>19</v>
      </c>
      <c r="AV25" s="26">
        <f ca="1">SMALL($AS$3:$AS$30,ROWS(AV$3:AV25))</f>
        <v>60</v>
      </c>
      <c r="AW25" s="34">
        <f ca="1">VLOOKUP(SMALL($BB$17:$BB$30,AX25),$BB$17:$BC$30,2,0)</f>
        <v>60</v>
      </c>
      <c r="AX25" s="34">
        <f t="shared" si="14"/>
        <v>12</v>
      </c>
      <c r="BA25" s="34">
        <v>23</v>
      </c>
      <c r="BB25" s="34">
        <f t="shared" ca="1" si="11"/>
        <v>0.62380608303322416</v>
      </c>
      <c r="BC25" s="34">
        <f t="shared" ca="1" si="12"/>
        <v>60</v>
      </c>
    </row>
    <row r="26" spans="1:63" ht="16.5" x14ac:dyDescent="0.3">
      <c r="A26" s="6">
        <v>24</v>
      </c>
      <c r="B26" s="48">
        <v>66</v>
      </c>
      <c r="C26" s="49">
        <v>64</v>
      </c>
      <c r="D26" s="50">
        <v>39</v>
      </c>
      <c r="E26" s="81">
        <v>45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N26" s="37">
        <v>25</v>
      </c>
      <c r="AO26" s="37">
        <f t="shared" ca="1" si="7"/>
        <v>23.489216606672642</v>
      </c>
      <c r="AP26" s="37">
        <f ca="1">SMALL($AO$3:$AO$30,ROWS(AO$3:AO26))</f>
        <v>30.480808181591794</v>
      </c>
      <c r="AQ26" s="57">
        <f t="shared" ca="1" si="8"/>
        <v>1.8794618682557429</v>
      </c>
      <c r="AR26" s="57">
        <f t="shared" si="13"/>
        <v>1</v>
      </c>
      <c r="AS26" s="26">
        <f t="shared" ca="1" si="9"/>
        <v>58</v>
      </c>
      <c r="AT26" s="26">
        <f t="shared" ca="1" si="10"/>
        <v>0.61764851315950275</v>
      </c>
      <c r="AU26" s="26">
        <f ca="1">INDEX($AS$3:$AS$30,MATCH(SMALL($AT$3:$AT$30,ROWS(AT$3:AT26)),$AT$3:$AT$30,0))</f>
        <v>37</v>
      </c>
      <c r="AV26" s="26">
        <f ca="1">SMALL($AS$3:$AS$30,ROWS(AV$3:AV26))</f>
        <v>63</v>
      </c>
      <c r="AW26" s="34">
        <f ca="1">VLOOKUP(SMALL($BB$3:$BB$16,AX26),$BB$3:$BC$30,2,0)</f>
        <v>27</v>
      </c>
      <c r="AX26" s="34">
        <f t="shared" si="14"/>
        <v>12</v>
      </c>
      <c r="BA26" s="34">
        <v>24</v>
      </c>
      <c r="BB26" s="34">
        <f t="shared" ca="1" si="11"/>
        <v>0.1542017487617563</v>
      </c>
      <c r="BC26" s="34">
        <f t="shared" ca="1" si="12"/>
        <v>63</v>
      </c>
    </row>
    <row r="27" spans="1:63" ht="16.5" x14ac:dyDescent="0.3">
      <c r="A27" s="6">
        <v>25</v>
      </c>
      <c r="B27" s="48">
        <v>40</v>
      </c>
      <c r="C27" s="49">
        <v>66</v>
      </c>
      <c r="D27" s="50">
        <v>59</v>
      </c>
      <c r="E27" s="81">
        <v>39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37">
        <v>21</v>
      </c>
      <c r="AO27" s="37">
        <f t="shared" ca="1" si="7"/>
        <v>31.893499632917333</v>
      </c>
      <c r="AP27" s="37">
        <f ca="1">SMALL($AO$3:$AO$30,ROWS(AO$3:AO27))</f>
        <v>30.538194035779917</v>
      </c>
      <c r="AQ27" s="57">
        <f t="shared" ca="1" si="8"/>
        <v>1.8797235480351291</v>
      </c>
      <c r="AR27" s="57">
        <f t="shared" si="13"/>
        <v>1</v>
      </c>
      <c r="AS27" s="26">
        <f t="shared" ca="1" si="9"/>
        <v>58</v>
      </c>
      <c r="AT27" s="26">
        <f t="shared" ca="1" si="10"/>
        <v>0.8454900863237429</v>
      </c>
      <c r="AU27" s="26">
        <f ca="1">INDEX($AS$3:$AS$30,MATCH(SMALL($AT$3:$AT$30,ROWS(AT$3:AT27)),$AT$3:$AT$30,0))</f>
        <v>51</v>
      </c>
      <c r="AV27" s="26">
        <f ca="1">SMALL($AS$3:$AS$30,ROWS(AV$3:AV27))</f>
        <v>68</v>
      </c>
      <c r="AW27" s="34">
        <f ca="1">VLOOKUP(SMALL($BB$3:$BB$16,AX27),$BB$3:$BC$30,2,0)</f>
        <v>42</v>
      </c>
      <c r="AX27" s="34">
        <f t="shared" si="14"/>
        <v>13</v>
      </c>
      <c r="BA27" s="34">
        <v>25</v>
      </c>
      <c r="BB27" s="34">
        <f t="shared" ca="1" si="11"/>
        <v>1.3028465219549368E-2</v>
      </c>
      <c r="BC27" s="34">
        <f t="shared" ca="1" si="12"/>
        <v>68</v>
      </c>
    </row>
    <row r="28" spans="1:63" ht="16.5" x14ac:dyDescent="0.3">
      <c r="A28" s="6">
        <v>26</v>
      </c>
      <c r="B28" s="48">
        <v>43</v>
      </c>
      <c r="C28" s="49">
        <v>71</v>
      </c>
      <c r="D28" s="50">
        <v>52</v>
      </c>
      <c r="E28" s="81">
        <v>52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37">
        <v>27</v>
      </c>
      <c r="AO28" s="37">
        <f t="shared" ca="1" si="7"/>
        <v>25.582537300910239</v>
      </c>
      <c r="AP28" s="37">
        <f ca="1">SMALL($AO$3:$AO$30,ROWS(AO$3:AO28))</f>
        <v>31.518044112543418</v>
      </c>
      <c r="AQ28" s="57">
        <f t="shared" ca="1" si="8"/>
        <v>1.891565576710315</v>
      </c>
      <c r="AR28" s="57">
        <f t="shared" si="13"/>
        <v>1.5</v>
      </c>
      <c r="AS28" s="26">
        <f t="shared" ca="1" si="9"/>
        <v>60</v>
      </c>
      <c r="AT28" s="26">
        <f t="shared" ca="1" si="10"/>
        <v>0.4521241768840355</v>
      </c>
      <c r="AU28" s="26">
        <f ca="1">INDEX($AS$3:$AS$30,MATCH(SMALL($AT$3:$AT$30,ROWS(AT$3:AT28)),$AT$3:$AT$30,0))</f>
        <v>68</v>
      </c>
      <c r="AV28" s="26">
        <f ca="1">SMALL($AS$3:$AS$30,ROWS(AV$3:AV28))</f>
        <v>69</v>
      </c>
      <c r="AW28" s="34">
        <f ca="1">VLOOKUP(SMALL($BB$17:$BB$30,AX28),$BB$17:$BC$30,2,0)</f>
        <v>50</v>
      </c>
      <c r="AX28" s="34">
        <f t="shared" si="14"/>
        <v>13</v>
      </c>
      <c r="BA28" s="34">
        <v>26</v>
      </c>
      <c r="BB28" s="34">
        <f t="shared" ca="1" si="11"/>
        <v>0.99379645893949109</v>
      </c>
      <c r="BC28" s="34">
        <f t="shared" ca="1" si="12"/>
        <v>69</v>
      </c>
    </row>
    <row r="29" spans="1:63" ht="16.5" x14ac:dyDescent="0.3">
      <c r="A29" s="6">
        <v>27</v>
      </c>
      <c r="B29" s="48">
        <v>55</v>
      </c>
      <c r="C29" s="49">
        <v>78</v>
      </c>
      <c r="D29" s="50">
        <v>89</v>
      </c>
      <c r="E29" s="81">
        <v>89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37">
        <v>26</v>
      </c>
      <c r="AO29" s="37">
        <f t="shared" ca="1" si="7"/>
        <v>31.518044112543418</v>
      </c>
      <c r="AP29" s="37">
        <f ca="1">SMALL($AO$3:$AO$30,ROWS(AO$3:AO29))</f>
        <v>31.893499632917333</v>
      </c>
      <c r="AQ29" s="57">
        <f t="shared" ca="1" si="8"/>
        <v>2.3283488702058786</v>
      </c>
      <c r="AR29" s="57">
        <f t="shared" si="13"/>
        <v>2</v>
      </c>
      <c r="AS29" s="26">
        <f t="shared" ca="1" si="9"/>
        <v>75</v>
      </c>
      <c r="AT29" s="26">
        <f t="shared" ca="1" si="10"/>
        <v>0.80364612011131398</v>
      </c>
      <c r="AU29" s="26">
        <f ca="1">INDEX($AS$3:$AS$30,MATCH(SMALL($AT$3:$AT$30,ROWS(AT$3:AT29)),$AT$3:$AT$30,0))</f>
        <v>37</v>
      </c>
      <c r="AV29" s="26">
        <f ca="1">SMALL($AS$3:$AS$30,ROWS(AV$3:AV29))</f>
        <v>72</v>
      </c>
      <c r="AW29" s="34">
        <f ca="1">VLOOKUP(SMALL($BB$17:$BB$30,AX29),$BB$17:$BC$30,2,0)</f>
        <v>69</v>
      </c>
      <c r="AX29" s="34">
        <f t="shared" si="14"/>
        <v>14</v>
      </c>
      <c r="BA29" s="34">
        <v>27</v>
      </c>
      <c r="BB29" s="34">
        <f t="shared" ca="1" si="11"/>
        <v>0.47543307624874609</v>
      </c>
      <c r="BC29" s="34">
        <f t="shared" ca="1" si="12"/>
        <v>72</v>
      </c>
    </row>
    <row r="30" spans="1:63" ht="16.5" x14ac:dyDescent="0.3">
      <c r="A30" s="6">
        <v>28</v>
      </c>
      <c r="B30" s="48">
        <v>48</v>
      </c>
      <c r="C30" s="49">
        <v>89</v>
      </c>
      <c r="D30" s="50">
        <v>40</v>
      </c>
      <c r="E30" s="81">
        <v>43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37">
        <v>33</v>
      </c>
      <c r="AO30" s="37">
        <f t="shared" ca="1" si="7"/>
        <v>18.558334299006351</v>
      </c>
      <c r="AP30" s="37">
        <f ca="1">SMALL($AO$3:$AO$30,ROWS(AO$3:AO30))</f>
        <v>32.093602123781842</v>
      </c>
      <c r="AQ30" s="57">
        <f t="shared" ca="1" si="8"/>
        <v>1.1311084046718043</v>
      </c>
      <c r="AR30" s="57">
        <f t="shared" si="13"/>
        <v>1</v>
      </c>
      <c r="AS30" s="26">
        <f t="shared" ca="1" si="9"/>
        <v>37</v>
      </c>
      <c r="AT30" s="26">
        <f t="shared" ca="1" si="10"/>
        <v>0.9153042512898304</v>
      </c>
      <c r="AU30" s="26">
        <f ca="1">INDEX($AS$3:$AS$30,MATCH(SMALL($AT$3:$AT$30,ROWS(AT$3:AT30)),$AT$3:$AT$30,0))</f>
        <v>72</v>
      </c>
      <c r="AV30" s="26">
        <f ca="1">SMALL($AS$3:$AS$30,ROWS(AV$3:AV30))</f>
        <v>75</v>
      </c>
      <c r="AW30" s="34">
        <f ca="1">VLOOKUP(SMALL($BB$3:$BB$16,AX30),$BB$3:$BC$30,2,0)</f>
        <v>37</v>
      </c>
      <c r="AX30" s="34">
        <f t="shared" si="14"/>
        <v>14</v>
      </c>
      <c r="BA30" s="34">
        <v>28</v>
      </c>
      <c r="BB30" s="34">
        <f t="shared" ca="1" si="11"/>
        <v>6.14766575196809E-2</v>
      </c>
      <c r="BC30" s="34">
        <f t="shared" ca="1" si="12"/>
        <v>75</v>
      </c>
    </row>
    <row r="31" spans="1:63" ht="16.5" x14ac:dyDescent="0.3">
      <c r="A31" s="6"/>
      <c r="B31" s="48"/>
      <c r="C31" s="49"/>
      <c r="D31" s="50"/>
      <c r="E31" s="8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6"/>
      <c r="B32" s="48"/>
      <c r="C32" s="49"/>
      <c r="D32" s="50"/>
      <c r="E32" s="81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/>
      <c r="AO32"/>
      <c r="AP32"/>
      <c r="AQ32"/>
      <c r="AR32"/>
      <c r="AS32" s="26">
        <f ca="1">SUM(AS3:AS30)</f>
        <v>1314</v>
      </c>
      <c r="AT32"/>
      <c r="AU32" s="26">
        <f ca="1">SUM(AU3:AU30)</f>
        <v>1314</v>
      </c>
      <c r="AV32" s="26">
        <f ca="1">SUM(AV3:AV30)</f>
        <v>1314</v>
      </c>
      <c r="AW32" s="26">
        <f ca="1">SUM(AW3:AW30)</f>
        <v>1314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"/>
      <c r="B33" s="48"/>
      <c r="C33" s="49"/>
      <c r="D33" s="50"/>
      <c r="E33" s="81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"/>
      <c r="B34" s="48"/>
      <c r="C34" s="49"/>
      <c r="D34" s="50"/>
      <c r="E34" s="81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48"/>
      <c r="C35" s="49"/>
      <c r="D35" s="50"/>
      <c r="E35" s="8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48"/>
      <c r="C36" s="49"/>
      <c r="D36" s="50"/>
      <c r="E36" s="81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48"/>
      <c r="C37" s="49"/>
      <c r="D37" s="50"/>
      <c r="E37" s="81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48"/>
      <c r="C38" s="49"/>
      <c r="D38" s="50"/>
      <c r="E38" s="81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48"/>
      <c r="C39" s="49"/>
      <c r="D39" s="50"/>
      <c r="E39" s="81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48"/>
      <c r="C40" s="49"/>
      <c r="D40" s="50"/>
      <c r="E40" s="81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48"/>
      <c r="C41" s="49"/>
      <c r="D41" s="50"/>
      <c r="E41" s="81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48"/>
      <c r="C42" s="49"/>
      <c r="D42" s="50"/>
      <c r="E42" s="81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48"/>
      <c r="C43" s="49"/>
      <c r="D43" s="50"/>
      <c r="E43" s="81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48"/>
      <c r="C44" s="49"/>
      <c r="D44" s="50"/>
      <c r="E44" s="81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48"/>
      <c r="C45" s="49"/>
      <c r="D45" s="50"/>
      <c r="E45" s="81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48"/>
      <c r="C46" s="49"/>
      <c r="D46" s="50"/>
      <c r="E46" s="8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48"/>
      <c r="C47" s="49"/>
      <c r="D47" s="50"/>
      <c r="E47" s="81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48"/>
      <c r="C48" s="49"/>
      <c r="D48" s="50"/>
      <c r="E48" s="8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48"/>
      <c r="C49" s="49"/>
      <c r="D49" s="50"/>
      <c r="E49" s="81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48"/>
      <c r="C50" s="49"/>
      <c r="D50" s="50"/>
      <c r="E50" s="8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48"/>
      <c r="C51" s="49"/>
      <c r="D51" s="50"/>
      <c r="E51" s="81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48"/>
      <c r="C52" s="49"/>
      <c r="D52" s="50"/>
      <c r="E52" s="81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48"/>
      <c r="C53" s="49"/>
      <c r="D53" s="50"/>
      <c r="E53" s="81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48"/>
      <c r="C54" s="49"/>
      <c r="D54" s="50"/>
      <c r="E54" s="8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48"/>
      <c r="C55" s="49"/>
      <c r="D55" s="50"/>
      <c r="E55" s="81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48"/>
      <c r="C56" s="49"/>
      <c r="D56" s="50"/>
      <c r="E56" s="81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48"/>
      <c r="C57" s="49"/>
      <c r="D57" s="50"/>
      <c r="E57" s="81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48"/>
      <c r="C58" s="49"/>
      <c r="D58" s="50"/>
      <c r="E58" s="81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48"/>
      <c r="C59" s="49"/>
      <c r="D59" s="50"/>
      <c r="E59" s="81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48"/>
      <c r="C60" s="49"/>
      <c r="D60" s="50"/>
      <c r="E60" s="81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48"/>
      <c r="C61" s="49"/>
      <c r="D61" s="50"/>
      <c r="E61" s="8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48"/>
      <c r="C62" s="49"/>
      <c r="D62" s="50"/>
      <c r="E62" s="81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6"/>
      <c r="B63" s="48"/>
      <c r="C63" s="49"/>
      <c r="D63" s="50"/>
      <c r="E63" s="81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6"/>
      <c r="B64" s="48"/>
      <c r="C64" s="49"/>
      <c r="D64" s="50"/>
      <c r="E64" s="81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6"/>
      <c r="B65" s="48"/>
      <c r="C65" s="49"/>
      <c r="D65" s="50"/>
      <c r="E65" s="81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6"/>
      <c r="B66" s="48"/>
      <c r="C66" s="49"/>
      <c r="D66" s="50"/>
      <c r="E66" s="81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6"/>
      <c r="B67" s="48"/>
      <c r="C67" s="49"/>
      <c r="D67" s="50"/>
      <c r="E67" s="81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6"/>
      <c r="B68" s="48"/>
      <c r="C68" s="49"/>
      <c r="D68" s="50"/>
      <c r="E68" s="81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6"/>
      <c r="B69" s="48"/>
      <c r="C69" s="49"/>
      <c r="D69" s="50"/>
      <c r="E69" s="81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6"/>
      <c r="B70" s="48"/>
      <c r="C70" s="49"/>
      <c r="D70" s="50"/>
      <c r="E70" s="81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6"/>
      <c r="B71" s="48"/>
      <c r="C71" s="49"/>
      <c r="D71" s="50"/>
      <c r="E71" s="8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6"/>
      <c r="B72" s="48"/>
      <c r="C72" s="49"/>
      <c r="D72" s="50"/>
      <c r="E72" s="81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6"/>
      <c r="B73" s="48"/>
      <c r="C73" s="49"/>
      <c r="D73" s="50"/>
      <c r="E73" s="81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6"/>
      <c r="B74" s="48"/>
      <c r="C74" s="49"/>
      <c r="D74" s="50"/>
      <c r="E74" s="81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6"/>
      <c r="B75" s="48"/>
      <c r="C75" s="49"/>
      <c r="D75" s="50"/>
      <c r="E75" s="81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6"/>
      <c r="B76" s="48"/>
      <c r="C76" s="49"/>
      <c r="D76" s="50"/>
      <c r="E76" s="81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6"/>
      <c r="B77" s="48"/>
      <c r="C77" s="49"/>
      <c r="D77" s="50"/>
      <c r="E77" s="81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6"/>
      <c r="B78" s="48"/>
      <c r="C78" s="49"/>
      <c r="D78" s="50"/>
      <c r="E78" s="81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6"/>
      <c r="B79" s="48"/>
      <c r="C79" s="49"/>
      <c r="D79" s="50"/>
      <c r="E79" s="81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6"/>
      <c r="B80" s="48"/>
      <c r="C80" s="49"/>
      <c r="D80" s="50"/>
      <c r="E80" s="81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6"/>
      <c r="B81" s="48"/>
      <c r="C81" s="49"/>
      <c r="D81" s="50"/>
      <c r="E81" s="81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6"/>
      <c r="B82" s="48"/>
      <c r="C82" s="49"/>
      <c r="D82" s="50"/>
      <c r="E82" s="81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6"/>
      <c r="B83" s="48"/>
      <c r="C83" s="49"/>
      <c r="D83" s="50"/>
      <c r="E83" s="81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6"/>
      <c r="B84" s="48"/>
      <c r="C84" s="49"/>
      <c r="D84" s="50"/>
      <c r="E84" s="81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6"/>
      <c r="B85" s="48"/>
      <c r="C85" s="49"/>
      <c r="D85" s="50"/>
      <c r="E85" s="81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6"/>
      <c r="B86" s="48"/>
      <c r="C86" s="49"/>
      <c r="D86" s="50"/>
      <c r="E86" s="81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/>
      <c r="AQ87"/>
      <c r="AR87"/>
      <c r="AS87"/>
      <c r="AT87"/>
      <c r="AU87"/>
      <c r="AV87" s="25"/>
      <c r="AX87"/>
    </row>
    <row r="88" spans="1:63" ht="17.25" thickBot="1" x14ac:dyDescent="0.35">
      <c r="A88"/>
      <c r="B88" s="48">
        <f>SUM(B3:B86)</f>
        <v>1356</v>
      </c>
      <c r="C88" s="48">
        <f>SUM(C3:C86)</f>
        <v>1356</v>
      </c>
      <c r="D88" s="48">
        <f>SUM(D3:D86)</f>
        <v>1356</v>
      </c>
      <c r="E88" s="48">
        <f>SUM(E3:E86)</f>
        <v>1356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/>
      <c r="AQ88"/>
      <c r="AR88"/>
      <c r="AS88" s="26">
        <f ca="1">SUM(AS3:AS86)</f>
        <v>2628</v>
      </c>
      <c r="AT88" s="26">
        <f ca="1">SUM(AT3:AT86)</f>
        <v>13.494152019194509</v>
      </c>
      <c r="AU88" s="26">
        <f ca="1">SUM(AU3:AU86)</f>
        <v>2628</v>
      </c>
      <c r="AV88" s="26">
        <f ca="1">SUM(AV3:AV86)</f>
        <v>2628</v>
      </c>
      <c r="AW88" s="26">
        <f ca="1">SUM(AW3:AW86)</f>
        <v>2628</v>
      </c>
      <c r="AX88"/>
    </row>
    <row r="89" spans="1:63" ht="17.25" thickBot="1" x14ac:dyDescent="0.35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/>
      <c r="AQ89"/>
      <c r="AR89"/>
      <c r="AS89" s="41" t="s">
        <v>50</v>
      </c>
      <c r="AT89" s="26" t="s">
        <v>51</v>
      </c>
      <c r="AU89" s="39" t="s">
        <v>52</v>
      </c>
      <c r="AV89" s="40" t="s">
        <v>18</v>
      </c>
      <c r="AW89" s="34" t="s">
        <v>58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57"/>
      <c r="AR93" s="57"/>
      <c r="AS93"/>
      <c r="AT93"/>
      <c r="AU93"/>
      <c r="AX93"/>
    </row>
    <row r="94" spans="1:63" ht="16.5" x14ac:dyDescent="0.3">
      <c r="AP94"/>
      <c r="AQ94" s="57"/>
      <c r="AR94" s="57"/>
      <c r="AS94"/>
      <c r="AT94"/>
      <c r="AU94"/>
      <c r="AX94"/>
    </row>
    <row r="95" spans="1:63" ht="16.5" x14ac:dyDescent="0.3">
      <c r="AP95"/>
      <c r="AQ95" s="57"/>
      <c r="AR95" s="57"/>
      <c r="AS95"/>
      <c r="AT95"/>
      <c r="AU95"/>
      <c r="AX95"/>
    </row>
    <row r="96" spans="1:63" ht="16.5" x14ac:dyDescent="0.3">
      <c r="AP96"/>
      <c r="AQ96" s="57"/>
      <c r="AR96" s="57"/>
      <c r="AS96"/>
      <c r="AT96"/>
      <c r="AU96"/>
      <c r="AX96"/>
    </row>
    <row r="97" spans="1:50" ht="16.5" x14ac:dyDescent="0.3">
      <c r="AP97"/>
      <c r="AQ97" s="57"/>
      <c r="AR97" s="57"/>
      <c r="AS97"/>
      <c r="AT97"/>
      <c r="AU97"/>
      <c r="AX97"/>
    </row>
    <row r="98" spans="1:50" ht="16.5" x14ac:dyDescent="0.3">
      <c r="A98" s="25">
        <f t="shared" ref="A98:A125" si="15">A3</f>
        <v>1</v>
      </c>
      <c r="B98" s="25">
        <f>SUM(B$3:B3)</f>
        <v>33</v>
      </c>
      <c r="C98" s="25">
        <f>SUM(C$3:C3)</f>
        <v>17</v>
      </c>
      <c r="D98" s="25">
        <f>SUM(D$3:D3)</f>
        <v>17</v>
      </c>
      <c r="E98" s="25">
        <f>SUM(E$3:E3)</f>
        <v>32</v>
      </c>
      <c r="AP98"/>
      <c r="AQ98" s="57"/>
      <c r="AR98" s="57"/>
      <c r="AS98"/>
      <c r="AT98"/>
      <c r="AU98"/>
      <c r="AX98"/>
    </row>
    <row r="99" spans="1:50" ht="16.5" x14ac:dyDescent="0.3">
      <c r="A99" s="25">
        <f t="shared" si="15"/>
        <v>2</v>
      </c>
      <c r="B99" s="25">
        <f>SUM(B$3:B4)</f>
        <v>72</v>
      </c>
      <c r="C99" s="25">
        <f>SUM(C$3:C4)</f>
        <v>39</v>
      </c>
      <c r="D99" s="25">
        <f>SUM(D$3:D4)</f>
        <v>55</v>
      </c>
      <c r="E99" s="25">
        <f>SUM(E$3:E4)</f>
        <v>87</v>
      </c>
      <c r="AP99"/>
      <c r="AQ99"/>
      <c r="AR99"/>
      <c r="AS99"/>
      <c r="AT99"/>
      <c r="AU99"/>
    </row>
    <row r="100" spans="1:50" ht="16.5" x14ac:dyDescent="0.3">
      <c r="A100" s="25">
        <f t="shared" si="15"/>
        <v>3</v>
      </c>
      <c r="B100" s="25">
        <f>SUM(B$3:B5)</f>
        <v>124</v>
      </c>
      <c r="C100" s="25">
        <f>SUM(C$3:C5)</f>
        <v>71</v>
      </c>
      <c r="D100" s="25">
        <f>SUM(D$3:D5)</f>
        <v>107</v>
      </c>
      <c r="E100" s="25">
        <f>SUM(E$3:E5)</f>
        <v>165</v>
      </c>
      <c r="AP100"/>
      <c r="AQ100"/>
      <c r="AR100"/>
      <c r="AS100"/>
      <c r="AT100"/>
      <c r="AU100"/>
    </row>
    <row r="101" spans="1:50" ht="16.5" x14ac:dyDescent="0.3">
      <c r="A101" s="25">
        <f t="shared" si="15"/>
        <v>4</v>
      </c>
      <c r="B101" s="25">
        <f>SUM(B$3:B6)</f>
        <v>167</v>
      </c>
      <c r="C101" s="25">
        <f>SUM(C$3:C6)</f>
        <v>104</v>
      </c>
      <c r="D101" s="25">
        <f>SUM(D$3:D6)</f>
        <v>142</v>
      </c>
      <c r="E101" s="25">
        <f>SUM(E$3:E6)</f>
        <v>210</v>
      </c>
      <c r="AP101"/>
      <c r="AQ101"/>
      <c r="AR101"/>
      <c r="AS101"/>
      <c r="AT101"/>
      <c r="AU101"/>
    </row>
    <row r="102" spans="1:50" ht="16.5" x14ac:dyDescent="0.3">
      <c r="A102" s="25">
        <f t="shared" si="15"/>
        <v>5</v>
      </c>
      <c r="B102" s="25">
        <f>SUM(B$3:B7)</f>
        <v>199</v>
      </c>
      <c r="C102" s="25">
        <f>SUM(C$3:C7)</f>
        <v>139</v>
      </c>
      <c r="D102" s="25">
        <f>SUM(D$3:D7)</f>
        <v>164</v>
      </c>
      <c r="E102" s="25">
        <f>SUM(E$3:E7)</f>
        <v>256</v>
      </c>
      <c r="AP102"/>
      <c r="AQ102"/>
      <c r="AR102"/>
      <c r="AS102"/>
      <c r="AT102"/>
      <c r="AU102"/>
    </row>
    <row r="103" spans="1:50" ht="16.5" x14ac:dyDescent="0.3">
      <c r="A103" s="25">
        <f t="shared" si="15"/>
        <v>6</v>
      </c>
      <c r="B103" s="25">
        <f>SUM(B$3:B8)</f>
        <v>221</v>
      </c>
      <c r="C103" s="25">
        <f>SUM(C$3:C8)</f>
        <v>177</v>
      </c>
      <c r="D103" s="25">
        <f>SUM(D$3:D8)</f>
        <v>207</v>
      </c>
      <c r="E103" s="25">
        <f>SUM(E$3:E8)</f>
        <v>327</v>
      </c>
      <c r="AP103"/>
      <c r="AQ103"/>
      <c r="AR103"/>
      <c r="AS103"/>
      <c r="AT103"/>
      <c r="AU103"/>
    </row>
    <row r="104" spans="1:50" ht="16.5" x14ac:dyDescent="0.3">
      <c r="A104" s="25">
        <f t="shared" si="15"/>
        <v>7</v>
      </c>
      <c r="B104" s="25">
        <f>SUM(B$3:B9)</f>
        <v>268</v>
      </c>
      <c r="C104" s="25">
        <f>SUM(C$3:C9)</f>
        <v>216</v>
      </c>
      <c r="D104" s="25">
        <f>SUM(D$3:D9)</f>
        <v>257</v>
      </c>
      <c r="E104" s="25">
        <f>SUM(E$3:E9)</f>
        <v>375</v>
      </c>
      <c r="AP104"/>
      <c r="AQ104"/>
      <c r="AR104"/>
      <c r="AS104"/>
      <c r="AT104"/>
      <c r="AU104"/>
    </row>
    <row r="105" spans="1:50" ht="16.5" x14ac:dyDescent="0.3">
      <c r="A105" s="25">
        <f t="shared" si="15"/>
        <v>8</v>
      </c>
      <c r="B105" s="25">
        <f>SUM(B$3:B10)</f>
        <v>357</v>
      </c>
      <c r="C105" s="25">
        <f>SUM(C$3:C10)</f>
        <v>255</v>
      </c>
      <c r="D105" s="25">
        <f>SUM(D$3:D10)</f>
        <v>296</v>
      </c>
      <c r="E105" s="25">
        <f>SUM(E$3:E10)</f>
        <v>397</v>
      </c>
      <c r="AP105"/>
      <c r="AQ105"/>
      <c r="AR105"/>
      <c r="AS105"/>
      <c r="AT105"/>
      <c r="AU105"/>
    </row>
    <row r="106" spans="1:50" ht="16.5" x14ac:dyDescent="0.3">
      <c r="A106" s="25">
        <f t="shared" si="15"/>
        <v>9</v>
      </c>
      <c r="B106" s="25">
        <f>SUM(B$3:B11)</f>
        <v>409</v>
      </c>
      <c r="C106" s="25">
        <f>SUM(C$3:C11)</f>
        <v>295</v>
      </c>
      <c r="D106" s="25">
        <f>SUM(D$3:D11)</f>
        <v>342</v>
      </c>
      <c r="E106" s="25">
        <f>SUM(E$3:E11)</f>
        <v>414</v>
      </c>
      <c r="AP106"/>
      <c r="AQ106"/>
      <c r="AR106"/>
      <c r="AS106"/>
      <c r="AT106"/>
      <c r="AU106"/>
    </row>
    <row r="107" spans="1:50" ht="16.5" x14ac:dyDescent="0.3">
      <c r="A107" s="25">
        <f t="shared" si="15"/>
        <v>10</v>
      </c>
      <c r="B107" s="25">
        <f>SUM(B$3:B12)</f>
        <v>480</v>
      </c>
      <c r="C107" s="25">
        <f>SUM(C$3:C12)</f>
        <v>338</v>
      </c>
      <c r="D107" s="25">
        <f>SUM(D$3:D12)</f>
        <v>390</v>
      </c>
      <c r="E107" s="25">
        <f>SUM(E$3:E12)</f>
        <v>462</v>
      </c>
      <c r="AP107"/>
      <c r="AQ107"/>
      <c r="AR107"/>
      <c r="AS107"/>
      <c r="AT107"/>
      <c r="AU107"/>
    </row>
    <row r="108" spans="1:50" ht="16.5" x14ac:dyDescent="0.3">
      <c r="A108" s="25">
        <f t="shared" si="15"/>
        <v>11</v>
      </c>
      <c r="B108" s="25">
        <f>SUM(B$3:B13)</f>
        <v>525</v>
      </c>
      <c r="C108" s="25">
        <f>SUM(C$3:C13)</f>
        <v>381</v>
      </c>
      <c r="D108" s="25">
        <f>SUM(D$3:D13)</f>
        <v>456</v>
      </c>
      <c r="E108" s="25">
        <f>SUM(E$3:E13)</f>
        <v>528</v>
      </c>
      <c r="AP108"/>
      <c r="AQ108"/>
      <c r="AR108"/>
      <c r="AS108"/>
      <c r="AT108"/>
      <c r="AU108"/>
    </row>
    <row r="109" spans="1:50" ht="16.5" x14ac:dyDescent="0.3">
      <c r="A109" s="25">
        <f t="shared" si="15"/>
        <v>12</v>
      </c>
      <c r="B109" s="25">
        <f>SUM(B$3:B14)</f>
        <v>589</v>
      </c>
      <c r="C109" s="25">
        <f>SUM(C$3:C14)</f>
        <v>426</v>
      </c>
      <c r="D109" s="25">
        <f>SUM(D$3:D14)</f>
        <v>504</v>
      </c>
      <c r="E109" s="25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25">
        <f t="shared" si="15"/>
        <v>13</v>
      </c>
      <c r="B110" s="25">
        <f>SUM(B$3:B15)</f>
        <v>648</v>
      </c>
      <c r="C110" s="25">
        <f>SUM(C$3:C15)</f>
        <v>471</v>
      </c>
      <c r="D110" s="25">
        <f>SUM(D$3:D15)</f>
        <v>549</v>
      </c>
      <c r="E110" s="25">
        <f>SUM(E$3:E15)</f>
        <v>611</v>
      </c>
      <c r="AP110"/>
      <c r="AQ110"/>
      <c r="AR110"/>
      <c r="AS110"/>
      <c r="AT110"/>
      <c r="AU110"/>
    </row>
    <row r="111" spans="1:50" ht="16.5" x14ac:dyDescent="0.3">
      <c r="A111" s="25">
        <f t="shared" si="15"/>
        <v>14</v>
      </c>
      <c r="B111" s="25">
        <f>SUM(B$3:B16)</f>
        <v>696</v>
      </c>
      <c r="C111" s="25">
        <f>SUM(C$3:C16)</f>
        <v>517</v>
      </c>
      <c r="D111" s="25">
        <f>SUM(D$3:D16)</f>
        <v>594</v>
      </c>
      <c r="E111" s="25">
        <f>SUM(E$3:E16)</f>
        <v>658</v>
      </c>
      <c r="AP111"/>
      <c r="AQ111"/>
      <c r="AR111"/>
      <c r="AS111"/>
      <c r="AT111"/>
      <c r="AU111"/>
    </row>
    <row r="112" spans="1:50" ht="16.5" x14ac:dyDescent="0.3">
      <c r="A112" s="25">
        <f t="shared" si="15"/>
        <v>15</v>
      </c>
      <c r="B112" s="25">
        <f>SUM(B$3:B17)</f>
        <v>756</v>
      </c>
      <c r="C112" s="25">
        <f>SUM(C$3:C17)</f>
        <v>564</v>
      </c>
      <c r="D112" s="25">
        <f>SUM(D$3:D17)</f>
        <v>658</v>
      </c>
      <c r="E112" s="25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25">
        <f t="shared" si="15"/>
        <v>16</v>
      </c>
      <c r="B113" s="25">
        <f>SUM(B$3:B18)</f>
        <v>773</v>
      </c>
      <c r="C113" s="25">
        <f>SUM(C$3:C18)</f>
        <v>612</v>
      </c>
      <c r="D113" s="25">
        <f>SUM(D$3:D18)</f>
        <v>691</v>
      </c>
      <c r="E113" s="25">
        <f>SUM(E$3:E18)</f>
        <v>757</v>
      </c>
      <c r="AP113"/>
      <c r="AQ113"/>
      <c r="AR113"/>
      <c r="AS113"/>
      <c r="AT113"/>
      <c r="AU113"/>
    </row>
    <row r="114" spans="1:47" ht="16.5" x14ac:dyDescent="0.3">
      <c r="A114" s="25">
        <f t="shared" si="15"/>
        <v>17</v>
      </c>
      <c r="B114" s="25">
        <f>SUM(B$3:B19)</f>
        <v>823</v>
      </c>
      <c r="C114" s="25">
        <f>SUM(C$3:C19)</f>
        <v>660</v>
      </c>
      <c r="D114" s="25">
        <f>SUM(D$3:D19)</f>
        <v>738</v>
      </c>
      <c r="E114" s="25">
        <f>SUM(E$3:E19)</f>
        <v>796</v>
      </c>
      <c r="AP114"/>
      <c r="AQ114"/>
      <c r="AR114"/>
      <c r="AS114"/>
      <c r="AT114"/>
      <c r="AU114"/>
    </row>
    <row r="115" spans="1:47" ht="16.5" x14ac:dyDescent="0.3">
      <c r="A115" s="25">
        <f t="shared" si="15"/>
        <v>18</v>
      </c>
      <c r="B115" s="25">
        <f>SUM(B$3:B20)</f>
        <v>858</v>
      </c>
      <c r="C115" s="25">
        <f>SUM(C$3:C20)</f>
        <v>710</v>
      </c>
      <c r="D115" s="25">
        <f>SUM(D$3:D20)</f>
        <v>793</v>
      </c>
      <c r="E115" s="25">
        <f>SUM(E$3:E20)</f>
        <v>846</v>
      </c>
      <c r="AP115"/>
      <c r="AQ115"/>
      <c r="AR115"/>
      <c r="AS115"/>
      <c r="AT115"/>
      <c r="AU115"/>
    </row>
    <row r="116" spans="1:47" ht="16.5" x14ac:dyDescent="0.3">
      <c r="A116" s="25">
        <f t="shared" si="15"/>
        <v>19</v>
      </c>
      <c r="B116" s="25">
        <f>SUM(B$3:B21)</f>
        <v>904</v>
      </c>
      <c r="C116" s="25">
        <f>SUM(C$3:C21)</f>
        <v>762</v>
      </c>
      <c r="D116" s="25">
        <f>SUM(D$3:D21)</f>
        <v>871</v>
      </c>
      <c r="E116" s="25">
        <f>SUM(E$3:E21)</f>
        <v>905</v>
      </c>
      <c r="AP116"/>
      <c r="AQ116"/>
      <c r="AR116"/>
      <c r="AS116"/>
      <c r="AT116"/>
      <c r="AU116"/>
    </row>
    <row r="117" spans="1:47" ht="16.5" x14ac:dyDescent="0.3">
      <c r="A117" s="25">
        <f t="shared" si="15"/>
        <v>20</v>
      </c>
      <c r="B117" s="25">
        <f>SUM(B$3:B22)</f>
        <v>982</v>
      </c>
      <c r="C117" s="25">
        <f>SUM(C$3:C22)</f>
        <v>814</v>
      </c>
      <c r="D117" s="25">
        <f>SUM(D$3:D22)</f>
        <v>914</v>
      </c>
      <c r="E117" s="25">
        <f>SUM(E$3:E22)</f>
        <v>938</v>
      </c>
      <c r="AP117"/>
      <c r="AQ117"/>
      <c r="AR117"/>
      <c r="AS117"/>
      <c r="AT117"/>
      <c r="AU117"/>
    </row>
    <row r="118" spans="1:47" ht="16.5" x14ac:dyDescent="0.3">
      <c r="A118" s="25">
        <f t="shared" si="15"/>
        <v>21</v>
      </c>
      <c r="B118" s="25">
        <f>SUM(B$3:B23)</f>
        <v>1020</v>
      </c>
      <c r="C118" s="25">
        <f>SUM(C$3:C23)</f>
        <v>869</v>
      </c>
      <c r="D118" s="25">
        <f>SUM(D$3:D23)</f>
        <v>946</v>
      </c>
      <c r="E118" s="25">
        <f>SUM(E$3:E23)</f>
        <v>976</v>
      </c>
      <c r="AP118"/>
      <c r="AQ118"/>
      <c r="AR118"/>
      <c r="AS118"/>
      <c r="AT118"/>
      <c r="AU118"/>
    </row>
    <row r="119" spans="1:47" ht="16.5" x14ac:dyDescent="0.3">
      <c r="A119" s="25">
        <f t="shared" si="15"/>
        <v>22</v>
      </c>
      <c r="B119" s="25">
        <f>SUM(B$3:B24)</f>
        <v>1059</v>
      </c>
      <c r="C119" s="25">
        <f>SUM(C$3:C24)</f>
        <v>928</v>
      </c>
      <c r="D119" s="25">
        <f>SUM(D$3:D24)</f>
        <v>1006</v>
      </c>
      <c r="E119" s="25">
        <f>SUM(E$3:E24)</f>
        <v>1028</v>
      </c>
      <c r="AP119"/>
      <c r="AQ119"/>
      <c r="AR119"/>
      <c r="AS119"/>
      <c r="AT119"/>
      <c r="AU119"/>
    </row>
    <row r="120" spans="1:47" ht="16.5" x14ac:dyDescent="0.3">
      <c r="A120" s="25">
        <f t="shared" si="15"/>
        <v>23</v>
      </c>
      <c r="B120" s="25">
        <f>SUM(B$3:B25)</f>
        <v>1104</v>
      </c>
      <c r="C120" s="25">
        <f>SUM(C$3:C25)</f>
        <v>988</v>
      </c>
      <c r="D120" s="25">
        <f>SUM(D$3:D25)</f>
        <v>1077</v>
      </c>
      <c r="E120" s="25">
        <f>SUM(E$3:E25)</f>
        <v>1088</v>
      </c>
      <c r="AP120"/>
      <c r="AQ120"/>
      <c r="AR120"/>
      <c r="AS120"/>
      <c r="AT120"/>
      <c r="AU120"/>
    </row>
    <row r="121" spans="1:47" ht="16.5" x14ac:dyDescent="0.3">
      <c r="A121" s="25">
        <f t="shared" si="15"/>
        <v>24</v>
      </c>
      <c r="B121" s="25">
        <f>SUM(B$3:B26)</f>
        <v>1170</v>
      </c>
      <c r="C121" s="25">
        <f>SUM(C$3:C26)</f>
        <v>1052</v>
      </c>
      <c r="D121" s="25">
        <f>SUM(D$3:D26)</f>
        <v>1116</v>
      </c>
      <c r="E121" s="25">
        <f>SUM(E$3:E26)</f>
        <v>1133</v>
      </c>
      <c r="AP121"/>
      <c r="AQ121"/>
      <c r="AR121"/>
      <c r="AS121"/>
      <c r="AT121"/>
      <c r="AU121"/>
    </row>
    <row r="122" spans="1:47" ht="16.5" x14ac:dyDescent="0.3">
      <c r="A122" s="25">
        <f t="shared" si="15"/>
        <v>25</v>
      </c>
      <c r="B122" s="25">
        <f>SUM(B$3:B27)</f>
        <v>1210</v>
      </c>
      <c r="C122" s="25">
        <f>SUM(C$3:C27)</f>
        <v>1118</v>
      </c>
      <c r="D122" s="25">
        <f>SUM(D$3:D27)</f>
        <v>1175</v>
      </c>
      <c r="E122" s="25">
        <f>SUM(E$3:E27)</f>
        <v>1172</v>
      </c>
      <c r="AP122"/>
      <c r="AQ122"/>
      <c r="AR122"/>
      <c r="AS122"/>
      <c r="AT122"/>
      <c r="AU122"/>
    </row>
    <row r="123" spans="1:47" ht="16.5" x14ac:dyDescent="0.3">
      <c r="A123" s="25">
        <f t="shared" si="15"/>
        <v>26</v>
      </c>
      <c r="B123" s="25">
        <f>SUM(B$3:B28)</f>
        <v>1253</v>
      </c>
      <c r="C123" s="25">
        <f>SUM(C$3:C28)</f>
        <v>1189</v>
      </c>
      <c r="D123" s="25">
        <f>SUM(D$3:D28)</f>
        <v>1227</v>
      </c>
      <c r="E123" s="25">
        <f>SUM(E$3:E28)</f>
        <v>1224</v>
      </c>
      <c r="AP123"/>
      <c r="AQ123"/>
      <c r="AR123"/>
      <c r="AS123"/>
      <c r="AT123"/>
      <c r="AU123"/>
    </row>
    <row r="124" spans="1:47" ht="16.5" x14ac:dyDescent="0.3">
      <c r="A124" s="25">
        <f t="shared" si="15"/>
        <v>27</v>
      </c>
      <c r="B124" s="25">
        <f>SUM(B$3:B29)</f>
        <v>1308</v>
      </c>
      <c r="C124" s="25">
        <f>SUM(C$3:C29)</f>
        <v>1267</v>
      </c>
      <c r="D124" s="25">
        <f>SUM(D$3:D29)</f>
        <v>1316</v>
      </c>
      <c r="E124" s="25">
        <f>SUM(E$3:E29)</f>
        <v>1313</v>
      </c>
      <c r="AP124"/>
      <c r="AQ124"/>
      <c r="AR124"/>
      <c r="AS124"/>
      <c r="AT124"/>
      <c r="AU124"/>
    </row>
    <row r="125" spans="1:47" ht="16.5" x14ac:dyDescent="0.3">
      <c r="A125" s="25">
        <f t="shared" si="15"/>
        <v>28</v>
      </c>
      <c r="B125" s="25">
        <f>SUM(B$3:B30)</f>
        <v>1356</v>
      </c>
      <c r="C125" s="25">
        <f>SUM(C$3:C30)</f>
        <v>1356</v>
      </c>
      <c r="D125" s="25">
        <f>SUM(D$3:D30)</f>
        <v>1356</v>
      </c>
      <c r="E125" s="25">
        <f>SUM(E$3:E30)</f>
        <v>1356</v>
      </c>
      <c r="AP125"/>
      <c r="AQ125"/>
      <c r="AR125"/>
      <c r="AS125"/>
      <c r="AT125"/>
      <c r="AU125"/>
    </row>
    <row r="126" spans="1:47" ht="16.5" x14ac:dyDescent="0.3">
      <c r="A126" s="25"/>
      <c r="B126" s="25"/>
      <c r="C126" s="25"/>
      <c r="D126" s="25"/>
      <c r="E126" s="25"/>
      <c r="AP126"/>
      <c r="AQ126"/>
      <c r="AR126"/>
      <c r="AS126"/>
      <c r="AT126"/>
      <c r="AU126"/>
    </row>
    <row r="127" spans="1:47" ht="16.5" x14ac:dyDescent="0.3">
      <c r="A127" s="25"/>
      <c r="B127" s="25"/>
      <c r="C127" s="25"/>
      <c r="D127" s="25"/>
      <c r="E127" s="25"/>
      <c r="AP127"/>
      <c r="AQ127"/>
      <c r="AR127"/>
      <c r="AS127"/>
      <c r="AT127"/>
      <c r="AU127"/>
    </row>
    <row r="128" spans="1:47" ht="16.5" x14ac:dyDescent="0.3">
      <c r="A128" s="25"/>
      <c r="B128" s="25"/>
      <c r="C128" s="25"/>
      <c r="D128" s="25"/>
      <c r="E128" s="25"/>
      <c r="AP128"/>
      <c r="AQ128"/>
      <c r="AR128"/>
      <c r="AS128"/>
      <c r="AT128"/>
      <c r="AU128"/>
    </row>
    <row r="129" spans="1:47" ht="16.5" x14ac:dyDescent="0.3">
      <c r="A129" s="25"/>
      <c r="B129" s="25"/>
      <c r="C129" s="25"/>
      <c r="D129" s="25"/>
      <c r="E129" s="25"/>
      <c r="AP129"/>
      <c r="AQ129"/>
      <c r="AR129"/>
      <c r="AS129"/>
      <c r="AT129"/>
      <c r="AU129"/>
    </row>
    <row r="130" spans="1:47" ht="16.5" x14ac:dyDescent="0.3">
      <c r="A130" s="25"/>
      <c r="B130" s="25"/>
      <c r="C130" s="25"/>
      <c r="D130" s="25"/>
      <c r="E130" s="25"/>
      <c r="AP130"/>
      <c r="AQ130"/>
      <c r="AR130"/>
      <c r="AS130"/>
      <c r="AT130"/>
      <c r="AU130"/>
    </row>
    <row r="131" spans="1:47" ht="16.5" x14ac:dyDescent="0.3">
      <c r="A131" s="25"/>
      <c r="B131" s="25"/>
      <c r="C131" s="25"/>
      <c r="D131" s="25"/>
      <c r="E131" s="25"/>
      <c r="AP131"/>
      <c r="AQ131"/>
      <c r="AR131"/>
      <c r="AS131"/>
      <c r="AT131"/>
      <c r="AU131"/>
    </row>
    <row r="132" spans="1:47" ht="16.5" x14ac:dyDescent="0.3">
      <c r="A132" s="25"/>
      <c r="B132" s="25"/>
      <c r="C132" s="25"/>
      <c r="D132" s="25"/>
      <c r="E132" s="25"/>
      <c r="AP132"/>
      <c r="AQ132"/>
      <c r="AR132"/>
      <c r="AS132"/>
      <c r="AT132"/>
      <c r="AU132"/>
    </row>
    <row r="133" spans="1:47" ht="16.5" x14ac:dyDescent="0.3">
      <c r="A133" s="25"/>
      <c r="B133" s="25"/>
      <c r="C133" s="25"/>
      <c r="D133" s="25"/>
      <c r="E133" s="25"/>
      <c r="AP133"/>
      <c r="AQ133"/>
      <c r="AR133"/>
      <c r="AS133"/>
      <c r="AT133"/>
      <c r="AU133"/>
    </row>
    <row r="134" spans="1:47" ht="16.5" x14ac:dyDescent="0.3">
      <c r="A134" s="25"/>
      <c r="B134" s="25"/>
      <c r="C134" s="25"/>
      <c r="D134" s="25"/>
      <c r="E134" s="25"/>
      <c r="AP134"/>
      <c r="AQ134"/>
      <c r="AR134"/>
      <c r="AS134"/>
      <c r="AT134"/>
      <c r="AU134"/>
    </row>
    <row r="135" spans="1:47" ht="16.5" x14ac:dyDescent="0.3">
      <c r="A135" s="25"/>
      <c r="B135" s="25"/>
      <c r="C135" s="25"/>
      <c r="D135" s="25"/>
      <c r="E135" s="25"/>
      <c r="AP135"/>
      <c r="AQ135"/>
      <c r="AR135"/>
      <c r="AS135"/>
      <c r="AT135"/>
      <c r="AU135"/>
    </row>
    <row r="136" spans="1:47" ht="16.5" x14ac:dyDescent="0.3">
      <c r="A136" s="25"/>
      <c r="B136" s="25"/>
      <c r="C136" s="25"/>
      <c r="D136" s="25"/>
      <c r="E136" s="25"/>
      <c r="AP136"/>
      <c r="AQ136"/>
      <c r="AR136"/>
      <c r="AS136"/>
      <c r="AT136"/>
      <c r="AU136"/>
    </row>
    <row r="137" spans="1:47" ht="16.5" x14ac:dyDescent="0.3">
      <c r="A137" s="25"/>
      <c r="B137" s="25"/>
      <c r="C137" s="25"/>
      <c r="D137" s="25"/>
      <c r="E137" s="25"/>
      <c r="AP137"/>
      <c r="AQ137"/>
      <c r="AR137"/>
      <c r="AS137"/>
      <c r="AT137"/>
      <c r="AU137"/>
    </row>
    <row r="138" spans="1:47" ht="16.5" x14ac:dyDescent="0.3">
      <c r="A138" s="25"/>
      <c r="B138" s="25"/>
      <c r="C138" s="25"/>
      <c r="D138" s="25"/>
      <c r="E138" s="25"/>
      <c r="AP138"/>
      <c r="AQ138"/>
      <c r="AR138"/>
      <c r="AS138"/>
      <c r="AT138"/>
      <c r="AU138"/>
    </row>
    <row r="139" spans="1:47" ht="16.5" x14ac:dyDescent="0.3">
      <c r="A139" s="25"/>
      <c r="B139" s="25"/>
      <c r="C139" s="25"/>
      <c r="D139" s="25"/>
      <c r="E139" s="25"/>
      <c r="AP139"/>
      <c r="AQ139"/>
      <c r="AR139"/>
      <c r="AS139"/>
      <c r="AT139"/>
      <c r="AU139"/>
    </row>
    <row r="140" spans="1:47" ht="16.5" x14ac:dyDescent="0.3">
      <c r="A140" s="25"/>
      <c r="B140" s="25"/>
      <c r="C140" s="25"/>
      <c r="D140" s="25"/>
      <c r="E140" s="25"/>
      <c r="AP140"/>
      <c r="AQ140"/>
      <c r="AR140"/>
      <c r="AS140"/>
      <c r="AT140"/>
      <c r="AU140"/>
    </row>
    <row r="141" spans="1:47" ht="16.5" x14ac:dyDescent="0.3">
      <c r="A141" s="25"/>
      <c r="B141" s="25"/>
      <c r="C141" s="25"/>
      <c r="D141" s="25"/>
      <c r="E141" s="25"/>
      <c r="AP141"/>
      <c r="AQ141"/>
      <c r="AR141"/>
      <c r="AS141"/>
      <c r="AT141"/>
      <c r="AU141"/>
    </row>
    <row r="142" spans="1:47" ht="16.5" x14ac:dyDescent="0.3">
      <c r="A142" s="25"/>
      <c r="B142" s="25"/>
      <c r="C142" s="25"/>
      <c r="D142" s="25"/>
      <c r="E142" s="25"/>
      <c r="AP142"/>
      <c r="AQ142"/>
      <c r="AR142"/>
      <c r="AS142"/>
      <c r="AT142"/>
      <c r="AU142"/>
    </row>
    <row r="143" spans="1:47" ht="16.5" x14ac:dyDescent="0.3">
      <c r="A143" s="25"/>
      <c r="B143" s="25"/>
      <c r="C143" s="25"/>
      <c r="D143" s="25"/>
      <c r="E143" s="25"/>
      <c r="AP143"/>
      <c r="AQ143"/>
      <c r="AR143"/>
      <c r="AS143"/>
      <c r="AT143"/>
      <c r="AU143"/>
    </row>
    <row r="144" spans="1:47" ht="16.5" x14ac:dyDescent="0.3">
      <c r="A144" s="25"/>
      <c r="B144" s="25"/>
      <c r="C144" s="25"/>
      <c r="D144" s="25"/>
      <c r="E144" s="25"/>
      <c r="AP144"/>
      <c r="AQ144"/>
      <c r="AR144"/>
      <c r="AS144"/>
      <c r="AT144"/>
      <c r="AU144"/>
    </row>
    <row r="145" spans="1:47" ht="16.5" x14ac:dyDescent="0.3">
      <c r="A145" s="25"/>
      <c r="B145" s="25"/>
      <c r="C145" s="25"/>
      <c r="D145" s="25"/>
      <c r="E145" s="25"/>
      <c r="AP145"/>
      <c r="AQ145"/>
      <c r="AR145"/>
      <c r="AS145"/>
      <c r="AT145"/>
      <c r="AU145"/>
    </row>
    <row r="146" spans="1:47" ht="16.5" x14ac:dyDescent="0.3">
      <c r="A146" s="25"/>
      <c r="B146" s="25"/>
      <c r="C146" s="25"/>
      <c r="D146" s="25"/>
      <c r="E146" s="25"/>
      <c r="AP146"/>
      <c r="AQ146"/>
      <c r="AR146"/>
      <c r="AS146"/>
      <c r="AT146"/>
      <c r="AU146"/>
    </row>
    <row r="147" spans="1:47" ht="16.5" x14ac:dyDescent="0.3">
      <c r="A147" s="25"/>
      <c r="B147" s="25"/>
      <c r="C147" s="25"/>
      <c r="D147" s="25"/>
      <c r="E147" s="25"/>
      <c r="AP147"/>
      <c r="AQ147"/>
      <c r="AR147"/>
      <c r="AS147"/>
      <c r="AT147"/>
      <c r="AU147"/>
    </row>
    <row r="148" spans="1:47" ht="16.5" x14ac:dyDescent="0.3">
      <c r="A148" s="25"/>
      <c r="B148" s="25"/>
      <c r="C148" s="25"/>
      <c r="D148" s="25"/>
      <c r="E148" s="25"/>
      <c r="AP148"/>
      <c r="AQ148"/>
      <c r="AR148"/>
      <c r="AS148"/>
      <c r="AT148"/>
      <c r="AU148"/>
    </row>
    <row r="149" spans="1:47" ht="16.5" x14ac:dyDescent="0.3">
      <c r="A149" s="25"/>
      <c r="B149" s="25"/>
      <c r="C149" s="25"/>
      <c r="D149" s="25"/>
      <c r="E149" s="25"/>
      <c r="AP149"/>
      <c r="AQ149"/>
      <c r="AR149"/>
      <c r="AS149"/>
      <c r="AT149"/>
      <c r="AU149"/>
    </row>
    <row r="150" spans="1:47" ht="16.5" x14ac:dyDescent="0.3">
      <c r="A150" s="25"/>
      <c r="B150" s="25"/>
      <c r="C150" s="25"/>
      <c r="D150" s="25"/>
      <c r="E150" s="25"/>
      <c r="AP150"/>
      <c r="AQ150"/>
      <c r="AR150"/>
      <c r="AS150"/>
      <c r="AT150"/>
      <c r="AU150"/>
    </row>
    <row r="151" spans="1:47" ht="16.5" x14ac:dyDescent="0.3">
      <c r="A151" s="25"/>
      <c r="B151" s="25"/>
      <c r="C151" s="25"/>
      <c r="D151" s="25"/>
      <c r="E151" s="25"/>
      <c r="AP151"/>
      <c r="AQ151"/>
      <c r="AR151"/>
      <c r="AS151"/>
      <c r="AT151"/>
      <c r="AU151"/>
    </row>
    <row r="152" spans="1:47" ht="16.5" x14ac:dyDescent="0.3">
      <c r="A152" s="25"/>
      <c r="B152" s="25"/>
      <c r="C152" s="25"/>
      <c r="D152" s="25"/>
      <c r="E152" s="25"/>
      <c r="AP152"/>
      <c r="AQ152"/>
      <c r="AR152"/>
      <c r="AS152"/>
      <c r="AT152"/>
      <c r="AU152"/>
    </row>
    <row r="153" spans="1:47" ht="16.5" x14ac:dyDescent="0.3">
      <c r="A153" s="25"/>
      <c r="B153" s="25"/>
      <c r="C153" s="25"/>
      <c r="D153" s="25"/>
      <c r="E153" s="25"/>
      <c r="AP153"/>
      <c r="AQ153"/>
      <c r="AR153"/>
      <c r="AS153"/>
      <c r="AT153"/>
      <c r="AU153"/>
    </row>
    <row r="154" spans="1:47" ht="16.5" x14ac:dyDescent="0.3">
      <c r="A154" s="25"/>
      <c r="B154" s="25"/>
      <c r="C154" s="25"/>
      <c r="D154" s="25"/>
      <c r="E154" s="25"/>
      <c r="AP154"/>
      <c r="AQ154"/>
      <c r="AR154"/>
      <c r="AS154"/>
      <c r="AT154"/>
      <c r="AU154"/>
    </row>
    <row r="155" spans="1:47" ht="16.5" x14ac:dyDescent="0.3">
      <c r="A155" s="25"/>
      <c r="B155" s="25"/>
      <c r="C155" s="25"/>
      <c r="D155" s="25"/>
      <c r="E155" s="25"/>
      <c r="AP155"/>
      <c r="AQ155"/>
      <c r="AR155"/>
      <c r="AS155"/>
      <c r="AT155"/>
      <c r="AU155"/>
    </row>
    <row r="156" spans="1:47" ht="16.5" x14ac:dyDescent="0.3">
      <c r="A156" s="25"/>
      <c r="B156" s="25"/>
      <c r="C156" s="25"/>
      <c r="D156" s="25"/>
      <c r="E156" s="25"/>
      <c r="AP156"/>
      <c r="AQ156"/>
      <c r="AR156"/>
      <c r="AS156"/>
      <c r="AT156"/>
      <c r="AU156"/>
    </row>
    <row r="157" spans="1:47" ht="16.5" x14ac:dyDescent="0.3">
      <c r="A157" s="25"/>
      <c r="B157" s="25"/>
      <c r="C157" s="25"/>
      <c r="D157" s="25"/>
      <c r="E157" s="25"/>
      <c r="AP157"/>
      <c r="AQ157"/>
      <c r="AR157"/>
      <c r="AS157"/>
      <c r="AT157"/>
      <c r="AU157"/>
    </row>
    <row r="158" spans="1:47" ht="16.5" x14ac:dyDescent="0.3">
      <c r="A158" s="25"/>
      <c r="B158" s="25"/>
      <c r="C158" s="25"/>
      <c r="D158" s="25"/>
      <c r="E158" s="25"/>
      <c r="AP158"/>
      <c r="AQ158"/>
      <c r="AR158"/>
      <c r="AS158"/>
      <c r="AT158"/>
      <c r="AU158"/>
    </row>
    <row r="159" spans="1:47" ht="16.5" x14ac:dyDescent="0.3">
      <c r="A159" s="25"/>
      <c r="B159" s="25"/>
      <c r="C159" s="25"/>
      <c r="D159" s="25"/>
      <c r="E159" s="25"/>
      <c r="AP159"/>
      <c r="AQ159"/>
      <c r="AR159"/>
      <c r="AS159"/>
      <c r="AT159"/>
      <c r="AU159"/>
    </row>
    <row r="160" spans="1:47" ht="16.5" x14ac:dyDescent="0.3">
      <c r="A160" s="25"/>
      <c r="B160" s="25"/>
      <c r="C160" s="25"/>
      <c r="D160" s="25"/>
      <c r="E160" s="25"/>
      <c r="AP160"/>
      <c r="AQ160"/>
      <c r="AR160"/>
      <c r="AS160"/>
      <c r="AT160"/>
      <c r="AU160"/>
    </row>
    <row r="161" spans="1:47" ht="16.5" x14ac:dyDescent="0.3">
      <c r="A161" s="25"/>
      <c r="B161" s="25"/>
      <c r="C161" s="25"/>
      <c r="D161" s="25"/>
      <c r="E161" s="25"/>
      <c r="AP161"/>
      <c r="AQ161"/>
      <c r="AR161"/>
      <c r="AS161"/>
      <c r="AT161"/>
      <c r="AU161"/>
    </row>
    <row r="162" spans="1:47" ht="16.5" x14ac:dyDescent="0.3">
      <c r="A162" s="25"/>
      <c r="B162" s="25"/>
      <c r="C162" s="25"/>
      <c r="D162" s="25"/>
      <c r="E162" s="25"/>
      <c r="AP162"/>
      <c r="AQ162"/>
      <c r="AR162"/>
      <c r="AS162"/>
      <c r="AT162"/>
      <c r="AU162"/>
    </row>
    <row r="163" spans="1:47" ht="16.5" x14ac:dyDescent="0.3">
      <c r="A163" s="25"/>
      <c r="B163" s="25"/>
      <c r="C163" s="25"/>
      <c r="D163" s="25"/>
      <c r="E163" s="25"/>
      <c r="AP163"/>
      <c r="AQ163"/>
      <c r="AR163"/>
      <c r="AS163"/>
      <c r="AT163"/>
      <c r="AU163"/>
    </row>
    <row r="164" spans="1:47" ht="16.5" x14ac:dyDescent="0.3">
      <c r="A164" s="25"/>
      <c r="B164" s="25"/>
      <c r="C164" s="25"/>
      <c r="D164" s="25"/>
      <c r="E164" s="25"/>
      <c r="AP164"/>
      <c r="AQ164"/>
      <c r="AR164"/>
      <c r="AS164"/>
      <c r="AT164"/>
      <c r="AU164"/>
    </row>
    <row r="165" spans="1:47" ht="16.5" x14ac:dyDescent="0.3">
      <c r="A165" s="25"/>
      <c r="B165" s="25"/>
      <c r="C165" s="25"/>
      <c r="D165" s="25"/>
      <c r="E165" s="25"/>
      <c r="AP165"/>
      <c r="AQ165"/>
      <c r="AR165"/>
      <c r="AS165"/>
      <c r="AT165"/>
      <c r="AU165"/>
    </row>
    <row r="166" spans="1:47" ht="16.5" x14ac:dyDescent="0.3">
      <c r="A166" s="25"/>
      <c r="B166" s="25"/>
      <c r="C166" s="25"/>
      <c r="D166" s="25"/>
      <c r="E166" s="25"/>
      <c r="AP166"/>
      <c r="AQ166"/>
      <c r="AR166"/>
      <c r="AS166"/>
      <c r="AT166"/>
      <c r="AU166"/>
    </row>
    <row r="167" spans="1:47" ht="16.5" x14ac:dyDescent="0.3">
      <c r="A167" s="25"/>
      <c r="B167" s="25"/>
      <c r="C167" s="25"/>
      <c r="D167" s="25"/>
      <c r="E167" s="25"/>
      <c r="AP167"/>
      <c r="AQ167"/>
      <c r="AR167"/>
      <c r="AS167"/>
      <c r="AT167"/>
      <c r="AU167"/>
    </row>
    <row r="168" spans="1:47" ht="16.5" x14ac:dyDescent="0.3">
      <c r="A168" s="25"/>
      <c r="B168" s="25"/>
      <c r="C168" s="25"/>
      <c r="D168" s="25"/>
      <c r="E168" s="25"/>
      <c r="AP168"/>
      <c r="AQ168"/>
      <c r="AR168"/>
      <c r="AS168"/>
      <c r="AT168"/>
      <c r="AU168"/>
    </row>
    <row r="169" spans="1:47" ht="16.5" x14ac:dyDescent="0.3">
      <c r="A169" s="25"/>
      <c r="B169" s="25"/>
      <c r="C169" s="25"/>
      <c r="D169" s="25"/>
      <c r="E169" s="25"/>
      <c r="AP169"/>
      <c r="AQ169"/>
      <c r="AR169"/>
      <c r="AS169"/>
      <c r="AT169"/>
      <c r="AU169"/>
    </row>
    <row r="170" spans="1:47" ht="16.5" x14ac:dyDescent="0.3">
      <c r="A170" s="25"/>
      <c r="B170" s="25"/>
      <c r="C170" s="25"/>
      <c r="D170" s="25"/>
      <c r="E170" s="25"/>
      <c r="AP170"/>
      <c r="AQ170"/>
      <c r="AR170"/>
      <c r="AS170"/>
      <c r="AT170"/>
      <c r="AU170"/>
    </row>
    <row r="171" spans="1:47" ht="16.5" x14ac:dyDescent="0.3">
      <c r="A171" s="25"/>
      <c r="B171" s="25"/>
      <c r="C171" s="25"/>
      <c r="D171" s="25"/>
      <c r="E171" s="25"/>
      <c r="AP171"/>
      <c r="AQ171"/>
      <c r="AR171"/>
      <c r="AS171"/>
      <c r="AT171"/>
      <c r="AU171"/>
    </row>
    <row r="172" spans="1:47" ht="16.5" x14ac:dyDescent="0.3">
      <c r="A172" s="25"/>
      <c r="B172" s="25"/>
      <c r="C172" s="25"/>
      <c r="D172" s="25"/>
      <c r="E172" s="25"/>
      <c r="AP172"/>
      <c r="AQ172"/>
      <c r="AR172"/>
      <c r="AS172"/>
      <c r="AT172"/>
      <c r="AU172"/>
    </row>
    <row r="173" spans="1:47" ht="16.5" x14ac:dyDescent="0.3">
      <c r="A173" s="25"/>
      <c r="B173" s="25"/>
      <c r="C173" s="25"/>
      <c r="D173" s="25"/>
      <c r="E173" s="25"/>
      <c r="AP173"/>
      <c r="AQ173"/>
      <c r="AR173"/>
      <c r="AS173"/>
      <c r="AT173"/>
      <c r="AU173"/>
    </row>
    <row r="174" spans="1:47" ht="16.5" x14ac:dyDescent="0.3">
      <c r="A174" s="25"/>
      <c r="B174" s="25"/>
      <c r="C174" s="25"/>
      <c r="D174" s="25"/>
      <c r="E174" s="25"/>
      <c r="AP174"/>
      <c r="AQ174"/>
      <c r="AR174"/>
      <c r="AS174"/>
      <c r="AT174"/>
      <c r="AU174"/>
    </row>
    <row r="175" spans="1:47" ht="16.5" x14ac:dyDescent="0.3">
      <c r="A175" s="25"/>
      <c r="B175" s="25"/>
      <c r="C175" s="25"/>
      <c r="D175" s="25"/>
      <c r="E175" s="25"/>
      <c r="AP175"/>
      <c r="AQ175"/>
      <c r="AR175"/>
      <c r="AS175"/>
      <c r="AT175"/>
      <c r="AU175"/>
    </row>
    <row r="176" spans="1:47" ht="16.5" x14ac:dyDescent="0.3">
      <c r="A176" s="25"/>
      <c r="B176" s="25"/>
      <c r="C176" s="25"/>
      <c r="D176" s="25"/>
      <c r="E176" s="25"/>
      <c r="AP176"/>
      <c r="AQ176"/>
      <c r="AR176"/>
      <c r="AS176"/>
      <c r="AT176"/>
      <c r="AU176"/>
    </row>
    <row r="177" spans="1:47" ht="16.5" x14ac:dyDescent="0.3">
      <c r="A177" s="25"/>
      <c r="B177" s="25"/>
      <c r="C177" s="25"/>
      <c r="D177" s="25"/>
      <c r="E177" s="25"/>
      <c r="AP177"/>
      <c r="AQ177"/>
      <c r="AR177"/>
      <c r="AS177"/>
      <c r="AT177"/>
      <c r="AU177"/>
    </row>
    <row r="178" spans="1:47" ht="16.5" x14ac:dyDescent="0.3">
      <c r="A178" s="25"/>
      <c r="B178" s="25"/>
      <c r="C178" s="25"/>
      <c r="D178" s="25"/>
      <c r="E178" s="25"/>
      <c r="AP178"/>
      <c r="AQ178"/>
      <c r="AR178"/>
      <c r="AS178"/>
      <c r="AT178"/>
      <c r="AU178"/>
    </row>
    <row r="179" spans="1:47" ht="16.5" x14ac:dyDescent="0.3">
      <c r="A179" s="25"/>
      <c r="B179" s="25"/>
      <c r="C179" s="25"/>
      <c r="D179" s="25"/>
      <c r="E179" s="25"/>
      <c r="AP179"/>
      <c r="AQ179"/>
      <c r="AR179"/>
      <c r="AS179"/>
      <c r="AT179"/>
      <c r="AU179"/>
    </row>
    <row r="180" spans="1:47" ht="16.5" x14ac:dyDescent="0.3">
      <c r="A180" s="25"/>
      <c r="B180" s="25"/>
      <c r="C180" s="25"/>
      <c r="D180" s="25"/>
      <c r="E180" s="25"/>
      <c r="AP180"/>
      <c r="AQ180"/>
      <c r="AR180"/>
      <c r="AS180"/>
      <c r="AT180"/>
      <c r="AU180"/>
    </row>
    <row r="181" spans="1:47" ht="16.5" x14ac:dyDescent="0.3">
      <c r="A181" s="25"/>
      <c r="B181" s="25"/>
      <c r="C181" s="25"/>
      <c r="D181" s="25"/>
      <c r="E181" s="2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22FC-58E2-4630-B2D4-EF1F34DC1202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34" bestFit="1" customWidth="1"/>
    <col min="2" max="2" width="9.7109375" style="34" bestFit="1" customWidth="1"/>
    <col min="3" max="3" width="6.7109375" style="34" bestFit="1" customWidth="1"/>
    <col min="4" max="4" width="11.7109375" style="34" bestFit="1" customWidth="1"/>
    <col min="5" max="5" width="9.140625" style="34" customWidth="1"/>
    <col min="6" max="6" width="13" style="34" customWidth="1"/>
    <col min="7" max="8" width="5.85546875" style="34" customWidth="1"/>
    <col min="9" max="9" width="9.7109375" style="34" customWidth="1"/>
    <col min="10" max="10" width="6" style="34" bestFit="1" customWidth="1"/>
    <col min="11" max="11" width="4.85546875" style="34" bestFit="1" customWidth="1"/>
    <col min="12" max="12" width="8.7109375" style="34" bestFit="1" customWidth="1"/>
    <col min="13" max="13" width="9.140625" style="34"/>
    <col min="14" max="14" width="12.140625" style="34" bestFit="1" customWidth="1"/>
    <col min="15" max="15" width="13.85546875" style="34" bestFit="1" customWidth="1"/>
    <col min="16" max="16" width="12.42578125" style="34" bestFit="1" customWidth="1"/>
    <col min="17" max="17" width="12.140625" style="34" bestFit="1" customWidth="1"/>
    <col min="18" max="21" width="9.28515625" style="34" bestFit="1" customWidth="1"/>
    <col min="22" max="23" width="9.140625" style="34"/>
    <col min="24" max="24" width="9.28515625" style="34" bestFit="1" customWidth="1"/>
    <col min="25" max="35" width="9.140625" style="34"/>
    <col min="36" max="36" width="9.140625" style="34" customWidth="1"/>
    <col min="37" max="39" width="9.140625" style="34"/>
    <col min="40" max="40" width="9.28515625" style="34" bestFit="1" customWidth="1"/>
    <col min="41" max="41" width="14" style="34" customWidth="1"/>
    <col min="42" max="42" width="12.28515625" style="34" customWidth="1"/>
    <col min="43" max="43" width="10.140625" style="34" bestFit="1" customWidth="1"/>
    <col min="44" max="44" width="10.140625" style="34" customWidth="1"/>
    <col min="45" max="47" width="9.28515625" style="34" customWidth="1"/>
    <col min="48" max="48" width="9.28515625" style="34" bestFit="1" customWidth="1"/>
    <col min="49" max="49" width="12.28515625" style="34" bestFit="1" customWidth="1"/>
    <col min="50" max="16384" width="9.140625" style="34"/>
  </cols>
  <sheetData>
    <row r="1" spans="1:55" ht="17.25" thickBot="1" x14ac:dyDescent="0.35">
      <c r="A1" s="27" t="s">
        <v>16</v>
      </c>
      <c r="B1" s="28"/>
      <c r="C1" s="29"/>
      <c r="D1" s="28"/>
      <c r="E1" s="91"/>
      <c r="F1" s="31" t="s">
        <v>4</v>
      </c>
      <c r="G1" s="31" t="s">
        <v>5</v>
      </c>
      <c r="H1" s="32" t="s">
        <v>6</v>
      </c>
      <c r="I1" s="75" t="s">
        <v>7</v>
      </c>
      <c r="J1" s="33" t="s">
        <v>8</v>
      </c>
      <c r="K1" s="33" t="s">
        <v>9</v>
      </c>
      <c r="L1" s="33" t="s">
        <v>10</v>
      </c>
      <c r="N1" s="65" t="s">
        <v>35</v>
      </c>
      <c r="O1" s="67" t="s">
        <v>36</v>
      </c>
      <c r="P1" s="66" t="s">
        <v>37</v>
      </c>
      <c r="Q1" s="66" t="s">
        <v>38</v>
      </c>
      <c r="R1" s="66" t="s">
        <v>53</v>
      </c>
      <c r="S1" s="35" t="s">
        <v>21</v>
      </c>
      <c r="AN1" s="36" t="s">
        <v>17</v>
      </c>
      <c r="AO1" s="36"/>
      <c r="AP1" s="36"/>
      <c r="AQ1" s="37">
        <v>25</v>
      </c>
      <c r="AR1" s="37"/>
      <c r="AS1" s="37">
        <v>5</v>
      </c>
      <c r="AT1" s="37"/>
      <c r="AU1" s="37"/>
      <c r="AW1" s="37"/>
      <c r="AX1" s="26"/>
    </row>
    <row r="2" spans="1:55" ht="17.25" thickBot="1" x14ac:dyDescent="0.35">
      <c r="A2" s="38" t="s">
        <v>3</v>
      </c>
      <c r="B2" s="39" t="s">
        <v>55</v>
      </c>
      <c r="C2" s="40" t="s">
        <v>18</v>
      </c>
      <c r="D2" s="41" t="s">
        <v>20</v>
      </c>
      <c r="E2" s="34" t="s">
        <v>56</v>
      </c>
      <c r="F2" s="43" t="str">
        <f t="shared" ref="F2:F14" si="0">G2&amp;" - "&amp;H2</f>
        <v>18 - 24</v>
      </c>
      <c r="G2" s="90">
        <f>Y4</f>
        <v>18</v>
      </c>
      <c r="H2" s="44">
        <f t="shared" ref="H2:H14" si="1">G2+$Y$3</f>
        <v>24</v>
      </c>
      <c r="I2" s="76">
        <f t="shared" ref="I2:I14" si="2">COUNTIF($B$3:$B$86, "&lt;"&amp;H2)</f>
        <v>1</v>
      </c>
      <c r="J2" s="45">
        <f>I2</f>
        <v>1</v>
      </c>
      <c r="K2" s="46">
        <f t="shared" ref="K2:K14" si="3">J2/$J$15</f>
        <v>3.5714285714285712E-2</v>
      </c>
      <c r="L2" s="47">
        <f t="shared" ref="L2:L14" si="4">I2/$J$15</f>
        <v>3.5714285714285712E-2</v>
      </c>
      <c r="N2" s="89" t="s">
        <v>11</v>
      </c>
      <c r="O2" s="88">
        <f>AVERAGE($B$3:$B$86)</f>
        <v>49.821428571428569</v>
      </c>
      <c r="P2" s="88">
        <f>AVERAGE($B$3:$B$86)</f>
        <v>49.821428571428569</v>
      </c>
      <c r="Q2" s="88">
        <f>AVERAGE($B$3:$B$86)</f>
        <v>49.821428571428569</v>
      </c>
      <c r="R2" s="88">
        <f>AVERAGE($D$3:$D$86)</f>
        <v>49.821428571428569</v>
      </c>
      <c r="V2" s="34" t="s">
        <v>43</v>
      </c>
      <c r="Y2" s="34">
        <f>ROUND(O6/10,0)</f>
        <v>6</v>
      </c>
      <c r="AN2" s="37"/>
      <c r="AO2" s="37" t="s">
        <v>48</v>
      </c>
      <c r="AP2" s="37" t="s">
        <v>49</v>
      </c>
      <c r="AQ2" s="26" t="s">
        <v>19</v>
      </c>
      <c r="AR2" s="26" t="s">
        <v>59</v>
      </c>
      <c r="AS2" s="41" t="s">
        <v>57</v>
      </c>
      <c r="AT2" s="26" t="s">
        <v>51</v>
      </c>
      <c r="AU2" s="39" t="s">
        <v>52</v>
      </c>
      <c r="AV2" s="40" t="s">
        <v>18</v>
      </c>
      <c r="AW2" s="34" t="s">
        <v>54</v>
      </c>
    </row>
    <row r="3" spans="1:55" ht="17.25" thickBot="1" x14ac:dyDescent="0.35">
      <c r="A3" s="6">
        <v>1</v>
      </c>
      <c r="B3" s="48">
        <v>40</v>
      </c>
      <c r="C3" s="49">
        <v>18</v>
      </c>
      <c r="D3" s="50">
        <v>18</v>
      </c>
      <c r="E3" s="81">
        <v>49</v>
      </c>
      <c r="F3" s="52" t="str">
        <f t="shared" si="0"/>
        <v>24 - 30</v>
      </c>
      <c r="G3" s="53">
        <f t="shared" ref="G3:G14" si="5">H2</f>
        <v>24</v>
      </c>
      <c r="H3" s="54">
        <f t="shared" si="1"/>
        <v>30</v>
      </c>
      <c r="I3" s="76">
        <f t="shared" si="2"/>
        <v>3</v>
      </c>
      <c r="J3" s="83">
        <f t="shared" ref="J3:J14" si="6">I3-I2</f>
        <v>2</v>
      </c>
      <c r="K3" s="69">
        <f t="shared" si="3"/>
        <v>7.1428571428571425E-2</v>
      </c>
      <c r="L3" s="56">
        <f t="shared" si="4"/>
        <v>0.10714285714285714</v>
      </c>
      <c r="N3" s="71" t="s">
        <v>40</v>
      </c>
      <c r="O3" s="74">
        <f>MEDIAN(B$3:B$86)</f>
        <v>51</v>
      </c>
      <c r="P3" s="74">
        <f>MEDIAN(C$3:C$86)</f>
        <v>51</v>
      </c>
      <c r="Q3" s="74">
        <f>MEDIAN(D$3:D$86)</f>
        <v>51</v>
      </c>
      <c r="R3" s="74">
        <f>MEDIAN(E$3:E$86)</f>
        <v>51</v>
      </c>
      <c r="V3" s="34" t="s">
        <v>44</v>
      </c>
      <c r="Y3" s="34">
        <f>ROUND(Y2,-LEN(Y2)+1)</f>
        <v>6</v>
      </c>
      <c r="AN3" s="37">
        <v>1</v>
      </c>
      <c r="AO3" s="37">
        <f t="shared" ref="AO3:AO30" ca="1" si="7">ABS(_xlfn.NORM.INV(RAND(),$AQ$1,$AS$1))</f>
        <v>27.084991424260636</v>
      </c>
      <c r="AP3" s="37">
        <f ca="1">SMALL($AO$3:$AO$30,ROWS(AO$3:AO3))</f>
        <v>15.826268151666683</v>
      </c>
      <c r="AQ3" s="57">
        <f t="shared" ref="AQ3:AQ30" ca="1" si="8">AR3+RAND()</f>
        <v>1.0159700993963656</v>
      </c>
      <c r="AR3" s="57">
        <v>1</v>
      </c>
      <c r="AS3" s="26">
        <f t="shared" ref="AS3:AS30" ca="1" si="9">ROUNDUP(AP3*AQ3,0)</f>
        <v>17</v>
      </c>
      <c r="AT3" s="26">
        <f t="shared" ref="AT3:AT30" ca="1" si="10">RAND()</f>
        <v>0.30509198888834199</v>
      </c>
      <c r="AU3" s="26">
        <f ca="1">INDEX($AS$3:$AS$30,MATCH(SMALL($AT$3:$AT$30,ROWS(AT$3:AT3)),$AT$3:$AT$30,0))</f>
        <v>51</v>
      </c>
      <c r="AV3" s="26">
        <f ca="1">SMALL($AS$3:$AS$30,ROWS(AV$3:AV3))</f>
        <v>17</v>
      </c>
      <c r="AW3" s="34">
        <f ca="1">VLOOKUP(SMALL($BB$3:$BB$16,AX3),$BB$3:$BC$30,2,0)</f>
        <v>27</v>
      </c>
      <c r="AX3" s="34">
        <v>1</v>
      </c>
      <c r="BA3" s="34">
        <v>1</v>
      </c>
      <c r="BB3" s="34">
        <f t="shared" ref="BB3:BB30" ca="1" si="11">RAND()</f>
        <v>0.93300499906769341</v>
      </c>
      <c r="BC3" s="34">
        <f t="shared" ref="BC3:BC30" ca="1" si="12">AV3</f>
        <v>17</v>
      </c>
    </row>
    <row r="4" spans="1:55" ht="17.25" thickBot="1" x14ac:dyDescent="0.35">
      <c r="A4" s="6">
        <v>2</v>
      </c>
      <c r="B4" s="48">
        <v>53</v>
      </c>
      <c r="C4" s="49">
        <v>25</v>
      </c>
      <c r="D4" s="50">
        <v>30</v>
      </c>
      <c r="E4" s="81">
        <v>54</v>
      </c>
      <c r="F4" s="52" t="str">
        <f t="shared" si="0"/>
        <v>30 - 36</v>
      </c>
      <c r="G4" s="53">
        <f t="shared" si="5"/>
        <v>30</v>
      </c>
      <c r="H4" s="54">
        <f t="shared" si="1"/>
        <v>36</v>
      </c>
      <c r="I4" s="76">
        <f t="shared" si="2"/>
        <v>6</v>
      </c>
      <c r="J4" s="83">
        <f t="shared" si="6"/>
        <v>3</v>
      </c>
      <c r="K4" s="69">
        <f t="shared" si="3"/>
        <v>0.10714285714285714</v>
      </c>
      <c r="L4" s="56">
        <f t="shared" si="4"/>
        <v>0.21428571428571427</v>
      </c>
      <c r="N4" s="87" t="s">
        <v>12</v>
      </c>
      <c r="O4" s="86">
        <f>MAX(B$3:B$86)</f>
        <v>81</v>
      </c>
      <c r="P4" s="86">
        <f>MAX(C$3:C$86)</f>
        <v>81</v>
      </c>
      <c r="Q4" s="86">
        <f>MAX(D$3:D$86)</f>
        <v>81</v>
      </c>
      <c r="R4" s="86">
        <f>MAX(E$3:E$86)</f>
        <v>81</v>
      </c>
      <c r="V4" s="34" t="s">
        <v>45</v>
      </c>
      <c r="Y4" s="34">
        <f>Y3*INT(O5/Y3)</f>
        <v>18</v>
      </c>
      <c r="AN4" s="37">
        <v>2</v>
      </c>
      <c r="AO4" s="37">
        <f t="shared" ca="1" si="7"/>
        <v>21.348487092355256</v>
      </c>
      <c r="AP4" s="37">
        <f ca="1">SMALL($AO$3:$AO$30,ROWS(AO$3:AO4))</f>
        <v>16.563964954790613</v>
      </c>
      <c r="AQ4" s="57">
        <f t="shared" ca="1" si="8"/>
        <v>1.7708204545369171</v>
      </c>
      <c r="AR4" s="57">
        <v>1.5</v>
      </c>
      <c r="AS4" s="26">
        <f t="shared" ca="1" si="9"/>
        <v>30</v>
      </c>
      <c r="AT4" s="26">
        <f t="shared" ca="1" si="10"/>
        <v>9.9291166056150071E-2</v>
      </c>
      <c r="AU4" s="26">
        <f ca="1">INDEX($AS$3:$AS$30,MATCH(SMALL($AT$3:$AT$30,ROWS(AT$3:AT4)),$AT$3:$AT$30,0))</f>
        <v>44</v>
      </c>
      <c r="AV4" s="26">
        <f ca="1">SMALL($AS$3:$AS$30,ROWS(AV$3:AV4))</f>
        <v>23</v>
      </c>
      <c r="AW4" s="34">
        <f ca="1">VLOOKUP(SMALL($BB$17:$BB$30,AX4),$BB$17:$BC$30,2,0)</f>
        <v>66</v>
      </c>
      <c r="AX4" s="34">
        <v>1</v>
      </c>
      <c r="BA4" s="34">
        <v>2</v>
      </c>
      <c r="BB4" s="34">
        <f t="shared" ca="1" si="11"/>
        <v>0.95310217772285888</v>
      </c>
      <c r="BC4" s="34">
        <f t="shared" ca="1" si="12"/>
        <v>23</v>
      </c>
    </row>
    <row r="5" spans="1:55" ht="17.25" thickBot="1" x14ac:dyDescent="0.35">
      <c r="A5" s="6">
        <v>3</v>
      </c>
      <c r="B5" s="48">
        <v>65</v>
      </c>
      <c r="C5" s="49">
        <v>29</v>
      </c>
      <c r="D5" s="50">
        <v>37</v>
      </c>
      <c r="E5" s="81">
        <v>73</v>
      </c>
      <c r="F5" s="52" t="str">
        <f t="shared" si="0"/>
        <v>36 - 42</v>
      </c>
      <c r="G5" s="53">
        <f t="shared" si="5"/>
        <v>36</v>
      </c>
      <c r="H5" s="54">
        <f t="shared" si="1"/>
        <v>42</v>
      </c>
      <c r="I5" s="76">
        <f t="shared" si="2"/>
        <v>10</v>
      </c>
      <c r="J5" s="83">
        <f t="shared" si="6"/>
        <v>4</v>
      </c>
      <c r="K5" s="69">
        <f t="shared" si="3"/>
        <v>0.14285714285714285</v>
      </c>
      <c r="L5" s="56">
        <f t="shared" si="4"/>
        <v>0.35714285714285715</v>
      </c>
      <c r="N5" s="87" t="s">
        <v>13</v>
      </c>
      <c r="O5" s="86">
        <f>MIN(B$3:B$84)</f>
        <v>18</v>
      </c>
      <c r="P5" s="86">
        <f>MIN(C$3:C$84)</f>
        <v>18</v>
      </c>
      <c r="Q5" s="86">
        <f>MIN(D$3:D$84)</f>
        <v>18</v>
      </c>
      <c r="R5" s="86">
        <f>MIN(E$3:E$84)</f>
        <v>18</v>
      </c>
      <c r="V5" s="34" t="s">
        <v>42</v>
      </c>
      <c r="Y5" s="34">
        <f>ROUNDUP(O4/Y3,0)</f>
        <v>14</v>
      </c>
      <c r="AN5" s="37">
        <v>3</v>
      </c>
      <c r="AO5" s="37">
        <f t="shared" ca="1" si="7"/>
        <v>25.078573837744578</v>
      </c>
      <c r="AP5" s="37">
        <f ca="1">SMALL($AO$3:$AO$30,ROWS(AO$3:AO5))</f>
        <v>20.052223923365332</v>
      </c>
      <c r="AQ5" s="57">
        <f t="shared" ca="1" si="8"/>
        <v>2.8616252081913274</v>
      </c>
      <c r="AR5" s="57">
        <v>2</v>
      </c>
      <c r="AS5" s="26">
        <f t="shared" ca="1" si="9"/>
        <v>58</v>
      </c>
      <c r="AT5" s="26">
        <f t="shared" ca="1" si="10"/>
        <v>0.90227582611549451</v>
      </c>
      <c r="AU5" s="26">
        <f ca="1">INDEX($AS$3:$AS$30,MATCH(SMALL($AT$3:$AT$30,ROWS(AT$3:AT5)),$AT$3:$AT$30,0))</f>
        <v>30</v>
      </c>
      <c r="AV5" s="26">
        <f ca="1">SMALL($AS$3:$AS$30,ROWS(AV$3:AV5))</f>
        <v>27</v>
      </c>
      <c r="AW5" s="34">
        <f ca="1">VLOOKUP(SMALL($BB$17:$BB$30,AX5),$BB$17:$BC$30,2,0)</f>
        <v>51</v>
      </c>
      <c r="AX5" s="34">
        <v>2</v>
      </c>
      <c r="BA5" s="34">
        <v>3</v>
      </c>
      <c r="BB5" s="34">
        <f t="shared" ca="1" si="11"/>
        <v>0.41918894628593117</v>
      </c>
      <c r="BC5" s="34">
        <f t="shared" ca="1" si="12"/>
        <v>27</v>
      </c>
    </row>
    <row r="6" spans="1:55" ht="17.25" thickBot="1" x14ac:dyDescent="0.35">
      <c r="A6" s="6">
        <v>4</v>
      </c>
      <c r="B6" s="48">
        <v>30</v>
      </c>
      <c r="C6" s="49">
        <v>30</v>
      </c>
      <c r="D6" s="50">
        <v>33</v>
      </c>
      <c r="E6" s="81">
        <v>30</v>
      </c>
      <c r="F6" s="52" t="str">
        <f t="shared" si="0"/>
        <v>42 - 48</v>
      </c>
      <c r="G6" s="53">
        <f t="shared" si="5"/>
        <v>42</v>
      </c>
      <c r="H6" s="54">
        <f t="shared" si="1"/>
        <v>48</v>
      </c>
      <c r="I6" s="76">
        <f t="shared" si="2"/>
        <v>12</v>
      </c>
      <c r="J6" s="83">
        <f t="shared" si="6"/>
        <v>2</v>
      </c>
      <c r="K6" s="69">
        <f t="shared" si="3"/>
        <v>7.1428571428571425E-2</v>
      </c>
      <c r="L6" s="56">
        <f t="shared" si="4"/>
        <v>0.42857142857142855</v>
      </c>
      <c r="N6" s="87" t="s">
        <v>4</v>
      </c>
      <c r="O6" s="86">
        <f>O4-O5</f>
        <v>63</v>
      </c>
      <c r="P6" s="86">
        <f>P4-P5</f>
        <v>63</v>
      </c>
      <c r="Q6" s="86">
        <f>Q4-Q5</f>
        <v>63</v>
      </c>
      <c r="R6" s="86">
        <f>R4-R5</f>
        <v>63</v>
      </c>
      <c r="V6" s="34" t="s">
        <v>46</v>
      </c>
      <c r="Y6" s="34">
        <f>Y5*Y3</f>
        <v>84</v>
      </c>
      <c r="AN6" s="37">
        <v>4</v>
      </c>
      <c r="AO6" s="37">
        <f t="shared" ca="1" si="7"/>
        <v>20.206465936047529</v>
      </c>
      <c r="AP6" s="37">
        <f ca="1">SMALL($AO$3:$AO$30,ROWS(AO$3:AO6))</f>
        <v>20.110752291700031</v>
      </c>
      <c r="AQ6" s="57">
        <f t="shared" ca="1" si="8"/>
        <v>1.7795649893082566</v>
      </c>
      <c r="AR6" s="57">
        <v>1</v>
      </c>
      <c r="AS6" s="26">
        <f t="shared" ca="1" si="9"/>
        <v>36</v>
      </c>
      <c r="AT6" s="26">
        <f t="shared" ca="1" si="10"/>
        <v>0.3091317802284248</v>
      </c>
      <c r="AU6" s="26">
        <f ca="1">INDEX($AS$3:$AS$30,MATCH(SMALL($AT$3:$AT$30,ROWS(AT$3:AT6)),$AT$3:$AT$30,0))</f>
        <v>27</v>
      </c>
      <c r="AV6" s="26">
        <f ca="1">SMALL($AS$3:$AS$30,ROWS(AV$3:AV6))</f>
        <v>27</v>
      </c>
      <c r="AW6" s="34">
        <f ca="1">VLOOKUP(SMALL($BB$3:$BB$16,AX6),$BB$3:$BC$30,2,0)</f>
        <v>44</v>
      </c>
      <c r="AX6" s="34">
        <v>2</v>
      </c>
      <c r="BA6" s="34">
        <v>4</v>
      </c>
      <c r="BB6" s="34">
        <f t="shared" ca="1" si="11"/>
        <v>8.1594599036616255E-3</v>
      </c>
      <c r="BC6" s="34">
        <f t="shared" ca="1" si="12"/>
        <v>27</v>
      </c>
    </row>
    <row r="7" spans="1:55" ht="17.25" thickBot="1" x14ac:dyDescent="0.35">
      <c r="A7" s="6">
        <v>5</v>
      </c>
      <c r="B7" s="48">
        <v>46</v>
      </c>
      <c r="C7" s="49">
        <v>30</v>
      </c>
      <c r="D7" s="50">
        <v>40</v>
      </c>
      <c r="E7" s="81">
        <v>37</v>
      </c>
      <c r="F7" s="52" t="str">
        <f t="shared" si="0"/>
        <v>48 - 54</v>
      </c>
      <c r="G7" s="53">
        <f t="shared" si="5"/>
        <v>48</v>
      </c>
      <c r="H7" s="54">
        <f t="shared" si="1"/>
        <v>54</v>
      </c>
      <c r="I7" s="76">
        <f t="shared" si="2"/>
        <v>16</v>
      </c>
      <c r="J7" s="83">
        <f t="shared" si="6"/>
        <v>4</v>
      </c>
      <c r="K7" s="69">
        <f t="shared" si="3"/>
        <v>0.14285714285714285</v>
      </c>
      <c r="L7" s="56">
        <f t="shared" si="4"/>
        <v>0.5714285714285714</v>
      </c>
      <c r="N7" s="87" t="s">
        <v>14</v>
      </c>
      <c r="O7" s="86">
        <f>_xlfn.STDEV.S(B$3:B$86)</f>
        <v>16.291450999262644</v>
      </c>
      <c r="P7" s="86">
        <f>_xlfn.STDEV.S(C$3:C$86)</f>
        <v>16.291450999262644</v>
      </c>
      <c r="Q7" s="86">
        <f>_xlfn.STDEV.S(D$3:D$86)</f>
        <v>16.291450999262644</v>
      </c>
      <c r="R7" s="86">
        <f>_xlfn.STDEV.S(E$3:E$86)</f>
        <v>16.291450999262644</v>
      </c>
      <c r="V7" s="34" t="s">
        <v>47</v>
      </c>
      <c r="Y7" s="34">
        <v>4</v>
      </c>
      <c r="AN7" s="37">
        <v>5</v>
      </c>
      <c r="AO7" s="37">
        <f t="shared" ca="1" si="7"/>
        <v>26.946306884387507</v>
      </c>
      <c r="AP7" s="37">
        <f ca="1">SMALL($AO$3:$AO$30,ROWS(AO$3:AO7))</f>
        <v>20.206465936047529</v>
      </c>
      <c r="AQ7" s="57">
        <f t="shared" ca="1" si="8"/>
        <v>1.1368596769762425</v>
      </c>
      <c r="AR7" s="57">
        <f t="shared" ref="AR7:AR30" si="13">AR3</f>
        <v>1</v>
      </c>
      <c r="AS7" s="26">
        <f t="shared" ca="1" si="9"/>
        <v>23</v>
      </c>
      <c r="AT7" s="26">
        <f t="shared" ca="1" si="10"/>
        <v>0.92285678336299803</v>
      </c>
      <c r="AU7" s="26">
        <f ca="1">INDEX($AS$3:$AS$30,MATCH(SMALL($AT$3:$AT$30,ROWS(AT$3:AT7)),$AT$3:$AT$30,0))</f>
        <v>74</v>
      </c>
      <c r="AV7" s="26">
        <f ca="1">SMALL($AS$3:$AS$30,ROWS(AV$3:AV7))</f>
        <v>30</v>
      </c>
      <c r="AW7" s="34">
        <f ca="1">VLOOKUP(SMALL($BB$3:$BB$16,AX7),$BB$3:$BC$30,2,0)</f>
        <v>33</v>
      </c>
      <c r="AX7" s="34">
        <f t="shared" ref="AX7:AX30" si="14">2+AX3</f>
        <v>3</v>
      </c>
      <c r="BA7" s="34">
        <v>5</v>
      </c>
      <c r="BB7" s="34">
        <f t="shared" ca="1" si="11"/>
        <v>0.32683125999506812</v>
      </c>
      <c r="BC7" s="34">
        <f t="shared" ca="1" si="12"/>
        <v>30</v>
      </c>
    </row>
    <row r="8" spans="1:55" ht="17.25" thickBot="1" x14ac:dyDescent="0.35">
      <c r="A8" s="6">
        <v>6</v>
      </c>
      <c r="B8" s="48">
        <v>51</v>
      </c>
      <c r="C8" s="49">
        <v>33</v>
      </c>
      <c r="D8" s="50">
        <v>51</v>
      </c>
      <c r="E8" s="81">
        <v>51</v>
      </c>
      <c r="F8" s="52" t="str">
        <f t="shared" si="0"/>
        <v>54 - 60</v>
      </c>
      <c r="G8" s="53">
        <f t="shared" si="5"/>
        <v>54</v>
      </c>
      <c r="H8" s="54">
        <f t="shared" si="1"/>
        <v>60</v>
      </c>
      <c r="I8" s="76">
        <f t="shared" si="2"/>
        <v>20</v>
      </c>
      <c r="J8" s="83">
        <f t="shared" si="6"/>
        <v>4</v>
      </c>
      <c r="K8" s="69">
        <f t="shared" si="3"/>
        <v>0.14285714285714285</v>
      </c>
      <c r="L8" s="56">
        <f t="shared" si="4"/>
        <v>0.7142857142857143</v>
      </c>
      <c r="N8" s="87" t="s">
        <v>15</v>
      </c>
      <c r="O8" s="86">
        <f>O7/O2</f>
        <v>0.32699686593502081</v>
      </c>
      <c r="P8" s="86">
        <f>P7/P2</f>
        <v>0.32699686593502081</v>
      </c>
      <c r="Q8" s="86">
        <f>Q7/Q2</f>
        <v>0.32699686593502081</v>
      </c>
      <c r="R8" s="86">
        <f>R7/R2</f>
        <v>0.32699686593502081</v>
      </c>
      <c r="AN8" s="37">
        <v>6</v>
      </c>
      <c r="AO8" s="37">
        <f t="shared" ca="1" si="7"/>
        <v>25.385388499167377</v>
      </c>
      <c r="AP8" s="37">
        <f ca="1">SMALL($AO$3:$AO$30,ROWS(AO$3:AO8))</f>
        <v>21.348487092355256</v>
      </c>
      <c r="AQ8" s="57">
        <f t="shared" ca="1" si="8"/>
        <v>2.412008463361877</v>
      </c>
      <c r="AR8" s="57">
        <f t="shared" si="13"/>
        <v>1.5</v>
      </c>
      <c r="AS8" s="26">
        <f t="shared" ca="1" si="9"/>
        <v>52</v>
      </c>
      <c r="AT8" s="26">
        <f t="shared" ca="1" si="10"/>
        <v>0.97302839015658715</v>
      </c>
      <c r="AU8" s="26">
        <f ca="1">INDEX($AS$3:$AS$30,MATCH(SMALL($AT$3:$AT$30,ROWS(AT$3:AT8)),$AT$3:$AT$30,0))</f>
        <v>43</v>
      </c>
      <c r="AV8" s="26">
        <f ca="1">SMALL($AS$3:$AS$30,ROWS(AV$3:AV8))</f>
        <v>32</v>
      </c>
      <c r="AW8" s="34">
        <f ca="1">VLOOKUP(SMALL($BB$17:$BB$30,AX8),$BB$17:$BC$30,2,0)</f>
        <v>49</v>
      </c>
      <c r="AX8" s="34">
        <f t="shared" si="14"/>
        <v>3</v>
      </c>
      <c r="BA8" s="34">
        <v>6</v>
      </c>
      <c r="BB8" s="34">
        <f t="shared" ca="1" si="11"/>
        <v>0.47213906229452007</v>
      </c>
      <c r="BC8" s="34">
        <f t="shared" ca="1" si="12"/>
        <v>32</v>
      </c>
    </row>
    <row r="9" spans="1:55" ht="17.25" thickBot="1" x14ac:dyDescent="0.35">
      <c r="A9" s="6">
        <v>7</v>
      </c>
      <c r="B9" s="48">
        <v>39</v>
      </c>
      <c r="C9" s="49">
        <v>37</v>
      </c>
      <c r="D9" s="50">
        <v>51</v>
      </c>
      <c r="E9" s="81">
        <v>70</v>
      </c>
      <c r="F9" s="52" t="str">
        <f t="shared" si="0"/>
        <v>60 - 66</v>
      </c>
      <c r="G9" s="53">
        <f t="shared" si="5"/>
        <v>60</v>
      </c>
      <c r="H9" s="54">
        <f t="shared" si="1"/>
        <v>66</v>
      </c>
      <c r="I9" s="76">
        <f t="shared" si="2"/>
        <v>23</v>
      </c>
      <c r="J9" s="83">
        <f t="shared" si="6"/>
        <v>3</v>
      </c>
      <c r="K9" s="69">
        <f t="shared" si="3"/>
        <v>0.10714285714285714</v>
      </c>
      <c r="L9" s="56">
        <f t="shared" si="4"/>
        <v>0.8214285714285714</v>
      </c>
      <c r="N9" s="71" t="s">
        <v>41</v>
      </c>
      <c r="O9" s="72">
        <f>O2/O3</f>
        <v>0.97689075630252098</v>
      </c>
      <c r="P9" s="72">
        <f>P2/P3</f>
        <v>0.97689075630252098</v>
      </c>
      <c r="Q9" s="72">
        <f>Q2/Q3</f>
        <v>0.97689075630252098</v>
      </c>
      <c r="R9" s="72">
        <f>R2/R3</f>
        <v>0.97689075630252098</v>
      </c>
      <c r="AN9" s="37">
        <v>8</v>
      </c>
      <c r="AO9" s="37">
        <f t="shared" ca="1" si="7"/>
        <v>28.814588737462806</v>
      </c>
      <c r="AP9" s="37">
        <f ca="1">SMALL($AO$3:$AO$30,ROWS(AO$3:AO9))</f>
        <v>21.989148408992733</v>
      </c>
      <c r="AQ9" s="57">
        <f t="shared" ca="1" si="8"/>
        <v>2.776315173049889</v>
      </c>
      <c r="AR9" s="57">
        <f t="shared" si="13"/>
        <v>2</v>
      </c>
      <c r="AS9" s="26">
        <f t="shared" ca="1" si="9"/>
        <v>62</v>
      </c>
      <c r="AT9" s="26">
        <f t="shared" ca="1" si="10"/>
        <v>0.60937426110399318</v>
      </c>
      <c r="AU9" s="26">
        <f ca="1">INDEX($AS$3:$AS$30,MATCH(SMALL($AT$3:$AT$30,ROWS(AT$3:AT9)),$AT$3:$AT$30,0))</f>
        <v>35</v>
      </c>
      <c r="AV9" s="26">
        <f ca="1">SMALL($AS$3:$AS$30,ROWS(AV$3:AV9))</f>
        <v>33</v>
      </c>
      <c r="AW9" s="34">
        <f ca="1">VLOOKUP(SMALL($BB$17:$BB$30,AX9),$BB$17:$BC$30,2,0)</f>
        <v>61</v>
      </c>
      <c r="AX9" s="34">
        <f t="shared" si="14"/>
        <v>4</v>
      </c>
      <c r="BA9" s="34">
        <v>7</v>
      </c>
      <c r="BB9" s="34">
        <f t="shared" ca="1" si="11"/>
        <v>6.858406892528246E-2</v>
      </c>
      <c r="BC9" s="34">
        <f t="shared" ca="1" si="12"/>
        <v>33</v>
      </c>
    </row>
    <row r="10" spans="1:55" ht="17.25" thickBot="1" x14ac:dyDescent="0.35">
      <c r="A10" s="6">
        <v>8</v>
      </c>
      <c r="B10" s="48">
        <v>33</v>
      </c>
      <c r="C10" s="49">
        <v>38</v>
      </c>
      <c r="D10" s="50">
        <v>29</v>
      </c>
      <c r="E10" s="81">
        <v>51</v>
      </c>
      <c r="F10" s="52" t="str">
        <f t="shared" si="0"/>
        <v>66 - 72</v>
      </c>
      <c r="G10" s="53">
        <f t="shared" si="5"/>
        <v>66</v>
      </c>
      <c r="H10" s="54">
        <f t="shared" si="1"/>
        <v>72</v>
      </c>
      <c r="I10" s="76">
        <f t="shared" si="2"/>
        <v>25</v>
      </c>
      <c r="J10" s="83">
        <f t="shared" si="6"/>
        <v>2</v>
      </c>
      <c r="K10" s="69">
        <f t="shared" si="3"/>
        <v>7.1428571428571425E-2</v>
      </c>
      <c r="L10" s="56">
        <f t="shared" si="4"/>
        <v>0.8928571428571429</v>
      </c>
      <c r="N10" s="85" t="s">
        <v>39</v>
      </c>
      <c r="O10" s="84">
        <f>O6/O2</f>
        <v>1.2645161290322582</v>
      </c>
      <c r="P10" s="84">
        <f>P6/P2</f>
        <v>1.2645161290322582</v>
      </c>
      <c r="Q10" s="84">
        <f>Q6/Q2</f>
        <v>1.2645161290322582</v>
      </c>
      <c r="R10" s="84">
        <f>R6/R2</f>
        <v>1.2645161290322582</v>
      </c>
      <c r="AN10" s="37">
        <v>7</v>
      </c>
      <c r="AO10" s="37">
        <f t="shared" ca="1" si="7"/>
        <v>28.539421759441275</v>
      </c>
      <c r="AP10" s="37">
        <f ca="1">SMALL($AO$3:$AO$30,ROWS(AO$3:AO10))</f>
        <v>22.141912001680716</v>
      </c>
      <c r="AQ10" s="57">
        <f t="shared" ca="1" si="8"/>
        <v>1.7139897557789523</v>
      </c>
      <c r="AR10" s="57">
        <f t="shared" si="13"/>
        <v>1</v>
      </c>
      <c r="AS10" s="26">
        <f t="shared" ca="1" si="9"/>
        <v>38</v>
      </c>
      <c r="AT10" s="26">
        <f t="shared" ca="1" si="10"/>
        <v>0.49552469786835418</v>
      </c>
      <c r="AU10" s="26">
        <f ca="1">INDEX($AS$3:$AS$30,MATCH(SMALL($AT$3:$AT$30,ROWS(AT$3:AT10)),$AT$3:$AT$30,0))</f>
        <v>44</v>
      </c>
      <c r="AV10" s="26">
        <f ca="1">SMALL($AS$3:$AS$30,ROWS(AV$3:AV10))</f>
        <v>35</v>
      </c>
      <c r="AW10" s="34">
        <f ca="1">VLOOKUP(SMALL($BB$3:$BB$16,AX10),$BB$3:$BC$30,2,0)</f>
        <v>43</v>
      </c>
      <c r="AX10" s="34">
        <f t="shared" si="14"/>
        <v>4</v>
      </c>
      <c r="BA10" s="34">
        <v>8</v>
      </c>
      <c r="BB10" s="34">
        <f t="shared" ca="1" si="11"/>
        <v>0.56536822880920945</v>
      </c>
      <c r="BC10" s="34">
        <f t="shared" ca="1" si="12"/>
        <v>35</v>
      </c>
    </row>
    <row r="11" spans="1:55" ht="17.25" thickBot="1" x14ac:dyDescent="0.35">
      <c r="A11" s="6">
        <v>9</v>
      </c>
      <c r="B11" s="48">
        <v>81</v>
      </c>
      <c r="C11" s="49">
        <v>39</v>
      </c>
      <c r="D11" s="50">
        <v>25</v>
      </c>
      <c r="E11" s="81">
        <v>18</v>
      </c>
      <c r="F11" s="52" t="str">
        <f t="shared" si="0"/>
        <v>72 - 78</v>
      </c>
      <c r="G11" s="53">
        <f t="shared" si="5"/>
        <v>72</v>
      </c>
      <c r="H11" s="54">
        <f t="shared" si="1"/>
        <v>78</v>
      </c>
      <c r="I11" s="76">
        <f t="shared" si="2"/>
        <v>27</v>
      </c>
      <c r="J11" s="83">
        <f t="shared" si="6"/>
        <v>2</v>
      </c>
      <c r="K11" s="69">
        <f t="shared" si="3"/>
        <v>7.1428571428571425E-2</v>
      </c>
      <c r="L11" s="56">
        <f t="shared" si="4"/>
        <v>0.9642857142857143</v>
      </c>
      <c r="AN11" s="37">
        <v>12</v>
      </c>
      <c r="AO11" s="37">
        <f t="shared" ca="1" si="7"/>
        <v>15.826268151666683</v>
      </c>
      <c r="AP11" s="37">
        <f ca="1">SMALL($AO$3:$AO$30,ROWS(AO$3:AO11))</f>
        <v>22.196934866633001</v>
      </c>
      <c r="AQ11" s="57">
        <f t="shared" ca="1" si="8"/>
        <v>1.2154964264807966</v>
      </c>
      <c r="AR11" s="57">
        <f t="shared" si="13"/>
        <v>1</v>
      </c>
      <c r="AS11" s="26">
        <f t="shared" ca="1" si="9"/>
        <v>27</v>
      </c>
      <c r="AT11" s="26">
        <f t="shared" ca="1" si="10"/>
        <v>0.1004407540471004</v>
      </c>
      <c r="AU11" s="26">
        <f ca="1">INDEX($AS$3:$AS$30,MATCH(SMALL($AT$3:$AT$30,ROWS(AT$3:AT11)),$AT$3:$AT$30,0))</f>
        <v>53</v>
      </c>
      <c r="AV11" s="26">
        <f ca="1">SMALL($AS$3:$AS$30,ROWS(AV$3:AV11))</f>
        <v>36</v>
      </c>
      <c r="AW11" s="34">
        <f ca="1">VLOOKUP(SMALL($BB$3:$BB$16,AX11),$BB$3:$BC$30,2,0)</f>
        <v>30</v>
      </c>
      <c r="AX11" s="34">
        <f t="shared" si="14"/>
        <v>5</v>
      </c>
      <c r="BA11" s="34">
        <v>9</v>
      </c>
      <c r="BB11" s="34">
        <f t="shared" ca="1" si="11"/>
        <v>0.56486864445920604</v>
      </c>
      <c r="BC11" s="34">
        <f t="shared" ca="1" si="12"/>
        <v>36</v>
      </c>
    </row>
    <row r="12" spans="1:55" ht="17.25" thickBot="1" x14ac:dyDescent="0.35">
      <c r="A12" s="6">
        <v>10</v>
      </c>
      <c r="B12" s="48">
        <v>37</v>
      </c>
      <c r="C12" s="49">
        <v>40</v>
      </c>
      <c r="D12" s="50">
        <v>54</v>
      </c>
      <c r="E12" s="81">
        <v>81</v>
      </c>
      <c r="F12" s="52" t="str">
        <f t="shared" si="0"/>
        <v>78 - 84</v>
      </c>
      <c r="G12" s="53">
        <f t="shared" si="5"/>
        <v>78</v>
      </c>
      <c r="H12" s="54">
        <f t="shared" si="1"/>
        <v>84</v>
      </c>
      <c r="I12" s="76">
        <f t="shared" si="2"/>
        <v>28</v>
      </c>
      <c r="J12" s="83">
        <f t="shared" si="6"/>
        <v>1</v>
      </c>
      <c r="K12" s="69">
        <f t="shared" si="3"/>
        <v>3.5714285714285712E-2</v>
      </c>
      <c r="L12" s="56">
        <f t="shared" si="4"/>
        <v>1</v>
      </c>
      <c r="AN12" s="37">
        <v>9</v>
      </c>
      <c r="AO12" s="37">
        <f t="shared" ca="1" si="7"/>
        <v>22.647616661169337</v>
      </c>
      <c r="AP12" s="37">
        <f ca="1">SMALL($AO$3:$AO$30,ROWS(AO$3:AO12))</f>
        <v>22.606553562380469</v>
      </c>
      <c r="AQ12" s="57">
        <f t="shared" ca="1" si="8"/>
        <v>1.8994536247295937</v>
      </c>
      <c r="AR12" s="57">
        <f t="shared" si="13"/>
        <v>1.5</v>
      </c>
      <c r="AS12" s="26">
        <f t="shared" ca="1" si="9"/>
        <v>43</v>
      </c>
      <c r="AT12" s="26">
        <f t="shared" ca="1" si="10"/>
        <v>0.1392005882632662</v>
      </c>
      <c r="AU12" s="26">
        <f ca="1">INDEX($AS$3:$AS$30,MATCH(SMALL($AT$3:$AT$30,ROWS(AT$3:AT12)),$AT$3:$AT$30,0))</f>
        <v>66</v>
      </c>
      <c r="AV12" s="26">
        <f ca="1">SMALL($AS$3:$AS$30,ROWS(AV$3:AV12))</f>
        <v>38</v>
      </c>
      <c r="AW12" s="34">
        <f ca="1">VLOOKUP(SMALL($BB$17:$BB$30,AX12),$BB$17:$BC$30,2,0)</f>
        <v>53</v>
      </c>
      <c r="AX12" s="34">
        <f t="shared" si="14"/>
        <v>5</v>
      </c>
      <c r="BA12" s="34">
        <v>10</v>
      </c>
      <c r="BB12" s="34">
        <f t="shared" ca="1" si="11"/>
        <v>0.7038224784801258</v>
      </c>
      <c r="BC12" s="34">
        <f t="shared" ca="1" si="12"/>
        <v>38</v>
      </c>
    </row>
    <row r="13" spans="1:55" ht="17.25" thickBot="1" x14ac:dyDescent="0.35">
      <c r="A13" s="6">
        <v>11</v>
      </c>
      <c r="B13" s="48">
        <v>57</v>
      </c>
      <c r="C13" s="49">
        <v>46</v>
      </c>
      <c r="D13" s="50">
        <v>70</v>
      </c>
      <c r="E13" s="81">
        <v>58</v>
      </c>
      <c r="F13" s="52" t="str">
        <f t="shared" si="0"/>
        <v>84 - 90</v>
      </c>
      <c r="G13" s="53">
        <f t="shared" si="5"/>
        <v>84</v>
      </c>
      <c r="H13" s="54">
        <f t="shared" si="1"/>
        <v>90</v>
      </c>
      <c r="I13" s="76">
        <f t="shared" si="2"/>
        <v>28</v>
      </c>
      <c r="J13" s="83">
        <f t="shared" si="6"/>
        <v>0</v>
      </c>
      <c r="K13" s="69">
        <f t="shared" si="3"/>
        <v>0</v>
      </c>
      <c r="L13" s="56">
        <f t="shared" si="4"/>
        <v>1</v>
      </c>
      <c r="AN13" s="37">
        <v>10</v>
      </c>
      <c r="AO13" s="37">
        <f t="shared" ca="1" si="7"/>
        <v>22.141912001680716</v>
      </c>
      <c r="AP13" s="37">
        <f ca="1">SMALL($AO$3:$AO$30,ROWS(AO$3:AO13))</f>
        <v>22.647616661169337</v>
      </c>
      <c r="AQ13" s="57">
        <f t="shared" ca="1" si="8"/>
        <v>2.1477499472082502</v>
      </c>
      <c r="AR13" s="57">
        <f t="shared" si="13"/>
        <v>2</v>
      </c>
      <c r="AS13" s="26">
        <f t="shared" ca="1" si="9"/>
        <v>49</v>
      </c>
      <c r="AT13" s="26">
        <f t="shared" ca="1" si="10"/>
        <v>0.517713593649063</v>
      </c>
      <c r="AU13" s="26">
        <f ca="1">INDEX($AS$3:$AS$30,MATCH(SMALL($AT$3:$AT$30,ROWS(AT$3:AT13)),$AT$3:$AT$30,0))</f>
        <v>17</v>
      </c>
      <c r="AV13" s="26">
        <f ca="1">SMALL($AS$3:$AS$30,ROWS(AV$3:AV13))</f>
        <v>43</v>
      </c>
      <c r="AW13" s="34">
        <f ca="1">VLOOKUP(SMALL($BB$17:$BB$30,AX13),$BB$17:$BC$30,2,0)</f>
        <v>54</v>
      </c>
      <c r="AX13" s="34">
        <f t="shared" si="14"/>
        <v>6</v>
      </c>
      <c r="BA13" s="34">
        <v>11</v>
      </c>
      <c r="BB13" s="34">
        <f t="shared" ca="1" si="11"/>
        <v>0.28221562158902058</v>
      </c>
      <c r="BC13" s="34">
        <f t="shared" ca="1" si="12"/>
        <v>43</v>
      </c>
    </row>
    <row r="14" spans="1:55" ht="17.25" thickBot="1" x14ac:dyDescent="0.35">
      <c r="A14" s="6">
        <v>12</v>
      </c>
      <c r="B14" s="48">
        <v>66</v>
      </c>
      <c r="C14" s="49">
        <v>46</v>
      </c>
      <c r="D14" s="50">
        <v>38</v>
      </c>
      <c r="E14" s="81">
        <v>33</v>
      </c>
      <c r="F14" s="58" t="str">
        <f t="shared" si="0"/>
        <v>90 - 96</v>
      </c>
      <c r="G14" s="59">
        <f t="shared" si="5"/>
        <v>90</v>
      </c>
      <c r="H14" s="60">
        <f t="shared" si="1"/>
        <v>96</v>
      </c>
      <c r="I14" s="77">
        <f t="shared" si="2"/>
        <v>28</v>
      </c>
      <c r="J14" s="61">
        <f t="shared" si="6"/>
        <v>0</v>
      </c>
      <c r="K14" s="62">
        <f t="shared" si="3"/>
        <v>0</v>
      </c>
      <c r="L14" s="63">
        <f t="shared" si="4"/>
        <v>1</v>
      </c>
      <c r="AN14" s="37">
        <v>11</v>
      </c>
      <c r="AO14" s="37">
        <f t="shared" ca="1" si="7"/>
        <v>22.196934866633001</v>
      </c>
      <c r="AP14" s="37">
        <f ca="1">SMALL($AO$3:$AO$30,ROWS(AO$3:AO14))</f>
        <v>23.281175164511932</v>
      </c>
      <c r="AQ14" s="57">
        <f t="shared" ca="1" si="8"/>
        <v>1.3766127249777012</v>
      </c>
      <c r="AR14" s="57">
        <f t="shared" si="13"/>
        <v>1</v>
      </c>
      <c r="AS14" s="26">
        <f t="shared" ca="1" si="9"/>
        <v>33</v>
      </c>
      <c r="AT14" s="26">
        <f t="shared" ca="1" si="10"/>
        <v>0.4373062189171748</v>
      </c>
      <c r="AU14" s="26">
        <f ca="1">INDEX($AS$3:$AS$30,MATCH(SMALL($AT$3:$AT$30,ROWS(AT$3:AT14)),$AT$3:$AT$30,0))</f>
        <v>36</v>
      </c>
      <c r="AV14" s="26">
        <f ca="1">SMALL($AS$3:$AS$30,ROWS(AV$3:AV14))</f>
        <v>44</v>
      </c>
      <c r="AW14" s="34">
        <f ca="1">VLOOKUP(SMALL($BB$3:$BB$16,AX14),$BB$3:$BC$30,2,0)</f>
        <v>27</v>
      </c>
      <c r="AX14" s="34">
        <f t="shared" si="14"/>
        <v>6</v>
      </c>
      <c r="BA14" s="34">
        <v>12</v>
      </c>
      <c r="BB14" s="34">
        <f t="shared" ca="1" si="11"/>
        <v>3.6135604746165173E-2</v>
      </c>
      <c r="BC14" s="34">
        <f t="shared" ca="1" si="12"/>
        <v>44</v>
      </c>
    </row>
    <row r="15" spans="1:55" ht="16.5" x14ac:dyDescent="0.3">
      <c r="A15" s="6">
        <v>13</v>
      </c>
      <c r="B15" s="48">
        <v>29</v>
      </c>
      <c r="C15" s="49">
        <v>49</v>
      </c>
      <c r="D15" s="50">
        <v>39</v>
      </c>
      <c r="E15" s="81">
        <v>39</v>
      </c>
      <c r="F15" s="64"/>
      <c r="G15" s="83"/>
      <c r="H15" s="83"/>
      <c r="I15" s="83"/>
      <c r="J15" s="83">
        <f>SUM(J2:J14)</f>
        <v>28</v>
      </c>
      <c r="K15" s="69">
        <f>SUM(K2:K14)</f>
        <v>0.99999999999999978</v>
      </c>
      <c r="L15" s="69"/>
      <c r="AN15" s="37">
        <v>14</v>
      </c>
      <c r="AO15" s="37">
        <f t="shared" ca="1" si="7"/>
        <v>22.606553562380469</v>
      </c>
      <c r="AP15" s="37">
        <f ca="1">SMALL($AO$3:$AO$30,ROWS(AO$3:AO15))</f>
        <v>23.320285140906734</v>
      </c>
      <c r="AQ15" s="57">
        <f t="shared" ca="1" si="8"/>
        <v>1.8459194173607483</v>
      </c>
      <c r="AR15" s="57">
        <f t="shared" si="13"/>
        <v>1</v>
      </c>
      <c r="AS15" s="26">
        <f t="shared" ca="1" si="9"/>
        <v>44</v>
      </c>
      <c r="AT15" s="26">
        <f t="shared" ca="1" si="10"/>
        <v>0.23275236410156253</v>
      </c>
      <c r="AU15" s="26">
        <f ca="1">INDEX($AS$3:$AS$30,MATCH(SMALL($AT$3:$AT$30,ROWS(AT$3:AT15)),$AT$3:$AT$30,0))</f>
        <v>73</v>
      </c>
      <c r="AV15" s="26">
        <f ca="1">SMALL($AS$3:$AS$30,ROWS(AV$3:AV15))</f>
        <v>44</v>
      </c>
      <c r="AW15" s="34">
        <f ca="1">VLOOKUP(SMALL($BB$3:$BB$16,AX15),$BB$3:$BC$30,2,0)</f>
        <v>45</v>
      </c>
      <c r="AX15" s="34">
        <f t="shared" si="14"/>
        <v>7</v>
      </c>
      <c r="BA15" s="34">
        <v>13</v>
      </c>
      <c r="BB15" s="34">
        <f t="shared" ca="1" si="11"/>
        <v>0.85157199541809425</v>
      </c>
      <c r="BC15" s="34">
        <f t="shared" ca="1" si="12"/>
        <v>44</v>
      </c>
    </row>
    <row r="16" spans="1:55" ht="16.5" x14ac:dyDescent="0.3">
      <c r="A16" s="6">
        <v>14</v>
      </c>
      <c r="B16" s="48">
        <v>18</v>
      </c>
      <c r="C16" s="49">
        <v>51</v>
      </c>
      <c r="D16" s="50">
        <v>61</v>
      </c>
      <c r="E16" s="81">
        <v>65</v>
      </c>
      <c r="AN16" s="37">
        <v>16</v>
      </c>
      <c r="AO16" s="37">
        <f t="shared" ca="1" si="7"/>
        <v>23.320285140906734</v>
      </c>
      <c r="AP16" s="37">
        <f ca="1">SMALL($AO$3:$AO$30,ROWS(AO$3:AO16))</f>
        <v>23.64704965377728</v>
      </c>
      <c r="AQ16" s="57">
        <f t="shared" ca="1" si="8"/>
        <v>1.8962851757019143</v>
      </c>
      <c r="AR16" s="57">
        <f t="shared" si="13"/>
        <v>1.5</v>
      </c>
      <c r="AS16" s="26">
        <f t="shared" ca="1" si="9"/>
        <v>45</v>
      </c>
      <c r="AT16" s="26">
        <f t="shared" ca="1" si="10"/>
        <v>0.35073614339679626</v>
      </c>
      <c r="AU16" s="26">
        <f ca="1">INDEX($AS$3:$AS$30,MATCH(SMALL($AT$3:$AT$30,ROWS(AT$3:AT16)),$AT$3:$AT$30,0))</f>
        <v>45</v>
      </c>
      <c r="AV16" s="26">
        <f ca="1">SMALL($AS$3:$AS$30,ROWS(AV$3:AV16))</f>
        <v>45</v>
      </c>
      <c r="AW16" s="34">
        <f ca="1">VLOOKUP(SMALL($BB$17:$BB$30,AX16),$BB$17:$BC$30,2,0)</f>
        <v>52</v>
      </c>
      <c r="AX16" s="34">
        <f t="shared" si="14"/>
        <v>7</v>
      </c>
      <c r="BA16" s="34">
        <v>14</v>
      </c>
      <c r="BB16" s="34">
        <f t="shared" ca="1" si="11"/>
        <v>0.45419082634384211</v>
      </c>
      <c r="BC16" s="34">
        <f t="shared" ca="1" si="12"/>
        <v>45</v>
      </c>
    </row>
    <row r="17" spans="1:63" ht="16.5" x14ac:dyDescent="0.3">
      <c r="A17" s="6">
        <v>15</v>
      </c>
      <c r="B17" s="48">
        <v>73</v>
      </c>
      <c r="C17" s="49">
        <v>51</v>
      </c>
      <c r="D17" s="50">
        <v>73</v>
      </c>
      <c r="E17" s="81">
        <v>61</v>
      </c>
      <c r="J17" s="64"/>
      <c r="K17" s="64"/>
      <c r="AN17" s="37">
        <v>18</v>
      </c>
      <c r="AO17" s="37">
        <f t="shared" ca="1" si="7"/>
        <v>28.688135056498247</v>
      </c>
      <c r="AP17" s="37">
        <f ca="1">SMALL($AO$3:$AO$30,ROWS(AO$3:AO17))</f>
        <v>24.952510787147318</v>
      </c>
      <c r="AQ17" s="57">
        <f t="shared" ca="1" si="8"/>
        <v>2.9273004378629661</v>
      </c>
      <c r="AR17" s="57">
        <f t="shared" si="13"/>
        <v>2</v>
      </c>
      <c r="AS17" s="26">
        <f t="shared" ca="1" si="9"/>
        <v>74</v>
      </c>
      <c r="AT17" s="26">
        <f t="shared" ca="1" si="10"/>
        <v>0.1010385026519518</v>
      </c>
      <c r="AU17" s="26">
        <f ca="1">INDEX($AS$3:$AS$30,MATCH(SMALL($AT$3:$AT$30,ROWS(AT$3:AT17)),$AT$3:$AT$30,0))</f>
        <v>27</v>
      </c>
      <c r="AV17" s="26">
        <f ca="1">SMALL($AS$3:$AS$30,ROWS(AV$3:AV17))</f>
        <v>46</v>
      </c>
      <c r="AW17" s="34">
        <f ca="1">VLOOKUP(SMALL($BB$17:$BB$30,AX17),$BB$17:$BC$30,2,0)</f>
        <v>77</v>
      </c>
      <c r="AX17" s="34">
        <f t="shared" si="14"/>
        <v>8</v>
      </c>
      <c r="BA17" s="34">
        <v>15</v>
      </c>
      <c r="BB17" s="34">
        <f t="shared" ca="1" si="11"/>
        <v>0.9128229361503819</v>
      </c>
      <c r="BC17" s="34">
        <f t="shared" ca="1" si="12"/>
        <v>46</v>
      </c>
    </row>
    <row r="18" spans="1:63" ht="16.5" x14ac:dyDescent="0.3">
      <c r="A18" s="6">
        <v>16</v>
      </c>
      <c r="B18" s="48">
        <v>25</v>
      </c>
      <c r="C18" s="49">
        <v>53</v>
      </c>
      <c r="D18" s="50">
        <v>49</v>
      </c>
      <c r="E18" s="81">
        <v>38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N18" s="37">
        <v>13</v>
      </c>
      <c r="AO18" s="37">
        <f t="shared" ca="1" si="7"/>
        <v>28.403210964139234</v>
      </c>
      <c r="AP18" s="37">
        <f ca="1">SMALL($AO$3:$AO$30,ROWS(AO$3:AO18))</f>
        <v>25.078573837744578</v>
      </c>
      <c r="AQ18" s="57">
        <f t="shared" ca="1" si="8"/>
        <v>1.2404689327531675</v>
      </c>
      <c r="AR18" s="57">
        <f t="shared" si="13"/>
        <v>1</v>
      </c>
      <c r="AS18" s="26">
        <f t="shared" ca="1" si="9"/>
        <v>32</v>
      </c>
      <c r="AT18" s="26">
        <f t="shared" ca="1" si="10"/>
        <v>0.75720496320985531</v>
      </c>
      <c r="AU18" s="26">
        <f ca="1">INDEX($AS$3:$AS$30,MATCH(SMALL($AT$3:$AT$30,ROWS(AT$3:AT18)),$AT$3:$AT$30,0))</f>
        <v>33</v>
      </c>
      <c r="AV18" s="26">
        <f ca="1">SMALL($AS$3:$AS$30,ROWS(AV$3:AV18))</f>
        <v>49</v>
      </c>
      <c r="AW18" s="34">
        <f ca="1">VLOOKUP(SMALL($BB$3:$BB$16,AX18),$BB$3:$BC$30,2,0)</f>
        <v>32</v>
      </c>
      <c r="AX18" s="34">
        <f t="shared" si="14"/>
        <v>8</v>
      </c>
      <c r="BA18" s="34">
        <v>16</v>
      </c>
      <c r="BB18" s="34">
        <f t="shared" ca="1" si="11"/>
        <v>0.43162732105146462</v>
      </c>
      <c r="BC18" s="34">
        <f t="shared" ca="1" si="12"/>
        <v>49</v>
      </c>
    </row>
    <row r="19" spans="1:63" ht="16.5" x14ac:dyDescent="0.3">
      <c r="A19" s="6">
        <v>17</v>
      </c>
      <c r="B19" s="48">
        <v>51</v>
      </c>
      <c r="C19" s="49">
        <v>54</v>
      </c>
      <c r="D19" s="50">
        <v>30</v>
      </c>
      <c r="E19" s="81">
        <v>30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N19" s="37">
        <v>17</v>
      </c>
      <c r="AO19" s="37">
        <f t="shared" ca="1" si="7"/>
        <v>20.052223923365332</v>
      </c>
      <c r="AP19" s="37">
        <f ca="1">SMALL($AO$3:$AO$30,ROWS(AO$3:AO19))</f>
        <v>25.385388499167377</v>
      </c>
      <c r="AQ19" s="57">
        <f t="shared" ca="1" si="8"/>
        <v>1.0567669493108962</v>
      </c>
      <c r="AR19" s="57">
        <f t="shared" si="13"/>
        <v>1</v>
      </c>
      <c r="AS19" s="26">
        <f t="shared" ca="1" si="9"/>
        <v>27</v>
      </c>
      <c r="AT19" s="26">
        <f t="shared" ca="1" si="10"/>
        <v>0.37708887604972208</v>
      </c>
      <c r="AU19" s="26">
        <f ca="1">INDEX($AS$3:$AS$30,MATCH(SMALL($AT$3:$AT$30,ROWS(AT$3:AT19)),$AT$3:$AT$30,0))</f>
        <v>46</v>
      </c>
      <c r="AV19" s="26">
        <f ca="1">SMALL($AS$3:$AS$30,ROWS(AV$3:AV19))</f>
        <v>51</v>
      </c>
      <c r="AW19" s="34">
        <f ca="1">VLOOKUP(SMALL($BB$3:$BB$16,AX19),$BB$3:$BC$30,2,0)</f>
        <v>36</v>
      </c>
      <c r="AX19" s="34">
        <f t="shared" si="14"/>
        <v>9</v>
      </c>
      <c r="BA19" s="34">
        <v>17</v>
      </c>
      <c r="BB19" s="34">
        <f t="shared" ca="1" si="11"/>
        <v>0.35422596667225648</v>
      </c>
      <c r="BC19" s="34">
        <f t="shared" ca="1" si="12"/>
        <v>51</v>
      </c>
    </row>
    <row r="20" spans="1:63" ht="16.5" x14ac:dyDescent="0.3">
      <c r="A20" s="6">
        <v>18</v>
      </c>
      <c r="B20" s="48">
        <v>54</v>
      </c>
      <c r="C20" s="49">
        <v>57</v>
      </c>
      <c r="D20" s="50">
        <v>65</v>
      </c>
      <c r="E20" s="81">
        <v>58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N20" s="37">
        <v>15</v>
      </c>
      <c r="AO20" s="37">
        <f t="shared" ca="1" si="7"/>
        <v>21.989148408992733</v>
      </c>
      <c r="AP20" s="37">
        <f ca="1">SMALL($AO$3:$AO$30,ROWS(AO$3:AO20))</f>
        <v>26.271066595275276</v>
      </c>
      <c r="AQ20" s="57">
        <f t="shared" ca="1" si="8"/>
        <v>1.6734885223161466</v>
      </c>
      <c r="AR20" s="57">
        <f t="shared" si="13"/>
        <v>1.5</v>
      </c>
      <c r="AS20" s="26">
        <f t="shared" ca="1" si="9"/>
        <v>44</v>
      </c>
      <c r="AT20" s="26">
        <f t="shared" ca="1" si="10"/>
        <v>7.0518006636902664E-2</v>
      </c>
      <c r="AU20" s="26">
        <f ca="1">INDEX($AS$3:$AS$30,MATCH(SMALL($AT$3:$AT$30,ROWS(AT$3:AT20)),$AT$3:$AT$30,0))</f>
        <v>38</v>
      </c>
      <c r="AV20" s="26">
        <f ca="1">SMALL($AS$3:$AS$30,ROWS(AV$3:AV20))</f>
        <v>52</v>
      </c>
      <c r="AW20" s="34">
        <f ca="1">VLOOKUP(SMALL($BB$17:$BB$30,AX20),$BB$17:$BC$30,2,0)</f>
        <v>53</v>
      </c>
      <c r="AX20" s="34">
        <f t="shared" si="14"/>
        <v>9</v>
      </c>
      <c r="BA20" s="34">
        <v>18</v>
      </c>
      <c r="BB20" s="34">
        <f t="shared" ca="1" si="11"/>
        <v>0.7049115079370698</v>
      </c>
      <c r="BC20" s="34">
        <f t="shared" ca="1" si="12"/>
        <v>52</v>
      </c>
    </row>
    <row r="21" spans="1:63" ht="16.5" x14ac:dyDescent="0.3">
      <c r="A21" s="6">
        <v>19</v>
      </c>
      <c r="B21" s="48">
        <v>46</v>
      </c>
      <c r="C21" s="49">
        <v>58</v>
      </c>
      <c r="D21" s="50">
        <v>66</v>
      </c>
      <c r="E21" s="81">
        <v>57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N21" s="37">
        <v>19</v>
      </c>
      <c r="AO21" s="37">
        <f t="shared" ca="1" si="7"/>
        <v>20.110752291700031</v>
      </c>
      <c r="AP21" s="37">
        <f ca="1">SMALL($AO$3:$AO$30,ROWS(AO$3:AO21))</f>
        <v>26.946306884387507</v>
      </c>
      <c r="AQ21" s="57">
        <f t="shared" ca="1" si="8"/>
        <v>2.6969190090255726</v>
      </c>
      <c r="AR21" s="57">
        <f t="shared" si="13"/>
        <v>2</v>
      </c>
      <c r="AS21" s="26">
        <f t="shared" ca="1" si="9"/>
        <v>73</v>
      </c>
      <c r="AT21" s="26">
        <f t="shared" ca="1" si="10"/>
        <v>0.3439814248943287</v>
      </c>
      <c r="AU21" s="26">
        <f ca="1">INDEX($AS$3:$AS$30,MATCH(SMALL($AT$3:$AT$30,ROWS(AT$3:AT21)),$AT$3:$AT$30,0))</f>
        <v>49</v>
      </c>
      <c r="AV21" s="26">
        <f ca="1">SMALL($AS$3:$AS$30,ROWS(AV$3:AV21))</f>
        <v>53</v>
      </c>
      <c r="AW21" s="34">
        <f ca="1">VLOOKUP(SMALL($BB$17:$BB$30,AX21),$BB$17:$BC$30,2,0)</f>
        <v>74</v>
      </c>
      <c r="AX21" s="34">
        <f t="shared" si="14"/>
        <v>10</v>
      </c>
      <c r="BA21" s="34">
        <v>19</v>
      </c>
      <c r="BB21" s="34">
        <f t="shared" ca="1" si="11"/>
        <v>0.77285138061593972</v>
      </c>
      <c r="BC21" s="34">
        <f t="shared" ca="1" si="12"/>
        <v>53</v>
      </c>
    </row>
    <row r="22" spans="1:63" ht="16.5" x14ac:dyDescent="0.3">
      <c r="A22" s="6">
        <v>20</v>
      </c>
      <c r="B22" s="48">
        <v>73</v>
      </c>
      <c r="C22" s="49">
        <v>58</v>
      </c>
      <c r="D22" s="50">
        <v>46</v>
      </c>
      <c r="E22" s="81">
        <v>40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N22" s="37">
        <v>20</v>
      </c>
      <c r="AO22" s="37">
        <f t="shared" ca="1" si="7"/>
        <v>32.976054569673018</v>
      </c>
      <c r="AP22" s="37">
        <f ca="1">SMALL($AO$3:$AO$30,ROWS(AO$3:AO22))</f>
        <v>27.084991424260636</v>
      </c>
      <c r="AQ22" s="57">
        <f t="shared" ca="1" si="8"/>
        <v>1.9821771338045475</v>
      </c>
      <c r="AR22" s="57">
        <f t="shared" si="13"/>
        <v>1</v>
      </c>
      <c r="AS22" s="26">
        <f t="shared" ca="1" si="9"/>
        <v>54</v>
      </c>
      <c r="AT22" s="26">
        <f t="shared" ca="1" si="10"/>
        <v>0.58027307930586935</v>
      </c>
      <c r="AU22" s="26">
        <f ca="1">INDEX($AS$3:$AS$30,MATCH(SMALL($AT$3:$AT$30,ROWS(AT$3:AT22)),$AT$3:$AT$30,0))</f>
        <v>77</v>
      </c>
      <c r="AV22" s="26">
        <f ca="1">SMALL($AS$3:$AS$30,ROWS(AV$3:AV22))</f>
        <v>53</v>
      </c>
      <c r="AW22" s="34">
        <f ca="1">VLOOKUP(SMALL($BB$3:$BB$16,AX22),$BB$3:$BC$30,2,0)</f>
        <v>35</v>
      </c>
      <c r="AX22" s="34">
        <f t="shared" si="14"/>
        <v>10</v>
      </c>
      <c r="BA22" s="34">
        <v>20</v>
      </c>
      <c r="BB22" s="34">
        <f t="shared" ca="1" si="11"/>
        <v>0.67622218451107508</v>
      </c>
      <c r="BC22" s="34">
        <f t="shared" ca="1" si="12"/>
        <v>53</v>
      </c>
    </row>
    <row r="23" spans="1:63" ht="16.5" x14ac:dyDescent="0.3">
      <c r="A23" s="6">
        <v>21</v>
      </c>
      <c r="B23" s="48">
        <v>58</v>
      </c>
      <c r="C23" s="49">
        <v>61</v>
      </c>
      <c r="D23" s="50">
        <v>46</v>
      </c>
      <c r="E23" s="81">
        <v>29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N23" s="37">
        <v>24</v>
      </c>
      <c r="AO23" s="37">
        <f t="shared" ca="1" si="7"/>
        <v>26.271066595275276</v>
      </c>
      <c r="AP23" s="37">
        <f ca="1">SMALL($AO$3:$AO$30,ROWS(AO$3:AO23))</f>
        <v>28.403210964139234</v>
      </c>
      <c r="AQ23" s="57">
        <f t="shared" ca="1" si="8"/>
        <v>1.6075765355092015</v>
      </c>
      <c r="AR23" s="57">
        <f t="shared" si="13"/>
        <v>1</v>
      </c>
      <c r="AS23" s="26">
        <f t="shared" ca="1" si="9"/>
        <v>46</v>
      </c>
      <c r="AT23" s="26">
        <f t="shared" ca="1" si="10"/>
        <v>0.45533856526766947</v>
      </c>
      <c r="AU23" s="26">
        <f ca="1">INDEX($AS$3:$AS$30,MATCH(SMALL($AT$3:$AT$30,ROWS(AT$3:AT23)),$AT$3:$AT$30,0))</f>
        <v>54</v>
      </c>
      <c r="AV23" s="26">
        <f ca="1">SMALL($AS$3:$AS$30,ROWS(AV$3:AV23))</f>
        <v>54</v>
      </c>
      <c r="AW23" s="34">
        <f ca="1">VLOOKUP(SMALL($BB$3:$BB$16,AX23),$BB$3:$BC$30,2,0)</f>
        <v>38</v>
      </c>
      <c r="AX23" s="34">
        <f t="shared" si="14"/>
        <v>11</v>
      </c>
      <c r="BA23" s="34">
        <v>21</v>
      </c>
      <c r="BB23" s="34">
        <f t="shared" ca="1" si="11"/>
        <v>0.69136970083752936</v>
      </c>
      <c r="BC23" s="34">
        <f t="shared" ca="1" si="12"/>
        <v>54</v>
      </c>
    </row>
    <row r="24" spans="1:63" ht="16.5" x14ac:dyDescent="0.3">
      <c r="A24" s="6">
        <v>22</v>
      </c>
      <c r="B24" s="48">
        <v>64</v>
      </c>
      <c r="C24" s="49">
        <v>64</v>
      </c>
      <c r="D24" s="50">
        <v>53</v>
      </c>
      <c r="E24" s="81">
        <v>53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N24" s="37">
        <v>22</v>
      </c>
      <c r="AO24" s="37">
        <f t="shared" ca="1" si="7"/>
        <v>29.218820852724789</v>
      </c>
      <c r="AP24" s="37">
        <f ca="1">SMALL($AO$3:$AO$30,ROWS(AO$3:AO24))</f>
        <v>28.539421759441275</v>
      </c>
      <c r="AQ24" s="57">
        <f t="shared" ca="1" si="8"/>
        <v>1.781248560955164</v>
      </c>
      <c r="AR24" s="57">
        <f t="shared" si="13"/>
        <v>1.5</v>
      </c>
      <c r="AS24" s="26">
        <f t="shared" ca="1" si="9"/>
        <v>51</v>
      </c>
      <c r="AT24" s="26">
        <f t="shared" ca="1" si="10"/>
        <v>4.8905744523853656E-2</v>
      </c>
      <c r="AU24" s="26">
        <f ca="1">INDEX($AS$3:$AS$30,MATCH(SMALL($AT$3:$AT$30,ROWS(AT$3:AT24)),$AT$3:$AT$30,0))</f>
        <v>62</v>
      </c>
      <c r="AV24" s="26">
        <f ca="1">SMALL($AS$3:$AS$30,ROWS(AV$3:AV24))</f>
        <v>58</v>
      </c>
      <c r="AW24" s="34">
        <f ca="1">VLOOKUP(SMALL($BB$17:$BB$30,AX24),$BB$17:$BC$30,2,0)</f>
        <v>58</v>
      </c>
      <c r="AX24" s="34">
        <f t="shared" si="14"/>
        <v>11</v>
      </c>
      <c r="BA24" s="34">
        <v>22</v>
      </c>
      <c r="BB24" s="34">
        <f t="shared" ca="1" si="11"/>
        <v>0.85365873904844147</v>
      </c>
      <c r="BC24" s="34">
        <f t="shared" ca="1" si="12"/>
        <v>58</v>
      </c>
    </row>
    <row r="25" spans="1:63" ht="16.5" x14ac:dyDescent="0.3">
      <c r="A25" s="6">
        <v>23</v>
      </c>
      <c r="B25" s="48">
        <v>38</v>
      </c>
      <c r="C25" s="49">
        <v>65</v>
      </c>
      <c r="D25" s="50">
        <v>81</v>
      </c>
      <c r="E25" s="81">
        <v>66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N25" s="37">
        <v>23</v>
      </c>
      <c r="AO25" s="37">
        <f t="shared" ca="1" si="7"/>
        <v>28.556067677972219</v>
      </c>
      <c r="AP25" s="37">
        <f ca="1">SMALL($AO$3:$AO$30,ROWS(AO$3:AO25))</f>
        <v>28.556067677972219</v>
      </c>
      <c r="AQ25" s="57">
        <f t="shared" ca="1" si="8"/>
        <v>2.1347367736055314</v>
      </c>
      <c r="AR25" s="57">
        <f t="shared" si="13"/>
        <v>2</v>
      </c>
      <c r="AS25" s="26">
        <f t="shared" ca="1" si="9"/>
        <v>61</v>
      </c>
      <c r="AT25" s="26">
        <f t="shared" ca="1" si="10"/>
        <v>0.81029450540782999</v>
      </c>
      <c r="AU25" s="26">
        <f ca="1">INDEX($AS$3:$AS$30,MATCH(SMALL($AT$3:$AT$30,ROWS(AT$3:AT25)),$AT$3:$AT$30,0))</f>
        <v>32</v>
      </c>
      <c r="AV25" s="26">
        <f ca="1">SMALL($AS$3:$AS$30,ROWS(AV$3:AV25))</f>
        <v>61</v>
      </c>
      <c r="AW25" s="34">
        <f ca="1">VLOOKUP(SMALL($BB$17:$BB$30,AX25),$BB$17:$BC$30,2,0)</f>
        <v>73</v>
      </c>
      <c r="AX25" s="34">
        <f t="shared" si="14"/>
        <v>12</v>
      </c>
      <c r="BA25" s="34">
        <v>23</v>
      </c>
      <c r="BB25" s="34">
        <f t="shared" ca="1" si="11"/>
        <v>0.66175572318013964</v>
      </c>
      <c r="BC25" s="34">
        <f t="shared" ca="1" si="12"/>
        <v>61</v>
      </c>
    </row>
    <row r="26" spans="1:63" ht="16.5" x14ac:dyDescent="0.3">
      <c r="A26" s="6">
        <v>24</v>
      </c>
      <c r="B26" s="48">
        <v>30</v>
      </c>
      <c r="C26" s="49">
        <v>66</v>
      </c>
      <c r="D26" s="50">
        <v>58</v>
      </c>
      <c r="E26" s="81">
        <v>46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N26" s="37">
        <v>25</v>
      </c>
      <c r="AO26" s="37">
        <f t="shared" ca="1" si="7"/>
        <v>29.895296924273456</v>
      </c>
      <c r="AP26" s="37">
        <f ca="1">SMALL($AO$3:$AO$30,ROWS(AO$3:AO26))</f>
        <v>28.688135056498247</v>
      </c>
      <c r="AQ26" s="57">
        <f t="shared" ca="1" si="8"/>
        <v>1.8144844119280339</v>
      </c>
      <c r="AR26" s="57">
        <f t="shared" si="13"/>
        <v>1</v>
      </c>
      <c r="AS26" s="26">
        <f t="shared" ca="1" si="9"/>
        <v>53</v>
      </c>
      <c r="AT26" s="26">
        <f t="shared" ca="1" si="10"/>
        <v>0.82168590432298827</v>
      </c>
      <c r="AU26" s="26">
        <f ca="1">INDEX($AS$3:$AS$30,MATCH(SMALL($AT$3:$AT$30,ROWS(AT$3:AT26)),$AT$3:$AT$30,0))</f>
        <v>61</v>
      </c>
      <c r="AV26" s="26">
        <f ca="1">SMALL($AS$3:$AS$30,ROWS(AV$3:AV26))</f>
        <v>62</v>
      </c>
      <c r="AW26" s="34">
        <f ca="1">VLOOKUP(SMALL($BB$3:$BB$16,AX26),$BB$3:$BC$30,2,0)</f>
        <v>44</v>
      </c>
      <c r="AX26" s="34">
        <f t="shared" si="14"/>
        <v>12</v>
      </c>
      <c r="BA26" s="34">
        <v>24</v>
      </c>
      <c r="BB26" s="34">
        <f t="shared" ca="1" si="11"/>
        <v>0.9292605020991247</v>
      </c>
      <c r="BC26" s="34">
        <f t="shared" ca="1" si="12"/>
        <v>62</v>
      </c>
    </row>
    <row r="27" spans="1:63" ht="16.5" x14ac:dyDescent="0.3">
      <c r="A27" s="6">
        <v>25</v>
      </c>
      <c r="B27" s="48">
        <v>61</v>
      </c>
      <c r="C27" s="49">
        <v>70</v>
      </c>
      <c r="D27" s="50">
        <v>57</v>
      </c>
      <c r="E27" s="81">
        <v>25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37">
        <v>21</v>
      </c>
      <c r="AO27" s="37">
        <f t="shared" ca="1" si="7"/>
        <v>23.64704965377728</v>
      </c>
      <c r="AP27" s="37">
        <f ca="1">SMALL($AO$3:$AO$30,ROWS(AO$3:AO27))</f>
        <v>28.814588737462806</v>
      </c>
      <c r="AQ27" s="57">
        <f t="shared" ca="1" si="8"/>
        <v>1.8316874929512903</v>
      </c>
      <c r="AR27" s="57">
        <f t="shared" si="13"/>
        <v>1</v>
      </c>
      <c r="AS27" s="26">
        <f t="shared" ca="1" si="9"/>
        <v>53</v>
      </c>
      <c r="AT27" s="26">
        <f t="shared" ca="1" si="10"/>
        <v>0.27193488241553321</v>
      </c>
      <c r="AU27" s="26">
        <f ca="1">INDEX($AS$3:$AS$30,MATCH(SMALL($AT$3:$AT$30,ROWS(AT$3:AT27)),$AT$3:$AT$30,0))</f>
        <v>53</v>
      </c>
      <c r="AV27" s="26">
        <f ca="1">SMALL($AS$3:$AS$30,ROWS(AV$3:AV27))</f>
        <v>66</v>
      </c>
      <c r="AW27" s="34">
        <f ca="1">VLOOKUP(SMALL($BB$3:$BB$16,AX27),$BB$3:$BC$30,2,0)</f>
        <v>17</v>
      </c>
      <c r="AX27" s="34">
        <f t="shared" si="14"/>
        <v>13</v>
      </c>
      <c r="BA27" s="34">
        <v>25</v>
      </c>
      <c r="BB27" s="34">
        <f t="shared" ca="1" si="11"/>
        <v>5.6516504196548745E-3</v>
      </c>
      <c r="BC27" s="34">
        <f t="shared" ca="1" si="12"/>
        <v>66</v>
      </c>
    </row>
    <row r="28" spans="1:63" ht="16.5" x14ac:dyDescent="0.3">
      <c r="A28" s="6">
        <v>26</v>
      </c>
      <c r="B28" s="48">
        <v>70</v>
      </c>
      <c r="C28" s="49">
        <v>73</v>
      </c>
      <c r="D28" s="50">
        <v>58</v>
      </c>
      <c r="E28" s="81">
        <v>64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37">
        <v>27</v>
      </c>
      <c r="AO28" s="37">
        <f t="shared" ca="1" si="7"/>
        <v>16.563964954790613</v>
      </c>
      <c r="AP28" s="37">
        <f ca="1">SMALL($AO$3:$AO$30,ROWS(AO$3:AO28))</f>
        <v>29.218820852724789</v>
      </c>
      <c r="AQ28" s="57">
        <f t="shared" ca="1" si="8"/>
        <v>2.2320173782146848</v>
      </c>
      <c r="AR28" s="57">
        <f t="shared" si="13"/>
        <v>1.5</v>
      </c>
      <c r="AS28" s="26">
        <f t="shared" ca="1" si="9"/>
        <v>66</v>
      </c>
      <c r="AT28" s="26">
        <f t="shared" ca="1" si="10"/>
        <v>0.27222094922274021</v>
      </c>
      <c r="AU28" s="26">
        <f ca="1">INDEX($AS$3:$AS$30,MATCH(SMALL($AT$3:$AT$30,ROWS(AT$3:AT28)),$AT$3:$AT$30,0))</f>
        <v>58</v>
      </c>
      <c r="AV28" s="26">
        <f ca="1">SMALL($AS$3:$AS$30,ROWS(AV$3:AV28))</f>
        <v>73</v>
      </c>
      <c r="AW28" s="34">
        <f ca="1">VLOOKUP(SMALL($BB$17:$BB$30,AX28),$BB$17:$BC$30,2,0)</f>
        <v>46</v>
      </c>
      <c r="AX28" s="34">
        <f t="shared" si="14"/>
        <v>13</v>
      </c>
      <c r="BA28" s="34">
        <v>26</v>
      </c>
      <c r="BB28" s="34">
        <f t="shared" ca="1" si="11"/>
        <v>0.8745961572444434</v>
      </c>
      <c r="BC28" s="34">
        <f t="shared" ca="1" si="12"/>
        <v>73</v>
      </c>
    </row>
    <row r="29" spans="1:63" ht="16.5" x14ac:dyDescent="0.3">
      <c r="A29" s="6">
        <v>27</v>
      </c>
      <c r="B29" s="48">
        <v>49</v>
      </c>
      <c r="C29" s="49">
        <v>73</v>
      </c>
      <c r="D29" s="50">
        <v>73</v>
      </c>
      <c r="E29" s="81">
        <v>73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37">
        <v>26</v>
      </c>
      <c r="AO29" s="37">
        <f t="shared" ca="1" si="7"/>
        <v>24.952510787147318</v>
      </c>
      <c r="AP29" s="37">
        <f ca="1">SMALL($AO$3:$AO$30,ROWS(AO$3:AO29))</f>
        <v>29.895296924273456</v>
      </c>
      <c r="AQ29" s="57">
        <f t="shared" ca="1" si="8"/>
        <v>2.5693538626458872</v>
      </c>
      <c r="AR29" s="57">
        <f t="shared" si="13"/>
        <v>2</v>
      </c>
      <c r="AS29" s="26">
        <f t="shared" ca="1" si="9"/>
        <v>77</v>
      </c>
      <c r="AT29" s="26">
        <f t="shared" ca="1" si="10"/>
        <v>0.52395094302224265</v>
      </c>
      <c r="AU29" s="26">
        <f ca="1">INDEX($AS$3:$AS$30,MATCH(SMALL($AT$3:$AT$30,ROWS(AT$3:AT29)),$AT$3:$AT$30,0))</f>
        <v>23</v>
      </c>
      <c r="AV29" s="26">
        <f ca="1">SMALL($AS$3:$AS$30,ROWS(AV$3:AV29))</f>
        <v>74</v>
      </c>
      <c r="AW29" s="34">
        <f ca="1">VLOOKUP(SMALL($BB$17:$BB$30,AX29),$BB$17:$BC$30,2,0)</f>
        <v>62</v>
      </c>
      <c r="AX29" s="34">
        <f t="shared" si="14"/>
        <v>14</v>
      </c>
      <c r="BA29" s="34">
        <v>27</v>
      </c>
      <c r="BB29" s="34">
        <f t="shared" ca="1" si="11"/>
        <v>0.77526634663661531</v>
      </c>
      <c r="BC29" s="34">
        <f t="shared" ca="1" si="12"/>
        <v>74</v>
      </c>
    </row>
    <row r="30" spans="1:63" ht="16.5" x14ac:dyDescent="0.3">
      <c r="A30" s="6">
        <v>28</v>
      </c>
      <c r="B30" s="48">
        <v>58</v>
      </c>
      <c r="C30" s="49">
        <v>81</v>
      </c>
      <c r="D30" s="50">
        <v>64</v>
      </c>
      <c r="E30" s="81">
        <v>46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37">
        <v>33</v>
      </c>
      <c r="AO30" s="37">
        <f t="shared" ca="1" si="7"/>
        <v>23.281175164511932</v>
      </c>
      <c r="AP30" s="37">
        <f ca="1">SMALL($AO$3:$AO$30,ROWS(AO$3:AO30))</f>
        <v>32.976054569673018</v>
      </c>
      <c r="AQ30" s="57">
        <f t="shared" ca="1" si="8"/>
        <v>1.0568248045328348</v>
      </c>
      <c r="AR30" s="57">
        <f t="shared" si="13"/>
        <v>1</v>
      </c>
      <c r="AS30" s="26">
        <f t="shared" ca="1" si="9"/>
        <v>35</v>
      </c>
      <c r="AT30" s="26">
        <f t="shared" ca="1" si="10"/>
        <v>0.20639391892052006</v>
      </c>
      <c r="AU30" s="26">
        <f ca="1">INDEX($AS$3:$AS$30,MATCH(SMALL($AT$3:$AT$30,ROWS(AT$3:AT30)),$AT$3:$AT$30,0))</f>
        <v>52</v>
      </c>
      <c r="AV30" s="26">
        <f ca="1">SMALL($AS$3:$AS$30,ROWS(AV$3:AV30))</f>
        <v>77</v>
      </c>
      <c r="AW30" s="34">
        <f ca="1">VLOOKUP(SMALL($BB$3:$BB$16,AX30),$BB$3:$BC$30,2,0)</f>
        <v>23</v>
      </c>
      <c r="AX30" s="34">
        <f t="shared" si="14"/>
        <v>14</v>
      </c>
      <c r="BA30" s="34">
        <v>28</v>
      </c>
      <c r="BB30" s="34">
        <f t="shared" ca="1" si="11"/>
        <v>0.75247326954159344</v>
      </c>
      <c r="BC30" s="34">
        <f t="shared" ca="1" si="12"/>
        <v>77</v>
      </c>
    </row>
    <row r="31" spans="1:63" ht="16.5" x14ac:dyDescent="0.3">
      <c r="A31" s="6"/>
      <c r="B31" s="48"/>
      <c r="C31" s="49"/>
      <c r="D31" s="50"/>
      <c r="E31" s="81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6"/>
      <c r="B32" s="48"/>
      <c r="C32" s="49"/>
      <c r="D32" s="50"/>
      <c r="E32" s="81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/>
      <c r="AO32"/>
      <c r="AP32"/>
      <c r="AQ32"/>
      <c r="AR32"/>
      <c r="AS32" s="26">
        <f ca="1">SUM(AS3:AS30)</f>
        <v>1303</v>
      </c>
      <c r="AT32"/>
      <c r="AU32" s="26">
        <f ca="1">SUM(AU3:AU30)</f>
        <v>1303</v>
      </c>
      <c r="AV32" s="26">
        <f ca="1">SUM(AV3:AV30)</f>
        <v>1303</v>
      </c>
      <c r="AW32" s="26">
        <f ca="1">SUM(AW3:AW30)</f>
        <v>1303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"/>
      <c r="B33" s="48"/>
      <c r="C33" s="49"/>
      <c r="D33" s="50"/>
      <c r="E33" s="81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"/>
      <c r="B34" s="48"/>
      <c r="C34" s="49"/>
      <c r="D34" s="50"/>
      <c r="E34" s="81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48"/>
      <c r="C35" s="49"/>
      <c r="D35" s="50"/>
      <c r="E35" s="8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48"/>
      <c r="C36" s="49"/>
      <c r="D36" s="50"/>
      <c r="E36" s="81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48"/>
      <c r="C37" s="49"/>
      <c r="D37" s="50"/>
      <c r="E37" s="81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48"/>
      <c r="C38" s="49"/>
      <c r="D38" s="50"/>
      <c r="E38" s="81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48"/>
      <c r="C39" s="49"/>
      <c r="D39" s="50"/>
      <c r="E39" s="81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48"/>
      <c r="C40" s="49"/>
      <c r="D40" s="50"/>
      <c r="E40" s="81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48"/>
      <c r="C41" s="49"/>
      <c r="D41" s="50"/>
      <c r="E41" s="81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48"/>
      <c r="C42" s="49"/>
      <c r="D42" s="50"/>
      <c r="E42" s="81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48"/>
      <c r="C43" s="49"/>
      <c r="D43" s="50"/>
      <c r="E43" s="81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48"/>
      <c r="C44" s="49"/>
      <c r="D44" s="50"/>
      <c r="E44" s="81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48"/>
      <c r="C45" s="49"/>
      <c r="D45" s="50"/>
      <c r="E45" s="81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48"/>
      <c r="C46" s="49"/>
      <c r="D46" s="50"/>
      <c r="E46" s="8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48"/>
      <c r="C47" s="49"/>
      <c r="D47" s="50"/>
      <c r="E47" s="81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48"/>
      <c r="C48" s="49"/>
      <c r="D48" s="50"/>
      <c r="E48" s="81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48"/>
      <c r="C49" s="49"/>
      <c r="D49" s="50"/>
      <c r="E49" s="81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48"/>
      <c r="C50" s="49"/>
      <c r="D50" s="50"/>
      <c r="E50" s="81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48"/>
      <c r="C51" s="49"/>
      <c r="D51" s="50"/>
      <c r="E51" s="81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48"/>
      <c r="C52" s="49"/>
      <c r="D52" s="50"/>
      <c r="E52" s="81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48"/>
      <c r="C53" s="49"/>
      <c r="D53" s="50"/>
      <c r="E53" s="81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48"/>
      <c r="C54" s="49"/>
      <c r="D54" s="50"/>
      <c r="E54" s="81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48"/>
      <c r="C55" s="49"/>
      <c r="D55" s="50"/>
      <c r="E55" s="81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48"/>
      <c r="C56" s="49"/>
      <c r="D56" s="50"/>
      <c r="E56" s="81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48"/>
      <c r="C57" s="49"/>
      <c r="D57" s="50"/>
      <c r="E57" s="81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48"/>
      <c r="C58" s="49"/>
      <c r="D58" s="50"/>
      <c r="E58" s="81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48"/>
      <c r="C59" s="49"/>
      <c r="D59" s="50"/>
      <c r="E59" s="81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48"/>
      <c r="C60" s="49"/>
      <c r="D60" s="50"/>
      <c r="E60" s="81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48"/>
      <c r="C61" s="49"/>
      <c r="D61" s="50"/>
      <c r="E61" s="8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48"/>
      <c r="C62" s="49"/>
      <c r="D62" s="50"/>
      <c r="E62" s="81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6"/>
      <c r="B63" s="48"/>
      <c r="C63" s="49"/>
      <c r="D63" s="50"/>
      <c r="E63" s="81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6"/>
      <c r="B64" s="48"/>
      <c r="C64" s="49"/>
      <c r="D64" s="50"/>
      <c r="E64" s="81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6"/>
      <c r="B65" s="48"/>
      <c r="C65" s="49"/>
      <c r="D65" s="50"/>
      <c r="E65" s="81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6"/>
      <c r="B66" s="48"/>
      <c r="C66" s="49"/>
      <c r="D66" s="50"/>
      <c r="E66" s="81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6"/>
      <c r="B67" s="48"/>
      <c r="C67" s="49"/>
      <c r="D67" s="50"/>
      <c r="E67" s="81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6"/>
      <c r="B68" s="48"/>
      <c r="C68" s="49"/>
      <c r="D68" s="50"/>
      <c r="E68" s="81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6"/>
      <c r="B69" s="48"/>
      <c r="C69" s="49"/>
      <c r="D69" s="50"/>
      <c r="E69" s="81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6"/>
      <c r="B70" s="48"/>
      <c r="C70" s="49"/>
      <c r="D70" s="50"/>
      <c r="E70" s="81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6"/>
      <c r="B71" s="48"/>
      <c r="C71" s="49"/>
      <c r="D71" s="50"/>
      <c r="E71" s="8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6"/>
      <c r="B72" s="48"/>
      <c r="C72" s="49"/>
      <c r="D72" s="50"/>
      <c r="E72" s="81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6"/>
      <c r="B73" s="48"/>
      <c r="C73" s="49"/>
      <c r="D73" s="50"/>
      <c r="E73" s="81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6"/>
      <c r="B74" s="48"/>
      <c r="C74" s="49"/>
      <c r="D74" s="50"/>
      <c r="E74" s="81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6"/>
      <c r="B75" s="48"/>
      <c r="C75" s="49"/>
      <c r="D75" s="50"/>
      <c r="E75" s="81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6"/>
      <c r="B76" s="48"/>
      <c r="C76" s="49"/>
      <c r="D76" s="50"/>
      <c r="E76" s="81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6"/>
      <c r="B77" s="48"/>
      <c r="C77" s="49"/>
      <c r="D77" s="50"/>
      <c r="E77" s="81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6"/>
      <c r="B78" s="48"/>
      <c r="C78" s="49"/>
      <c r="D78" s="50"/>
      <c r="E78" s="81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6"/>
      <c r="B79" s="48"/>
      <c r="C79" s="49"/>
      <c r="D79" s="50"/>
      <c r="E79" s="81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6"/>
      <c r="B80" s="48"/>
      <c r="C80" s="49"/>
      <c r="D80" s="50"/>
      <c r="E80" s="81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6"/>
      <c r="B81" s="48"/>
      <c r="C81" s="49"/>
      <c r="D81" s="50"/>
      <c r="E81" s="81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6"/>
      <c r="B82" s="48"/>
      <c r="C82" s="49"/>
      <c r="D82" s="50"/>
      <c r="E82" s="81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6"/>
      <c r="B83" s="48"/>
      <c r="C83" s="49"/>
      <c r="D83" s="50"/>
      <c r="E83" s="81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6"/>
      <c r="B84" s="48"/>
      <c r="C84" s="49"/>
      <c r="D84" s="50"/>
      <c r="E84" s="81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6"/>
      <c r="B85" s="48"/>
      <c r="C85" s="49"/>
      <c r="D85" s="50"/>
      <c r="E85" s="81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6"/>
      <c r="B86" s="48"/>
      <c r="C86" s="49"/>
      <c r="D86" s="50"/>
      <c r="E86" s="81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/>
      <c r="AQ87"/>
      <c r="AR87"/>
      <c r="AS87"/>
      <c r="AT87"/>
      <c r="AU87"/>
      <c r="AV87" s="25"/>
      <c r="AX87"/>
    </row>
    <row r="88" spans="1:63" ht="17.25" thickBot="1" x14ac:dyDescent="0.35">
      <c r="A88"/>
      <c r="B88" s="48">
        <f>SUM(B3:B86)</f>
        <v>1395</v>
      </c>
      <c r="C88" s="48">
        <f>SUM(C3:C86)</f>
        <v>1395</v>
      </c>
      <c r="D88" s="48">
        <f>SUM(D3:D86)</f>
        <v>1395</v>
      </c>
      <c r="E88" s="48">
        <f>SUM(E3:E86)</f>
        <v>1395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/>
      <c r="AQ88"/>
      <c r="AR88"/>
      <c r="AS88" s="26">
        <f ca="1">SUM(AS3:AS86)</f>
        <v>2606</v>
      </c>
      <c r="AT88" s="26">
        <f ca="1">SUM(AT3:AT86)</f>
        <v>12.035554822007315</v>
      </c>
      <c r="AU88" s="26">
        <f ca="1">SUM(AU3:AU86)</f>
        <v>2606</v>
      </c>
      <c r="AV88" s="26">
        <f ca="1">SUM(AV3:AV86)</f>
        <v>2606</v>
      </c>
      <c r="AW88" s="26">
        <f ca="1">SUM(AW3:AW86)</f>
        <v>2606</v>
      </c>
      <c r="AX88"/>
    </row>
    <row r="89" spans="1:63" ht="17.25" thickBot="1" x14ac:dyDescent="0.35">
      <c r="A89"/>
      <c r="B89"/>
      <c r="C89"/>
      <c r="D89"/>
      <c r="E89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/>
      <c r="AQ89"/>
      <c r="AR89"/>
      <c r="AS89" s="41" t="s">
        <v>50</v>
      </c>
      <c r="AT89" s="26" t="s">
        <v>51</v>
      </c>
      <c r="AU89" s="39" t="s">
        <v>52</v>
      </c>
      <c r="AV89" s="40" t="s">
        <v>18</v>
      </c>
      <c r="AW89" s="34" t="s">
        <v>58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57"/>
      <c r="AR93" s="57"/>
      <c r="AS93"/>
      <c r="AT93"/>
      <c r="AU93"/>
      <c r="AX93"/>
    </row>
    <row r="94" spans="1:63" ht="16.5" x14ac:dyDescent="0.3">
      <c r="AP94"/>
      <c r="AQ94" s="57"/>
      <c r="AR94" s="57"/>
      <c r="AS94"/>
      <c r="AT94"/>
      <c r="AU94"/>
      <c r="AX94"/>
    </row>
    <row r="95" spans="1:63" ht="16.5" x14ac:dyDescent="0.3">
      <c r="AP95"/>
      <c r="AQ95" s="57"/>
      <c r="AR95" s="57"/>
      <c r="AS95"/>
      <c r="AT95"/>
      <c r="AU95"/>
      <c r="AX95"/>
    </row>
    <row r="96" spans="1:63" ht="16.5" x14ac:dyDescent="0.3">
      <c r="AP96"/>
      <c r="AQ96" s="57"/>
      <c r="AR96" s="57"/>
      <c r="AS96"/>
      <c r="AT96"/>
      <c r="AU96"/>
      <c r="AX96"/>
    </row>
    <row r="97" spans="1:50" ht="16.5" x14ac:dyDescent="0.3">
      <c r="AP97"/>
      <c r="AQ97" s="57"/>
      <c r="AR97" s="57"/>
      <c r="AS97"/>
      <c r="AT97"/>
      <c r="AU97"/>
      <c r="AX97"/>
    </row>
    <row r="98" spans="1:50" ht="16.5" x14ac:dyDescent="0.3">
      <c r="A98" s="25">
        <f t="shared" ref="A98:A125" si="15">A3</f>
        <v>1</v>
      </c>
      <c r="B98" s="25">
        <f>SUM(B$3:B3)</f>
        <v>40</v>
      </c>
      <c r="C98" s="25">
        <f>SUM(C$3:C3)</f>
        <v>18</v>
      </c>
      <c r="D98" s="25">
        <f>SUM(D$3:D3)</f>
        <v>18</v>
      </c>
      <c r="E98" s="25">
        <f>SUM(E$3:E3)</f>
        <v>49</v>
      </c>
      <c r="AP98"/>
      <c r="AQ98" s="57"/>
      <c r="AR98" s="57"/>
      <c r="AS98"/>
      <c r="AT98"/>
      <c r="AU98"/>
      <c r="AX98"/>
    </row>
    <row r="99" spans="1:50" ht="16.5" x14ac:dyDescent="0.3">
      <c r="A99" s="25">
        <f t="shared" si="15"/>
        <v>2</v>
      </c>
      <c r="B99" s="25">
        <f>SUM(B$3:B4)</f>
        <v>93</v>
      </c>
      <c r="C99" s="25">
        <f>SUM(C$3:C4)</f>
        <v>43</v>
      </c>
      <c r="D99" s="25">
        <f>SUM(D$3:D4)</f>
        <v>48</v>
      </c>
      <c r="E99" s="25">
        <f>SUM(E$3:E4)</f>
        <v>103</v>
      </c>
      <c r="AP99"/>
      <c r="AQ99"/>
      <c r="AR99"/>
      <c r="AS99"/>
      <c r="AT99"/>
      <c r="AU99"/>
    </row>
    <row r="100" spans="1:50" ht="16.5" x14ac:dyDescent="0.3">
      <c r="A100" s="25">
        <f t="shared" si="15"/>
        <v>3</v>
      </c>
      <c r="B100" s="25">
        <f>SUM(B$3:B5)</f>
        <v>158</v>
      </c>
      <c r="C100" s="25">
        <f>SUM(C$3:C5)</f>
        <v>72</v>
      </c>
      <c r="D100" s="25">
        <f>SUM(D$3:D5)</f>
        <v>85</v>
      </c>
      <c r="E100" s="25">
        <f>SUM(E$3:E5)</f>
        <v>176</v>
      </c>
      <c r="AP100"/>
      <c r="AQ100"/>
      <c r="AR100"/>
      <c r="AS100"/>
      <c r="AT100"/>
      <c r="AU100"/>
    </row>
    <row r="101" spans="1:50" ht="16.5" x14ac:dyDescent="0.3">
      <c r="A101" s="25">
        <f t="shared" si="15"/>
        <v>4</v>
      </c>
      <c r="B101" s="25">
        <f>SUM(B$3:B6)</f>
        <v>188</v>
      </c>
      <c r="C101" s="25">
        <f>SUM(C$3:C6)</f>
        <v>102</v>
      </c>
      <c r="D101" s="25">
        <f>SUM(D$3:D6)</f>
        <v>118</v>
      </c>
      <c r="E101" s="25">
        <f>SUM(E$3:E6)</f>
        <v>206</v>
      </c>
      <c r="AP101"/>
      <c r="AQ101"/>
      <c r="AR101"/>
      <c r="AS101"/>
      <c r="AT101"/>
      <c r="AU101"/>
    </row>
    <row r="102" spans="1:50" ht="16.5" x14ac:dyDescent="0.3">
      <c r="A102" s="25">
        <f t="shared" si="15"/>
        <v>5</v>
      </c>
      <c r="B102" s="25">
        <f>SUM(B$3:B7)</f>
        <v>234</v>
      </c>
      <c r="C102" s="25">
        <f>SUM(C$3:C7)</f>
        <v>132</v>
      </c>
      <c r="D102" s="25">
        <f>SUM(D$3:D7)</f>
        <v>158</v>
      </c>
      <c r="E102" s="25">
        <f>SUM(E$3:E7)</f>
        <v>243</v>
      </c>
      <c r="AP102"/>
      <c r="AQ102"/>
      <c r="AR102"/>
      <c r="AS102"/>
      <c r="AT102"/>
      <c r="AU102"/>
    </row>
    <row r="103" spans="1:50" ht="16.5" x14ac:dyDescent="0.3">
      <c r="A103" s="25">
        <f t="shared" si="15"/>
        <v>6</v>
      </c>
      <c r="B103" s="25">
        <f>SUM(B$3:B8)</f>
        <v>285</v>
      </c>
      <c r="C103" s="25">
        <f>SUM(C$3:C8)</f>
        <v>165</v>
      </c>
      <c r="D103" s="25">
        <f>SUM(D$3:D8)</f>
        <v>209</v>
      </c>
      <c r="E103" s="25">
        <f>SUM(E$3:E8)</f>
        <v>294</v>
      </c>
      <c r="AP103"/>
      <c r="AQ103"/>
      <c r="AR103"/>
      <c r="AS103"/>
      <c r="AT103"/>
      <c r="AU103"/>
    </row>
    <row r="104" spans="1:50" ht="16.5" x14ac:dyDescent="0.3">
      <c r="A104" s="25">
        <f t="shared" si="15"/>
        <v>7</v>
      </c>
      <c r="B104" s="25">
        <f>SUM(B$3:B9)</f>
        <v>324</v>
      </c>
      <c r="C104" s="25">
        <f>SUM(C$3:C9)</f>
        <v>202</v>
      </c>
      <c r="D104" s="25">
        <f>SUM(D$3:D9)</f>
        <v>260</v>
      </c>
      <c r="E104" s="25">
        <f>SUM(E$3:E9)</f>
        <v>364</v>
      </c>
      <c r="AP104"/>
      <c r="AQ104"/>
      <c r="AR104"/>
      <c r="AS104"/>
      <c r="AT104"/>
      <c r="AU104"/>
    </row>
    <row r="105" spans="1:50" ht="16.5" x14ac:dyDescent="0.3">
      <c r="A105" s="25">
        <f t="shared" si="15"/>
        <v>8</v>
      </c>
      <c r="B105" s="25">
        <f>SUM(B$3:B10)</f>
        <v>357</v>
      </c>
      <c r="C105" s="25">
        <f>SUM(C$3:C10)</f>
        <v>240</v>
      </c>
      <c r="D105" s="25">
        <f>SUM(D$3:D10)</f>
        <v>289</v>
      </c>
      <c r="E105" s="25">
        <f>SUM(E$3:E10)</f>
        <v>415</v>
      </c>
      <c r="AP105"/>
      <c r="AQ105"/>
      <c r="AR105"/>
      <c r="AS105"/>
      <c r="AT105"/>
      <c r="AU105"/>
    </row>
    <row r="106" spans="1:50" ht="16.5" x14ac:dyDescent="0.3">
      <c r="A106" s="25">
        <f t="shared" si="15"/>
        <v>9</v>
      </c>
      <c r="B106" s="25">
        <f>SUM(B$3:B11)</f>
        <v>438</v>
      </c>
      <c r="C106" s="25">
        <f>SUM(C$3:C11)</f>
        <v>279</v>
      </c>
      <c r="D106" s="25">
        <f>SUM(D$3:D11)</f>
        <v>314</v>
      </c>
      <c r="E106" s="25">
        <f>SUM(E$3:E11)</f>
        <v>433</v>
      </c>
      <c r="AP106"/>
      <c r="AQ106"/>
      <c r="AR106"/>
      <c r="AS106"/>
      <c r="AT106"/>
      <c r="AU106"/>
    </row>
    <row r="107" spans="1:50" ht="16.5" x14ac:dyDescent="0.3">
      <c r="A107" s="25">
        <f t="shared" si="15"/>
        <v>10</v>
      </c>
      <c r="B107" s="25">
        <f>SUM(B$3:B12)</f>
        <v>475</v>
      </c>
      <c r="C107" s="25">
        <f>SUM(C$3:C12)</f>
        <v>319</v>
      </c>
      <c r="D107" s="25">
        <f>SUM(D$3:D12)</f>
        <v>368</v>
      </c>
      <c r="E107" s="25">
        <f>SUM(E$3:E12)</f>
        <v>514</v>
      </c>
      <c r="AP107"/>
      <c r="AQ107"/>
      <c r="AR107"/>
      <c r="AS107"/>
      <c r="AT107"/>
      <c r="AU107"/>
    </row>
    <row r="108" spans="1:50" ht="16.5" x14ac:dyDescent="0.3">
      <c r="A108" s="25">
        <f t="shared" si="15"/>
        <v>11</v>
      </c>
      <c r="B108" s="25">
        <f>SUM(B$3:B13)</f>
        <v>532</v>
      </c>
      <c r="C108" s="25">
        <f>SUM(C$3:C13)</f>
        <v>365</v>
      </c>
      <c r="D108" s="25">
        <f>SUM(D$3:D13)</f>
        <v>438</v>
      </c>
      <c r="E108" s="25">
        <f>SUM(E$3:E13)</f>
        <v>572</v>
      </c>
      <c r="AP108"/>
      <c r="AQ108"/>
      <c r="AR108"/>
      <c r="AS108"/>
      <c r="AT108"/>
      <c r="AU108"/>
    </row>
    <row r="109" spans="1:50" ht="16.5" x14ac:dyDescent="0.3">
      <c r="A109" s="25">
        <f t="shared" si="15"/>
        <v>12</v>
      </c>
      <c r="B109" s="25">
        <f>SUM(B$3:B14)</f>
        <v>598</v>
      </c>
      <c r="C109" s="25">
        <f>SUM(C$3:C14)</f>
        <v>411</v>
      </c>
      <c r="D109" s="25">
        <f>SUM(D$3:D14)</f>
        <v>476</v>
      </c>
      <c r="E109" s="25">
        <f>SUM(E$3:E14)</f>
        <v>605</v>
      </c>
      <c r="AP109"/>
      <c r="AQ109"/>
      <c r="AR109"/>
      <c r="AS109"/>
      <c r="AT109"/>
      <c r="AU109"/>
    </row>
    <row r="110" spans="1:50" ht="16.5" x14ac:dyDescent="0.3">
      <c r="A110" s="25">
        <f t="shared" si="15"/>
        <v>13</v>
      </c>
      <c r="B110" s="25">
        <f>SUM(B$3:B15)</f>
        <v>627</v>
      </c>
      <c r="C110" s="25">
        <f>SUM(C$3:C15)</f>
        <v>460</v>
      </c>
      <c r="D110" s="25">
        <f>SUM(D$3:D15)</f>
        <v>515</v>
      </c>
      <c r="E110" s="25">
        <f>SUM(E$3:E15)</f>
        <v>644</v>
      </c>
      <c r="AP110"/>
      <c r="AQ110"/>
      <c r="AR110"/>
      <c r="AS110"/>
      <c r="AT110"/>
      <c r="AU110"/>
    </row>
    <row r="111" spans="1:50" ht="16.5" x14ac:dyDescent="0.3">
      <c r="A111" s="25">
        <f t="shared" si="15"/>
        <v>14</v>
      </c>
      <c r="B111" s="25">
        <f>SUM(B$3:B16)</f>
        <v>645</v>
      </c>
      <c r="C111" s="25">
        <f>SUM(C$3:C16)</f>
        <v>511</v>
      </c>
      <c r="D111" s="25">
        <f>SUM(D$3:D16)</f>
        <v>576</v>
      </c>
      <c r="E111" s="25">
        <f>SUM(E$3:E16)</f>
        <v>709</v>
      </c>
      <c r="AP111"/>
      <c r="AQ111"/>
      <c r="AR111"/>
      <c r="AS111"/>
      <c r="AT111"/>
      <c r="AU111"/>
    </row>
    <row r="112" spans="1:50" ht="16.5" x14ac:dyDescent="0.3">
      <c r="A112" s="25">
        <f t="shared" si="15"/>
        <v>15</v>
      </c>
      <c r="B112" s="25">
        <f>SUM(B$3:B17)</f>
        <v>718</v>
      </c>
      <c r="C112" s="25">
        <f>SUM(C$3:C17)</f>
        <v>562</v>
      </c>
      <c r="D112" s="25">
        <f>SUM(D$3:D17)</f>
        <v>649</v>
      </c>
      <c r="E112" s="25">
        <f>SUM(E$3:E17)</f>
        <v>770</v>
      </c>
      <c r="AP112"/>
      <c r="AQ112"/>
      <c r="AR112"/>
      <c r="AS112"/>
      <c r="AT112"/>
      <c r="AU112"/>
    </row>
    <row r="113" spans="1:47" ht="16.5" x14ac:dyDescent="0.3">
      <c r="A113" s="25">
        <f t="shared" si="15"/>
        <v>16</v>
      </c>
      <c r="B113" s="25">
        <f>SUM(B$3:B18)</f>
        <v>743</v>
      </c>
      <c r="C113" s="25">
        <f>SUM(C$3:C18)</f>
        <v>615</v>
      </c>
      <c r="D113" s="25">
        <f>SUM(D$3:D18)</f>
        <v>698</v>
      </c>
      <c r="E113" s="25">
        <f>SUM(E$3:E18)</f>
        <v>808</v>
      </c>
      <c r="AP113"/>
      <c r="AQ113"/>
      <c r="AR113"/>
      <c r="AS113"/>
      <c r="AT113"/>
      <c r="AU113"/>
    </row>
    <row r="114" spans="1:47" ht="16.5" x14ac:dyDescent="0.3">
      <c r="A114" s="25">
        <f t="shared" si="15"/>
        <v>17</v>
      </c>
      <c r="B114" s="25">
        <f>SUM(B$3:B19)</f>
        <v>794</v>
      </c>
      <c r="C114" s="25">
        <f>SUM(C$3:C19)</f>
        <v>669</v>
      </c>
      <c r="D114" s="25">
        <f>SUM(D$3:D19)</f>
        <v>728</v>
      </c>
      <c r="E114" s="25">
        <f>SUM(E$3:E19)</f>
        <v>838</v>
      </c>
      <c r="AP114"/>
      <c r="AQ114"/>
      <c r="AR114"/>
      <c r="AS114"/>
      <c r="AT114"/>
      <c r="AU114"/>
    </row>
    <row r="115" spans="1:47" ht="16.5" x14ac:dyDescent="0.3">
      <c r="A115" s="25">
        <f t="shared" si="15"/>
        <v>18</v>
      </c>
      <c r="B115" s="25">
        <f>SUM(B$3:B20)</f>
        <v>848</v>
      </c>
      <c r="C115" s="25">
        <f>SUM(C$3:C20)</f>
        <v>726</v>
      </c>
      <c r="D115" s="25">
        <f>SUM(D$3:D20)</f>
        <v>793</v>
      </c>
      <c r="E115" s="25">
        <f>SUM(E$3:E20)</f>
        <v>896</v>
      </c>
      <c r="AP115"/>
      <c r="AQ115"/>
      <c r="AR115"/>
      <c r="AS115"/>
      <c r="AT115"/>
      <c r="AU115"/>
    </row>
    <row r="116" spans="1:47" ht="16.5" x14ac:dyDescent="0.3">
      <c r="A116" s="25">
        <f t="shared" si="15"/>
        <v>19</v>
      </c>
      <c r="B116" s="25">
        <f>SUM(B$3:B21)</f>
        <v>894</v>
      </c>
      <c r="C116" s="25">
        <f>SUM(C$3:C21)</f>
        <v>784</v>
      </c>
      <c r="D116" s="25">
        <f>SUM(D$3:D21)</f>
        <v>859</v>
      </c>
      <c r="E116" s="25">
        <f>SUM(E$3:E21)</f>
        <v>953</v>
      </c>
      <c r="AP116"/>
      <c r="AQ116"/>
      <c r="AR116"/>
      <c r="AS116"/>
      <c r="AT116"/>
      <c r="AU116"/>
    </row>
    <row r="117" spans="1:47" ht="16.5" x14ac:dyDescent="0.3">
      <c r="A117" s="25">
        <f t="shared" si="15"/>
        <v>20</v>
      </c>
      <c r="B117" s="25">
        <f>SUM(B$3:B22)</f>
        <v>967</v>
      </c>
      <c r="C117" s="25">
        <f>SUM(C$3:C22)</f>
        <v>842</v>
      </c>
      <c r="D117" s="25">
        <f>SUM(D$3:D22)</f>
        <v>905</v>
      </c>
      <c r="E117" s="25">
        <f>SUM(E$3:E22)</f>
        <v>993</v>
      </c>
      <c r="AP117"/>
      <c r="AQ117"/>
      <c r="AR117"/>
      <c r="AS117"/>
      <c r="AT117"/>
      <c r="AU117"/>
    </row>
    <row r="118" spans="1:47" ht="16.5" x14ac:dyDescent="0.3">
      <c r="A118" s="25">
        <f t="shared" si="15"/>
        <v>21</v>
      </c>
      <c r="B118" s="25">
        <f>SUM(B$3:B23)</f>
        <v>1025</v>
      </c>
      <c r="C118" s="25">
        <f>SUM(C$3:C23)</f>
        <v>903</v>
      </c>
      <c r="D118" s="25">
        <f>SUM(D$3:D23)</f>
        <v>951</v>
      </c>
      <c r="E118" s="25">
        <f>SUM(E$3:E23)</f>
        <v>1022</v>
      </c>
      <c r="AP118"/>
      <c r="AQ118"/>
      <c r="AR118"/>
      <c r="AS118"/>
      <c r="AT118"/>
      <c r="AU118"/>
    </row>
    <row r="119" spans="1:47" ht="16.5" x14ac:dyDescent="0.3">
      <c r="A119" s="25">
        <f t="shared" si="15"/>
        <v>22</v>
      </c>
      <c r="B119" s="25">
        <f>SUM(B$3:B24)</f>
        <v>1089</v>
      </c>
      <c r="C119" s="25">
        <f>SUM(C$3:C24)</f>
        <v>967</v>
      </c>
      <c r="D119" s="25">
        <f>SUM(D$3:D24)</f>
        <v>1004</v>
      </c>
      <c r="E119" s="25">
        <f>SUM(E$3:E24)</f>
        <v>1075</v>
      </c>
      <c r="AP119"/>
      <c r="AQ119"/>
      <c r="AR119"/>
      <c r="AS119"/>
      <c r="AT119"/>
      <c r="AU119"/>
    </row>
    <row r="120" spans="1:47" ht="16.5" x14ac:dyDescent="0.3">
      <c r="A120" s="25">
        <f t="shared" si="15"/>
        <v>23</v>
      </c>
      <c r="B120" s="25">
        <f>SUM(B$3:B25)</f>
        <v>1127</v>
      </c>
      <c r="C120" s="25">
        <f>SUM(C$3:C25)</f>
        <v>1032</v>
      </c>
      <c r="D120" s="25">
        <f>SUM(D$3:D25)</f>
        <v>1085</v>
      </c>
      <c r="E120" s="25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25">
        <f t="shared" si="15"/>
        <v>24</v>
      </c>
      <c r="B121" s="25">
        <f>SUM(B$3:B26)</f>
        <v>1157</v>
      </c>
      <c r="C121" s="25">
        <f>SUM(C$3:C26)</f>
        <v>1098</v>
      </c>
      <c r="D121" s="25">
        <f>SUM(D$3:D26)</f>
        <v>1143</v>
      </c>
      <c r="E121" s="25">
        <f>SUM(E$3:E26)</f>
        <v>1187</v>
      </c>
      <c r="AP121"/>
      <c r="AQ121"/>
      <c r="AR121"/>
      <c r="AS121"/>
      <c r="AT121"/>
      <c r="AU121"/>
    </row>
    <row r="122" spans="1:47" ht="16.5" x14ac:dyDescent="0.3">
      <c r="A122" s="25">
        <f t="shared" si="15"/>
        <v>25</v>
      </c>
      <c r="B122" s="25">
        <f>SUM(B$3:B27)</f>
        <v>1218</v>
      </c>
      <c r="C122" s="25">
        <f>SUM(C$3:C27)</f>
        <v>1168</v>
      </c>
      <c r="D122" s="25">
        <f>SUM(D$3:D27)</f>
        <v>1200</v>
      </c>
      <c r="E122" s="25">
        <f>SUM(E$3:E27)</f>
        <v>1212</v>
      </c>
      <c r="AP122"/>
      <c r="AQ122"/>
      <c r="AR122"/>
      <c r="AS122"/>
      <c r="AT122"/>
      <c r="AU122"/>
    </row>
    <row r="123" spans="1:47" ht="16.5" x14ac:dyDescent="0.3">
      <c r="A123" s="25">
        <f t="shared" si="15"/>
        <v>26</v>
      </c>
      <c r="B123" s="25">
        <f>SUM(B$3:B28)</f>
        <v>1288</v>
      </c>
      <c r="C123" s="25">
        <f>SUM(C$3:C28)</f>
        <v>1241</v>
      </c>
      <c r="D123" s="25">
        <f>SUM(D$3:D28)</f>
        <v>1258</v>
      </c>
      <c r="E123" s="25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25">
        <f t="shared" si="15"/>
        <v>27</v>
      </c>
      <c r="B124" s="25">
        <f>SUM(B$3:B29)</f>
        <v>1337</v>
      </c>
      <c r="C124" s="25">
        <f>SUM(C$3:C29)</f>
        <v>1314</v>
      </c>
      <c r="D124" s="25">
        <f>SUM(D$3:D29)</f>
        <v>1331</v>
      </c>
      <c r="E124" s="25">
        <f>SUM(E$3:E29)</f>
        <v>1349</v>
      </c>
      <c r="AP124"/>
      <c r="AQ124"/>
      <c r="AR124"/>
      <c r="AS124"/>
      <c r="AT124"/>
      <c r="AU124"/>
    </row>
    <row r="125" spans="1:47" ht="16.5" x14ac:dyDescent="0.3">
      <c r="A125" s="25">
        <f t="shared" si="15"/>
        <v>28</v>
      </c>
      <c r="B125" s="25">
        <f>SUM(B$3:B30)</f>
        <v>1395</v>
      </c>
      <c r="C125" s="25">
        <f>SUM(C$3:C30)</f>
        <v>1395</v>
      </c>
      <c r="D125" s="25">
        <f>SUM(D$3:D30)</f>
        <v>1395</v>
      </c>
      <c r="E125" s="25">
        <f>SUM(E$3:E30)</f>
        <v>1395</v>
      </c>
      <c r="AP125"/>
      <c r="AQ125"/>
      <c r="AR125"/>
      <c r="AS125"/>
      <c r="AT125"/>
      <c r="AU125"/>
    </row>
    <row r="126" spans="1:47" ht="16.5" x14ac:dyDescent="0.3">
      <c r="A126" s="25"/>
      <c r="B126" s="25"/>
      <c r="C126" s="25"/>
      <c r="D126" s="25"/>
      <c r="E126" s="25"/>
      <c r="AP126"/>
      <c r="AQ126"/>
      <c r="AR126"/>
      <c r="AS126"/>
      <c r="AT126"/>
      <c r="AU126"/>
    </row>
    <row r="127" spans="1:47" ht="16.5" x14ac:dyDescent="0.3">
      <c r="A127" s="25"/>
      <c r="B127" s="25"/>
      <c r="C127" s="25"/>
      <c r="D127" s="25"/>
      <c r="E127" s="25"/>
      <c r="AP127"/>
      <c r="AQ127"/>
      <c r="AR127"/>
      <c r="AS127"/>
      <c r="AT127"/>
      <c r="AU127"/>
    </row>
    <row r="128" spans="1:47" ht="16.5" x14ac:dyDescent="0.3">
      <c r="A128" s="25"/>
      <c r="B128" s="25"/>
      <c r="C128" s="25"/>
      <c r="D128" s="25"/>
      <c r="E128" s="25"/>
      <c r="AP128"/>
      <c r="AQ128"/>
      <c r="AR128"/>
      <c r="AS128"/>
      <c r="AT128"/>
      <c r="AU128"/>
    </row>
    <row r="129" spans="1:47" ht="16.5" x14ac:dyDescent="0.3">
      <c r="A129" s="25"/>
      <c r="B129" s="25"/>
      <c r="C129" s="25"/>
      <c r="D129" s="25"/>
      <c r="E129" s="25"/>
      <c r="AP129"/>
      <c r="AQ129"/>
      <c r="AR129"/>
      <c r="AS129"/>
      <c r="AT129"/>
      <c r="AU129"/>
    </row>
    <row r="130" spans="1:47" ht="16.5" x14ac:dyDescent="0.3">
      <c r="A130" s="25"/>
      <c r="B130" s="25"/>
      <c r="C130" s="25"/>
      <c r="D130" s="25"/>
      <c r="E130" s="25"/>
      <c r="AP130"/>
      <c r="AQ130"/>
      <c r="AR130"/>
      <c r="AS130"/>
      <c r="AT130"/>
      <c r="AU130"/>
    </row>
    <row r="131" spans="1:47" ht="16.5" x14ac:dyDescent="0.3">
      <c r="A131" s="25"/>
      <c r="B131" s="25"/>
      <c r="C131" s="25"/>
      <c r="D131" s="25"/>
      <c r="E131" s="25"/>
      <c r="AP131"/>
      <c r="AQ131"/>
      <c r="AR131"/>
      <c r="AS131"/>
      <c r="AT131"/>
      <c r="AU131"/>
    </row>
    <row r="132" spans="1:47" ht="16.5" x14ac:dyDescent="0.3">
      <c r="A132" s="25"/>
      <c r="B132" s="25"/>
      <c r="C132" s="25"/>
      <c r="D132" s="25"/>
      <c r="E132" s="25"/>
      <c r="AP132"/>
      <c r="AQ132"/>
      <c r="AR132"/>
      <c r="AS132"/>
      <c r="AT132"/>
      <c r="AU132"/>
    </row>
    <row r="133" spans="1:47" ht="16.5" x14ac:dyDescent="0.3">
      <c r="A133" s="25"/>
      <c r="B133" s="25"/>
      <c r="C133" s="25"/>
      <c r="D133" s="25"/>
      <c r="E133" s="25"/>
      <c r="AP133"/>
      <c r="AQ133"/>
      <c r="AR133"/>
      <c r="AS133"/>
      <c r="AT133"/>
      <c r="AU133"/>
    </row>
    <row r="134" spans="1:47" ht="16.5" x14ac:dyDescent="0.3">
      <c r="A134" s="25"/>
      <c r="B134" s="25"/>
      <c r="C134" s="25"/>
      <c r="D134" s="25"/>
      <c r="E134" s="25"/>
      <c r="AP134"/>
      <c r="AQ134"/>
      <c r="AR134"/>
      <c r="AS134"/>
      <c r="AT134"/>
      <c r="AU134"/>
    </row>
    <row r="135" spans="1:47" ht="16.5" x14ac:dyDescent="0.3">
      <c r="A135" s="25"/>
      <c r="B135" s="25"/>
      <c r="C135" s="25"/>
      <c r="D135" s="25"/>
      <c r="E135" s="25"/>
      <c r="AP135"/>
      <c r="AQ135"/>
      <c r="AR135"/>
      <c r="AS135"/>
      <c r="AT135"/>
      <c r="AU135"/>
    </row>
    <row r="136" spans="1:47" ht="16.5" x14ac:dyDescent="0.3">
      <c r="A136" s="25"/>
      <c r="B136" s="25"/>
      <c r="C136" s="25"/>
      <c r="D136" s="25"/>
      <c r="E136" s="25"/>
      <c r="AP136"/>
      <c r="AQ136"/>
      <c r="AR136"/>
      <c r="AS136"/>
      <c r="AT136"/>
      <c r="AU136"/>
    </row>
    <row r="137" spans="1:47" ht="16.5" x14ac:dyDescent="0.3">
      <c r="A137" s="25"/>
      <c r="B137" s="25"/>
      <c r="C137" s="25"/>
      <c r="D137" s="25"/>
      <c r="E137" s="25"/>
      <c r="AP137"/>
      <c r="AQ137"/>
      <c r="AR137"/>
      <c r="AS137"/>
      <c r="AT137"/>
      <c r="AU137"/>
    </row>
    <row r="138" spans="1:47" ht="16.5" x14ac:dyDescent="0.3">
      <c r="A138" s="25"/>
      <c r="B138" s="25"/>
      <c r="C138" s="25"/>
      <c r="D138" s="25"/>
      <c r="E138" s="25"/>
      <c r="AP138"/>
      <c r="AQ138"/>
      <c r="AR138"/>
      <c r="AS138"/>
      <c r="AT138"/>
      <c r="AU138"/>
    </row>
    <row r="139" spans="1:47" ht="16.5" x14ac:dyDescent="0.3">
      <c r="A139" s="25"/>
      <c r="B139" s="25"/>
      <c r="C139" s="25"/>
      <c r="D139" s="25"/>
      <c r="E139" s="25"/>
      <c r="AP139"/>
      <c r="AQ139"/>
      <c r="AR139"/>
      <c r="AS139"/>
      <c r="AT139"/>
      <c r="AU139"/>
    </row>
    <row r="140" spans="1:47" ht="16.5" x14ac:dyDescent="0.3">
      <c r="A140" s="25"/>
      <c r="B140" s="25"/>
      <c r="C140" s="25"/>
      <c r="D140" s="25"/>
      <c r="E140" s="25"/>
      <c r="AP140"/>
      <c r="AQ140"/>
      <c r="AR140"/>
      <c r="AS140"/>
      <c r="AT140"/>
      <c r="AU140"/>
    </row>
    <row r="141" spans="1:47" ht="16.5" x14ac:dyDescent="0.3">
      <c r="A141" s="25"/>
      <c r="B141" s="25"/>
      <c r="C141" s="25"/>
      <c r="D141" s="25"/>
      <c r="E141" s="25"/>
      <c r="AP141"/>
      <c r="AQ141"/>
      <c r="AR141"/>
      <c r="AS141"/>
      <c r="AT141"/>
      <c r="AU141"/>
    </row>
    <row r="142" spans="1:47" ht="16.5" x14ac:dyDescent="0.3">
      <c r="A142" s="25"/>
      <c r="B142" s="25"/>
      <c r="C142" s="25"/>
      <c r="D142" s="25"/>
      <c r="E142" s="25"/>
      <c r="AP142"/>
      <c r="AQ142"/>
      <c r="AR142"/>
      <c r="AS142"/>
      <c r="AT142"/>
      <c r="AU142"/>
    </row>
    <row r="143" spans="1:47" ht="16.5" x14ac:dyDescent="0.3">
      <c r="A143" s="25"/>
      <c r="B143" s="25"/>
      <c r="C143" s="25"/>
      <c r="D143" s="25"/>
      <c r="E143" s="25"/>
      <c r="AP143"/>
      <c r="AQ143"/>
      <c r="AR143"/>
      <c r="AS143"/>
      <c r="AT143"/>
      <c r="AU143"/>
    </row>
    <row r="144" spans="1:47" ht="16.5" x14ac:dyDescent="0.3">
      <c r="A144" s="25"/>
      <c r="B144" s="25"/>
      <c r="C144" s="25"/>
      <c r="D144" s="25"/>
      <c r="E144" s="25"/>
      <c r="AP144"/>
      <c r="AQ144"/>
      <c r="AR144"/>
      <c r="AS144"/>
      <c r="AT144"/>
      <c r="AU144"/>
    </row>
    <row r="145" spans="1:47" ht="16.5" x14ac:dyDescent="0.3">
      <c r="A145" s="25"/>
      <c r="B145" s="25"/>
      <c r="C145" s="25"/>
      <c r="D145" s="25"/>
      <c r="E145" s="25"/>
      <c r="AP145"/>
      <c r="AQ145"/>
      <c r="AR145"/>
      <c r="AS145"/>
      <c r="AT145"/>
      <c r="AU145"/>
    </row>
    <row r="146" spans="1:47" ht="16.5" x14ac:dyDescent="0.3">
      <c r="A146" s="25"/>
      <c r="B146" s="25"/>
      <c r="C146" s="25"/>
      <c r="D146" s="25"/>
      <c r="E146" s="25"/>
      <c r="AP146"/>
      <c r="AQ146"/>
      <c r="AR146"/>
      <c r="AS146"/>
      <c r="AT146"/>
      <c r="AU146"/>
    </row>
    <row r="147" spans="1:47" ht="16.5" x14ac:dyDescent="0.3">
      <c r="A147" s="25"/>
      <c r="B147" s="25"/>
      <c r="C147" s="25"/>
      <c r="D147" s="25"/>
      <c r="E147" s="25"/>
      <c r="AP147"/>
      <c r="AQ147"/>
      <c r="AR147"/>
      <c r="AS147"/>
      <c r="AT147"/>
      <c r="AU147"/>
    </row>
    <row r="148" spans="1:47" ht="16.5" x14ac:dyDescent="0.3">
      <c r="A148" s="25"/>
      <c r="B148" s="25"/>
      <c r="C148" s="25"/>
      <c r="D148" s="25"/>
      <c r="E148" s="25"/>
      <c r="AP148"/>
      <c r="AQ148"/>
      <c r="AR148"/>
      <c r="AS148"/>
      <c r="AT148"/>
      <c r="AU148"/>
    </row>
    <row r="149" spans="1:47" ht="16.5" x14ac:dyDescent="0.3">
      <c r="A149" s="25"/>
      <c r="B149" s="25"/>
      <c r="C149" s="25"/>
      <c r="D149" s="25"/>
      <c r="E149" s="25"/>
      <c r="AP149"/>
      <c r="AQ149"/>
      <c r="AR149"/>
      <c r="AS149"/>
      <c r="AT149"/>
      <c r="AU149"/>
    </row>
    <row r="150" spans="1:47" ht="16.5" x14ac:dyDescent="0.3">
      <c r="A150" s="25"/>
      <c r="B150" s="25"/>
      <c r="C150" s="25"/>
      <c r="D150" s="25"/>
      <c r="E150" s="25"/>
      <c r="AP150"/>
      <c r="AQ150"/>
      <c r="AR150"/>
      <c r="AS150"/>
      <c r="AT150"/>
      <c r="AU150"/>
    </row>
    <row r="151" spans="1:47" ht="16.5" x14ac:dyDescent="0.3">
      <c r="A151" s="25"/>
      <c r="B151" s="25"/>
      <c r="C151" s="25"/>
      <c r="D151" s="25"/>
      <c r="E151" s="25"/>
      <c r="AP151"/>
      <c r="AQ151"/>
      <c r="AR151"/>
      <c r="AS151"/>
      <c r="AT151"/>
      <c r="AU151"/>
    </row>
    <row r="152" spans="1:47" ht="16.5" x14ac:dyDescent="0.3">
      <c r="A152" s="25"/>
      <c r="B152" s="25"/>
      <c r="C152" s="25"/>
      <c r="D152" s="25"/>
      <c r="E152" s="25"/>
      <c r="AP152"/>
      <c r="AQ152"/>
      <c r="AR152"/>
      <c r="AS152"/>
      <c r="AT152"/>
      <c r="AU152"/>
    </row>
    <row r="153" spans="1:47" ht="16.5" x14ac:dyDescent="0.3">
      <c r="A153" s="25"/>
      <c r="B153" s="25"/>
      <c r="C153" s="25"/>
      <c r="D153" s="25"/>
      <c r="E153" s="25"/>
      <c r="AP153"/>
      <c r="AQ153"/>
      <c r="AR153"/>
      <c r="AS153"/>
      <c r="AT153"/>
      <c r="AU153"/>
    </row>
    <row r="154" spans="1:47" ht="16.5" x14ac:dyDescent="0.3">
      <c r="A154" s="25"/>
      <c r="B154" s="25"/>
      <c r="C154" s="25"/>
      <c r="D154" s="25"/>
      <c r="E154" s="25"/>
      <c r="AP154"/>
      <c r="AQ154"/>
      <c r="AR154"/>
      <c r="AS154"/>
      <c r="AT154"/>
      <c r="AU154"/>
    </row>
    <row r="155" spans="1:47" ht="16.5" x14ac:dyDescent="0.3">
      <c r="A155" s="25"/>
      <c r="B155" s="25"/>
      <c r="C155" s="25"/>
      <c r="D155" s="25"/>
      <c r="E155" s="25"/>
      <c r="AP155"/>
      <c r="AQ155"/>
      <c r="AR155"/>
      <c r="AS155"/>
      <c r="AT155"/>
      <c r="AU155"/>
    </row>
    <row r="156" spans="1:47" ht="16.5" x14ac:dyDescent="0.3">
      <c r="A156" s="25"/>
      <c r="B156" s="25"/>
      <c r="C156" s="25"/>
      <c r="D156" s="25"/>
      <c r="E156" s="25"/>
      <c r="AP156"/>
      <c r="AQ156"/>
      <c r="AR156"/>
      <c r="AS156"/>
      <c r="AT156"/>
      <c r="AU156"/>
    </row>
    <row r="157" spans="1:47" ht="16.5" x14ac:dyDescent="0.3">
      <c r="A157" s="25"/>
      <c r="B157" s="25"/>
      <c r="C157" s="25"/>
      <c r="D157" s="25"/>
      <c r="E157" s="25"/>
      <c r="AP157"/>
      <c r="AQ157"/>
      <c r="AR157"/>
      <c r="AS157"/>
      <c r="AT157"/>
      <c r="AU157"/>
    </row>
    <row r="158" spans="1:47" ht="16.5" x14ac:dyDescent="0.3">
      <c r="A158" s="25"/>
      <c r="B158" s="25"/>
      <c r="C158" s="25"/>
      <c r="D158" s="25"/>
      <c r="E158" s="25"/>
      <c r="AP158"/>
      <c r="AQ158"/>
      <c r="AR158"/>
      <c r="AS158"/>
      <c r="AT158"/>
      <c r="AU158"/>
    </row>
    <row r="159" spans="1:47" ht="16.5" x14ac:dyDescent="0.3">
      <c r="A159" s="25"/>
      <c r="B159" s="25"/>
      <c r="C159" s="25"/>
      <c r="D159" s="25"/>
      <c r="E159" s="25"/>
      <c r="AP159"/>
      <c r="AQ159"/>
      <c r="AR159"/>
      <c r="AS159"/>
      <c r="AT159"/>
      <c r="AU159"/>
    </row>
    <row r="160" spans="1:47" ht="16.5" x14ac:dyDescent="0.3">
      <c r="A160" s="25"/>
      <c r="B160" s="25"/>
      <c r="C160" s="25"/>
      <c r="D160" s="25"/>
      <c r="E160" s="25"/>
      <c r="AP160"/>
      <c r="AQ160"/>
      <c r="AR160"/>
      <c r="AS160"/>
      <c r="AT160"/>
      <c r="AU160"/>
    </row>
    <row r="161" spans="1:47" ht="16.5" x14ac:dyDescent="0.3">
      <c r="A161" s="25"/>
      <c r="B161" s="25"/>
      <c r="C161" s="25"/>
      <c r="D161" s="25"/>
      <c r="E161" s="25"/>
      <c r="AP161"/>
      <c r="AQ161"/>
      <c r="AR161"/>
      <c r="AS161"/>
      <c r="AT161"/>
      <c r="AU161"/>
    </row>
    <row r="162" spans="1:47" ht="16.5" x14ac:dyDescent="0.3">
      <c r="A162" s="25"/>
      <c r="B162" s="25"/>
      <c r="C162" s="25"/>
      <c r="D162" s="25"/>
      <c r="E162" s="25"/>
      <c r="AP162"/>
      <c r="AQ162"/>
      <c r="AR162"/>
      <c r="AS162"/>
      <c r="AT162"/>
      <c r="AU162"/>
    </row>
    <row r="163" spans="1:47" ht="16.5" x14ac:dyDescent="0.3">
      <c r="A163" s="25"/>
      <c r="B163" s="25"/>
      <c r="C163" s="25"/>
      <c r="D163" s="25"/>
      <c r="E163" s="25"/>
      <c r="AP163"/>
      <c r="AQ163"/>
      <c r="AR163"/>
      <c r="AS163"/>
      <c r="AT163"/>
      <c r="AU163"/>
    </row>
    <row r="164" spans="1:47" ht="16.5" x14ac:dyDescent="0.3">
      <c r="A164" s="25"/>
      <c r="B164" s="25"/>
      <c r="C164" s="25"/>
      <c r="D164" s="25"/>
      <c r="E164" s="25"/>
      <c r="AP164"/>
      <c r="AQ164"/>
      <c r="AR164"/>
      <c r="AS164"/>
      <c r="AT164"/>
      <c r="AU164"/>
    </row>
    <row r="165" spans="1:47" ht="16.5" x14ac:dyDescent="0.3">
      <c r="A165" s="25"/>
      <c r="B165" s="25"/>
      <c r="C165" s="25"/>
      <c r="D165" s="25"/>
      <c r="E165" s="25"/>
      <c r="AP165"/>
      <c r="AQ165"/>
      <c r="AR165"/>
      <c r="AS165"/>
      <c r="AT165"/>
      <c r="AU165"/>
    </row>
    <row r="166" spans="1:47" ht="16.5" x14ac:dyDescent="0.3">
      <c r="A166" s="25"/>
      <c r="B166" s="25"/>
      <c r="C166" s="25"/>
      <c r="D166" s="25"/>
      <c r="E166" s="25"/>
      <c r="AP166"/>
      <c r="AQ166"/>
      <c r="AR166"/>
      <c r="AS166"/>
      <c r="AT166"/>
      <c r="AU166"/>
    </row>
    <row r="167" spans="1:47" ht="16.5" x14ac:dyDescent="0.3">
      <c r="A167" s="25"/>
      <c r="B167" s="25"/>
      <c r="C167" s="25"/>
      <c r="D167" s="25"/>
      <c r="E167" s="25"/>
      <c r="AP167"/>
      <c r="AQ167"/>
      <c r="AR167"/>
      <c r="AS167"/>
      <c r="AT167"/>
      <c r="AU167"/>
    </row>
    <row r="168" spans="1:47" ht="16.5" x14ac:dyDescent="0.3">
      <c r="A168" s="25"/>
      <c r="B168" s="25"/>
      <c r="C168" s="25"/>
      <c r="D168" s="25"/>
      <c r="E168" s="25"/>
      <c r="AP168"/>
      <c r="AQ168"/>
      <c r="AR168"/>
      <c r="AS168"/>
      <c r="AT168"/>
      <c r="AU168"/>
    </row>
    <row r="169" spans="1:47" ht="16.5" x14ac:dyDescent="0.3">
      <c r="A169" s="25"/>
      <c r="B169" s="25"/>
      <c r="C169" s="25"/>
      <c r="D169" s="25"/>
      <c r="E169" s="25"/>
      <c r="AP169"/>
      <c r="AQ169"/>
      <c r="AR169"/>
      <c r="AS169"/>
      <c r="AT169"/>
      <c r="AU169"/>
    </row>
    <row r="170" spans="1:47" ht="16.5" x14ac:dyDescent="0.3">
      <c r="A170" s="25"/>
      <c r="B170" s="25"/>
      <c r="C170" s="25"/>
      <c r="D170" s="25"/>
      <c r="E170" s="25"/>
      <c r="AP170"/>
      <c r="AQ170"/>
      <c r="AR170"/>
      <c r="AS170"/>
      <c r="AT170"/>
      <c r="AU170"/>
    </row>
    <row r="171" spans="1:47" ht="16.5" x14ac:dyDescent="0.3">
      <c r="A171" s="25"/>
      <c r="B171" s="25"/>
      <c r="C171" s="25"/>
      <c r="D171" s="25"/>
      <c r="E171" s="25"/>
      <c r="AP171"/>
      <c r="AQ171"/>
      <c r="AR171"/>
      <c r="AS171"/>
      <c r="AT171"/>
      <c r="AU171"/>
    </row>
    <row r="172" spans="1:47" ht="16.5" x14ac:dyDescent="0.3">
      <c r="A172" s="25"/>
      <c r="B172" s="25"/>
      <c r="C172" s="25"/>
      <c r="D172" s="25"/>
      <c r="E172" s="25"/>
      <c r="AP172"/>
      <c r="AQ172"/>
      <c r="AR172"/>
      <c r="AS172"/>
      <c r="AT172"/>
      <c r="AU172"/>
    </row>
    <row r="173" spans="1:47" ht="16.5" x14ac:dyDescent="0.3">
      <c r="A173" s="25"/>
      <c r="B173" s="25"/>
      <c r="C173" s="25"/>
      <c r="D173" s="25"/>
      <c r="E173" s="25"/>
      <c r="AP173"/>
      <c r="AQ173"/>
      <c r="AR173"/>
      <c r="AS173"/>
      <c r="AT173"/>
      <c r="AU173"/>
    </row>
    <row r="174" spans="1:47" ht="16.5" x14ac:dyDescent="0.3">
      <c r="A174" s="25"/>
      <c r="B174" s="25"/>
      <c r="C174" s="25"/>
      <c r="D174" s="25"/>
      <c r="E174" s="25"/>
      <c r="AP174"/>
      <c r="AQ174"/>
      <c r="AR174"/>
      <c r="AS174"/>
      <c r="AT174"/>
      <c r="AU174"/>
    </row>
    <row r="175" spans="1:47" ht="16.5" x14ac:dyDescent="0.3">
      <c r="A175" s="25"/>
      <c r="B175" s="25"/>
      <c r="C175" s="25"/>
      <c r="D175" s="25"/>
      <c r="E175" s="25"/>
      <c r="AP175"/>
      <c r="AQ175"/>
      <c r="AR175"/>
      <c r="AS175"/>
      <c r="AT175"/>
      <c r="AU175"/>
    </row>
    <row r="176" spans="1:47" ht="16.5" x14ac:dyDescent="0.3">
      <c r="A176" s="25"/>
      <c r="B176" s="25"/>
      <c r="C176" s="25"/>
      <c r="D176" s="25"/>
      <c r="E176" s="25"/>
      <c r="AP176"/>
      <c r="AQ176"/>
      <c r="AR176"/>
      <c r="AS176"/>
      <c r="AT176"/>
      <c r="AU176"/>
    </row>
    <row r="177" spans="1:47" ht="16.5" x14ac:dyDescent="0.3">
      <c r="A177" s="25"/>
      <c r="B177" s="25"/>
      <c r="C177" s="25"/>
      <c r="D177" s="25"/>
      <c r="E177" s="25"/>
      <c r="AP177"/>
      <c r="AQ177"/>
      <c r="AR177"/>
      <c r="AS177"/>
      <c r="AT177"/>
      <c r="AU177"/>
    </row>
    <row r="178" spans="1:47" ht="16.5" x14ac:dyDescent="0.3">
      <c r="A178" s="25"/>
      <c r="B178" s="25"/>
      <c r="C178" s="25"/>
      <c r="D178" s="25"/>
      <c r="E178" s="25"/>
      <c r="AP178"/>
      <c r="AQ178"/>
      <c r="AR178"/>
      <c r="AS178"/>
      <c r="AT178"/>
      <c r="AU178"/>
    </row>
    <row r="179" spans="1:47" ht="16.5" x14ac:dyDescent="0.3">
      <c r="A179" s="25"/>
      <c r="B179" s="25"/>
      <c r="C179" s="25"/>
      <c r="D179" s="25"/>
      <c r="E179" s="25"/>
      <c r="AP179"/>
      <c r="AQ179"/>
      <c r="AR179"/>
      <c r="AS179"/>
      <c r="AT179"/>
      <c r="AU179"/>
    </row>
    <row r="180" spans="1:47" ht="16.5" x14ac:dyDescent="0.3">
      <c r="A180" s="25"/>
      <c r="B180" s="25"/>
      <c r="C180" s="25"/>
      <c r="D180" s="25"/>
      <c r="E180" s="25"/>
      <c r="AP180"/>
      <c r="AQ180"/>
      <c r="AR180"/>
      <c r="AS180"/>
      <c r="AT180"/>
      <c r="AU180"/>
    </row>
    <row r="181" spans="1:47" ht="16.5" x14ac:dyDescent="0.3">
      <c r="A181" s="25"/>
      <c r="B181" s="25"/>
      <c r="C181" s="25"/>
      <c r="D181" s="25"/>
      <c r="E181" s="2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1.Game1.5.50</vt:lpstr>
      <vt:lpstr>2.DNCBA.Incoming20</vt:lpstr>
      <vt:lpstr>3.LALB23</vt:lpstr>
      <vt:lpstr>4.Chopra12</vt:lpstr>
      <vt:lpstr>5.ArdiData75</vt:lpstr>
      <vt:lpstr>6.ArdiData75&amp;FixedData75</vt:lpstr>
      <vt:lpstr>6a.ArdiOdd</vt:lpstr>
      <vt:lpstr>6.bArdiEven</vt:lpstr>
      <vt:lpstr>7.BookData75</vt:lpstr>
      <vt:lpstr>8.ArdiDataNew84</vt:lpstr>
      <vt:lpstr>9.ArdiDataNew28</vt:lpstr>
      <vt:lpstr>10.ArdiData28Fixed</vt:lpstr>
      <vt:lpstr>Stationary28</vt:lpstr>
      <vt:lpstr>8b.ArdiData28Fixed</vt:lpstr>
      <vt:lpstr>8c.ArdiData28Fixed</vt:lpstr>
      <vt:lpstr>8d.ArdiData28Fixed</vt:lpstr>
      <vt:lpstr>8e.ArdiData28Fixed</vt:lpstr>
      <vt:lpstr>8f.ArdiData28Fixed)</vt:lpstr>
      <vt:lpstr>8g.ArdiData28Fixed</vt:lpstr>
      <vt:lpstr>8h.ArdiData28Fixed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2021-02-10T03:50:30Z</dcterms:modified>
</cp:coreProperties>
</file>