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Forecasting\MA-2020\"/>
    </mc:Choice>
  </mc:AlternateContent>
  <xr:revisionPtr revIDLastSave="0" documentId="8_{2CBC2D5A-52FD-4769-8288-41950FE2C2A2}" xr6:coauthVersionLast="47" xr6:coauthVersionMax="47" xr10:uidLastSave="{00000000-0000-0000-0000-000000000000}"/>
  <bookViews>
    <workbookView xWindow="30" yWindow="390" windowWidth="28770" windowHeight="15225" firstSheet="2" activeTab="2" xr2:uid="{00000000-000D-0000-FFFF-FFFF00000000}"/>
  </bookViews>
  <sheets>
    <sheet name="1.MonthlyData12(26)" sheetId="58" r:id="rId1"/>
    <sheet name="2.YearlyData" sheetId="60" r:id="rId2"/>
    <sheet name="11.MAD.GenPurp.MA" sheetId="78" r:id="rId3"/>
  </sheets>
  <definedNames>
    <definedName name="At">OFFSET(#REF!,,,COUNT(#REF!))</definedName>
    <definedName name="BIAS">OFFSET(#REF!,,,COUNT(#REF!))</definedName>
    <definedName name="E">OFFSET(#REF!,,,COUNT(#REF!))</definedName>
    <definedName name="Ft">OFFSET(#REF!,,,COUNT(#REF!))</definedName>
    <definedName name="solver_adj" localSheetId="2" hidden="1">'11.MAD.GenPurp.MA'!#REF!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'11.MAD.GenPurp.MA'!#REF!</definedName>
    <definedName name="solver_lhs2" localSheetId="2" hidden="1">'11.MAD.GenPurp.MA'!#REF!</definedName>
    <definedName name="solver_lhs3" localSheetId="2" hidden="1">'11.MAD.GenPurp.MA'!#REF!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2</definedName>
    <definedName name="solver_nwt" localSheetId="2" hidden="1">1</definedName>
    <definedName name="solver_opt" localSheetId="2" hidden="1">'11.MAD.GenPurp.MA'!$R$26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el2" localSheetId="2" hidden="1">3</definedName>
    <definedName name="solver_rel3" localSheetId="2" hidden="1">3</definedName>
    <definedName name="solver_rhs1" localSheetId="2" hidden="1">1</definedName>
    <definedName name="solver_rhs2" localSheetId="2" hidden="1">0</definedName>
    <definedName name="solver_rhs3" localSheetId="2" hidden="1">0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  <definedName name="t">OFFSET(#REF!,,,COUNT(#REF!))</definedName>
    <definedName name="TS">OFFSET(#REF!,,,COUNT(#REF!))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78" l="1"/>
  <c r="D5" i="78"/>
  <c r="D6" i="78"/>
  <c r="D7" i="78"/>
  <c r="D8" i="78"/>
  <c r="D9" i="78"/>
  <c r="D10" i="78"/>
  <c r="D11" i="78"/>
  <c r="E18" i="78" s="1"/>
  <c r="F18" i="78" s="1"/>
  <c r="G18" i="78" s="1"/>
  <c r="I18" i="78" s="1"/>
  <c r="D12" i="78"/>
  <c r="D13" i="78"/>
  <c r="D14" i="78"/>
  <c r="D15" i="78"/>
  <c r="D16" i="78"/>
  <c r="D17" i="78"/>
  <c r="D18" i="78"/>
  <c r="D19" i="78"/>
  <c r="E26" i="78" s="1"/>
  <c r="F26" i="78" s="1"/>
  <c r="G26" i="78" s="1"/>
  <c r="I26" i="78" s="1"/>
  <c r="D20" i="78"/>
  <c r="D21" i="78"/>
  <c r="D22" i="78"/>
  <c r="D23" i="78"/>
  <c r="D24" i="78"/>
  <c r="D25" i="78"/>
  <c r="D26" i="78"/>
  <c r="D27" i="78"/>
  <c r="E34" i="78" s="1"/>
  <c r="F34" i="78" s="1"/>
  <c r="G34" i="78" s="1"/>
  <c r="I34" i="78" s="1"/>
  <c r="D28" i="78"/>
  <c r="D29" i="78"/>
  <c r="D30" i="78"/>
  <c r="D31" i="78"/>
  <c r="D32" i="78"/>
  <c r="D33" i="78"/>
  <c r="D34" i="78"/>
  <c r="D35" i="78"/>
  <c r="E42" i="78" s="1"/>
  <c r="F42" i="78" s="1"/>
  <c r="G42" i="78" s="1"/>
  <c r="I42" i="78" s="1"/>
  <c r="D36" i="78"/>
  <c r="D37" i="78"/>
  <c r="D38" i="78"/>
  <c r="D39" i="78"/>
  <c r="D40" i="78"/>
  <c r="D41" i="78"/>
  <c r="D42" i="78"/>
  <c r="D43" i="78"/>
  <c r="E50" i="78" s="1"/>
  <c r="F50" i="78" s="1"/>
  <c r="G50" i="78" s="1"/>
  <c r="I50" i="78" s="1"/>
  <c r="D44" i="78"/>
  <c r="D45" i="78"/>
  <c r="D46" i="78"/>
  <c r="D47" i="78"/>
  <c r="D48" i="78"/>
  <c r="D49" i="78"/>
  <c r="D50" i="78"/>
  <c r="D51" i="78"/>
  <c r="E52" i="78" s="1"/>
  <c r="F52" i="78" s="1"/>
  <c r="G52" i="78" s="1"/>
  <c r="I52" i="78" s="1"/>
  <c r="D52" i="78"/>
  <c r="D53" i="78"/>
  <c r="I5" i="78"/>
  <c r="I6" i="78"/>
  <c r="I7" i="78"/>
  <c r="I8" i="78"/>
  <c r="I9" i="78"/>
  <c r="I10" i="78"/>
  <c r="I4" i="78"/>
  <c r="AN5" i="78"/>
  <c r="AN6" i="78"/>
  <c r="AN7" i="78"/>
  <c r="AN8" i="78"/>
  <c r="AN9" i="78"/>
  <c r="AN10" i="78"/>
  <c r="AN11" i="78"/>
  <c r="AN12" i="78"/>
  <c r="AN13" i="78"/>
  <c r="AN14" i="78"/>
  <c r="AN15" i="78"/>
  <c r="AN16" i="78"/>
  <c r="AN17" i="78"/>
  <c r="AN18" i="78"/>
  <c r="AN19" i="78"/>
  <c r="AN20" i="78"/>
  <c r="AN21" i="78"/>
  <c r="AN22" i="78"/>
  <c r="AN23" i="78"/>
  <c r="AN24" i="78"/>
  <c r="AN25" i="78"/>
  <c r="AN26" i="78"/>
  <c r="AN27" i="78"/>
  <c r="AN28" i="78"/>
  <c r="AN29" i="78"/>
  <c r="AN30" i="78"/>
  <c r="AN31" i="78"/>
  <c r="AN32" i="78"/>
  <c r="AN33" i="78"/>
  <c r="AN34" i="78"/>
  <c r="AN35" i="78"/>
  <c r="AN36" i="78"/>
  <c r="AN37" i="78"/>
  <c r="AN38" i="78"/>
  <c r="AN39" i="78"/>
  <c r="AN40" i="78"/>
  <c r="AN41" i="78"/>
  <c r="AN42" i="78"/>
  <c r="AN43" i="78"/>
  <c r="AN44" i="78"/>
  <c r="AN45" i="78"/>
  <c r="AN46" i="78"/>
  <c r="AN47" i="78"/>
  <c r="AN48" i="78"/>
  <c r="AN49" i="78"/>
  <c r="AN50" i="78"/>
  <c r="AN51" i="78"/>
  <c r="AN52" i="78"/>
  <c r="AN53" i="78"/>
  <c r="AN4" i="78"/>
  <c r="O5" i="78"/>
  <c r="O6" i="78"/>
  <c r="O7" i="78"/>
  <c r="O8" i="78"/>
  <c r="O9" i="78"/>
  <c r="O10" i="78"/>
  <c r="O4" i="78"/>
  <c r="N5" i="78"/>
  <c r="N6" i="78"/>
  <c r="N7" i="78"/>
  <c r="N8" i="78"/>
  <c r="N9" i="78"/>
  <c r="N10" i="78"/>
  <c r="N4" i="78"/>
  <c r="M5" i="78"/>
  <c r="M6" i="78"/>
  <c r="M7" i="78"/>
  <c r="M8" i="78"/>
  <c r="M9" i="78"/>
  <c r="M10" i="78"/>
  <c r="M4" i="78"/>
  <c r="L5" i="78"/>
  <c r="L6" i="78"/>
  <c r="L7" i="78"/>
  <c r="L8" i="78"/>
  <c r="L9" i="78"/>
  <c r="L10" i="78"/>
  <c r="L4" i="78"/>
  <c r="K5" i="78"/>
  <c r="K6" i="78"/>
  <c r="K7" i="78"/>
  <c r="K8" i="78"/>
  <c r="K9" i="78"/>
  <c r="K10" i="78"/>
  <c r="K4" i="78"/>
  <c r="J5" i="78"/>
  <c r="J6" i="78"/>
  <c r="J7" i="78"/>
  <c r="J8" i="78"/>
  <c r="J9" i="78"/>
  <c r="J10" i="78"/>
  <c r="J4" i="78"/>
  <c r="H5" i="78"/>
  <c r="H6" i="78"/>
  <c r="H7" i="78"/>
  <c r="H8" i="78"/>
  <c r="H9" i="78"/>
  <c r="H10" i="78"/>
  <c r="H4" i="78"/>
  <c r="G5" i="78"/>
  <c r="G6" i="78"/>
  <c r="G7" i="78"/>
  <c r="G8" i="78"/>
  <c r="G9" i="78"/>
  <c r="G10" i="78"/>
  <c r="G4" i="78"/>
  <c r="F5" i="78"/>
  <c r="F6" i="78"/>
  <c r="F7" i="78"/>
  <c r="F8" i="78"/>
  <c r="F9" i="78"/>
  <c r="F10" i="78"/>
  <c r="F4" i="78"/>
  <c r="E4" i="78"/>
  <c r="E5" i="78"/>
  <c r="E6" i="78"/>
  <c r="E7" i="78"/>
  <c r="E8" i="78"/>
  <c r="E9" i="78"/>
  <c r="E10" i="78"/>
  <c r="E11" i="78"/>
  <c r="E17" i="78"/>
  <c r="F17" i="78" s="1"/>
  <c r="G17" i="78" s="1"/>
  <c r="I17" i="78" s="1"/>
  <c r="E19" i="78"/>
  <c r="E25" i="78"/>
  <c r="F25" i="78" s="1"/>
  <c r="G25" i="78" s="1"/>
  <c r="I25" i="78" s="1"/>
  <c r="E27" i="78"/>
  <c r="E33" i="78"/>
  <c r="F33" i="78" s="1"/>
  <c r="G33" i="78" s="1"/>
  <c r="I33" i="78" s="1"/>
  <c r="E35" i="78"/>
  <c r="E41" i="78"/>
  <c r="F41" i="78" s="1"/>
  <c r="G41" i="78" s="1"/>
  <c r="I41" i="78" s="1"/>
  <c r="E43" i="78"/>
  <c r="E49" i="78"/>
  <c r="F49" i="78" s="1"/>
  <c r="G49" i="78" s="1"/>
  <c r="I49" i="78" s="1"/>
  <c r="E51" i="78"/>
  <c r="F51" i="78" s="1"/>
  <c r="G51" i="78" s="1"/>
  <c r="I51" i="78" s="1"/>
  <c r="S2" i="78"/>
  <c r="T2" i="78"/>
  <c r="R2" i="78"/>
  <c r="Q6" i="78"/>
  <c r="Q7" i="78" s="1"/>
  <c r="Q8" i="78" s="1"/>
  <c r="Q9" i="78" s="1"/>
  <c r="Q10" i="78" s="1"/>
  <c r="Q11" i="78" s="1"/>
  <c r="Q12" i="78" s="1"/>
  <c r="Q13" i="78" s="1"/>
  <c r="Q14" i="78" s="1"/>
  <c r="Q15" i="78" s="1"/>
  <c r="Q16" i="78" s="1"/>
  <c r="Q17" i="78" s="1"/>
  <c r="Q18" i="78" s="1"/>
  <c r="Q19" i="78" s="1"/>
  <c r="Q20" i="78" s="1"/>
  <c r="Q21" i="78" s="1"/>
  <c r="Q22" i="78" s="1"/>
  <c r="Q23" i="78" s="1"/>
  <c r="Q24" i="78" s="1"/>
  <c r="Q25" i="78" s="1"/>
  <c r="Q26" i="78" s="1"/>
  <c r="Q27" i="78" s="1"/>
  <c r="Q28" i="78" s="1"/>
  <c r="Q29" i="78" s="1"/>
  <c r="R35" i="78"/>
  <c r="R36" i="78"/>
  <c r="R37" i="78"/>
  <c r="E48" i="78" l="1"/>
  <c r="F48" i="78" s="1"/>
  <c r="G48" i="78" s="1"/>
  <c r="I48" i="78" s="1"/>
  <c r="E40" i="78"/>
  <c r="F40" i="78" s="1"/>
  <c r="G40" i="78" s="1"/>
  <c r="I40" i="78" s="1"/>
  <c r="E32" i="78"/>
  <c r="F32" i="78" s="1"/>
  <c r="G32" i="78" s="1"/>
  <c r="I32" i="78" s="1"/>
  <c r="E24" i="78"/>
  <c r="F24" i="78" s="1"/>
  <c r="G24" i="78" s="1"/>
  <c r="I24" i="78" s="1"/>
  <c r="E16" i="78"/>
  <c r="F16" i="78" s="1"/>
  <c r="G16" i="78" s="1"/>
  <c r="I16" i="78" s="1"/>
  <c r="E47" i="78"/>
  <c r="F47" i="78" s="1"/>
  <c r="G47" i="78" s="1"/>
  <c r="I47" i="78" s="1"/>
  <c r="E39" i="78"/>
  <c r="F39" i="78" s="1"/>
  <c r="G39" i="78" s="1"/>
  <c r="I39" i="78" s="1"/>
  <c r="E31" i="78"/>
  <c r="F31" i="78" s="1"/>
  <c r="G31" i="78" s="1"/>
  <c r="I31" i="78" s="1"/>
  <c r="E23" i="78"/>
  <c r="F23" i="78" s="1"/>
  <c r="G23" i="78" s="1"/>
  <c r="I23" i="78" s="1"/>
  <c r="E15" i="78"/>
  <c r="F15" i="78" s="1"/>
  <c r="G15" i="78" s="1"/>
  <c r="I15" i="78" s="1"/>
  <c r="E54" i="78"/>
  <c r="E46" i="78"/>
  <c r="F46" i="78" s="1"/>
  <c r="G46" i="78" s="1"/>
  <c r="I46" i="78" s="1"/>
  <c r="E38" i="78"/>
  <c r="F38" i="78" s="1"/>
  <c r="G38" i="78" s="1"/>
  <c r="I38" i="78" s="1"/>
  <c r="E30" i="78"/>
  <c r="F30" i="78" s="1"/>
  <c r="G30" i="78" s="1"/>
  <c r="I30" i="78" s="1"/>
  <c r="E22" i="78"/>
  <c r="F22" i="78" s="1"/>
  <c r="G22" i="78" s="1"/>
  <c r="I22" i="78" s="1"/>
  <c r="E14" i="78"/>
  <c r="F14" i="78" s="1"/>
  <c r="G14" i="78" s="1"/>
  <c r="I14" i="78" s="1"/>
  <c r="E53" i="78"/>
  <c r="F53" i="78" s="1"/>
  <c r="G53" i="78" s="1"/>
  <c r="I53" i="78" s="1"/>
  <c r="E45" i="78"/>
  <c r="F45" i="78" s="1"/>
  <c r="G45" i="78" s="1"/>
  <c r="I45" i="78" s="1"/>
  <c r="E37" i="78"/>
  <c r="F37" i="78" s="1"/>
  <c r="G37" i="78" s="1"/>
  <c r="I37" i="78" s="1"/>
  <c r="E29" i="78"/>
  <c r="F29" i="78" s="1"/>
  <c r="G29" i="78" s="1"/>
  <c r="I29" i="78" s="1"/>
  <c r="E21" i="78"/>
  <c r="F21" i="78" s="1"/>
  <c r="G21" i="78" s="1"/>
  <c r="I21" i="78" s="1"/>
  <c r="E13" i="78"/>
  <c r="F13" i="78" s="1"/>
  <c r="G13" i="78" s="1"/>
  <c r="I13" i="78" s="1"/>
  <c r="E44" i="78"/>
  <c r="F44" i="78" s="1"/>
  <c r="G44" i="78" s="1"/>
  <c r="I44" i="78" s="1"/>
  <c r="E36" i="78"/>
  <c r="F36" i="78" s="1"/>
  <c r="G36" i="78" s="1"/>
  <c r="I36" i="78" s="1"/>
  <c r="E28" i="78"/>
  <c r="F28" i="78" s="1"/>
  <c r="G28" i="78" s="1"/>
  <c r="I28" i="78" s="1"/>
  <c r="E20" i="78"/>
  <c r="F20" i="78" s="1"/>
  <c r="G20" i="78" s="1"/>
  <c r="I20" i="78" s="1"/>
  <c r="E12" i="78"/>
  <c r="F12" i="78" s="1"/>
  <c r="G12" i="78" s="1"/>
  <c r="I12" i="78" s="1"/>
  <c r="F43" i="78"/>
  <c r="G43" i="78" s="1"/>
  <c r="I43" i="78" s="1"/>
  <c r="F35" i="78"/>
  <c r="G35" i="78" s="1"/>
  <c r="I35" i="78" s="1"/>
  <c r="F27" i="78"/>
  <c r="G27" i="78" s="1"/>
  <c r="I27" i="78" s="1"/>
  <c r="F19" i="78"/>
  <c r="G19" i="78" s="1"/>
  <c r="I19" i="78" s="1"/>
  <c r="F11" i="78"/>
  <c r="G11" i="78" s="1"/>
  <c r="I11" i="78" s="1"/>
  <c r="L44" i="78" s="1"/>
  <c r="M25" i="78"/>
  <c r="J29" i="78"/>
  <c r="H50" i="78"/>
  <c r="H28" i="78"/>
  <c r="H26" i="78"/>
  <c r="H18" i="78"/>
  <c r="H34" i="78"/>
  <c r="H52" i="78"/>
  <c r="H44" i="78"/>
  <c r="H12" i="78"/>
  <c r="H20" i="78"/>
  <c r="H42" i="78"/>
  <c r="H51" i="78"/>
  <c r="H43" i="78"/>
  <c r="H35" i="78"/>
  <c r="H27" i="78"/>
  <c r="H19" i="78"/>
  <c r="H49" i="78"/>
  <c r="H41" i="78"/>
  <c r="H33" i="78"/>
  <c r="H25" i="78"/>
  <c r="H17" i="78"/>
  <c r="H48" i="78"/>
  <c r="H40" i="78"/>
  <c r="H32" i="78"/>
  <c r="H24" i="78"/>
  <c r="H16" i="78"/>
  <c r="H47" i="78"/>
  <c r="H39" i="78"/>
  <c r="H23" i="78"/>
  <c r="H15" i="78"/>
  <c r="H46" i="78"/>
  <c r="H38" i="78"/>
  <c r="H30" i="78"/>
  <c r="H22" i="78"/>
  <c r="H53" i="78"/>
  <c r="H45" i="78"/>
  <c r="H37" i="78"/>
  <c r="H29" i="78"/>
  <c r="H21" i="78"/>
  <c r="H13" i="78"/>
  <c r="E55" i="78"/>
  <c r="E56" i="78" s="1"/>
  <c r="E57" i="78" s="1"/>
  <c r="E58" i="78" s="1"/>
  <c r="E59" i="78" s="1"/>
  <c r="E60" i="78" s="1"/>
  <c r="E61" i="78" s="1"/>
  <c r="E62" i="78" s="1"/>
  <c r="E63" i="78" s="1"/>
  <c r="R34" i="78"/>
  <c r="J46" i="78" l="1"/>
  <c r="O38" i="78"/>
  <c r="L29" i="78"/>
  <c r="O15" i="78"/>
  <c r="L46" i="78"/>
  <c r="M35" i="78"/>
  <c r="L32" i="78"/>
  <c r="M28" i="78"/>
  <c r="J48" i="78"/>
  <c r="L18" i="78"/>
  <c r="O17" i="78"/>
  <c r="J26" i="78"/>
  <c r="L35" i="78"/>
  <c r="M37" i="78"/>
  <c r="J51" i="78"/>
  <c r="L52" i="78"/>
  <c r="L13" i="78"/>
  <c r="J15" i="78"/>
  <c r="J34" i="78"/>
  <c r="J20" i="78"/>
  <c r="J37" i="78"/>
  <c r="J13" i="78"/>
  <c r="L37" i="78"/>
  <c r="L15" i="78"/>
  <c r="L40" i="78"/>
  <c r="L26" i="78"/>
  <c r="L43" i="78"/>
  <c r="O13" i="78"/>
  <c r="M33" i="78"/>
  <c r="O46" i="78"/>
  <c r="O23" i="78"/>
  <c r="O16" i="78"/>
  <c r="M36" i="78"/>
  <c r="O25" i="78"/>
  <c r="M45" i="78"/>
  <c r="O12" i="78"/>
  <c r="O42" i="78"/>
  <c r="O43" i="78"/>
  <c r="O34" i="78"/>
  <c r="J17" i="78"/>
  <c r="J42" i="78"/>
  <c r="J28" i="78"/>
  <c r="J45" i="78"/>
  <c r="J23" i="78"/>
  <c r="L45" i="78"/>
  <c r="L23" i="78"/>
  <c r="L48" i="78"/>
  <c r="L34" i="78"/>
  <c r="L51" i="78"/>
  <c r="O21" i="78"/>
  <c r="M41" i="78"/>
  <c r="M18" i="78"/>
  <c r="O31" i="78"/>
  <c r="O24" i="78"/>
  <c r="M44" i="78"/>
  <c r="O33" i="78"/>
  <c r="M53" i="78"/>
  <c r="O36" i="78"/>
  <c r="O50" i="78"/>
  <c r="M15" i="78"/>
  <c r="H11" i="78"/>
  <c r="J25" i="78"/>
  <c r="J50" i="78"/>
  <c r="J36" i="78"/>
  <c r="N36" i="78" s="1"/>
  <c r="J53" i="78"/>
  <c r="J31" i="78"/>
  <c r="L53" i="78"/>
  <c r="L31" i="78"/>
  <c r="L17" i="78"/>
  <c r="L42" i="78"/>
  <c r="L12" i="78"/>
  <c r="O29" i="78"/>
  <c r="M49" i="78"/>
  <c r="M26" i="78"/>
  <c r="O39" i="78"/>
  <c r="O32" i="78"/>
  <c r="M52" i="78"/>
  <c r="O41" i="78"/>
  <c r="O11" i="78"/>
  <c r="O52" i="78"/>
  <c r="M14" i="78"/>
  <c r="M39" i="78"/>
  <c r="J16" i="78"/>
  <c r="J33" i="78"/>
  <c r="J19" i="78"/>
  <c r="J44" i="78"/>
  <c r="J12" i="78"/>
  <c r="J39" i="78"/>
  <c r="N39" i="78" s="1"/>
  <c r="L14" i="78"/>
  <c r="L39" i="78"/>
  <c r="L25" i="78"/>
  <c r="L50" i="78"/>
  <c r="L20" i="78"/>
  <c r="O37" i="78"/>
  <c r="M51" i="78"/>
  <c r="M34" i="78"/>
  <c r="O47" i="78"/>
  <c r="O40" i="78"/>
  <c r="O27" i="78"/>
  <c r="O49" i="78"/>
  <c r="O35" i="78"/>
  <c r="M16" i="78"/>
  <c r="M22" i="78"/>
  <c r="O20" i="78"/>
  <c r="J24" i="78"/>
  <c r="J41" i="78"/>
  <c r="J27" i="78"/>
  <c r="J52" i="78"/>
  <c r="J22" i="78"/>
  <c r="J47" i="78"/>
  <c r="L22" i="78"/>
  <c r="L47" i="78"/>
  <c r="L33" i="78"/>
  <c r="L11" i="78"/>
  <c r="L28" i="78"/>
  <c r="O45" i="78"/>
  <c r="O14" i="78"/>
  <c r="M42" i="78"/>
  <c r="M11" i="78"/>
  <c r="O48" i="78"/>
  <c r="M31" i="78"/>
  <c r="M13" i="78"/>
  <c r="O51" i="78"/>
  <c r="M40" i="78"/>
  <c r="M30" i="78"/>
  <c r="O44" i="78"/>
  <c r="O19" i="78"/>
  <c r="H31" i="78"/>
  <c r="K46" i="78" s="1"/>
  <c r="J32" i="78"/>
  <c r="J49" i="78"/>
  <c r="J35" i="78"/>
  <c r="J11" i="78"/>
  <c r="J30" i="78"/>
  <c r="J14" i="78"/>
  <c r="L30" i="78"/>
  <c r="L16" i="78"/>
  <c r="L41" i="78"/>
  <c r="L19" i="78"/>
  <c r="L36" i="78"/>
  <c r="O53" i="78"/>
  <c r="O22" i="78"/>
  <c r="M50" i="78"/>
  <c r="M19" i="78"/>
  <c r="M12" i="78"/>
  <c r="N12" i="78" s="1"/>
  <c r="O28" i="78"/>
  <c r="M21" i="78"/>
  <c r="M23" i="78"/>
  <c r="O18" i="78"/>
  <c r="M38" i="78"/>
  <c r="M24" i="78"/>
  <c r="H14" i="78"/>
  <c r="H36" i="78"/>
  <c r="J40" i="78"/>
  <c r="J18" i="78"/>
  <c r="J43" i="78"/>
  <c r="J21" i="78"/>
  <c r="J38" i="78"/>
  <c r="L21" i="78"/>
  <c r="L38" i="78"/>
  <c r="L24" i="78"/>
  <c r="L49" i="78"/>
  <c r="L27" i="78"/>
  <c r="M17" i="78"/>
  <c r="O30" i="78"/>
  <c r="M43" i="78"/>
  <c r="M27" i="78"/>
  <c r="N27" i="78" s="1"/>
  <c r="M20" i="78"/>
  <c r="N20" i="78" s="1"/>
  <c r="M32" i="78"/>
  <c r="N32" i="78" s="1"/>
  <c r="M29" i="78"/>
  <c r="N29" i="78" s="1"/>
  <c r="M47" i="78"/>
  <c r="O26" i="78"/>
  <c r="M46" i="78"/>
  <c r="M48" i="78"/>
  <c r="N25" i="78"/>
  <c r="N35" i="78"/>
  <c r="N28" i="78"/>
  <c r="N37" i="78"/>
  <c r="N33" i="78"/>
  <c r="N41" i="78"/>
  <c r="N18" i="78"/>
  <c r="N44" i="78"/>
  <c r="N53" i="78"/>
  <c r="N22" i="78"/>
  <c r="N45" i="78"/>
  <c r="N49" i="78"/>
  <c r="N26" i="78"/>
  <c r="N52" i="78"/>
  <c r="N14" i="78"/>
  <c r="N15" i="78"/>
  <c r="N51" i="78"/>
  <c r="N16" i="78"/>
  <c r="N42" i="78"/>
  <c r="N11" i="78"/>
  <c r="N31" i="78"/>
  <c r="N13" i="78"/>
  <c r="N40" i="78"/>
  <c r="N30" i="78"/>
  <c r="N34" i="78"/>
  <c r="N50" i="78"/>
  <c r="N19" i="78"/>
  <c r="N21" i="78"/>
  <c r="N23" i="78"/>
  <c r="N38" i="78"/>
  <c r="N24" i="78"/>
  <c r="N17" i="78"/>
  <c r="N43" i="78"/>
  <c r="N47" i="78"/>
  <c r="N46" i="78"/>
  <c r="N48" i="78"/>
  <c r="K13" i="78"/>
  <c r="K21" i="78"/>
  <c r="K29" i="78"/>
  <c r="K14" i="78"/>
  <c r="K22" i="78"/>
  <c r="K30" i="78"/>
  <c r="K38" i="78"/>
  <c r="K15" i="78"/>
  <c r="K23" i="78"/>
  <c r="K16" i="78"/>
  <c r="K24" i="78"/>
  <c r="K17" i="78"/>
  <c r="K25" i="78"/>
  <c r="K49" i="78"/>
  <c r="K18" i="78"/>
  <c r="K26" i="78"/>
  <c r="K11" i="78"/>
  <c r="K19" i="78"/>
  <c r="K27" i="78"/>
  <c r="K12" i="78"/>
  <c r="K20" i="78"/>
  <c r="K28" i="78"/>
  <c r="K44" i="78"/>
  <c r="R44" i="78"/>
  <c r="R43" i="78"/>
  <c r="R42" i="78"/>
  <c r="R41" i="78"/>
  <c r="R40" i="78"/>
  <c r="R39" i="78"/>
  <c r="R38" i="78"/>
  <c r="AG40" i="78"/>
  <c r="AG39" i="78"/>
  <c r="AG38" i="78"/>
  <c r="AG37" i="78"/>
  <c r="AG36" i="78"/>
  <c r="AG35" i="78"/>
  <c r="AG34" i="78"/>
  <c r="R30" i="78"/>
  <c r="S30" i="78"/>
  <c r="T30" i="78"/>
  <c r="S35" i="78" a="1"/>
  <c r="S37" i="78" a="1"/>
  <c r="S36" i="78" a="1"/>
  <c r="S41" i="78" a="1"/>
  <c r="AH38" i="78" a="1"/>
  <c r="AH39" i="78" a="1"/>
  <c r="AH37" i="78" a="1"/>
  <c r="S34" i="78" a="1"/>
  <c r="S43" i="78" a="1"/>
  <c r="AH40" i="78" a="1"/>
  <c r="S38" i="78" a="1"/>
  <c r="S44" i="78" a="1"/>
  <c r="S42" i="78" a="1"/>
  <c r="AH35" i="78" a="1"/>
  <c r="S39" i="78" a="1"/>
  <c r="AH36" i="78" a="1"/>
  <c r="S40" i="78" a="1"/>
  <c r="AH34" i="78" a="1"/>
  <c r="K36" i="78" l="1"/>
  <c r="K41" i="78"/>
  <c r="K33" i="78"/>
  <c r="K47" i="78"/>
  <c r="K50" i="78"/>
  <c r="K39" i="78"/>
  <c r="K42" i="78"/>
  <c r="K31" i="78"/>
  <c r="K53" i="78"/>
  <c r="K51" i="78"/>
  <c r="K34" i="78"/>
  <c r="K48" i="78"/>
  <c r="K45" i="78"/>
  <c r="K43" i="78"/>
  <c r="K40" i="78"/>
  <c r="K37" i="78"/>
  <c r="K52" i="78"/>
  <c r="K35" i="78"/>
  <c r="K32" i="78"/>
  <c r="AH40" i="78"/>
  <c r="AH39" i="78"/>
  <c r="AH38" i="78"/>
  <c r="AH37" i="78"/>
  <c r="AH36" i="78"/>
  <c r="AH35" i="78"/>
  <c r="AH34" i="78"/>
  <c r="S41" i="78"/>
  <c r="S37" i="78"/>
  <c r="S40" i="78"/>
  <c r="S44" i="78"/>
  <c r="S36" i="78"/>
  <c r="S43" i="78"/>
  <c r="S39" i="78"/>
  <c r="S35" i="78"/>
  <c r="S42" i="78"/>
  <c r="S38" i="78"/>
  <c r="S34" i="78"/>
  <c r="R1" i="78"/>
  <c r="S4" i="78" l="1"/>
  <c r="A34" i="60"/>
  <c r="A33" i="60"/>
  <c r="A32" i="60"/>
  <c r="A31" i="60"/>
  <c r="A30" i="60"/>
  <c r="A29" i="60"/>
  <c r="B32" i="60" a="1"/>
  <c r="B29" i="60" a="1"/>
  <c r="B31" i="60" a="1"/>
  <c r="B30" i="60" a="1"/>
  <c r="B34" i="60" a="1"/>
  <c r="B33" i="60" a="1"/>
  <c r="T4" i="78" l="1"/>
  <c r="R4" i="78"/>
  <c r="B33" i="60"/>
  <c r="B32" i="60"/>
  <c r="B31" i="60"/>
  <c r="B34" i="60"/>
  <c r="B30" i="60"/>
  <c r="B29" i="60"/>
  <c r="B3" i="60" l="1"/>
  <c r="B4" i="60"/>
  <c r="B5" i="60"/>
  <c r="B6" i="60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27" i="60"/>
  <c r="K3" i="60"/>
  <c r="K4" i="60"/>
  <c r="K5" i="60"/>
  <c r="K6" i="60"/>
  <c r="K7" i="60"/>
  <c r="K8" i="60"/>
  <c r="K9" i="60"/>
  <c r="K10" i="60"/>
  <c r="K11" i="60"/>
  <c r="K12" i="60"/>
  <c r="J3" i="60"/>
  <c r="J4" i="60"/>
  <c r="J5" i="60"/>
  <c r="J6" i="60"/>
  <c r="J7" i="60"/>
  <c r="J8" i="60"/>
  <c r="J9" i="60"/>
  <c r="J10" i="60"/>
  <c r="J11" i="60"/>
  <c r="J12" i="60"/>
  <c r="J13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K2" i="60"/>
  <c r="J2" i="60"/>
  <c r="I2" i="60"/>
  <c r="I3" i="60"/>
  <c r="I4" i="60"/>
  <c r="I5" i="60"/>
  <c r="I6" i="60"/>
  <c r="I7" i="60"/>
  <c r="I8" i="60"/>
  <c r="I9" i="60"/>
  <c r="I10" i="60"/>
  <c r="I11" i="60"/>
  <c r="I12" i="60"/>
  <c r="I13" i="60"/>
  <c r="I14" i="60"/>
  <c r="I15" i="60"/>
  <c r="I16" i="60"/>
  <c r="I17" i="60"/>
  <c r="I18" i="60"/>
  <c r="I19" i="60"/>
  <c r="I20" i="60"/>
  <c r="I21" i="60"/>
  <c r="I22" i="60"/>
  <c r="I23" i="60"/>
  <c r="I24" i="60"/>
  <c r="I25" i="60"/>
  <c r="I26" i="60"/>
  <c r="I27" i="60"/>
  <c r="H2" i="60"/>
  <c r="H3" i="60"/>
  <c r="H4" i="60"/>
  <c r="H5" i="60"/>
  <c r="H6" i="60"/>
  <c r="H7" i="60"/>
  <c r="H8" i="60"/>
  <c r="H9" i="60"/>
  <c r="H10" i="60"/>
  <c r="H11" i="60"/>
  <c r="H12" i="60"/>
  <c r="H13" i="60"/>
  <c r="H14" i="60"/>
  <c r="H15" i="60"/>
  <c r="H16" i="60"/>
  <c r="H17" i="60"/>
  <c r="H18" i="60"/>
  <c r="H19" i="60"/>
  <c r="H20" i="60"/>
  <c r="H21" i="60"/>
  <c r="H22" i="60"/>
  <c r="H23" i="60"/>
  <c r="H24" i="60"/>
  <c r="H25" i="60"/>
  <c r="H26" i="60"/>
  <c r="H27" i="60"/>
  <c r="G2" i="60"/>
  <c r="G3" i="60"/>
  <c r="G4" i="60"/>
  <c r="G5" i="60"/>
  <c r="G6" i="60"/>
  <c r="G7" i="60"/>
  <c r="G8" i="60"/>
  <c r="G9" i="60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F2" i="60"/>
  <c r="F3" i="60"/>
  <c r="F4" i="60"/>
  <c r="F5" i="60"/>
  <c r="F6" i="60"/>
  <c r="F7" i="60"/>
  <c r="F8" i="60"/>
  <c r="F9" i="60"/>
  <c r="F10" i="60"/>
  <c r="F11" i="60"/>
  <c r="F12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E2" i="60"/>
  <c r="E3" i="60"/>
  <c r="E4" i="60"/>
  <c r="E5" i="60"/>
  <c r="E6" i="60"/>
  <c r="E7" i="60"/>
  <c r="E8" i="60"/>
  <c r="E9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C3" i="60"/>
  <c r="D3" i="60"/>
  <c r="C4" i="60"/>
  <c r="D4" i="60"/>
  <c r="C5" i="60"/>
  <c r="D5" i="60"/>
  <c r="C6" i="60"/>
  <c r="D6" i="60"/>
  <c r="C7" i="60"/>
  <c r="D7" i="60"/>
  <c r="C8" i="60"/>
  <c r="D8" i="60"/>
  <c r="C9" i="60"/>
  <c r="D9" i="60"/>
  <c r="C10" i="60"/>
  <c r="D10" i="60"/>
  <c r="C11" i="60"/>
  <c r="D11" i="60"/>
  <c r="C12" i="60"/>
  <c r="D12" i="60"/>
  <c r="C13" i="60"/>
  <c r="D13" i="60"/>
  <c r="C14" i="60"/>
  <c r="D14" i="60"/>
  <c r="C15" i="60"/>
  <c r="D15" i="60"/>
  <c r="C16" i="60"/>
  <c r="D16" i="60"/>
  <c r="C17" i="60"/>
  <c r="D17" i="60"/>
  <c r="C18" i="60"/>
  <c r="D18" i="60"/>
  <c r="C19" i="60"/>
  <c r="D19" i="60"/>
  <c r="C20" i="60"/>
  <c r="D20" i="60"/>
  <c r="C21" i="60"/>
  <c r="D21" i="60"/>
  <c r="C22" i="60"/>
  <c r="D22" i="60"/>
  <c r="C23" i="60"/>
  <c r="D23" i="60"/>
  <c r="C24" i="60"/>
  <c r="D24" i="60"/>
  <c r="C25" i="60"/>
  <c r="D25" i="60"/>
  <c r="C26" i="60"/>
  <c r="D26" i="60"/>
  <c r="C27" i="60"/>
  <c r="D27" i="60"/>
  <c r="D2" i="60"/>
  <c r="C2" i="60"/>
  <c r="K1" i="60" l="1"/>
  <c r="J1" i="60"/>
  <c r="I1" i="60"/>
  <c r="H1" i="60"/>
  <c r="G1" i="60"/>
  <c r="F1" i="60"/>
  <c r="E1" i="60"/>
  <c r="D1" i="60"/>
  <c r="C1" i="60"/>
  <c r="AF314" i="58"/>
  <c r="AE314" i="58"/>
  <c r="AD314" i="58"/>
  <c r="AC314" i="58"/>
  <c r="AB314" i="58"/>
  <c r="AA314" i="58"/>
  <c r="Z314" i="58"/>
  <c r="Y314" i="58"/>
  <c r="X314" i="58"/>
  <c r="V314" i="58"/>
  <c r="U314" i="58"/>
  <c r="T314" i="58"/>
  <c r="S314" i="58"/>
  <c r="R314" i="58"/>
  <c r="L314" i="58"/>
  <c r="K314" i="58"/>
  <c r="J314" i="58"/>
  <c r="I314" i="58"/>
  <c r="H314" i="58"/>
  <c r="B314" i="58"/>
  <c r="A314" i="58"/>
  <c r="AF313" i="58"/>
  <c r="AE313" i="58"/>
  <c r="AD313" i="58"/>
  <c r="AC313" i="58"/>
  <c r="AB313" i="58"/>
  <c r="AA313" i="58"/>
  <c r="Z313" i="58"/>
  <c r="Y313" i="58"/>
  <c r="X313" i="58"/>
  <c r="V313" i="58"/>
  <c r="U313" i="58"/>
  <c r="T313" i="58"/>
  <c r="S313" i="58"/>
  <c r="R313" i="58"/>
  <c r="L313" i="58"/>
  <c r="K313" i="58"/>
  <c r="J313" i="58"/>
  <c r="I313" i="58"/>
  <c r="H313" i="58"/>
  <c r="B313" i="58"/>
  <c r="A313" i="58"/>
  <c r="AF312" i="58"/>
  <c r="AE312" i="58"/>
  <c r="AD312" i="58"/>
  <c r="AC312" i="58"/>
  <c r="AB312" i="58"/>
  <c r="AA312" i="58"/>
  <c r="Z312" i="58"/>
  <c r="Y312" i="58"/>
  <c r="X312" i="58"/>
  <c r="V312" i="58"/>
  <c r="U312" i="58"/>
  <c r="T312" i="58"/>
  <c r="S312" i="58"/>
  <c r="R312" i="58"/>
  <c r="L312" i="58"/>
  <c r="K312" i="58"/>
  <c r="J312" i="58"/>
  <c r="I312" i="58"/>
  <c r="H312" i="58"/>
  <c r="B312" i="58"/>
  <c r="A312" i="58"/>
  <c r="AF311" i="58"/>
  <c r="AE311" i="58"/>
  <c r="AD311" i="58"/>
  <c r="AC311" i="58"/>
  <c r="AB311" i="58"/>
  <c r="AA311" i="58"/>
  <c r="Z311" i="58"/>
  <c r="Y311" i="58"/>
  <c r="X311" i="58"/>
  <c r="V311" i="58"/>
  <c r="U311" i="58"/>
  <c r="T311" i="58"/>
  <c r="S311" i="58"/>
  <c r="R311" i="58"/>
  <c r="L311" i="58"/>
  <c r="K311" i="58"/>
  <c r="J311" i="58"/>
  <c r="I311" i="58"/>
  <c r="H311" i="58"/>
  <c r="B311" i="58"/>
  <c r="A311" i="58"/>
  <c r="AF310" i="58"/>
  <c r="AE310" i="58"/>
  <c r="AD310" i="58"/>
  <c r="AC310" i="58"/>
  <c r="AB310" i="58"/>
  <c r="AA310" i="58"/>
  <c r="Z310" i="58"/>
  <c r="Y310" i="58"/>
  <c r="X310" i="58"/>
  <c r="V310" i="58"/>
  <c r="U310" i="58"/>
  <c r="T310" i="58"/>
  <c r="S310" i="58"/>
  <c r="R310" i="58"/>
  <c r="L310" i="58"/>
  <c r="K310" i="58"/>
  <c r="J310" i="58"/>
  <c r="I310" i="58"/>
  <c r="H310" i="58"/>
  <c r="B310" i="58"/>
  <c r="A310" i="58"/>
  <c r="AF309" i="58"/>
  <c r="AE309" i="58"/>
  <c r="AD309" i="58"/>
  <c r="AC309" i="58"/>
  <c r="AB309" i="58"/>
  <c r="AA309" i="58"/>
  <c r="Z309" i="58"/>
  <c r="Y309" i="58"/>
  <c r="X309" i="58"/>
  <c r="V309" i="58"/>
  <c r="U309" i="58"/>
  <c r="T309" i="58"/>
  <c r="S309" i="58"/>
  <c r="R309" i="58"/>
  <c r="L309" i="58"/>
  <c r="K309" i="58"/>
  <c r="J309" i="58"/>
  <c r="I309" i="58"/>
  <c r="H309" i="58"/>
  <c r="B309" i="58"/>
  <c r="A309" i="58"/>
  <c r="AF308" i="58"/>
  <c r="AE308" i="58"/>
  <c r="AD308" i="58"/>
  <c r="AC308" i="58"/>
  <c r="AB308" i="58"/>
  <c r="AA308" i="58"/>
  <c r="Z308" i="58"/>
  <c r="Y308" i="58"/>
  <c r="X308" i="58"/>
  <c r="V308" i="58"/>
  <c r="U308" i="58"/>
  <c r="T308" i="58"/>
  <c r="S308" i="58"/>
  <c r="R308" i="58"/>
  <c r="L308" i="58"/>
  <c r="K308" i="58"/>
  <c r="J308" i="58"/>
  <c r="I308" i="58"/>
  <c r="H308" i="58"/>
  <c r="B308" i="58"/>
  <c r="A308" i="58"/>
  <c r="AF307" i="58"/>
  <c r="AE307" i="58"/>
  <c r="AD307" i="58"/>
  <c r="AC307" i="58"/>
  <c r="AB307" i="58"/>
  <c r="AA307" i="58"/>
  <c r="Z307" i="58"/>
  <c r="Y307" i="58"/>
  <c r="X307" i="58"/>
  <c r="V307" i="58"/>
  <c r="U307" i="58"/>
  <c r="T307" i="58"/>
  <c r="S307" i="58"/>
  <c r="R307" i="58"/>
  <c r="L307" i="58"/>
  <c r="K307" i="58"/>
  <c r="J307" i="58"/>
  <c r="I307" i="58"/>
  <c r="H307" i="58"/>
  <c r="B307" i="58"/>
  <c r="A307" i="58"/>
  <c r="AF306" i="58"/>
  <c r="AE306" i="58"/>
  <c r="AD306" i="58"/>
  <c r="AC306" i="58"/>
  <c r="AB306" i="58"/>
  <c r="AA306" i="58"/>
  <c r="Z306" i="58"/>
  <c r="Y306" i="58"/>
  <c r="X306" i="58"/>
  <c r="V306" i="58"/>
  <c r="U306" i="58"/>
  <c r="T306" i="58"/>
  <c r="S306" i="58"/>
  <c r="R306" i="58"/>
  <c r="L306" i="58"/>
  <c r="K306" i="58"/>
  <c r="J306" i="58"/>
  <c r="I306" i="58"/>
  <c r="H306" i="58"/>
  <c r="B306" i="58"/>
  <c r="A306" i="58"/>
  <c r="AF305" i="58"/>
  <c r="AE305" i="58"/>
  <c r="AD305" i="58"/>
  <c r="AC305" i="58"/>
  <c r="AB305" i="58"/>
  <c r="AA305" i="58"/>
  <c r="Z305" i="58"/>
  <c r="Y305" i="58"/>
  <c r="X305" i="58"/>
  <c r="V305" i="58"/>
  <c r="U305" i="58"/>
  <c r="T305" i="58"/>
  <c r="S305" i="58"/>
  <c r="R305" i="58"/>
  <c r="L305" i="58"/>
  <c r="K305" i="58"/>
  <c r="J305" i="58"/>
  <c r="I305" i="58"/>
  <c r="H305" i="58"/>
  <c r="B305" i="58"/>
  <c r="A305" i="58"/>
  <c r="AF304" i="58"/>
  <c r="AE304" i="58"/>
  <c r="AD304" i="58"/>
  <c r="AC304" i="58"/>
  <c r="AB304" i="58"/>
  <c r="AA304" i="58"/>
  <c r="Z304" i="58"/>
  <c r="Y304" i="58"/>
  <c r="X304" i="58"/>
  <c r="V304" i="58"/>
  <c r="U304" i="58"/>
  <c r="T304" i="58"/>
  <c r="S304" i="58"/>
  <c r="R304" i="58"/>
  <c r="L304" i="58"/>
  <c r="K304" i="58"/>
  <c r="J304" i="58"/>
  <c r="I304" i="58"/>
  <c r="H304" i="58"/>
  <c r="B304" i="58"/>
  <c r="A304" i="58"/>
  <c r="AF303" i="58"/>
  <c r="AE303" i="58"/>
  <c r="AD303" i="58"/>
  <c r="AC303" i="58"/>
  <c r="AB303" i="58"/>
  <c r="AA303" i="58"/>
  <c r="Z303" i="58"/>
  <c r="Y303" i="58"/>
  <c r="X303" i="58"/>
  <c r="V303" i="58"/>
  <c r="U303" i="58"/>
  <c r="T303" i="58"/>
  <c r="S303" i="58"/>
  <c r="R303" i="58"/>
  <c r="L303" i="58"/>
  <c r="K303" i="58"/>
  <c r="J303" i="58"/>
  <c r="I303" i="58"/>
  <c r="H303" i="58"/>
  <c r="B303" i="58"/>
  <c r="A303" i="58"/>
  <c r="AF302" i="58"/>
  <c r="AE302" i="58"/>
  <c r="AD302" i="58"/>
  <c r="AC302" i="58"/>
  <c r="AB302" i="58"/>
  <c r="AA302" i="58"/>
  <c r="Z302" i="58"/>
  <c r="Y302" i="58"/>
  <c r="X302" i="58"/>
  <c r="V302" i="58"/>
  <c r="U302" i="58"/>
  <c r="T302" i="58"/>
  <c r="S302" i="58"/>
  <c r="R302" i="58"/>
  <c r="L302" i="58"/>
  <c r="K302" i="58"/>
  <c r="J302" i="58"/>
  <c r="I302" i="58"/>
  <c r="H302" i="58"/>
  <c r="B302" i="58"/>
  <c r="A302" i="58"/>
  <c r="AF301" i="58"/>
  <c r="AE301" i="58"/>
  <c r="AD301" i="58"/>
  <c r="AC301" i="58"/>
  <c r="AB301" i="58"/>
  <c r="AA301" i="58"/>
  <c r="Z301" i="58"/>
  <c r="Y301" i="58"/>
  <c r="X301" i="58"/>
  <c r="V301" i="58"/>
  <c r="U301" i="58"/>
  <c r="T301" i="58"/>
  <c r="S301" i="58"/>
  <c r="R301" i="58"/>
  <c r="L301" i="58"/>
  <c r="K301" i="58"/>
  <c r="J301" i="58"/>
  <c r="I301" i="58"/>
  <c r="H301" i="58"/>
  <c r="B301" i="58"/>
  <c r="A301" i="58"/>
  <c r="AF300" i="58"/>
  <c r="AE300" i="58"/>
  <c r="AD300" i="58"/>
  <c r="AC300" i="58"/>
  <c r="AB300" i="58"/>
  <c r="AA300" i="58"/>
  <c r="Z300" i="58"/>
  <c r="Y300" i="58"/>
  <c r="X300" i="58"/>
  <c r="V300" i="58"/>
  <c r="U300" i="58"/>
  <c r="T300" i="58"/>
  <c r="S300" i="58"/>
  <c r="R300" i="58"/>
  <c r="L300" i="58"/>
  <c r="K300" i="58"/>
  <c r="J300" i="58"/>
  <c r="I300" i="58"/>
  <c r="H300" i="58"/>
  <c r="B300" i="58"/>
  <c r="A300" i="58"/>
  <c r="AF299" i="58"/>
  <c r="AE299" i="58"/>
  <c r="AD299" i="58"/>
  <c r="AC299" i="58"/>
  <c r="AB299" i="58"/>
  <c r="AA299" i="58"/>
  <c r="Z299" i="58"/>
  <c r="Y299" i="58"/>
  <c r="X299" i="58"/>
  <c r="V299" i="58"/>
  <c r="U299" i="58"/>
  <c r="T299" i="58"/>
  <c r="S299" i="58"/>
  <c r="R299" i="58"/>
  <c r="L299" i="58"/>
  <c r="K299" i="58"/>
  <c r="J299" i="58"/>
  <c r="I299" i="58"/>
  <c r="H299" i="58"/>
  <c r="B299" i="58"/>
  <c r="A299" i="58"/>
  <c r="AF298" i="58"/>
  <c r="AE298" i="58"/>
  <c r="AD298" i="58"/>
  <c r="AC298" i="58"/>
  <c r="AB298" i="58"/>
  <c r="AA298" i="58"/>
  <c r="Z298" i="58"/>
  <c r="Y298" i="58"/>
  <c r="X298" i="58"/>
  <c r="V298" i="58"/>
  <c r="U298" i="58"/>
  <c r="T298" i="58"/>
  <c r="S298" i="58"/>
  <c r="R298" i="58"/>
  <c r="L298" i="58"/>
  <c r="K298" i="58"/>
  <c r="J298" i="58"/>
  <c r="I298" i="58"/>
  <c r="H298" i="58"/>
  <c r="B298" i="58"/>
  <c r="A298" i="58"/>
  <c r="AF297" i="58"/>
  <c r="AE297" i="58"/>
  <c r="AD297" i="58"/>
  <c r="AC297" i="58"/>
  <c r="AB297" i="58"/>
  <c r="AA297" i="58"/>
  <c r="Z297" i="58"/>
  <c r="Y297" i="58"/>
  <c r="X297" i="58"/>
  <c r="V297" i="58"/>
  <c r="U297" i="58"/>
  <c r="T297" i="58"/>
  <c r="S297" i="58"/>
  <c r="R297" i="58"/>
  <c r="L297" i="58"/>
  <c r="K297" i="58"/>
  <c r="J297" i="58"/>
  <c r="I297" i="58"/>
  <c r="H297" i="58"/>
  <c r="B297" i="58"/>
  <c r="A297" i="58"/>
  <c r="AF296" i="58"/>
  <c r="AE296" i="58"/>
  <c r="AD296" i="58"/>
  <c r="AC296" i="58"/>
  <c r="AB296" i="58"/>
  <c r="AA296" i="58"/>
  <c r="Z296" i="58"/>
  <c r="Y296" i="58"/>
  <c r="X296" i="58"/>
  <c r="V296" i="58"/>
  <c r="U296" i="58"/>
  <c r="T296" i="58"/>
  <c r="S296" i="58"/>
  <c r="R296" i="58"/>
  <c r="L296" i="58"/>
  <c r="K296" i="58"/>
  <c r="J296" i="58"/>
  <c r="I296" i="58"/>
  <c r="H296" i="58"/>
  <c r="B296" i="58"/>
  <c r="A296" i="58"/>
  <c r="AF295" i="58"/>
  <c r="AE295" i="58"/>
  <c r="AD295" i="58"/>
  <c r="AC295" i="58"/>
  <c r="AB295" i="58"/>
  <c r="AA295" i="58"/>
  <c r="Z295" i="58"/>
  <c r="Y295" i="58"/>
  <c r="X295" i="58"/>
  <c r="V295" i="58"/>
  <c r="U295" i="58"/>
  <c r="T295" i="58"/>
  <c r="S295" i="58"/>
  <c r="R295" i="58"/>
  <c r="L295" i="58"/>
  <c r="K295" i="58"/>
  <c r="J295" i="58"/>
  <c r="I295" i="58"/>
  <c r="H295" i="58"/>
  <c r="B295" i="58"/>
  <c r="A295" i="58"/>
  <c r="AF294" i="58"/>
  <c r="AE294" i="58"/>
  <c r="AD294" i="58"/>
  <c r="AC294" i="58"/>
  <c r="AB294" i="58"/>
  <c r="AA294" i="58"/>
  <c r="Z294" i="58"/>
  <c r="Y294" i="58"/>
  <c r="X294" i="58"/>
  <c r="V294" i="58"/>
  <c r="U294" i="58"/>
  <c r="T294" i="58"/>
  <c r="S294" i="58"/>
  <c r="R294" i="58"/>
  <c r="L294" i="58"/>
  <c r="K294" i="58"/>
  <c r="J294" i="58"/>
  <c r="I294" i="58"/>
  <c r="H294" i="58"/>
  <c r="B294" i="58"/>
  <c r="A294" i="58"/>
  <c r="AF293" i="58"/>
  <c r="AE293" i="58"/>
  <c r="AD293" i="58"/>
  <c r="AC293" i="58"/>
  <c r="AB293" i="58"/>
  <c r="AA293" i="58"/>
  <c r="Z293" i="58"/>
  <c r="Y293" i="58"/>
  <c r="X293" i="58"/>
  <c r="V293" i="58"/>
  <c r="U293" i="58"/>
  <c r="T293" i="58"/>
  <c r="S293" i="58"/>
  <c r="R293" i="58"/>
  <c r="L293" i="58"/>
  <c r="K293" i="58"/>
  <c r="J293" i="58"/>
  <c r="I293" i="58"/>
  <c r="H293" i="58"/>
  <c r="B293" i="58"/>
  <c r="A293" i="58"/>
  <c r="AF292" i="58"/>
  <c r="AE292" i="58"/>
  <c r="AD292" i="58"/>
  <c r="AC292" i="58"/>
  <c r="AB292" i="58"/>
  <c r="AA292" i="58"/>
  <c r="Z292" i="58"/>
  <c r="Y292" i="58"/>
  <c r="X292" i="58"/>
  <c r="V292" i="58"/>
  <c r="U292" i="58"/>
  <c r="T292" i="58"/>
  <c r="S292" i="58"/>
  <c r="R292" i="58"/>
  <c r="L292" i="58"/>
  <c r="K292" i="58"/>
  <c r="J292" i="58"/>
  <c r="I292" i="58"/>
  <c r="H292" i="58"/>
  <c r="B292" i="58"/>
  <c r="A292" i="58"/>
  <c r="AF291" i="58"/>
  <c r="AE291" i="58"/>
  <c r="AD291" i="58"/>
  <c r="AC291" i="58"/>
  <c r="AB291" i="58"/>
  <c r="AA291" i="58"/>
  <c r="Z291" i="58"/>
  <c r="Y291" i="58"/>
  <c r="X291" i="58"/>
  <c r="V291" i="58"/>
  <c r="U291" i="58"/>
  <c r="T291" i="58"/>
  <c r="S291" i="58"/>
  <c r="R291" i="58"/>
  <c r="L291" i="58"/>
  <c r="K291" i="58"/>
  <c r="J291" i="58"/>
  <c r="I291" i="58"/>
  <c r="H291" i="58"/>
  <c r="B291" i="58"/>
  <c r="A291" i="58"/>
  <c r="AF290" i="58"/>
  <c r="AE290" i="58"/>
  <c r="AD290" i="58"/>
  <c r="AC290" i="58"/>
  <c r="AB290" i="58"/>
  <c r="AA290" i="58"/>
  <c r="Z290" i="58"/>
  <c r="Y290" i="58"/>
  <c r="X290" i="58"/>
  <c r="V290" i="58"/>
  <c r="U290" i="58"/>
  <c r="T290" i="58"/>
  <c r="S290" i="58"/>
  <c r="R290" i="58"/>
  <c r="L290" i="58"/>
  <c r="K290" i="58"/>
  <c r="J290" i="58"/>
  <c r="I290" i="58"/>
  <c r="H290" i="58"/>
  <c r="B290" i="58"/>
  <c r="A290" i="58"/>
  <c r="AF289" i="58"/>
  <c r="AE289" i="58"/>
  <c r="AD289" i="58"/>
  <c r="AC289" i="58"/>
  <c r="AB289" i="58"/>
  <c r="AA289" i="58"/>
  <c r="Z289" i="58"/>
  <c r="Y289" i="58"/>
  <c r="X289" i="58"/>
  <c r="V289" i="58"/>
  <c r="U289" i="58"/>
  <c r="T289" i="58"/>
  <c r="S289" i="58"/>
  <c r="R289" i="58"/>
  <c r="L289" i="58"/>
  <c r="K289" i="58"/>
  <c r="J289" i="58"/>
  <c r="I289" i="58"/>
  <c r="H289" i="58"/>
  <c r="B289" i="58"/>
  <c r="A289" i="58"/>
  <c r="AF288" i="58"/>
  <c r="AE288" i="58"/>
  <c r="AD288" i="58"/>
  <c r="AC288" i="58"/>
  <c r="AB288" i="58"/>
  <c r="AA288" i="58"/>
  <c r="Z288" i="58"/>
  <c r="Y288" i="58"/>
  <c r="X288" i="58"/>
  <c r="V288" i="58"/>
  <c r="U288" i="58"/>
  <c r="T288" i="58"/>
  <c r="S288" i="58"/>
  <c r="R288" i="58"/>
  <c r="L288" i="58"/>
  <c r="K288" i="58"/>
  <c r="J288" i="58"/>
  <c r="I288" i="58"/>
  <c r="H288" i="58"/>
  <c r="B288" i="58"/>
  <c r="A288" i="58"/>
  <c r="AF287" i="58"/>
  <c r="AE287" i="58"/>
  <c r="AD287" i="58"/>
  <c r="AC287" i="58"/>
  <c r="AB287" i="58"/>
  <c r="AA287" i="58"/>
  <c r="Z287" i="58"/>
  <c r="Y287" i="58"/>
  <c r="X287" i="58"/>
  <c r="V287" i="58"/>
  <c r="U287" i="58"/>
  <c r="T287" i="58"/>
  <c r="S287" i="58"/>
  <c r="R287" i="58"/>
  <c r="L287" i="58"/>
  <c r="K287" i="58"/>
  <c r="J287" i="58"/>
  <c r="I287" i="58"/>
  <c r="H287" i="58"/>
  <c r="B287" i="58"/>
  <c r="A287" i="58"/>
  <c r="AF286" i="58"/>
  <c r="AE286" i="58"/>
  <c r="AD286" i="58"/>
  <c r="AC286" i="58"/>
  <c r="AB286" i="58"/>
  <c r="AA286" i="58"/>
  <c r="Z286" i="58"/>
  <c r="Y286" i="58"/>
  <c r="X286" i="58"/>
  <c r="V286" i="58"/>
  <c r="U286" i="58"/>
  <c r="T286" i="58"/>
  <c r="S286" i="58"/>
  <c r="R286" i="58"/>
  <c r="L286" i="58"/>
  <c r="K286" i="58"/>
  <c r="J286" i="58"/>
  <c r="I286" i="58"/>
  <c r="H286" i="58"/>
  <c r="B286" i="58"/>
  <c r="A286" i="58"/>
  <c r="AF285" i="58"/>
  <c r="AE285" i="58"/>
  <c r="AD285" i="58"/>
  <c r="AC285" i="58"/>
  <c r="AB285" i="58"/>
  <c r="AA285" i="58"/>
  <c r="Z285" i="58"/>
  <c r="Y285" i="58"/>
  <c r="X285" i="58"/>
  <c r="V285" i="58"/>
  <c r="U285" i="58"/>
  <c r="T285" i="58"/>
  <c r="S285" i="58"/>
  <c r="R285" i="58"/>
  <c r="L285" i="58"/>
  <c r="K285" i="58"/>
  <c r="J285" i="58"/>
  <c r="I285" i="58"/>
  <c r="H285" i="58"/>
  <c r="B285" i="58"/>
  <c r="A285" i="58"/>
  <c r="AF284" i="58"/>
  <c r="AE284" i="58"/>
  <c r="AD284" i="58"/>
  <c r="AC284" i="58"/>
  <c r="AB284" i="58"/>
  <c r="AA284" i="58"/>
  <c r="Z284" i="58"/>
  <c r="Y284" i="58"/>
  <c r="X284" i="58"/>
  <c r="V284" i="58"/>
  <c r="U284" i="58"/>
  <c r="T284" i="58"/>
  <c r="S284" i="58"/>
  <c r="R284" i="58"/>
  <c r="L284" i="58"/>
  <c r="K284" i="58"/>
  <c r="J284" i="58"/>
  <c r="I284" i="58"/>
  <c r="H284" i="58"/>
  <c r="B284" i="58"/>
  <c r="A284" i="58"/>
  <c r="AF283" i="58"/>
  <c r="AE283" i="58"/>
  <c r="AD283" i="58"/>
  <c r="AC283" i="58"/>
  <c r="AB283" i="58"/>
  <c r="AA283" i="58"/>
  <c r="Z283" i="58"/>
  <c r="Y283" i="58"/>
  <c r="X283" i="58"/>
  <c r="V283" i="58"/>
  <c r="U283" i="58"/>
  <c r="T283" i="58"/>
  <c r="S283" i="58"/>
  <c r="R283" i="58"/>
  <c r="L283" i="58"/>
  <c r="K283" i="58"/>
  <c r="J283" i="58"/>
  <c r="I283" i="58"/>
  <c r="H283" i="58"/>
  <c r="B283" i="58"/>
  <c r="A283" i="58"/>
  <c r="AF282" i="58"/>
  <c r="AE282" i="58"/>
  <c r="AD282" i="58"/>
  <c r="AC282" i="58"/>
  <c r="AB282" i="58"/>
  <c r="AA282" i="58"/>
  <c r="Z282" i="58"/>
  <c r="Y282" i="58"/>
  <c r="X282" i="58"/>
  <c r="V282" i="58"/>
  <c r="U282" i="58"/>
  <c r="T282" i="58"/>
  <c r="S282" i="58"/>
  <c r="R282" i="58"/>
  <c r="L282" i="58"/>
  <c r="K282" i="58"/>
  <c r="J282" i="58"/>
  <c r="I282" i="58"/>
  <c r="H282" i="58"/>
  <c r="B282" i="58"/>
  <c r="A282" i="58"/>
  <c r="AF281" i="58"/>
  <c r="AE281" i="58"/>
  <c r="AD281" i="58"/>
  <c r="AC281" i="58"/>
  <c r="AB281" i="58"/>
  <c r="AA281" i="58"/>
  <c r="Z281" i="58"/>
  <c r="Y281" i="58"/>
  <c r="X281" i="58"/>
  <c r="V281" i="58"/>
  <c r="U281" i="58"/>
  <c r="T281" i="58"/>
  <c r="S281" i="58"/>
  <c r="R281" i="58"/>
  <c r="L281" i="58"/>
  <c r="K281" i="58"/>
  <c r="J281" i="58"/>
  <c r="I281" i="58"/>
  <c r="H281" i="58"/>
  <c r="B281" i="58"/>
  <c r="A281" i="58"/>
  <c r="AF280" i="58"/>
  <c r="AE280" i="58"/>
  <c r="AD280" i="58"/>
  <c r="AC280" i="58"/>
  <c r="AB280" i="58"/>
  <c r="AA280" i="58"/>
  <c r="Z280" i="58"/>
  <c r="Y280" i="58"/>
  <c r="X280" i="58"/>
  <c r="V280" i="58"/>
  <c r="U280" i="58"/>
  <c r="T280" i="58"/>
  <c r="S280" i="58"/>
  <c r="R280" i="58"/>
  <c r="L280" i="58"/>
  <c r="K280" i="58"/>
  <c r="J280" i="58"/>
  <c r="I280" i="58"/>
  <c r="H280" i="58"/>
  <c r="B280" i="58"/>
  <c r="A280" i="58"/>
  <c r="AF279" i="58"/>
  <c r="AE279" i="58"/>
  <c r="AD279" i="58"/>
  <c r="AC279" i="58"/>
  <c r="AB279" i="58"/>
  <c r="AA279" i="58"/>
  <c r="Z279" i="58"/>
  <c r="Y279" i="58"/>
  <c r="X279" i="58"/>
  <c r="V279" i="58"/>
  <c r="U279" i="58"/>
  <c r="T279" i="58"/>
  <c r="S279" i="58"/>
  <c r="R279" i="58"/>
  <c r="L279" i="58"/>
  <c r="K279" i="58"/>
  <c r="J279" i="58"/>
  <c r="I279" i="58"/>
  <c r="H279" i="58"/>
  <c r="B279" i="58"/>
  <c r="A279" i="58"/>
  <c r="AF278" i="58"/>
  <c r="AE278" i="58"/>
  <c r="AD278" i="58"/>
  <c r="AC278" i="58"/>
  <c r="AB278" i="58"/>
  <c r="AA278" i="58"/>
  <c r="Z278" i="58"/>
  <c r="Y278" i="58"/>
  <c r="X278" i="58"/>
  <c r="V278" i="58"/>
  <c r="U278" i="58"/>
  <c r="T278" i="58"/>
  <c r="S278" i="58"/>
  <c r="R278" i="58"/>
  <c r="L278" i="58"/>
  <c r="K278" i="58"/>
  <c r="J278" i="58"/>
  <c r="I278" i="58"/>
  <c r="H278" i="58"/>
  <c r="B278" i="58"/>
  <c r="A278" i="58"/>
  <c r="AF277" i="58"/>
  <c r="AE277" i="58"/>
  <c r="AD277" i="58"/>
  <c r="AC277" i="58"/>
  <c r="AB277" i="58"/>
  <c r="AA277" i="58"/>
  <c r="Z277" i="58"/>
  <c r="Y277" i="58"/>
  <c r="X277" i="58"/>
  <c r="V277" i="58"/>
  <c r="U277" i="58"/>
  <c r="T277" i="58"/>
  <c r="S277" i="58"/>
  <c r="R277" i="58"/>
  <c r="L277" i="58"/>
  <c r="K277" i="58"/>
  <c r="J277" i="58"/>
  <c r="I277" i="58"/>
  <c r="H277" i="58"/>
  <c r="B277" i="58"/>
  <c r="A277" i="58"/>
  <c r="AF276" i="58"/>
  <c r="AE276" i="58"/>
  <c r="AD276" i="58"/>
  <c r="AC276" i="58"/>
  <c r="AB276" i="58"/>
  <c r="AA276" i="58"/>
  <c r="Z276" i="58"/>
  <c r="Y276" i="58"/>
  <c r="X276" i="58"/>
  <c r="V276" i="58"/>
  <c r="U276" i="58"/>
  <c r="T276" i="58"/>
  <c r="S276" i="58"/>
  <c r="R276" i="58"/>
  <c r="L276" i="58"/>
  <c r="K276" i="58"/>
  <c r="J276" i="58"/>
  <c r="I276" i="58"/>
  <c r="B276" i="58"/>
  <c r="A276" i="58"/>
  <c r="AF275" i="58"/>
  <c r="AE275" i="58"/>
  <c r="AD275" i="58"/>
  <c r="AC275" i="58"/>
  <c r="AB275" i="58"/>
  <c r="AA275" i="58"/>
  <c r="Z275" i="58"/>
  <c r="Y275" i="58"/>
  <c r="X275" i="58"/>
  <c r="V275" i="58"/>
  <c r="U275" i="58"/>
  <c r="T275" i="58"/>
  <c r="S275" i="58"/>
  <c r="R275" i="58"/>
  <c r="L275" i="58"/>
  <c r="K275" i="58"/>
  <c r="J275" i="58"/>
  <c r="I275" i="58"/>
  <c r="H275" i="58"/>
  <c r="B275" i="58"/>
  <c r="A275" i="58"/>
  <c r="AF274" i="58"/>
  <c r="AE274" i="58"/>
  <c r="AD274" i="58"/>
  <c r="AC274" i="58"/>
  <c r="AB274" i="58"/>
  <c r="AA274" i="58"/>
  <c r="Z274" i="58"/>
  <c r="Y274" i="58"/>
  <c r="X274" i="58"/>
  <c r="V274" i="58"/>
  <c r="U274" i="58"/>
  <c r="T274" i="58"/>
  <c r="S274" i="58"/>
  <c r="R274" i="58"/>
  <c r="L274" i="58"/>
  <c r="K274" i="58"/>
  <c r="J274" i="58"/>
  <c r="I274" i="58"/>
  <c r="H274" i="58"/>
  <c r="B274" i="58"/>
  <c r="A274" i="58"/>
  <c r="AF273" i="58"/>
  <c r="AE273" i="58"/>
  <c r="AD273" i="58"/>
  <c r="AC273" i="58"/>
  <c r="AB273" i="58"/>
  <c r="AA273" i="58"/>
  <c r="Z273" i="58"/>
  <c r="Y273" i="58"/>
  <c r="X273" i="58"/>
  <c r="V273" i="58"/>
  <c r="U273" i="58"/>
  <c r="T273" i="58"/>
  <c r="S273" i="58"/>
  <c r="R273" i="58"/>
  <c r="L273" i="58"/>
  <c r="K273" i="58"/>
  <c r="J273" i="58"/>
  <c r="I273" i="58"/>
  <c r="H273" i="58"/>
  <c r="B273" i="58"/>
  <c r="A273" i="58"/>
  <c r="AF272" i="58"/>
  <c r="AE272" i="58"/>
  <c r="AD272" i="58"/>
  <c r="AC272" i="58"/>
  <c r="AB272" i="58"/>
  <c r="AA272" i="58"/>
  <c r="Z272" i="58"/>
  <c r="Y272" i="58"/>
  <c r="X272" i="58"/>
  <c r="V272" i="58"/>
  <c r="U272" i="58"/>
  <c r="T272" i="58"/>
  <c r="S272" i="58"/>
  <c r="R272" i="58"/>
  <c r="L272" i="58"/>
  <c r="K272" i="58"/>
  <c r="J272" i="58"/>
  <c r="I272" i="58"/>
  <c r="H272" i="58"/>
  <c r="B272" i="58"/>
  <c r="A272" i="58"/>
  <c r="AF271" i="58"/>
  <c r="AE271" i="58"/>
  <c r="AD271" i="58"/>
  <c r="AC271" i="58"/>
  <c r="AB271" i="58"/>
  <c r="AA271" i="58"/>
  <c r="Z271" i="58"/>
  <c r="Y271" i="58"/>
  <c r="X271" i="58"/>
  <c r="V271" i="58"/>
  <c r="U271" i="58"/>
  <c r="T271" i="58"/>
  <c r="S271" i="58"/>
  <c r="R271" i="58"/>
  <c r="L271" i="58"/>
  <c r="K271" i="58"/>
  <c r="J271" i="58"/>
  <c r="I271" i="58"/>
  <c r="H271" i="58"/>
  <c r="B271" i="58"/>
  <c r="A271" i="58"/>
  <c r="AF270" i="58"/>
  <c r="AE270" i="58"/>
  <c r="AD270" i="58"/>
  <c r="AC270" i="58"/>
  <c r="AB270" i="58"/>
  <c r="AA270" i="58"/>
  <c r="Z270" i="58"/>
  <c r="Y270" i="58"/>
  <c r="X270" i="58"/>
  <c r="V270" i="58"/>
  <c r="U270" i="58"/>
  <c r="T270" i="58"/>
  <c r="S270" i="58"/>
  <c r="R270" i="58"/>
  <c r="L270" i="58"/>
  <c r="K270" i="58"/>
  <c r="J270" i="58"/>
  <c r="I270" i="58"/>
  <c r="H270" i="58"/>
  <c r="B270" i="58"/>
  <c r="A270" i="58"/>
  <c r="AF269" i="58"/>
  <c r="AE269" i="58"/>
  <c r="AD269" i="58"/>
  <c r="AC269" i="58"/>
  <c r="AB269" i="58"/>
  <c r="AA269" i="58"/>
  <c r="Z269" i="58"/>
  <c r="Y269" i="58"/>
  <c r="X269" i="58"/>
  <c r="V269" i="58"/>
  <c r="U269" i="58"/>
  <c r="T269" i="58"/>
  <c r="S269" i="58"/>
  <c r="R269" i="58"/>
  <c r="L269" i="58"/>
  <c r="K269" i="58"/>
  <c r="J269" i="58"/>
  <c r="I269" i="58"/>
  <c r="H269" i="58"/>
  <c r="B269" i="58"/>
  <c r="A269" i="58"/>
  <c r="AF268" i="58"/>
  <c r="AE268" i="58"/>
  <c r="AD268" i="58"/>
  <c r="AC268" i="58"/>
  <c r="AB268" i="58"/>
  <c r="AA268" i="58"/>
  <c r="Z268" i="58"/>
  <c r="Y268" i="58"/>
  <c r="X268" i="58"/>
  <c r="V268" i="58"/>
  <c r="U268" i="58"/>
  <c r="T268" i="58"/>
  <c r="S268" i="58"/>
  <c r="R268" i="58"/>
  <c r="L268" i="58"/>
  <c r="K268" i="58"/>
  <c r="J268" i="58"/>
  <c r="I268" i="58"/>
  <c r="H268" i="58"/>
  <c r="B268" i="58"/>
  <c r="A268" i="58"/>
  <c r="AF267" i="58"/>
  <c r="AE267" i="58"/>
  <c r="AD267" i="58"/>
  <c r="AC267" i="58"/>
  <c r="AB267" i="58"/>
  <c r="AA267" i="58"/>
  <c r="Z267" i="58"/>
  <c r="Y267" i="58"/>
  <c r="X267" i="58"/>
  <c r="V267" i="58"/>
  <c r="U267" i="58"/>
  <c r="T267" i="58"/>
  <c r="S267" i="58"/>
  <c r="R267" i="58"/>
  <c r="L267" i="58"/>
  <c r="K267" i="58"/>
  <c r="J267" i="58"/>
  <c r="I267" i="58"/>
  <c r="H267" i="58"/>
  <c r="B267" i="58"/>
  <c r="A267" i="58"/>
  <c r="AF266" i="58"/>
  <c r="AE266" i="58"/>
  <c r="AD266" i="58"/>
  <c r="AC266" i="58"/>
  <c r="AB266" i="58"/>
  <c r="AA266" i="58"/>
  <c r="Z266" i="58"/>
  <c r="Y266" i="58"/>
  <c r="X266" i="58"/>
  <c r="V266" i="58"/>
  <c r="U266" i="58"/>
  <c r="T266" i="58"/>
  <c r="S266" i="58"/>
  <c r="R266" i="58"/>
  <c r="L266" i="58"/>
  <c r="K266" i="58"/>
  <c r="J266" i="58"/>
  <c r="I266" i="58"/>
  <c r="H266" i="58"/>
  <c r="B266" i="58"/>
  <c r="A266" i="58"/>
  <c r="AF265" i="58"/>
  <c r="AE265" i="58"/>
  <c r="AD265" i="58"/>
  <c r="AC265" i="58"/>
  <c r="AB265" i="58"/>
  <c r="AA265" i="58"/>
  <c r="Z265" i="58"/>
  <c r="Y265" i="58"/>
  <c r="X265" i="58"/>
  <c r="V265" i="58"/>
  <c r="U265" i="58"/>
  <c r="T265" i="58"/>
  <c r="S265" i="58"/>
  <c r="R265" i="58"/>
  <c r="L265" i="58"/>
  <c r="K265" i="58"/>
  <c r="J265" i="58"/>
  <c r="I265" i="58"/>
  <c r="H265" i="58"/>
  <c r="B265" i="58"/>
  <c r="A265" i="58"/>
  <c r="AF264" i="58"/>
  <c r="AE264" i="58"/>
  <c r="AD264" i="58"/>
  <c r="AC264" i="58"/>
  <c r="AB264" i="58"/>
  <c r="AA264" i="58"/>
  <c r="Z264" i="58"/>
  <c r="Y264" i="58"/>
  <c r="X264" i="58"/>
  <c r="V264" i="58"/>
  <c r="U264" i="58"/>
  <c r="T264" i="58"/>
  <c r="S264" i="58"/>
  <c r="R264" i="58"/>
  <c r="L264" i="58"/>
  <c r="K264" i="58"/>
  <c r="J264" i="58"/>
  <c r="I264" i="58"/>
  <c r="H264" i="58"/>
  <c r="B264" i="58"/>
  <c r="A264" i="58"/>
  <c r="AF263" i="58"/>
  <c r="AE263" i="58"/>
  <c r="AD263" i="58"/>
  <c r="AC263" i="58"/>
  <c r="AB263" i="58"/>
  <c r="AA263" i="58"/>
  <c r="Z263" i="58"/>
  <c r="Y263" i="58"/>
  <c r="X263" i="58"/>
  <c r="V263" i="58"/>
  <c r="U263" i="58"/>
  <c r="T263" i="58"/>
  <c r="S263" i="58"/>
  <c r="R263" i="58"/>
  <c r="L263" i="58"/>
  <c r="K263" i="58"/>
  <c r="J263" i="58"/>
  <c r="I263" i="58"/>
  <c r="H263" i="58"/>
  <c r="B263" i="58"/>
  <c r="A263" i="58"/>
  <c r="AF262" i="58"/>
  <c r="AE262" i="58"/>
  <c r="AD262" i="58"/>
  <c r="AC262" i="58"/>
  <c r="AB262" i="58"/>
  <c r="AA262" i="58"/>
  <c r="Z262" i="58"/>
  <c r="Y262" i="58"/>
  <c r="X262" i="58"/>
  <c r="V262" i="58"/>
  <c r="U262" i="58"/>
  <c r="T262" i="58"/>
  <c r="S262" i="58"/>
  <c r="R262" i="58"/>
  <c r="L262" i="58"/>
  <c r="K262" i="58"/>
  <c r="J262" i="58"/>
  <c r="I262" i="58"/>
  <c r="H262" i="58"/>
  <c r="B262" i="58"/>
  <c r="A262" i="58"/>
  <c r="AF261" i="58"/>
  <c r="AE261" i="58"/>
  <c r="AD261" i="58"/>
  <c r="AC261" i="58"/>
  <c r="AB261" i="58"/>
  <c r="AA261" i="58"/>
  <c r="Z261" i="58"/>
  <c r="Y261" i="58"/>
  <c r="X261" i="58"/>
  <c r="V261" i="58"/>
  <c r="U261" i="58"/>
  <c r="T261" i="58"/>
  <c r="S261" i="58"/>
  <c r="R261" i="58"/>
  <c r="L261" i="58"/>
  <c r="K261" i="58"/>
  <c r="J261" i="58"/>
  <c r="I261" i="58"/>
  <c r="H261" i="58"/>
  <c r="B261" i="58"/>
  <c r="A261" i="58"/>
  <c r="AF260" i="58"/>
  <c r="AE260" i="58"/>
  <c r="AD260" i="58"/>
  <c r="AC260" i="58"/>
  <c r="AB260" i="58"/>
  <c r="AA260" i="58"/>
  <c r="Z260" i="58"/>
  <c r="Y260" i="58"/>
  <c r="X260" i="58"/>
  <c r="V260" i="58"/>
  <c r="U260" i="58"/>
  <c r="T260" i="58"/>
  <c r="S260" i="58"/>
  <c r="R260" i="58"/>
  <c r="L260" i="58"/>
  <c r="K260" i="58"/>
  <c r="J260" i="58"/>
  <c r="I260" i="58"/>
  <c r="H260" i="58"/>
  <c r="B260" i="58"/>
  <c r="A260" i="58"/>
  <c r="AF259" i="58"/>
  <c r="AE259" i="58"/>
  <c r="AD259" i="58"/>
  <c r="AC259" i="58"/>
  <c r="AB259" i="58"/>
  <c r="AA259" i="58"/>
  <c r="Z259" i="58"/>
  <c r="Y259" i="58"/>
  <c r="X259" i="58"/>
  <c r="V259" i="58"/>
  <c r="U259" i="58"/>
  <c r="T259" i="58"/>
  <c r="S259" i="58"/>
  <c r="R259" i="58"/>
  <c r="L259" i="58"/>
  <c r="K259" i="58"/>
  <c r="J259" i="58"/>
  <c r="I259" i="58"/>
  <c r="H259" i="58"/>
  <c r="B259" i="58"/>
  <c r="A259" i="58"/>
  <c r="AF258" i="58"/>
  <c r="AE258" i="58"/>
  <c r="AD258" i="58"/>
  <c r="AC258" i="58"/>
  <c r="AB258" i="58"/>
  <c r="AA258" i="58"/>
  <c r="Z258" i="58"/>
  <c r="Y258" i="58"/>
  <c r="X258" i="58"/>
  <c r="V258" i="58"/>
  <c r="U258" i="58"/>
  <c r="T258" i="58"/>
  <c r="S258" i="58"/>
  <c r="R258" i="58"/>
  <c r="L258" i="58"/>
  <c r="K258" i="58"/>
  <c r="J258" i="58"/>
  <c r="I258" i="58"/>
  <c r="H258" i="58"/>
  <c r="B258" i="58"/>
  <c r="A258" i="58"/>
  <c r="AF257" i="58"/>
  <c r="AE257" i="58"/>
  <c r="AD257" i="58"/>
  <c r="AC257" i="58"/>
  <c r="AB257" i="58"/>
  <c r="AA257" i="58"/>
  <c r="Z257" i="58"/>
  <c r="Y257" i="58"/>
  <c r="X257" i="58"/>
  <c r="V257" i="58"/>
  <c r="U257" i="58"/>
  <c r="T257" i="58"/>
  <c r="S257" i="58"/>
  <c r="R257" i="58"/>
  <c r="L257" i="58"/>
  <c r="K257" i="58"/>
  <c r="J257" i="58"/>
  <c r="I257" i="58"/>
  <c r="H257" i="58"/>
  <c r="B257" i="58"/>
  <c r="A257" i="58"/>
  <c r="AF256" i="58"/>
  <c r="AE256" i="58"/>
  <c r="AD256" i="58"/>
  <c r="AC256" i="58"/>
  <c r="AB256" i="58"/>
  <c r="AA256" i="58"/>
  <c r="Z256" i="58"/>
  <c r="Y256" i="58"/>
  <c r="X256" i="58"/>
  <c r="V256" i="58"/>
  <c r="U256" i="58"/>
  <c r="T256" i="58"/>
  <c r="S256" i="58"/>
  <c r="R256" i="58"/>
  <c r="L256" i="58"/>
  <c r="K256" i="58"/>
  <c r="J256" i="58"/>
  <c r="I256" i="58"/>
  <c r="H256" i="58"/>
  <c r="B256" i="58"/>
  <c r="A256" i="58"/>
  <c r="AF255" i="58"/>
  <c r="AE255" i="58"/>
  <c r="AD255" i="58"/>
  <c r="AC255" i="58"/>
  <c r="AB255" i="58"/>
  <c r="AA255" i="58"/>
  <c r="Z255" i="58"/>
  <c r="Y255" i="58"/>
  <c r="X255" i="58"/>
  <c r="V255" i="58"/>
  <c r="U255" i="58"/>
  <c r="T255" i="58"/>
  <c r="S255" i="58"/>
  <c r="R255" i="58"/>
  <c r="L255" i="58"/>
  <c r="K255" i="58"/>
  <c r="J255" i="58"/>
  <c r="I255" i="58"/>
  <c r="H255" i="58"/>
  <c r="B255" i="58"/>
  <c r="A255" i="58"/>
  <c r="AF254" i="58"/>
  <c r="AE254" i="58"/>
  <c r="AD254" i="58"/>
  <c r="AC254" i="58"/>
  <c r="AB254" i="58"/>
  <c r="AA254" i="58"/>
  <c r="Z254" i="58"/>
  <c r="Y254" i="58"/>
  <c r="X254" i="58"/>
  <c r="V254" i="58"/>
  <c r="U254" i="58"/>
  <c r="T254" i="58"/>
  <c r="S254" i="58"/>
  <c r="R254" i="58"/>
  <c r="L254" i="58"/>
  <c r="K254" i="58"/>
  <c r="J254" i="58"/>
  <c r="I254" i="58"/>
  <c r="H254" i="58"/>
  <c r="B254" i="58"/>
  <c r="A254" i="58"/>
  <c r="AF253" i="58"/>
  <c r="AE253" i="58"/>
  <c r="AD253" i="58"/>
  <c r="AC253" i="58"/>
  <c r="AB253" i="58"/>
  <c r="AA253" i="58"/>
  <c r="Z253" i="58"/>
  <c r="Y253" i="58"/>
  <c r="X253" i="58"/>
  <c r="V253" i="58"/>
  <c r="U253" i="58"/>
  <c r="T253" i="58"/>
  <c r="S253" i="58"/>
  <c r="R253" i="58"/>
  <c r="L253" i="58"/>
  <c r="K253" i="58"/>
  <c r="J253" i="58"/>
  <c r="I253" i="58"/>
  <c r="H253" i="58"/>
  <c r="B253" i="58"/>
  <c r="A253" i="58"/>
  <c r="AF252" i="58"/>
  <c r="AE252" i="58"/>
  <c r="AD252" i="58"/>
  <c r="AC252" i="58"/>
  <c r="AB252" i="58"/>
  <c r="AA252" i="58"/>
  <c r="Z252" i="58"/>
  <c r="Y252" i="58"/>
  <c r="X252" i="58"/>
  <c r="V252" i="58"/>
  <c r="U252" i="58"/>
  <c r="T252" i="58"/>
  <c r="S252" i="58"/>
  <c r="R252" i="58"/>
  <c r="L252" i="58"/>
  <c r="K252" i="58"/>
  <c r="J252" i="58"/>
  <c r="I252" i="58"/>
  <c r="H252" i="58"/>
  <c r="B252" i="58"/>
  <c r="A252" i="58"/>
  <c r="AF251" i="58"/>
  <c r="AE251" i="58"/>
  <c r="AD251" i="58"/>
  <c r="AC251" i="58"/>
  <c r="AB251" i="58"/>
  <c r="AA251" i="58"/>
  <c r="Z251" i="58"/>
  <c r="Y251" i="58"/>
  <c r="X251" i="58"/>
  <c r="V251" i="58"/>
  <c r="U251" i="58"/>
  <c r="T251" i="58"/>
  <c r="S251" i="58"/>
  <c r="R251" i="58"/>
  <c r="L251" i="58"/>
  <c r="K251" i="58"/>
  <c r="J251" i="58"/>
  <c r="I251" i="58"/>
  <c r="H251" i="58"/>
  <c r="B251" i="58"/>
  <c r="A251" i="58"/>
  <c r="AF250" i="58"/>
  <c r="AE250" i="58"/>
  <c r="AD250" i="58"/>
  <c r="AC250" i="58"/>
  <c r="AB250" i="58"/>
  <c r="AA250" i="58"/>
  <c r="Z250" i="58"/>
  <c r="Y250" i="58"/>
  <c r="X250" i="58"/>
  <c r="V250" i="58"/>
  <c r="U250" i="58"/>
  <c r="T250" i="58"/>
  <c r="S250" i="58"/>
  <c r="R250" i="58"/>
  <c r="L250" i="58"/>
  <c r="K250" i="58"/>
  <c r="J250" i="58"/>
  <c r="I250" i="58"/>
  <c r="H250" i="58"/>
  <c r="B250" i="58"/>
  <c r="A250" i="58"/>
  <c r="AF249" i="58"/>
  <c r="AE249" i="58"/>
  <c r="AD249" i="58"/>
  <c r="AC249" i="58"/>
  <c r="AB249" i="58"/>
  <c r="AA249" i="58"/>
  <c r="Z249" i="58"/>
  <c r="Y249" i="58"/>
  <c r="X249" i="58"/>
  <c r="V249" i="58"/>
  <c r="U249" i="58"/>
  <c r="T249" i="58"/>
  <c r="S249" i="58"/>
  <c r="R249" i="58"/>
  <c r="L249" i="58"/>
  <c r="K249" i="58"/>
  <c r="J249" i="58"/>
  <c r="I249" i="58"/>
  <c r="H249" i="58"/>
  <c r="B249" i="58"/>
  <c r="A249" i="58"/>
  <c r="AF248" i="58"/>
  <c r="AE248" i="58"/>
  <c r="AD248" i="58"/>
  <c r="AC248" i="58"/>
  <c r="AB248" i="58"/>
  <c r="AA248" i="58"/>
  <c r="Z248" i="58"/>
  <c r="Y248" i="58"/>
  <c r="X248" i="58"/>
  <c r="V248" i="58"/>
  <c r="U248" i="58"/>
  <c r="T248" i="58"/>
  <c r="S248" i="58"/>
  <c r="R248" i="58"/>
  <c r="L248" i="58"/>
  <c r="K248" i="58"/>
  <c r="J248" i="58"/>
  <c r="I248" i="58"/>
  <c r="H248" i="58"/>
  <c r="B248" i="58"/>
  <c r="A248" i="58"/>
  <c r="AF247" i="58"/>
  <c r="AE247" i="58"/>
  <c r="AD247" i="58"/>
  <c r="AC247" i="58"/>
  <c r="AB247" i="58"/>
  <c r="AA247" i="58"/>
  <c r="Z247" i="58"/>
  <c r="Y247" i="58"/>
  <c r="X247" i="58"/>
  <c r="V247" i="58"/>
  <c r="U247" i="58"/>
  <c r="T247" i="58"/>
  <c r="S247" i="58"/>
  <c r="R247" i="58"/>
  <c r="L247" i="58"/>
  <c r="K247" i="58"/>
  <c r="J247" i="58"/>
  <c r="I247" i="58"/>
  <c r="H247" i="58"/>
  <c r="B247" i="58"/>
  <c r="A247" i="58"/>
  <c r="AF246" i="58"/>
  <c r="AE246" i="58"/>
  <c r="AD246" i="58"/>
  <c r="AC246" i="58"/>
  <c r="AB246" i="58"/>
  <c r="AA246" i="58"/>
  <c r="Z246" i="58"/>
  <c r="Y246" i="58"/>
  <c r="X246" i="58"/>
  <c r="V246" i="58"/>
  <c r="U246" i="58"/>
  <c r="T246" i="58"/>
  <c r="S246" i="58"/>
  <c r="R246" i="58"/>
  <c r="L246" i="58"/>
  <c r="K246" i="58"/>
  <c r="J246" i="58"/>
  <c r="I246" i="58"/>
  <c r="H246" i="58"/>
  <c r="B246" i="58"/>
  <c r="A246" i="58"/>
  <c r="AF245" i="58"/>
  <c r="AE245" i="58"/>
  <c r="AD245" i="58"/>
  <c r="AC245" i="58"/>
  <c r="AB245" i="58"/>
  <c r="AA245" i="58"/>
  <c r="Z245" i="58"/>
  <c r="Y245" i="58"/>
  <c r="X245" i="58"/>
  <c r="V245" i="58"/>
  <c r="U245" i="58"/>
  <c r="T245" i="58"/>
  <c r="S245" i="58"/>
  <c r="R245" i="58"/>
  <c r="L245" i="58"/>
  <c r="K245" i="58"/>
  <c r="J245" i="58"/>
  <c r="I245" i="58"/>
  <c r="H245" i="58"/>
  <c r="B245" i="58"/>
  <c r="A245" i="58"/>
  <c r="AF244" i="58"/>
  <c r="AE244" i="58"/>
  <c r="AD244" i="58"/>
  <c r="AC244" i="58"/>
  <c r="AB244" i="58"/>
  <c r="AA244" i="58"/>
  <c r="Z244" i="58"/>
  <c r="Y244" i="58"/>
  <c r="X244" i="58"/>
  <c r="V244" i="58"/>
  <c r="U244" i="58"/>
  <c r="T244" i="58"/>
  <c r="S244" i="58"/>
  <c r="R244" i="58"/>
  <c r="L244" i="58"/>
  <c r="K244" i="58"/>
  <c r="J244" i="58"/>
  <c r="I244" i="58"/>
  <c r="H244" i="58"/>
  <c r="B244" i="58"/>
  <c r="A244" i="58"/>
  <c r="AF243" i="58"/>
  <c r="AE243" i="58"/>
  <c r="AD243" i="58"/>
  <c r="AC243" i="58"/>
  <c r="AB243" i="58"/>
  <c r="AA243" i="58"/>
  <c r="Z243" i="58"/>
  <c r="Y243" i="58"/>
  <c r="X243" i="58"/>
  <c r="V243" i="58"/>
  <c r="U243" i="58"/>
  <c r="T243" i="58"/>
  <c r="S243" i="58"/>
  <c r="R243" i="58"/>
  <c r="L243" i="58"/>
  <c r="K243" i="58"/>
  <c r="J243" i="58"/>
  <c r="I243" i="58"/>
  <c r="H243" i="58"/>
  <c r="B243" i="58"/>
  <c r="A243" i="58"/>
  <c r="AF242" i="58"/>
  <c r="AE242" i="58"/>
  <c r="AD242" i="58"/>
  <c r="AC242" i="58"/>
  <c r="AB242" i="58"/>
  <c r="AA242" i="58"/>
  <c r="Z242" i="58"/>
  <c r="Y242" i="58"/>
  <c r="X242" i="58"/>
  <c r="V242" i="58"/>
  <c r="U242" i="58"/>
  <c r="T242" i="58"/>
  <c r="S242" i="58"/>
  <c r="R242" i="58"/>
  <c r="L242" i="58"/>
  <c r="K242" i="58"/>
  <c r="J242" i="58"/>
  <c r="I242" i="58"/>
  <c r="H242" i="58"/>
  <c r="B242" i="58"/>
  <c r="A242" i="58"/>
  <c r="AF241" i="58"/>
  <c r="AE241" i="58"/>
  <c r="AD241" i="58"/>
  <c r="AC241" i="58"/>
  <c r="AB241" i="58"/>
  <c r="AA241" i="58"/>
  <c r="Z241" i="58"/>
  <c r="Y241" i="58"/>
  <c r="X241" i="58"/>
  <c r="V241" i="58"/>
  <c r="U241" i="58"/>
  <c r="T241" i="58"/>
  <c r="S241" i="58"/>
  <c r="R241" i="58"/>
  <c r="L241" i="58"/>
  <c r="K241" i="58"/>
  <c r="J241" i="58"/>
  <c r="I241" i="58"/>
  <c r="H241" i="58"/>
  <c r="B241" i="58"/>
  <c r="A241" i="58"/>
  <c r="AF240" i="58"/>
  <c r="AE240" i="58"/>
  <c r="AD240" i="58"/>
  <c r="AC240" i="58"/>
  <c r="AB240" i="58"/>
  <c r="AA240" i="58"/>
  <c r="Z240" i="58"/>
  <c r="Y240" i="58"/>
  <c r="X240" i="58"/>
  <c r="V240" i="58"/>
  <c r="U240" i="58"/>
  <c r="T240" i="58"/>
  <c r="S240" i="58"/>
  <c r="R240" i="58"/>
  <c r="L240" i="58"/>
  <c r="K240" i="58"/>
  <c r="J240" i="58"/>
  <c r="I240" i="58"/>
  <c r="H240" i="58"/>
  <c r="B240" i="58"/>
  <c r="A240" i="58"/>
  <c r="AF239" i="58"/>
  <c r="AE239" i="58"/>
  <c r="AD239" i="58"/>
  <c r="AC239" i="58"/>
  <c r="AB239" i="58"/>
  <c r="AA239" i="58"/>
  <c r="Z239" i="58"/>
  <c r="Y239" i="58"/>
  <c r="X239" i="58"/>
  <c r="V239" i="58"/>
  <c r="U239" i="58"/>
  <c r="T239" i="58"/>
  <c r="S239" i="58"/>
  <c r="R239" i="58"/>
  <c r="L239" i="58"/>
  <c r="K239" i="58"/>
  <c r="J239" i="58"/>
  <c r="I239" i="58"/>
  <c r="H239" i="58"/>
  <c r="B239" i="58"/>
  <c r="A239" i="58"/>
  <c r="AF238" i="58"/>
  <c r="AE238" i="58"/>
  <c r="AD238" i="58"/>
  <c r="AC238" i="58"/>
  <c r="AB238" i="58"/>
  <c r="AA238" i="58"/>
  <c r="Z238" i="58"/>
  <c r="Y238" i="58"/>
  <c r="X238" i="58"/>
  <c r="V238" i="58"/>
  <c r="U238" i="58"/>
  <c r="T238" i="58"/>
  <c r="S238" i="58"/>
  <c r="R238" i="58"/>
  <c r="L238" i="58"/>
  <c r="K238" i="58"/>
  <c r="J238" i="58"/>
  <c r="I238" i="58"/>
  <c r="H238" i="58"/>
  <c r="B238" i="58"/>
  <c r="A238" i="58"/>
  <c r="AF237" i="58"/>
  <c r="AE237" i="58"/>
  <c r="AD237" i="58"/>
  <c r="AC237" i="58"/>
  <c r="AB237" i="58"/>
  <c r="AA237" i="58"/>
  <c r="Z237" i="58"/>
  <c r="Y237" i="58"/>
  <c r="X237" i="58"/>
  <c r="V237" i="58"/>
  <c r="U237" i="58"/>
  <c r="T237" i="58"/>
  <c r="S237" i="58"/>
  <c r="R237" i="58"/>
  <c r="L237" i="58"/>
  <c r="K237" i="58"/>
  <c r="J237" i="58"/>
  <c r="I237" i="58"/>
  <c r="H237" i="58"/>
  <c r="B237" i="58"/>
  <c r="A237" i="58"/>
  <c r="AF236" i="58"/>
  <c r="AE236" i="58"/>
  <c r="AD236" i="58"/>
  <c r="AC236" i="58"/>
  <c r="AB236" i="58"/>
  <c r="AA236" i="58"/>
  <c r="Z236" i="58"/>
  <c r="Y236" i="58"/>
  <c r="X236" i="58"/>
  <c r="V236" i="58"/>
  <c r="U236" i="58"/>
  <c r="T236" i="58"/>
  <c r="S236" i="58"/>
  <c r="R236" i="58"/>
  <c r="L236" i="58"/>
  <c r="K236" i="58"/>
  <c r="J236" i="58"/>
  <c r="I236" i="58"/>
  <c r="H236" i="58"/>
  <c r="B236" i="58"/>
  <c r="A236" i="58"/>
  <c r="AF235" i="58"/>
  <c r="AE235" i="58"/>
  <c r="AD235" i="58"/>
  <c r="AC235" i="58"/>
  <c r="AB235" i="58"/>
  <c r="AA235" i="58"/>
  <c r="Z235" i="58"/>
  <c r="Y235" i="58"/>
  <c r="X235" i="58"/>
  <c r="V235" i="58"/>
  <c r="U235" i="58"/>
  <c r="T235" i="58"/>
  <c r="S235" i="58"/>
  <c r="R235" i="58"/>
  <c r="L235" i="58"/>
  <c r="K235" i="58"/>
  <c r="J235" i="58"/>
  <c r="I235" i="58"/>
  <c r="H235" i="58"/>
  <c r="B235" i="58"/>
  <c r="A235" i="58"/>
  <c r="AF234" i="58"/>
  <c r="AE234" i="58"/>
  <c r="AD234" i="58"/>
  <c r="AC234" i="58"/>
  <c r="AB234" i="58"/>
  <c r="AA234" i="58"/>
  <c r="Z234" i="58"/>
  <c r="Y234" i="58"/>
  <c r="X234" i="58"/>
  <c r="V234" i="58"/>
  <c r="U234" i="58"/>
  <c r="T234" i="58"/>
  <c r="S234" i="58"/>
  <c r="R234" i="58"/>
  <c r="L234" i="58"/>
  <c r="K234" i="58"/>
  <c r="J234" i="58"/>
  <c r="I234" i="58"/>
  <c r="H234" i="58"/>
  <c r="B234" i="58"/>
  <c r="A234" i="58"/>
  <c r="AF233" i="58"/>
  <c r="AE233" i="58"/>
  <c r="AD233" i="58"/>
  <c r="AC233" i="58"/>
  <c r="AB233" i="58"/>
  <c r="AA233" i="58"/>
  <c r="Z233" i="58"/>
  <c r="Y233" i="58"/>
  <c r="X233" i="58"/>
  <c r="V233" i="58"/>
  <c r="U233" i="58"/>
  <c r="T233" i="58"/>
  <c r="S233" i="58"/>
  <c r="R233" i="58"/>
  <c r="L233" i="58"/>
  <c r="K233" i="58"/>
  <c r="J233" i="58"/>
  <c r="I233" i="58"/>
  <c r="H233" i="58"/>
  <c r="B233" i="58"/>
  <c r="A233" i="58"/>
  <c r="AF232" i="58"/>
  <c r="AE232" i="58"/>
  <c r="AD232" i="58"/>
  <c r="AC232" i="58"/>
  <c r="AB232" i="58"/>
  <c r="AA232" i="58"/>
  <c r="Z232" i="58"/>
  <c r="Y232" i="58"/>
  <c r="X232" i="58"/>
  <c r="V232" i="58"/>
  <c r="U232" i="58"/>
  <c r="T232" i="58"/>
  <c r="S232" i="58"/>
  <c r="R232" i="58"/>
  <c r="L232" i="58"/>
  <c r="K232" i="58"/>
  <c r="J232" i="58"/>
  <c r="I232" i="58"/>
  <c r="H232" i="58"/>
  <c r="B232" i="58"/>
  <c r="A232" i="58"/>
  <c r="AF231" i="58"/>
  <c r="AE231" i="58"/>
  <c r="AD231" i="58"/>
  <c r="AC231" i="58"/>
  <c r="AB231" i="58"/>
  <c r="AA231" i="58"/>
  <c r="Z231" i="58"/>
  <c r="Y231" i="58"/>
  <c r="X231" i="58"/>
  <c r="V231" i="58"/>
  <c r="U231" i="58"/>
  <c r="T231" i="58"/>
  <c r="S231" i="58"/>
  <c r="R231" i="58"/>
  <c r="L231" i="58"/>
  <c r="K231" i="58"/>
  <c r="J231" i="58"/>
  <c r="I231" i="58"/>
  <c r="H231" i="58"/>
  <c r="B231" i="58"/>
  <c r="A231" i="58"/>
  <c r="AF230" i="58"/>
  <c r="AE230" i="58"/>
  <c r="AD230" i="58"/>
  <c r="AC230" i="58"/>
  <c r="AB230" i="58"/>
  <c r="AA230" i="58"/>
  <c r="Z230" i="58"/>
  <c r="Y230" i="58"/>
  <c r="X230" i="58"/>
  <c r="V230" i="58"/>
  <c r="U230" i="58"/>
  <c r="T230" i="58"/>
  <c r="S230" i="58"/>
  <c r="R230" i="58"/>
  <c r="L230" i="58"/>
  <c r="K230" i="58"/>
  <c r="J230" i="58"/>
  <c r="I230" i="58"/>
  <c r="H230" i="58"/>
  <c r="B230" i="58"/>
  <c r="A230" i="58"/>
  <c r="AF229" i="58"/>
  <c r="AE229" i="58"/>
  <c r="AD229" i="58"/>
  <c r="AC229" i="58"/>
  <c r="AB229" i="58"/>
  <c r="AA229" i="58"/>
  <c r="Z229" i="58"/>
  <c r="Y229" i="58"/>
  <c r="X229" i="58"/>
  <c r="V229" i="58"/>
  <c r="U229" i="58"/>
  <c r="T229" i="58"/>
  <c r="S229" i="58"/>
  <c r="R229" i="58"/>
  <c r="L229" i="58"/>
  <c r="K229" i="58"/>
  <c r="J229" i="58"/>
  <c r="I229" i="58"/>
  <c r="H229" i="58"/>
  <c r="B229" i="58"/>
  <c r="A229" i="58"/>
  <c r="AF228" i="58"/>
  <c r="AE228" i="58"/>
  <c r="AD228" i="58"/>
  <c r="AC228" i="58"/>
  <c r="AB228" i="58"/>
  <c r="AA228" i="58"/>
  <c r="Z228" i="58"/>
  <c r="Y228" i="58"/>
  <c r="X228" i="58"/>
  <c r="V228" i="58"/>
  <c r="U228" i="58"/>
  <c r="T228" i="58"/>
  <c r="S228" i="58"/>
  <c r="R228" i="58"/>
  <c r="L228" i="58"/>
  <c r="K228" i="58"/>
  <c r="J228" i="58"/>
  <c r="I228" i="58"/>
  <c r="H228" i="58"/>
  <c r="B228" i="58"/>
  <c r="A228" i="58"/>
  <c r="AF227" i="58"/>
  <c r="AE227" i="58"/>
  <c r="AD227" i="58"/>
  <c r="AC227" i="58"/>
  <c r="AB227" i="58"/>
  <c r="AA227" i="58"/>
  <c r="Z227" i="58"/>
  <c r="Y227" i="58"/>
  <c r="X227" i="58"/>
  <c r="V227" i="58"/>
  <c r="U227" i="58"/>
  <c r="T227" i="58"/>
  <c r="S227" i="58"/>
  <c r="R227" i="58"/>
  <c r="L227" i="58"/>
  <c r="K227" i="58"/>
  <c r="J227" i="58"/>
  <c r="I227" i="58"/>
  <c r="H227" i="58"/>
  <c r="B227" i="58"/>
  <c r="A227" i="58"/>
  <c r="AF226" i="58"/>
  <c r="AE226" i="58"/>
  <c r="AD226" i="58"/>
  <c r="AC226" i="58"/>
  <c r="AB226" i="58"/>
  <c r="AA226" i="58"/>
  <c r="Z226" i="58"/>
  <c r="Y226" i="58"/>
  <c r="X226" i="58"/>
  <c r="V226" i="58"/>
  <c r="U226" i="58"/>
  <c r="T226" i="58"/>
  <c r="S226" i="58"/>
  <c r="R226" i="58"/>
  <c r="L226" i="58"/>
  <c r="K226" i="58"/>
  <c r="J226" i="58"/>
  <c r="I226" i="58"/>
  <c r="H226" i="58"/>
  <c r="B226" i="58"/>
  <c r="A226" i="58"/>
  <c r="AF225" i="58"/>
  <c r="AE225" i="58"/>
  <c r="AD225" i="58"/>
  <c r="AC225" i="58"/>
  <c r="AB225" i="58"/>
  <c r="AA225" i="58"/>
  <c r="Z225" i="58"/>
  <c r="Y225" i="58"/>
  <c r="X225" i="58"/>
  <c r="V225" i="58"/>
  <c r="U225" i="58"/>
  <c r="T225" i="58"/>
  <c r="S225" i="58"/>
  <c r="R225" i="58"/>
  <c r="L225" i="58"/>
  <c r="K225" i="58"/>
  <c r="J225" i="58"/>
  <c r="I225" i="58"/>
  <c r="H225" i="58"/>
  <c r="B225" i="58"/>
  <c r="A225" i="58"/>
  <c r="AF224" i="58"/>
  <c r="AE224" i="58"/>
  <c r="AD224" i="58"/>
  <c r="AC224" i="58"/>
  <c r="AB224" i="58"/>
  <c r="AA224" i="58"/>
  <c r="Z224" i="58"/>
  <c r="Y224" i="58"/>
  <c r="X224" i="58"/>
  <c r="V224" i="58"/>
  <c r="U224" i="58"/>
  <c r="T224" i="58"/>
  <c r="S224" i="58"/>
  <c r="R224" i="58"/>
  <c r="L224" i="58"/>
  <c r="K224" i="58"/>
  <c r="J224" i="58"/>
  <c r="I224" i="58"/>
  <c r="H224" i="58"/>
  <c r="B224" i="58"/>
  <c r="A224" i="58"/>
  <c r="AF223" i="58"/>
  <c r="AE223" i="58"/>
  <c r="AD223" i="58"/>
  <c r="AC223" i="58"/>
  <c r="AB223" i="58"/>
  <c r="AA223" i="58"/>
  <c r="Z223" i="58"/>
  <c r="Y223" i="58"/>
  <c r="X223" i="58"/>
  <c r="V223" i="58"/>
  <c r="U223" i="58"/>
  <c r="T223" i="58"/>
  <c r="S223" i="58"/>
  <c r="R223" i="58"/>
  <c r="L223" i="58"/>
  <c r="K223" i="58"/>
  <c r="J223" i="58"/>
  <c r="I223" i="58"/>
  <c r="H223" i="58"/>
  <c r="B223" i="58"/>
  <c r="A223" i="58"/>
  <c r="AF222" i="58"/>
  <c r="AE222" i="58"/>
  <c r="AD222" i="58"/>
  <c r="AC222" i="58"/>
  <c r="AB222" i="58"/>
  <c r="AA222" i="58"/>
  <c r="Z222" i="58"/>
  <c r="Y222" i="58"/>
  <c r="X222" i="58"/>
  <c r="V222" i="58"/>
  <c r="U222" i="58"/>
  <c r="T222" i="58"/>
  <c r="S222" i="58"/>
  <c r="R222" i="58"/>
  <c r="L222" i="58"/>
  <c r="K222" i="58"/>
  <c r="J222" i="58"/>
  <c r="I222" i="58"/>
  <c r="H222" i="58"/>
  <c r="B222" i="58"/>
  <c r="A222" i="58"/>
  <c r="AF221" i="58"/>
  <c r="AE221" i="58"/>
  <c r="AD221" i="58"/>
  <c r="AC221" i="58"/>
  <c r="AB221" i="58"/>
  <c r="AA221" i="58"/>
  <c r="Z221" i="58"/>
  <c r="Y221" i="58"/>
  <c r="X221" i="58"/>
  <c r="V221" i="58"/>
  <c r="U221" i="58"/>
  <c r="T221" i="58"/>
  <c r="S221" i="58"/>
  <c r="R221" i="58"/>
  <c r="L221" i="58"/>
  <c r="K221" i="58"/>
  <c r="J221" i="58"/>
  <c r="I221" i="58"/>
  <c r="H221" i="58"/>
  <c r="B221" i="58"/>
  <c r="A221" i="58"/>
  <c r="AF220" i="58"/>
  <c r="AE220" i="58"/>
  <c r="AD220" i="58"/>
  <c r="AC220" i="58"/>
  <c r="AB220" i="58"/>
  <c r="AA220" i="58"/>
  <c r="Z220" i="58"/>
  <c r="Y220" i="58"/>
  <c r="X220" i="58"/>
  <c r="V220" i="58"/>
  <c r="U220" i="58"/>
  <c r="T220" i="58"/>
  <c r="S220" i="58"/>
  <c r="R220" i="58"/>
  <c r="L220" i="58"/>
  <c r="K220" i="58"/>
  <c r="J220" i="58"/>
  <c r="I220" i="58"/>
  <c r="H220" i="58"/>
  <c r="B220" i="58"/>
  <c r="A220" i="58"/>
  <c r="AF219" i="58"/>
  <c r="AE219" i="58"/>
  <c r="AD219" i="58"/>
  <c r="AC219" i="58"/>
  <c r="AB219" i="58"/>
  <c r="AA219" i="58"/>
  <c r="Z219" i="58"/>
  <c r="Y219" i="58"/>
  <c r="X219" i="58"/>
  <c r="V219" i="58"/>
  <c r="U219" i="58"/>
  <c r="T219" i="58"/>
  <c r="S219" i="58"/>
  <c r="R219" i="58"/>
  <c r="L219" i="58"/>
  <c r="K219" i="58"/>
  <c r="J219" i="58"/>
  <c r="I219" i="58"/>
  <c r="H219" i="58"/>
  <c r="B219" i="58"/>
  <c r="A219" i="58"/>
  <c r="AF218" i="58"/>
  <c r="AE218" i="58"/>
  <c r="AD218" i="58"/>
  <c r="AC218" i="58"/>
  <c r="AB218" i="58"/>
  <c r="AA218" i="58"/>
  <c r="Z218" i="58"/>
  <c r="Y218" i="58"/>
  <c r="X218" i="58"/>
  <c r="V218" i="58"/>
  <c r="U218" i="58"/>
  <c r="T218" i="58"/>
  <c r="S218" i="58"/>
  <c r="R218" i="58"/>
  <c r="L218" i="58"/>
  <c r="K218" i="58"/>
  <c r="J218" i="58"/>
  <c r="I218" i="58"/>
  <c r="H218" i="58"/>
  <c r="B218" i="58"/>
  <c r="A218" i="58"/>
  <c r="AF217" i="58"/>
  <c r="AE217" i="58"/>
  <c r="AD217" i="58"/>
  <c r="AC217" i="58"/>
  <c r="AB217" i="58"/>
  <c r="AA217" i="58"/>
  <c r="Z217" i="58"/>
  <c r="Y217" i="58"/>
  <c r="X217" i="58"/>
  <c r="V217" i="58"/>
  <c r="U217" i="58"/>
  <c r="T217" i="58"/>
  <c r="S217" i="58"/>
  <c r="R217" i="58"/>
  <c r="L217" i="58"/>
  <c r="K217" i="58"/>
  <c r="J217" i="58"/>
  <c r="I217" i="58"/>
  <c r="H217" i="58"/>
  <c r="B217" i="58"/>
  <c r="A217" i="58"/>
  <c r="AF216" i="58"/>
  <c r="AE216" i="58"/>
  <c r="AD216" i="58"/>
  <c r="AC216" i="58"/>
  <c r="AB216" i="58"/>
  <c r="AA216" i="58"/>
  <c r="Z216" i="58"/>
  <c r="Y216" i="58"/>
  <c r="X216" i="58"/>
  <c r="V216" i="58"/>
  <c r="U216" i="58"/>
  <c r="T216" i="58"/>
  <c r="S216" i="58"/>
  <c r="R216" i="58"/>
  <c r="L216" i="58"/>
  <c r="K216" i="58"/>
  <c r="J216" i="58"/>
  <c r="I216" i="58"/>
  <c r="H216" i="58"/>
  <c r="B216" i="58"/>
  <c r="A216" i="58"/>
  <c r="AF215" i="58"/>
  <c r="AE215" i="58"/>
  <c r="AD215" i="58"/>
  <c r="AC215" i="58"/>
  <c r="AB215" i="58"/>
  <c r="AA215" i="58"/>
  <c r="Z215" i="58"/>
  <c r="Y215" i="58"/>
  <c r="X215" i="58"/>
  <c r="V215" i="58"/>
  <c r="U215" i="58"/>
  <c r="T215" i="58"/>
  <c r="S215" i="58"/>
  <c r="R215" i="58"/>
  <c r="L215" i="58"/>
  <c r="K215" i="58"/>
  <c r="J215" i="58"/>
  <c r="I215" i="58"/>
  <c r="H215" i="58"/>
  <c r="B215" i="58"/>
  <c r="A215" i="58"/>
  <c r="AF214" i="58"/>
  <c r="AE214" i="58"/>
  <c r="AD214" i="58"/>
  <c r="AC214" i="58"/>
  <c r="AB214" i="58"/>
  <c r="AA214" i="58"/>
  <c r="Z214" i="58"/>
  <c r="Y214" i="58"/>
  <c r="X214" i="58"/>
  <c r="V214" i="58"/>
  <c r="U214" i="58"/>
  <c r="T214" i="58"/>
  <c r="S214" i="58"/>
  <c r="R214" i="58"/>
  <c r="L214" i="58"/>
  <c r="K214" i="58"/>
  <c r="J214" i="58"/>
  <c r="I214" i="58"/>
  <c r="H214" i="58"/>
  <c r="B214" i="58"/>
  <c r="A214" i="58"/>
  <c r="AF213" i="58"/>
  <c r="AE213" i="58"/>
  <c r="AD213" i="58"/>
  <c r="AC213" i="58"/>
  <c r="AB213" i="58"/>
  <c r="AA213" i="58"/>
  <c r="Z213" i="58"/>
  <c r="Y213" i="58"/>
  <c r="X213" i="58"/>
  <c r="V213" i="58"/>
  <c r="U213" i="58"/>
  <c r="T213" i="58"/>
  <c r="S213" i="58"/>
  <c r="R213" i="58"/>
  <c r="L213" i="58"/>
  <c r="K213" i="58"/>
  <c r="J213" i="58"/>
  <c r="I213" i="58"/>
  <c r="H213" i="58"/>
  <c r="B213" i="58"/>
  <c r="A213" i="58"/>
  <c r="AF212" i="58"/>
  <c r="AE212" i="58"/>
  <c r="AD212" i="58"/>
  <c r="AC212" i="58"/>
  <c r="AB212" i="58"/>
  <c r="AA212" i="58"/>
  <c r="Z212" i="58"/>
  <c r="Y212" i="58"/>
  <c r="X212" i="58"/>
  <c r="V212" i="58"/>
  <c r="U212" i="58"/>
  <c r="T212" i="58"/>
  <c r="S212" i="58"/>
  <c r="R212" i="58"/>
  <c r="L212" i="58"/>
  <c r="K212" i="58"/>
  <c r="J212" i="58"/>
  <c r="I212" i="58"/>
  <c r="H212" i="58"/>
  <c r="B212" i="58"/>
  <c r="A212" i="58"/>
  <c r="AF211" i="58"/>
  <c r="AE211" i="58"/>
  <c r="AD211" i="58"/>
  <c r="AC211" i="58"/>
  <c r="AB211" i="58"/>
  <c r="AA211" i="58"/>
  <c r="Z211" i="58"/>
  <c r="Y211" i="58"/>
  <c r="X211" i="58"/>
  <c r="V211" i="58"/>
  <c r="U211" i="58"/>
  <c r="T211" i="58"/>
  <c r="S211" i="58"/>
  <c r="R211" i="58"/>
  <c r="L211" i="58"/>
  <c r="K211" i="58"/>
  <c r="J211" i="58"/>
  <c r="I211" i="58"/>
  <c r="H211" i="58"/>
  <c r="B211" i="58"/>
  <c r="A211" i="58"/>
  <c r="AF210" i="58"/>
  <c r="AE210" i="58"/>
  <c r="AD210" i="58"/>
  <c r="AC210" i="58"/>
  <c r="AB210" i="58"/>
  <c r="AA210" i="58"/>
  <c r="Z210" i="58"/>
  <c r="Y210" i="58"/>
  <c r="X210" i="58"/>
  <c r="V210" i="58"/>
  <c r="U210" i="58"/>
  <c r="T210" i="58"/>
  <c r="S210" i="58"/>
  <c r="R210" i="58"/>
  <c r="L210" i="58"/>
  <c r="K210" i="58"/>
  <c r="J210" i="58"/>
  <c r="I210" i="58"/>
  <c r="H210" i="58"/>
  <c r="B210" i="58"/>
  <c r="A210" i="58"/>
  <c r="AF209" i="58"/>
  <c r="AE209" i="58"/>
  <c r="AD209" i="58"/>
  <c r="AC209" i="58"/>
  <c r="AB209" i="58"/>
  <c r="AA209" i="58"/>
  <c r="Z209" i="58"/>
  <c r="Y209" i="58"/>
  <c r="X209" i="58"/>
  <c r="V209" i="58"/>
  <c r="U209" i="58"/>
  <c r="T209" i="58"/>
  <c r="S209" i="58"/>
  <c r="R209" i="58"/>
  <c r="L209" i="58"/>
  <c r="K209" i="58"/>
  <c r="J209" i="58"/>
  <c r="I209" i="58"/>
  <c r="H209" i="58"/>
  <c r="B209" i="58"/>
  <c r="A209" i="58"/>
  <c r="AF208" i="58"/>
  <c r="AE208" i="58"/>
  <c r="AD208" i="58"/>
  <c r="AC208" i="58"/>
  <c r="AB208" i="58"/>
  <c r="AA208" i="58"/>
  <c r="Z208" i="58"/>
  <c r="Y208" i="58"/>
  <c r="X208" i="58"/>
  <c r="V208" i="58"/>
  <c r="U208" i="58"/>
  <c r="T208" i="58"/>
  <c r="S208" i="58"/>
  <c r="R208" i="58"/>
  <c r="L208" i="58"/>
  <c r="K208" i="58"/>
  <c r="J208" i="58"/>
  <c r="I208" i="58"/>
  <c r="H208" i="58"/>
  <c r="B208" i="58"/>
  <c r="A208" i="58"/>
  <c r="AF207" i="58"/>
  <c r="AE207" i="58"/>
  <c r="AD207" i="58"/>
  <c r="AC207" i="58"/>
  <c r="AB207" i="58"/>
  <c r="AA207" i="58"/>
  <c r="Z207" i="58"/>
  <c r="Y207" i="58"/>
  <c r="X207" i="58"/>
  <c r="V207" i="58"/>
  <c r="U207" i="58"/>
  <c r="T207" i="58"/>
  <c r="S207" i="58"/>
  <c r="R207" i="58"/>
  <c r="L207" i="58"/>
  <c r="K207" i="58"/>
  <c r="J207" i="58"/>
  <c r="I207" i="58"/>
  <c r="H207" i="58"/>
  <c r="B207" i="58"/>
  <c r="A207" i="58"/>
  <c r="AF206" i="58"/>
  <c r="AE206" i="58"/>
  <c r="AD206" i="58"/>
  <c r="AC206" i="58"/>
  <c r="AB206" i="58"/>
  <c r="AA206" i="58"/>
  <c r="Z206" i="58"/>
  <c r="Y206" i="58"/>
  <c r="X206" i="58"/>
  <c r="V206" i="58"/>
  <c r="U206" i="58"/>
  <c r="T206" i="58"/>
  <c r="S206" i="58"/>
  <c r="R206" i="58"/>
  <c r="L206" i="58"/>
  <c r="K206" i="58"/>
  <c r="J206" i="58"/>
  <c r="I206" i="58"/>
  <c r="H206" i="58"/>
  <c r="B206" i="58"/>
  <c r="A206" i="58"/>
  <c r="AF205" i="58"/>
  <c r="AE205" i="58"/>
  <c r="AD205" i="58"/>
  <c r="AC205" i="58"/>
  <c r="AB205" i="58"/>
  <c r="AA205" i="58"/>
  <c r="Z205" i="58"/>
  <c r="Y205" i="58"/>
  <c r="X205" i="58"/>
  <c r="V205" i="58"/>
  <c r="U205" i="58"/>
  <c r="T205" i="58"/>
  <c r="S205" i="58"/>
  <c r="R205" i="58"/>
  <c r="L205" i="58"/>
  <c r="K205" i="58"/>
  <c r="J205" i="58"/>
  <c r="I205" i="58"/>
  <c r="H205" i="58"/>
  <c r="B205" i="58"/>
  <c r="A205" i="58"/>
  <c r="AF204" i="58"/>
  <c r="AE204" i="58"/>
  <c r="AD204" i="58"/>
  <c r="AC204" i="58"/>
  <c r="AB204" i="58"/>
  <c r="AA204" i="58"/>
  <c r="Z204" i="58"/>
  <c r="Y204" i="58"/>
  <c r="X204" i="58"/>
  <c r="V204" i="58"/>
  <c r="U204" i="58"/>
  <c r="T204" i="58"/>
  <c r="S204" i="58"/>
  <c r="R204" i="58"/>
  <c r="L204" i="58"/>
  <c r="K204" i="58"/>
  <c r="J204" i="58"/>
  <c r="I204" i="58"/>
  <c r="H204" i="58"/>
  <c r="B204" i="58"/>
  <c r="A204" i="58"/>
  <c r="AF203" i="58"/>
  <c r="AE203" i="58"/>
  <c r="AD203" i="58"/>
  <c r="AC203" i="58"/>
  <c r="AB203" i="58"/>
  <c r="AA203" i="58"/>
  <c r="Z203" i="58"/>
  <c r="Y203" i="58"/>
  <c r="X203" i="58"/>
  <c r="V203" i="58"/>
  <c r="U203" i="58"/>
  <c r="T203" i="58"/>
  <c r="S203" i="58"/>
  <c r="R203" i="58"/>
  <c r="L203" i="58"/>
  <c r="K203" i="58"/>
  <c r="J203" i="58"/>
  <c r="I203" i="58"/>
  <c r="H203" i="58"/>
  <c r="B203" i="58"/>
  <c r="A203" i="58"/>
  <c r="AF202" i="58"/>
  <c r="AE202" i="58"/>
  <c r="AD202" i="58"/>
  <c r="AC202" i="58"/>
  <c r="AB202" i="58"/>
  <c r="AA202" i="58"/>
  <c r="Z202" i="58"/>
  <c r="Y202" i="58"/>
  <c r="X202" i="58"/>
  <c r="V202" i="58"/>
  <c r="U202" i="58"/>
  <c r="T202" i="58"/>
  <c r="S202" i="58"/>
  <c r="R202" i="58"/>
  <c r="L202" i="58"/>
  <c r="K202" i="58"/>
  <c r="J202" i="58"/>
  <c r="I202" i="58"/>
  <c r="H202" i="58"/>
  <c r="B202" i="58"/>
  <c r="A202" i="58"/>
  <c r="AF201" i="58"/>
  <c r="AE201" i="58"/>
  <c r="AD201" i="58"/>
  <c r="AC201" i="58"/>
  <c r="AB201" i="58"/>
  <c r="AA201" i="58"/>
  <c r="Z201" i="58"/>
  <c r="Y201" i="58"/>
  <c r="X201" i="58"/>
  <c r="V201" i="58"/>
  <c r="U201" i="58"/>
  <c r="T201" i="58"/>
  <c r="S201" i="58"/>
  <c r="R201" i="58"/>
  <c r="L201" i="58"/>
  <c r="K201" i="58"/>
  <c r="J201" i="58"/>
  <c r="I201" i="58"/>
  <c r="H201" i="58"/>
  <c r="B201" i="58"/>
  <c r="A201" i="58"/>
  <c r="AF200" i="58"/>
  <c r="AE200" i="58"/>
  <c r="AD200" i="58"/>
  <c r="AC200" i="58"/>
  <c r="AB200" i="58"/>
  <c r="AA200" i="58"/>
  <c r="Z200" i="58"/>
  <c r="Y200" i="58"/>
  <c r="X200" i="58"/>
  <c r="V200" i="58"/>
  <c r="U200" i="58"/>
  <c r="T200" i="58"/>
  <c r="S200" i="58"/>
  <c r="R200" i="58"/>
  <c r="L200" i="58"/>
  <c r="K200" i="58"/>
  <c r="J200" i="58"/>
  <c r="I200" i="58"/>
  <c r="H200" i="58"/>
  <c r="B200" i="58"/>
  <c r="A200" i="58"/>
  <c r="AF199" i="58"/>
  <c r="AE199" i="58"/>
  <c r="AD199" i="58"/>
  <c r="AC199" i="58"/>
  <c r="AB199" i="58"/>
  <c r="AA199" i="58"/>
  <c r="Z199" i="58"/>
  <c r="Y199" i="58"/>
  <c r="X199" i="58"/>
  <c r="V199" i="58"/>
  <c r="U199" i="58"/>
  <c r="T199" i="58"/>
  <c r="S199" i="58"/>
  <c r="R199" i="58"/>
  <c r="L199" i="58"/>
  <c r="K199" i="58"/>
  <c r="J199" i="58"/>
  <c r="I199" i="58"/>
  <c r="H199" i="58"/>
  <c r="B199" i="58"/>
  <c r="A199" i="58"/>
  <c r="AF198" i="58"/>
  <c r="AE198" i="58"/>
  <c r="AD198" i="58"/>
  <c r="AC198" i="58"/>
  <c r="AB198" i="58"/>
  <c r="AA198" i="58"/>
  <c r="Z198" i="58"/>
  <c r="Y198" i="58"/>
  <c r="X198" i="58"/>
  <c r="V198" i="58"/>
  <c r="U198" i="58"/>
  <c r="T198" i="58"/>
  <c r="S198" i="58"/>
  <c r="R198" i="58"/>
  <c r="L198" i="58"/>
  <c r="K198" i="58"/>
  <c r="J198" i="58"/>
  <c r="I198" i="58"/>
  <c r="H198" i="58"/>
  <c r="B198" i="58"/>
  <c r="A198" i="58"/>
  <c r="AF197" i="58"/>
  <c r="AE197" i="58"/>
  <c r="AD197" i="58"/>
  <c r="AC197" i="58"/>
  <c r="AB197" i="58"/>
  <c r="AA197" i="58"/>
  <c r="Z197" i="58"/>
  <c r="Y197" i="58"/>
  <c r="X197" i="58"/>
  <c r="V197" i="58"/>
  <c r="U197" i="58"/>
  <c r="T197" i="58"/>
  <c r="S197" i="58"/>
  <c r="R197" i="58"/>
  <c r="L197" i="58"/>
  <c r="K197" i="58"/>
  <c r="J197" i="58"/>
  <c r="I197" i="58"/>
  <c r="H197" i="58"/>
  <c r="B197" i="58"/>
  <c r="A197" i="58"/>
  <c r="AF196" i="58"/>
  <c r="AE196" i="58"/>
  <c r="AD196" i="58"/>
  <c r="AC196" i="58"/>
  <c r="AB196" i="58"/>
  <c r="AA196" i="58"/>
  <c r="Z196" i="58"/>
  <c r="Y196" i="58"/>
  <c r="X196" i="58"/>
  <c r="V196" i="58"/>
  <c r="U196" i="58"/>
  <c r="T196" i="58"/>
  <c r="S196" i="58"/>
  <c r="R196" i="58"/>
  <c r="L196" i="58"/>
  <c r="K196" i="58"/>
  <c r="J196" i="58"/>
  <c r="I196" i="58"/>
  <c r="H196" i="58"/>
  <c r="B196" i="58"/>
  <c r="A196" i="58"/>
  <c r="AF195" i="58"/>
  <c r="AE195" i="58"/>
  <c r="AD195" i="58"/>
  <c r="AC195" i="58"/>
  <c r="AB195" i="58"/>
  <c r="AA195" i="58"/>
  <c r="Z195" i="58"/>
  <c r="Y195" i="58"/>
  <c r="X195" i="58"/>
  <c r="V195" i="58"/>
  <c r="U195" i="58"/>
  <c r="T195" i="58"/>
  <c r="S195" i="58"/>
  <c r="R195" i="58"/>
  <c r="L195" i="58"/>
  <c r="K195" i="58"/>
  <c r="J195" i="58"/>
  <c r="I195" i="58"/>
  <c r="H195" i="58"/>
  <c r="B195" i="58"/>
  <c r="A195" i="58"/>
  <c r="AF194" i="58"/>
  <c r="AE194" i="58"/>
  <c r="AD194" i="58"/>
  <c r="AC194" i="58"/>
  <c r="AB194" i="58"/>
  <c r="AA194" i="58"/>
  <c r="Z194" i="58"/>
  <c r="Y194" i="58"/>
  <c r="X194" i="58"/>
  <c r="V194" i="58"/>
  <c r="U194" i="58"/>
  <c r="T194" i="58"/>
  <c r="S194" i="58"/>
  <c r="R194" i="58"/>
  <c r="L194" i="58"/>
  <c r="K194" i="58"/>
  <c r="J194" i="58"/>
  <c r="I194" i="58"/>
  <c r="H194" i="58"/>
  <c r="B194" i="58"/>
  <c r="A194" i="58"/>
  <c r="AF193" i="58"/>
  <c r="AE193" i="58"/>
  <c r="AD193" i="58"/>
  <c r="AC193" i="58"/>
  <c r="AB193" i="58"/>
  <c r="AA193" i="58"/>
  <c r="Z193" i="58"/>
  <c r="Y193" i="58"/>
  <c r="X193" i="58"/>
  <c r="V193" i="58"/>
  <c r="U193" i="58"/>
  <c r="T193" i="58"/>
  <c r="S193" i="58"/>
  <c r="R193" i="58"/>
  <c r="L193" i="58"/>
  <c r="K193" i="58"/>
  <c r="J193" i="58"/>
  <c r="I193" i="58"/>
  <c r="H193" i="58"/>
  <c r="B193" i="58"/>
  <c r="A193" i="58"/>
  <c r="AF192" i="58"/>
  <c r="AE192" i="58"/>
  <c r="AD192" i="58"/>
  <c r="AC192" i="58"/>
  <c r="AB192" i="58"/>
  <c r="AA192" i="58"/>
  <c r="Z192" i="58"/>
  <c r="Y192" i="58"/>
  <c r="X192" i="58"/>
  <c r="V192" i="58"/>
  <c r="U192" i="58"/>
  <c r="T192" i="58"/>
  <c r="S192" i="58"/>
  <c r="R192" i="58"/>
  <c r="L192" i="58"/>
  <c r="K192" i="58"/>
  <c r="J192" i="58"/>
  <c r="I192" i="58"/>
  <c r="H192" i="58"/>
  <c r="B192" i="58"/>
  <c r="A192" i="58"/>
  <c r="AF191" i="58"/>
  <c r="AE191" i="58"/>
  <c r="AD191" i="58"/>
  <c r="AC191" i="58"/>
  <c r="AB191" i="58"/>
  <c r="AA191" i="58"/>
  <c r="Z191" i="58"/>
  <c r="Y191" i="58"/>
  <c r="X191" i="58"/>
  <c r="V191" i="58"/>
  <c r="U191" i="58"/>
  <c r="T191" i="58"/>
  <c r="S191" i="58"/>
  <c r="R191" i="58"/>
  <c r="L191" i="58"/>
  <c r="K191" i="58"/>
  <c r="J191" i="58"/>
  <c r="I191" i="58"/>
  <c r="H191" i="58"/>
  <c r="B191" i="58"/>
  <c r="A191" i="58"/>
  <c r="AF190" i="58"/>
  <c r="AE190" i="58"/>
  <c r="AD190" i="58"/>
  <c r="AC190" i="58"/>
  <c r="AB190" i="58"/>
  <c r="AA190" i="58"/>
  <c r="Z190" i="58"/>
  <c r="Y190" i="58"/>
  <c r="X190" i="58"/>
  <c r="V190" i="58"/>
  <c r="U190" i="58"/>
  <c r="T190" i="58"/>
  <c r="S190" i="58"/>
  <c r="R190" i="58"/>
  <c r="L190" i="58"/>
  <c r="K190" i="58"/>
  <c r="J190" i="58"/>
  <c r="I190" i="58"/>
  <c r="H190" i="58"/>
  <c r="B190" i="58"/>
  <c r="A190" i="58"/>
  <c r="AF189" i="58"/>
  <c r="AE189" i="58"/>
  <c r="AD189" i="58"/>
  <c r="AC189" i="58"/>
  <c r="AB189" i="58"/>
  <c r="AA189" i="58"/>
  <c r="Z189" i="58"/>
  <c r="Y189" i="58"/>
  <c r="X189" i="58"/>
  <c r="V189" i="58"/>
  <c r="U189" i="58"/>
  <c r="T189" i="58"/>
  <c r="S189" i="58"/>
  <c r="R189" i="58"/>
  <c r="L189" i="58"/>
  <c r="K189" i="58"/>
  <c r="J189" i="58"/>
  <c r="I189" i="58"/>
  <c r="H189" i="58"/>
  <c r="B189" i="58"/>
  <c r="A189" i="58"/>
  <c r="AF188" i="58"/>
  <c r="AE188" i="58"/>
  <c r="AD188" i="58"/>
  <c r="AC188" i="58"/>
  <c r="AB188" i="58"/>
  <c r="AA188" i="58"/>
  <c r="Z188" i="58"/>
  <c r="Y188" i="58"/>
  <c r="X188" i="58"/>
  <c r="V188" i="58"/>
  <c r="U188" i="58"/>
  <c r="T188" i="58"/>
  <c r="S188" i="58"/>
  <c r="R188" i="58"/>
  <c r="L188" i="58"/>
  <c r="K188" i="58"/>
  <c r="J188" i="58"/>
  <c r="I188" i="58"/>
  <c r="H188" i="58"/>
  <c r="B188" i="58"/>
  <c r="A188" i="58"/>
  <c r="AF187" i="58"/>
  <c r="AE187" i="58"/>
  <c r="AD187" i="58"/>
  <c r="AC187" i="58"/>
  <c r="AB187" i="58"/>
  <c r="AA187" i="58"/>
  <c r="Z187" i="58"/>
  <c r="Y187" i="58"/>
  <c r="X187" i="58"/>
  <c r="V187" i="58"/>
  <c r="U187" i="58"/>
  <c r="T187" i="58"/>
  <c r="S187" i="58"/>
  <c r="R187" i="58"/>
  <c r="L187" i="58"/>
  <c r="K187" i="58"/>
  <c r="J187" i="58"/>
  <c r="I187" i="58"/>
  <c r="H187" i="58"/>
  <c r="B187" i="58"/>
  <c r="A187" i="58"/>
  <c r="AF186" i="58"/>
  <c r="AE186" i="58"/>
  <c r="AD186" i="58"/>
  <c r="AC186" i="58"/>
  <c r="AB186" i="58"/>
  <c r="AA186" i="58"/>
  <c r="Z186" i="58"/>
  <c r="Y186" i="58"/>
  <c r="X186" i="58"/>
  <c r="V186" i="58"/>
  <c r="U186" i="58"/>
  <c r="T186" i="58"/>
  <c r="S186" i="58"/>
  <c r="R186" i="58"/>
  <c r="L186" i="58"/>
  <c r="K186" i="58"/>
  <c r="J186" i="58"/>
  <c r="I186" i="58"/>
  <c r="H186" i="58"/>
  <c r="B186" i="58"/>
  <c r="A186" i="58"/>
  <c r="AF185" i="58"/>
  <c r="AE185" i="58"/>
  <c r="AD185" i="58"/>
  <c r="AC185" i="58"/>
  <c r="AB185" i="58"/>
  <c r="AA185" i="58"/>
  <c r="Z185" i="58"/>
  <c r="Y185" i="58"/>
  <c r="X185" i="58"/>
  <c r="V185" i="58"/>
  <c r="U185" i="58"/>
  <c r="T185" i="58"/>
  <c r="S185" i="58"/>
  <c r="R185" i="58"/>
  <c r="L185" i="58"/>
  <c r="K185" i="58"/>
  <c r="J185" i="58"/>
  <c r="I185" i="58"/>
  <c r="H185" i="58"/>
  <c r="B185" i="58"/>
  <c r="A185" i="58"/>
  <c r="AF184" i="58"/>
  <c r="AE184" i="58"/>
  <c r="AD184" i="58"/>
  <c r="AC184" i="58"/>
  <c r="AB184" i="58"/>
  <c r="AA184" i="58"/>
  <c r="Z184" i="58"/>
  <c r="Y184" i="58"/>
  <c r="X184" i="58"/>
  <c r="V184" i="58"/>
  <c r="U184" i="58"/>
  <c r="T184" i="58"/>
  <c r="S184" i="58"/>
  <c r="R184" i="58"/>
  <c r="L184" i="58"/>
  <c r="K184" i="58"/>
  <c r="J184" i="58"/>
  <c r="I184" i="58"/>
  <c r="H184" i="58"/>
  <c r="B184" i="58"/>
  <c r="A184" i="58"/>
  <c r="AF183" i="58"/>
  <c r="AE183" i="58"/>
  <c r="AD183" i="58"/>
  <c r="AC183" i="58"/>
  <c r="AB183" i="58"/>
  <c r="AA183" i="58"/>
  <c r="Z183" i="58"/>
  <c r="Y183" i="58"/>
  <c r="X183" i="58"/>
  <c r="V183" i="58"/>
  <c r="U183" i="58"/>
  <c r="T183" i="58"/>
  <c r="S183" i="58"/>
  <c r="R183" i="58"/>
  <c r="L183" i="58"/>
  <c r="K183" i="58"/>
  <c r="J183" i="58"/>
  <c r="I183" i="58"/>
  <c r="H183" i="58"/>
  <c r="B183" i="58"/>
  <c r="A183" i="58"/>
  <c r="AF182" i="58"/>
  <c r="AE182" i="58"/>
  <c r="AD182" i="58"/>
  <c r="AC182" i="58"/>
  <c r="AB182" i="58"/>
  <c r="AA182" i="58"/>
  <c r="Z182" i="58"/>
  <c r="Y182" i="58"/>
  <c r="X182" i="58"/>
  <c r="V182" i="58"/>
  <c r="U182" i="58"/>
  <c r="T182" i="58"/>
  <c r="S182" i="58"/>
  <c r="R182" i="58"/>
  <c r="L182" i="58"/>
  <c r="K182" i="58"/>
  <c r="J182" i="58"/>
  <c r="I182" i="58"/>
  <c r="H182" i="58"/>
  <c r="B182" i="58"/>
  <c r="A182" i="58"/>
  <c r="AF181" i="58"/>
  <c r="AE181" i="58"/>
  <c r="AD181" i="58"/>
  <c r="AC181" i="58"/>
  <c r="AB181" i="58"/>
  <c r="AA181" i="58"/>
  <c r="Z181" i="58"/>
  <c r="Y181" i="58"/>
  <c r="X181" i="58"/>
  <c r="V181" i="58"/>
  <c r="U181" i="58"/>
  <c r="T181" i="58"/>
  <c r="S181" i="58"/>
  <c r="R181" i="58"/>
  <c r="L181" i="58"/>
  <c r="K181" i="58"/>
  <c r="J181" i="58"/>
  <c r="I181" i="58"/>
  <c r="H181" i="58"/>
  <c r="B181" i="58"/>
  <c r="A181" i="58"/>
  <c r="AF180" i="58"/>
  <c r="AE180" i="58"/>
  <c r="AD180" i="58"/>
  <c r="AC180" i="58"/>
  <c r="AB180" i="58"/>
  <c r="AA180" i="58"/>
  <c r="Z180" i="58"/>
  <c r="Y180" i="58"/>
  <c r="X180" i="58"/>
  <c r="V180" i="58"/>
  <c r="U180" i="58"/>
  <c r="T180" i="58"/>
  <c r="S180" i="58"/>
  <c r="R180" i="58"/>
  <c r="L180" i="58"/>
  <c r="K180" i="58"/>
  <c r="J180" i="58"/>
  <c r="I180" i="58"/>
  <c r="H180" i="58"/>
  <c r="B180" i="58"/>
  <c r="A180" i="58"/>
  <c r="AF179" i="58"/>
  <c r="AE179" i="58"/>
  <c r="AD179" i="58"/>
  <c r="AC179" i="58"/>
  <c r="AB179" i="58"/>
  <c r="AA179" i="58"/>
  <c r="Z179" i="58"/>
  <c r="Y179" i="58"/>
  <c r="X179" i="58"/>
  <c r="V179" i="58"/>
  <c r="U179" i="58"/>
  <c r="T179" i="58"/>
  <c r="S179" i="58"/>
  <c r="R179" i="58"/>
  <c r="L179" i="58"/>
  <c r="K179" i="58"/>
  <c r="J179" i="58"/>
  <c r="I179" i="58"/>
  <c r="H179" i="58"/>
  <c r="B179" i="58"/>
  <c r="A179" i="58"/>
  <c r="AF178" i="58"/>
  <c r="AE178" i="58"/>
  <c r="AD178" i="58"/>
  <c r="AC178" i="58"/>
  <c r="AB178" i="58"/>
  <c r="AA178" i="58"/>
  <c r="Z178" i="58"/>
  <c r="Y178" i="58"/>
  <c r="X178" i="58"/>
  <c r="V178" i="58"/>
  <c r="U178" i="58"/>
  <c r="T178" i="58"/>
  <c r="S178" i="58"/>
  <c r="R178" i="58"/>
  <c r="L178" i="58"/>
  <c r="K178" i="58"/>
  <c r="J178" i="58"/>
  <c r="I178" i="58"/>
  <c r="H178" i="58"/>
  <c r="B178" i="58"/>
  <c r="A178" i="58"/>
  <c r="AF177" i="58"/>
  <c r="AE177" i="58"/>
  <c r="AD177" i="58"/>
  <c r="AC177" i="58"/>
  <c r="AB177" i="58"/>
  <c r="AA177" i="58"/>
  <c r="Z177" i="58"/>
  <c r="Y177" i="58"/>
  <c r="X177" i="58"/>
  <c r="V177" i="58"/>
  <c r="U177" i="58"/>
  <c r="T177" i="58"/>
  <c r="S177" i="58"/>
  <c r="R177" i="58"/>
  <c r="L177" i="58"/>
  <c r="K177" i="58"/>
  <c r="J177" i="58"/>
  <c r="I177" i="58"/>
  <c r="H177" i="58"/>
  <c r="B177" i="58"/>
  <c r="A177" i="58"/>
  <c r="AF176" i="58"/>
  <c r="AE176" i="58"/>
  <c r="AD176" i="58"/>
  <c r="AC176" i="58"/>
  <c r="AB176" i="58"/>
  <c r="AA176" i="58"/>
  <c r="Z176" i="58"/>
  <c r="Y176" i="58"/>
  <c r="X176" i="58"/>
  <c r="V176" i="58"/>
  <c r="U176" i="58"/>
  <c r="T176" i="58"/>
  <c r="S176" i="58"/>
  <c r="R176" i="58"/>
  <c r="L176" i="58"/>
  <c r="K176" i="58"/>
  <c r="J176" i="58"/>
  <c r="I176" i="58"/>
  <c r="H176" i="58"/>
  <c r="B176" i="58"/>
  <c r="A176" i="58"/>
  <c r="AF175" i="58"/>
  <c r="AE175" i="58"/>
  <c r="AD175" i="58"/>
  <c r="AC175" i="58"/>
  <c r="AB175" i="58"/>
  <c r="AA175" i="58"/>
  <c r="Z175" i="58"/>
  <c r="Y175" i="58"/>
  <c r="X175" i="58"/>
  <c r="V175" i="58"/>
  <c r="U175" i="58"/>
  <c r="T175" i="58"/>
  <c r="S175" i="58"/>
  <c r="R175" i="58"/>
  <c r="L175" i="58"/>
  <c r="K175" i="58"/>
  <c r="J175" i="58"/>
  <c r="I175" i="58"/>
  <c r="H175" i="58"/>
  <c r="B175" i="58"/>
  <c r="A175" i="58"/>
  <c r="AF174" i="58"/>
  <c r="AE174" i="58"/>
  <c r="AD174" i="58"/>
  <c r="AC174" i="58"/>
  <c r="AB174" i="58"/>
  <c r="AA174" i="58"/>
  <c r="Z174" i="58"/>
  <c r="Y174" i="58"/>
  <c r="X174" i="58"/>
  <c r="V174" i="58"/>
  <c r="U174" i="58"/>
  <c r="T174" i="58"/>
  <c r="S174" i="58"/>
  <c r="R174" i="58"/>
  <c r="L174" i="58"/>
  <c r="K174" i="58"/>
  <c r="J174" i="58"/>
  <c r="I174" i="58"/>
  <c r="H174" i="58"/>
  <c r="B174" i="58"/>
  <c r="A174" i="58"/>
  <c r="AF173" i="58"/>
  <c r="AE173" i="58"/>
  <c r="AD173" i="58"/>
  <c r="AC173" i="58"/>
  <c r="AB173" i="58"/>
  <c r="AA173" i="58"/>
  <c r="Z173" i="58"/>
  <c r="Y173" i="58"/>
  <c r="X173" i="58"/>
  <c r="V173" i="58"/>
  <c r="U173" i="58"/>
  <c r="T173" i="58"/>
  <c r="S173" i="58"/>
  <c r="R173" i="58"/>
  <c r="L173" i="58"/>
  <c r="K173" i="58"/>
  <c r="J173" i="58"/>
  <c r="I173" i="58"/>
  <c r="H173" i="58"/>
  <c r="B173" i="58"/>
  <c r="A173" i="58"/>
  <c r="AF172" i="58"/>
  <c r="AE172" i="58"/>
  <c r="AD172" i="58"/>
  <c r="AC172" i="58"/>
  <c r="AB172" i="58"/>
  <c r="AA172" i="58"/>
  <c r="Z172" i="58"/>
  <c r="Y172" i="58"/>
  <c r="X172" i="58"/>
  <c r="V172" i="58"/>
  <c r="U172" i="58"/>
  <c r="T172" i="58"/>
  <c r="S172" i="58"/>
  <c r="R172" i="58"/>
  <c r="L172" i="58"/>
  <c r="K172" i="58"/>
  <c r="J172" i="58"/>
  <c r="I172" i="58"/>
  <c r="H172" i="58"/>
  <c r="B172" i="58"/>
  <c r="A172" i="58"/>
  <c r="AF171" i="58"/>
  <c r="AE171" i="58"/>
  <c r="AD171" i="58"/>
  <c r="AC171" i="58"/>
  <c r="AB171" i="58"/>
  <c r="AA171" i="58"/>
  <c r="Z171" i="58"/>
  <c r="Y171" i="58"/>
  <c r="X171" i="58"/>
  <c r="V171" i="58"/>
  <c r="U171" i="58"/>
  <c r="T171" i="58"/>
  <c r="S171" i="58"/>
  <c r="R171" i="58"/>
  <c r="L171" i="58"/>
  <c r="K171" i="58"/>
  <c r="J171" i="58"/>
  <c r="I171" i="58"/>
  <c r="H171" i="58"/>
  <c r="B171" i="58"/>
  <c r="A171" i="58"/>
  <c r="AF170" i="58"/>
  <c r="AE170" i="58"/>
  <c r="AD170" i="58"/>
  <c r="AC170" i="58"/>
  <c r="AB170" i="58"/>
  <c r="AA170" i="58"/>
  <c r="Z170" i="58"/>
  <c r="Y170" i="58"/>
  <c r="X170" i="58"/>
  <c r="V170" i="58"/>
  <c r="U170" i="58"/>
  <c r="T170" i="58"/>
  <c r="S170" i="58"/>
  <c r="R170" i="58"/>
  <c r="L170" i="58"/>
  <c r="K170" i="58"/>
  <c r="J170" i="58"/>
  <c r="I170" i="58"/>
  <c r="H170" i="58"/>
  <c r="B170" i="58"/>
  <c r="A170" i="58"/>
  <c r="AF169" i="58"/>
  <c r="AE169" i="58"/>
  <c r="AD169" i="58"/>
  <c r="AC169" i="58"/>
  <c r="AB169" i="58"/>
  <c r="AA169" i="58"/>
  <c r="Z169" i="58"/>
  <c r="Y169" i="58"/>
  <c r="X169" i="58"/>
  <c r="V169" i="58"/>
  <c r="U169" i="58"/>
  <c r="T169" i="58"/>
  <c r="S169" i="58"/>
  <c r="R169" i="58"/>
  <c r="L169" i="58"/>
  <c r="K169" i="58"/>
  <c r="J169" i="58"/>
  <c r="I169" i="58"/>
  <c r="H169" i="58"/>
  <c r="B169" i="58"/>
  <c r="A169" i="58"/>
  <c r="AF168" i="58"/>
  <c r="AE168" i="58"/>
  <c r="AD168" i="58"/>
  <c r="AC168" i="58"/>
  <c r="AB168" i="58"/>
  <c r="AA168" i="58"/>
  <c r="Z168" i="58"/>
  <c r="Y168" i="58"/>
  <c r="X168" i="58"/>
  <c r="V168" i="58"/>
  <c r="U168" i="58"/>
  <c r="T168" i="58"/>
  <c r="S168" i="58"/>
  <c r="R168" i="58"/>
  <c r="L168" i="58"/>
  <c r="K168" i="58"/>
  <c r="J168" i="58"/>
  <c r="I168" i="58"/>
  <c r="H168" i="58"/>
  <c r="B168" i="58"/>
  <c r="A168" i="58"/>
  <c r="AF167" i="58"/>
  <c r="AE167" i="58"/>
  <c r="AD167" i="58"/>
  <c r="AC167" i="58"/>
  <c r="AB167" i="58"/>
  <c r="AA167" i="58"/>
  <c r="Z167" i="58"/>
  <c r="Y167" i="58"/>
  <c r="X167" i="58"/>
  <c r="V167" i="58"/>
  <c r="U167" i="58"/>
  <c r="T167" i="58"/>
  <c r="S167" i="58"/>
  <c r="R167" i="58"/>
  <c r="L167" i="58"/>
  <c r="K167" i="58"/>
  <c r="J167" i="58"/>
  <c r="I167" i="58"/>
  <c r="H167" i="58"/>
  <c r="B167" i="58"/>
  <c r="A167" i="58"/>
  <c r="AF166" i="58"/>
  <c r="AE166" i="58"/>
  <c r="AD166" i="58"/>
  <c r="AC166" i="58"/>
  <c r="AB166" i="58"/>
  <c r="AA166" i="58"/>
  <c r="Z166" i="58"/>
  <c r="Y166" i="58"/>
  <c r="X166" i="58"/>
  <c r="V166" i="58"/>
  <c r="U166" i="58"/>
  <c r="T166" i="58"/>
  <c r="S166" i="58"/>
  <c r="R166" i="58"/>
  <c r="L166" i="58"/>
  <c r="K166" i="58"/>
  <c r="J166" i="58"/>
  <c r="I166" i="58"/>
  <c r="H166" i="58"/>
  <c r="B166" i="58"/>
  <c r="A166" i="58"/>
  <c r="AF165" i="58"/>
  <c r="AE165" i="58"/>
  <c r="AD165" i="58"/>
  <c r="AC165" i="58"/>
  <c r="AB165" i="58"/>
  <c r="AA165" i="58"/>
  <c r="Z165" i="58"/>
  <c r="Y165" i="58"/>
  <c r="X165" i="58"/>
  <c r="V165" i="58"/>
  <c r="U165" i="58"/>
  <c r="T165" i="58"/>
  <c r="S165" i="58"/>
  <c r="R165" i="58"/>
  <c r="L165" i="58"/>
  <c r="K165" i="58"/>
  <c r="J165" i="58"/>
  <c r="I165" i="58"/>
  <c r="H165" i="58"/>
  <c r="B165" i="58"/>
  <c r="A165" i="58"/>
  <c r="AF164" i="58"/>
  <c r="AE164" i="58"/>
  <c r="AD164" i="58"/>
  <c r="AC164" i="58"/>
  <c r="AB164" i="58"/>
  <c r="AA164" i="58"/>
  <c r="Z164" i="58"/>
  <c r="Y164" i="58"/>
  <c r="X164" i="58"/>
  <c r="V164" i="58"/>
  <c r="U164" i="58"/>
  <c r="T164" i="58"/>
  <c r="S164" i="58"/>
  <c r="R164" i="58"/>
  <c r="L164" i="58"/>
  <c r="K164" i="58"/>
  <c r="J164" i="58"/>
  <c r="I164" i="58"/>
  <c r="H164" i="58"/>
  <c r="B164" i="58"/>
  <c r="A164" i="58"/>
  <c r="AF163" i="58"/>
  <c r="AE163" i="58"/>
  <c r="AD163" i="58"/>
  <c r="AC163" i="58"/>
  <c r="AB163" i="58"/>
  <c r="AA163" i="58"/>
  <c r="Z163" i="58"/>
  <c r="Y163" i="58"/>
  <c r="X163" i="58"/>
  <c r="V163" i="58"/>
  <c r="U163" i="58"/>
  <c r="T163" i="58"/>
  <c r="S163" i="58"/>
  <c r="R163" i="58"/>
  <c r="L163" i="58"/>
  <c r="K163" i="58"/>
  <c r="J163" i="58"/>
  <c r="I163" i="58"/>
  <c r="H163" i="58"/>
  <c r="B163" i="58"/>
  <c r="A163" i="58"/>
  <c r="AF162" i="58"/>
  <c r="AE162" i="58"/>
  <c r="AD162" i="58"/>
  <c r="AC162" i="58"/>
  <c r="AB162" i="58"/>
  <c r="AA162" i="58"/>
  <c r="Z162" i="58"/>
  <c r="Y162" i="58"/>
  <c r="X162" i="58"/>
  <c r="V162" i="58"/>
  <c r="U162" i="58"/>
  <c r="T162" i="58"/>
  <c r="S162" i="58"/>
  <c r="R162" i="58"/>
  <c r="L162" i="58"/>
  <c r="K162" i="58"/>
  <c r="J162" i="58"/>
  <c r="I162" i="58"/>
  <c r="H162" i="58"/>
  <c r="B162" i="58"/>
  <c r="A162" i="58"/>
  <c r="AF161" i="58"/>
  <c r="AE161" i="58"/>
  <c r="AD161" i="58"/>
  <c r="AC161" i="58"/>
  <c r="AB161" i="58"/>
  <c r="AA161" i="58"/>
  <c r="Z161" i="58"/>
  <c r="Y161" i="58"/>
  <c r="X161" i="58"/>
  <c r="V161" i="58"/>
  <c r="U161" i="58"/>
  <c r="T161" i="58"/>
  <c r="S161" i="58"/>
  <c r="R161" i="58"/>
  <c r="L161" i="58"/>
  <c r="K161" i="58"/>
  <c r="J161" i="58"/>
  <c r="I161" i="58"/>
  <c r="H161" i="58"/>
  <c r="B161" i="58"/>
  <c r="A161" i="58"/>
  <c r="AF160" i="58"/>
  <c r="AE160" i="58"/>
  <c r="AD160" i="58"/>
  <c r="AC160" i="58"/>
  <c r="AB160" i="58"/>
  <c r="AA160" i="58"/>
  <c r="Z160" i="58"/>
  <c r="Y160" i="58"/>
  <c r="X160" i="58"/>
  <c r="V160" i="58"/>
  <c r="U160" i="58"/>
  <c r="T160" i="58"/>
  <c r="S160" i="58"/>
  <c r="R160" i="58"/>
  <c r="L160" i="58"/>
  <c r="K160" i="58"/>
  <c r="J160" i="58"/>
  <c r="I160" i="58"/>
  <c r="H160" i="58"/>
  <c r="B160" i="58"/>
  <c r="A160" i="58"/>
  <c r="AF159" i="58"/>
  <c r="AE159" i="58"/>
  <c r="AD159" i="58"/>
  <c r="AC159" i="58"/>
  <c r="AB159" i="58"/>
  <c r="AA159" i="58"/>
  <c r="Z159" i="58"/>
  <c r="Y159" i="58"/>
  <c r="X159" i="58"/>
  <c r="V159" i="58"/>
  <c r="U159" i="58"/>
  <c r="T159" i="58"/>
  <c r="S159" i="58"/>
  <c r="R159" i="58"/>
  <c r="L159" i="58"/>
  <c r="K159" i="58"/>
  <c r="J159" i="58"/>
  <c r="I159" i="58"/>
  <c r="H159" i="58"/>
  <c r="B159" i="58"/>
  <c r="A159" i="58"/>
  <c r="AF158" i="58"/>
  <c r="AE158" i="58"/>
  <c r="AD158" i="58"/>
  <c r="AC158" i="58"/>
  <c r="AB158" i="58"/>
  <c r="AA158" i="58"/>
  <c r="Z158" i="58"/>
  <c r="Y158" i="58"/>
  <c r="X158" i="58"/>
  <c r="V158" i="58"/>
  <c r="U158" i="58"/>
  <c r="T158" i="58"/>
  <c r="S158" i="58"/>
  <c r="R158" i="58"/>
  <c r="L158" i="58"/>
  <c r="K158" i="58"/>
  <c r="J158" i="58"/>
  <c r="I158" i="58"/>
  <c r="H158" i="58"/>
  <c r="B158" i="58"/>
  <c r="A158" i="58"/>
  <c r="AF157" i="58"/>
  <c r="AE157" i="58"/>
  <c r="AD157" i="58"/>
  <c r="AC157" i="58"/>
  <c r="AB157" i="58"/>
  <c r="AA157" i="58"/>
  <c r="Z157" i="58"/>
  <c r="Y157" i="58"/>
  <c r="X157" i="58"/>
  <c r="V157" i="58"/>
  <c r="U157" i="58"/>
  <c r="T157" i="58"/>
  <c r="S157" i="58"/>
  <c r="R157" i="58"/>
  <c r="L157" i="58"/>
  <c r="K157" i="58"/>
  <c r="J157" i="58"/>
  <c r="I157" i="58"/>
  <c r="H157" i="58"/>
  <c r="B157" i="58"/>
  <c r="A157" i="58"/>
  <c r="AF156" i="58"/>
  <c r="AE156" i="58"/>
  <c r="AD156" i="58"/>
  <c r="AC156" i="58"/>
  <c r="AB156" i="58"/>
  <c r="AA156" i="58"/>
  <c r="Z156" i="58"/>
  <c r="Y156" i="58"/>
  <c r="X156" i="58"/>
  <c r="V156" i="58"/>
  <c r="U156" i="58"/>
  <c r="T156" i="58"/>
  <c r="S156" i="58"/>
  <c r="R156" i="58"/>
  <c r="L156" i="58"/>
  <c r="K156" i="58"/>
  <c r="J156" i="58"/>
  <c r="I156" i="58"/>
  <c r="H156" i="58"/>
  <c r="B156" i="58"/>
  <c r="A156" i="58"/>
  <c r="AF155" i="58"/>
  <c r="AE155" i="58"/>
  <c r="AD155" i="58"/>
  <c r="AC155" i="58"/>
  <c r="AB155" i="58"/>
  <c r="AA155" i="58"/>
  <c r="Z155" i="58"/>
  <c r="Y155" i="58"/>
  <c r="X155" i="58"/>
  <c r="V155" i="58"/>
  <c r="U155" i="58"/>
  <c r="T155" i="58"/>
  <c r="S155" i="58"/>
  <c r="R155" i="58"/>
  <c r="L155" i="58"/>
  <c r="K155" i="58"/>
  <c r="J155" i="58"/>
  <c r="I155" i="58"/>
  <c r="H155" i="58"/>
  <c r="B155" i="58"/>
  <c r="A155" i="58"/>
  <c r="AF154" i="58"/>
  <c r="AE154" i="58"/>
  <c r="AD154" i="58"/>
  <c r="AC154" i="58"/>
  <c r="AB154" i="58"/>
  <c r="AA154" i="58"/>
  <c r="Z154" i="58"/>
  <c r="Y154" i="58"/>
  <c r="X154" i="58"/>
  <c r="V154" i="58"/>
  <c r="U154" i="58"/>
  <c r="T154" i="58"/>
  <c r="S154" i="58"/>
  <c r="R154" i="58"/>
  <c r="L154" i="58"/>
  <c r="K154" i="58"/>
  <c r="J154" i="58"/>
  <c r="I154" i="58"/>
  <c r="H154" i="58"/>
  <c r="B154" i="58"/>
  <c r="A154" i="58"/>
  <c r="AF153" i="58"/>
  <c r="AE153" i="58"/>
  <c r="AD153" i="58"/>
  <c r="AC153" i="58"/>
  <c r="AB153" i="58"/>
  <c r="AA153" i="58"/>
  <c r="Z153" i="58"/>
  <c r="Y153" i="58"/>
  <c r="X153" i="58"/>
  <c r="V153" i="58"/>
  <c r="U153" i="58"/>
  <c r="T153" i="58"/>
  <c r="S153" i="58"/>
  <c r="R153" i="58"/>
  <c r="L153" i="58"/>
  <c r="K153" i="58"/>
  <c r="J153" i="58"/>
  <c r="I153" i="58"/>
  <c r="H153" i="58"/>
  <c r="B153" i="58"/>
  <c r="A153" i="58"/>
  <c r="AF152" i="58"/>
  <c r="AE152" i="58"/>
  <c r="AD152" i="58"/>
  <c r="AC152" i="58"/>
  <c r="AB152" i="58"/>
  <c r="AA152" i="58"/>
  <c r="Z152" i="58"/>
  <c r="Y152" i="58"/>
  <c r="X152" i="58"/>
  <c r="V152" i="58"/>
  <c r="U152" i="58"/>
  <c r="T152" i="58"/>
  <c r="S152" i="58"/>
  <c r="R152" i="58"/>
  <c r="L152" i="58"/>
  <c r="K152" i="58"/>
  <c r="J152" i="58"/>
  <c r="I152" i="58"/>
  <c r="H152" i="58"/>
  <c r="B152" i="58"/>
  <c r="A152" i="58"/>
  <c r="AF151" i="58"/>
  <c r="AE151" i="58"/>
  <c r="AD151" i="58"/>
  <c r="AC151" i="58"/>
  <c r="AB151" i="58"/>
  <c r="AA151" i="58"/>
  <c r="Z151" i="58"/>
  <c r="Y151" i="58"/>
  <c r="X151" i="58"/>
  <c r="V151" i="58"/>
  <c r="U151" i="58"/>
  <c r="T151" i="58"/>
  <c r="S151" i="58"/>
  <c r="R151" i="58"/>
  <c r="L151" i="58"/>
  <c r="K151" i="58"/>
  <c r="J151" i="58"/>
  <c r="I151" i="58"/>
  <c r="H151" i="58"/>
  <c r="B151" i="58"/>
  <c r="A151" i="58"/>
  <c r="AF150" i="58"/>
  <c r="AE150" i="58"/>
  <c r="AD150" i="58"/>
  <c r="AC150" i="58"/>
  <c r="AB150" i="58"/>
  <c r="AA150" i="58"/>
  <c r="Z150" i="58"/>
  <c r="Y150" i="58"/>
  <c r="X150" i="58"/>
  <c r="V150" i="58"/>
  <c r="U150" i="58"/>
  <c r="T150" i="58"/>
  <c r="S150" i="58"/>
  <c r="R150" i="58"/>
  <c r="L150" i="58"/>
  <c r="K150" i="58"/>
  <c r="J150" i="58"/>
  <c r="I150" i="58"/>
  <c r="H150" i="58"/>
  <c r="B150" i="58"/>
  <c r="A150" i="58"/>
  <c r="AF149" i="58"/>
  <c r="AE149" i="58"/>
  <c r="AD149" i="58"/>
  <c r="AC149" i="58"/>
  <c r="AB149" i="58"/>
  <c r="AA149" i="58"/>
  <c r="Z149" i="58"/>
  <c r="Y149" i="58"/>
  <c r="X149" i="58"/>
  <c r="V149" i="58"/>
  <c r="U149" i="58"/>
  <c r="T149" i="58"/>
  <c r="S149" i="58"/>
  <c r="R149" i="58"/>
  <c r="L149" i="58"/>
  <c r="K149" i="58"/>
  <c r="J149" i="58"/>
  <c r="I149" i="58"/>
  <c r="H149" i="58"/>
  <c r="B149" i="58"/>
  <c r="A149" i="58"/>
  <c r="AF148" i="58"/>
  <c r="AE148" i="58"/>
  <c r="AD148" i="58"/>
  <c r="AC148" i="58"/>
  <c r="AB148" i="58"/>
  <c r="AA148" i="58"/>
  <c r="Z148" i="58"/>
  <c r="Y148" i="58"/>
  <c r="X148" i="58"/>
  <c r="V148" i="58"/>
  <c r="U148" i="58"/>
  <c r="T148" i="58"/>
  <c r="S148" i="58"/>
  <c r="R148" i="58"/>
  <c r="L148" i="58"/>
  <c r="K148" i="58"/>
  <c r="J148" i="58"/>
  <c r="I148" i="58"/>
  <c r="H148" i="58"/>
  <c r="B148" i="58"/>
  <c r="A148" i="58"/>
  <c r="AF147" i="58"/>
  <c r="AE147" i="58"/>
  <c r="AD147" i="58"/>
  <c r="AC147" i="58"/>
  <c r="AB147" i="58"/>
  <c r="AA147" i="58"/>
  <c r="Z147" i="58"/>
  <c r="Y147" i="58"/>
  <c r="X147" i="58"/>
  <c r="V147" i="58"/>
  <c r="U147" i="58"/>
  <c r="T147" i="58"/>
  <c r="S147" i="58"/>
  <c r="R147" i="58"/>
  <c r="L147" i="58"/>
  <c r="K147" i="58"/>
  <c r="J147" i="58"/>
  <c r="I147" i="58"/>
  <c r="H147" i="58"/>
  <c r="B147" i="58"/>
  <c r="A147" i="58"/>
  <c r="AF146" i="58"/>
  <c r="AE146" i="58"/>
  <c r="AD146" i="58"/>
  <c r="AC146" i="58"/>
  <c r="AB146" i="58"/>
  <c r="AA146" i="58"/>
  <c r="Z146" i="58"/>
  <c r="Y146" i="58"/>
  <c r="X146" i="58"/>
  <c r="V146" i="58"/>
  <c r="U146" i="58"/>
  <c r="T146" i="58"/>
  <c r="S146" i="58"/>
  <c r="R146" i="58"/>
  <c r="L146" i="58"/>
  <c r="K146" i="58"/>
  <c r="J146" i="58"/>
  <c r="I146" i="58"/>
  <c r="H146" i="58"/>
  <c r="B146" i="58"/>
  <c r="A146" i="58"/>
  <c r="AF145" i="58"/>
  <c r="AE145" i="58"/>
  <c r="AD145" i="58"/>
  <c r="AC145" i="58"/>
  <c r="AB145" i="58"/>
  <c r="AA145" i="58"/>
  <c r="Z145" i="58"/>
  <c r="Y145" i="58"/>
  <c r="X145" i="58"/>
  <c r="V145" i="58"/>
  <c r="U145" i="58"/>
  <c r="T145" i="58"/>
  <c r="S145" i="58"/>
  <c r="R145" i="58"/>
  <c r="L145" i="58"/>
  <c r="K145" i="58"/>
  <c r="J145" i="58"/>
  <c r="I145" i="58"/>
  <c r="H145" i="58"/>
  <c r="B145" i="58"/>
  <c r="A145" i="58"/>
  <c r="AF144" i="58"/>
  <c r="AE144" i="58"/>
  <c r="AD144" i="58"/>
  <c r="AC144" i="58"/>
  <c r="AB144" i="58"/>
  <c r="AA144" i="58"/>
  <c r="Z144" i="58"/>
  <c r="Y144" i="58"/>
  <c r="X144" i="58"/>
  <c r="V144" i="58"/>
  <c r="U144" i="58"/>
  <c r="T144" i="58"/>
  <c r="S144" i="58"/>
  <c r="R144" i="58"/>
  <c r="L144" i="58"/>
  <c r="K144" i="58"/>
  <c r="J144" i="58"/>
  <c r="I144" i="58"/>
  <c r="H144" i="58"/>
  <c r="B144" i="58"/>
  <c r="A144" i="58"/>
  <c r="AF143" i="58"/>
  <c r="AE143" i="58"/>
  <c r="AD143" i="58"/>
  <c r="AC143" i="58"/>
  <c r="AB143" i="58"/>
  <c r="AA143" i="58"/>
  <c r="Z143" i="58"/>
  <c r="Y143" i="58"/>
  <c r="X143" i="58"/>
  <c r="V143" i="58"/>
  <c r="U143" i="58"/>
  <c r="T143" i="58"/>
  <c r="S143" i="58"/>
  <c r="R143" i="58"/>
  <c r="L143" i="58"/>
  <c r="K143" i="58"/>
  <c r="J143" i="58"/>
  <c r="I143" i="58"/>
  <c r="H143" i="58"/>
  <c r="B143" i="58"/>
  <c r="A143" i="58"/>
  <c r="AF142" i="58"/>
  <c r="AE142" i="58"/>
  <c r="AD142" i="58"/>
  <c r="AC142" i="58"/>
  <c r="AB142" i="58"/>
  <c r="AA142" i="58"/>
  <c r="Z142" i="58"/>
  <c r="Y142" i="58"/>
  <c r="X142" i="58"/>
  <c r="V142" i="58"/>
  <c r="U142" i="58"/>
  <c r="T142" i="58"/>
  <c r="S142" i="58"/>
  <c r="R142" i="58"/>
  <c r="L142" i="58"/>
  <c r="K142" i="58"/>
  <c r="J142" i="58"/>
  <c r="I142" i="58"/>
  <c r="H142" i="58"/>
  <c r="B142" i="58"/>
  <c r="A142" i="58"/>
  <c r="AF141" i="58"/>
  <c r="AE141" i="58"/>
  <c r="AD141" i="58"/>
  <c r="AC141" i="58"/>
  <c r="AB141" i="58"/>
  <c r="AA141" i="58"/>
  <c r="Z141" i="58"/>
  <c r="Y141" i="58"/>
  <c r="X141" i="58"/>
  <c r="V141" i="58"/>
  <c r="U141" i="58"/>
  <c r="T141" i="58"/>
  <c r="S141" i="58"/>
  <c r="R141" i="58"/>
  <c r="L141" i="58"/>
  <c r="K141" i="58"/>
  <c r="J141" i="58"/>
  <c r="I141" i="58"/>
  <c r="H141" i="58"/>
  <c r="B141" i="58"/>
  <c r="A141" i="58"/>
  <c r="AF140" i="58"/>
  <c r="AE140" i="58"/>
  <c r="AD140" i="58"/>
  <c r="AC140" i="58"/>
  <c r="AB140" i="58"/>
  <c r="AA140" i="58"/>
  <c r="Z140" i="58"/>
  <c r="Y140" i="58"/>
  <c r="X140" i="58"/>
  <c r="V140" i="58"/>
  <c r="U140" i="58"/>
  <c r="T140" i="58"/>
  <c r="S140" i="58"/>
  <c r="R140" i="58"/>
  <c r="L140" i="58"/>
  <c r="K140" i="58"/>
  <c r="J140" i="58"/>
  <c r="I140" i="58"/>
  <c r="H140" i="58"/>
  <c r="B140" i="58"/>
  <c r="A140" i="58"/>
  <c r="AF139" i="58"/>
  <c r="AE139" i="58"/>
  <c r="AD139" i="58"/>
  <c r="AC139" i="58"/>
  <c r="AB139" i="58"/>
  <c r="AA139" i="58"/>
  <c r="Z139" i="58"/>
  <c r="Y139" i="58"/>
  <c r="X139" i="58"/>
  <c r="V139" i="58"/>
  <c r="U139" i="58"/>
  <c r="T139" i="58"/>
  <c r="S139" i="58"/>
  <c r="R139" i="58"/>
  <c r="L139" i="58"/>
  <c r="K139" i="58"/>
  <c r="J139" i="58"/>
  <c r="I139" i="58"/>
  <c r="H139" i="58"/>
  <c r="B139" i="58"/>
  <c r="A139" i="58"/>
  <c r="AF138" i="58"/>
  <c r="AE138" i="58"/>
  <c r="AD138" i="58"/>
  <c r="AC138" i="58"/>
  <c r="AB138" i="58"/>
  <c r="AA138" i="58"/>
  <c r="Z138" i="58"/>
  <c r="Y138" i="58"/>
  <c r="X138" i="58"/>
  <c r="V138" i="58"/>
  <c r="U138" i="58"/>
  <c r="T138" i="58"/>
  <c r="S138" i="58"/>
  <c r="R138" i="58"/>
  <c r="L138" i="58"/>
  <c r="K138" i="58"/>
  <c r="J138" i="58"/>
  <c r="I138" i="58"/>
  <c r="H138" i="58"/>
  <c r="B138" i="58"/>
  <c r="A138" i="58"/>
  <c r="AF137" i="58"/>
  <c r="AE137" i="58"/>
  <c r="AD137" i="58"/>
  <c r="AC137" i="58"/>
  <c r="AB137" i="58"/>
  <c r="AA137" i="58"/>
  <c r="Z137" i="58"/>
  <c r="Y137" i="58"/>
  <c r="X137" i="58"/>
  <c r="V137" i="58"/>
  <c r="U137" i="58"/>
  <c r="T137" i="58"/>
  <c r="S137" i="58"/>
  <c r="R137" i="58"/>
  <c r="L137" i="58"/>
  <c r="K137" i="58"/>
  <c r="J137" i="58"/>
  <c r="I137" i="58"/>
  <c r="H137" i="58"/>
  <c r="B137" i="58"/>
  <c r="A137" i="58"/>
  <c r="AF136" i="58"/>
  <c r="AE136" i="58"/>
  <c r="AD136" i="58"/>
  <c r="AC136" i="58"/>
  <c r="AB136" i="58"/>
  <c r="AA136" i="58"/>
  <c r="Z136" i="58"/>
  <c r="Y136" i="58"/>
  <c r="X136" i="58"/>
  <c r="V136" i="58"/>
  <c r="U136" i="58"/>
  <c r="T136" i="58"/>
  <c r="S136" i="58"/>
  <c r="R136" i="58"/>
  <c r="L136" i="58"/>
  <c r="K136" i="58"/>
  <c r="J136" i="58"/>
  <c r="I136" i="58"/>
  <c r="H136" i="58"/>
  <c r="B136" i="58"/>
  <c r="A136" i="58"/>
  <c r="AF135" i="58"/>
  <c r="AE135" i="58"/>
  <c r="AD135" i="58"/>
  <c r="AC135" i="58"/>
  <c r="AB135" i="58"/>
  <c r="AA135" i="58"/>
  <c r="Z135" i="58"/>
  <c r="Y135" i="58"/>
  <c r="X135" i="58"/>
  <c r="V135" i="58"/>
  <c r="U135" i="58"/>
  <c r="T135" i="58"/>
  <c r="S135" i="58"/>
  <c r="R135" i="58"/>
  <c r="L135" i="58"/>
  <c r="K135" i="58"/>
  <c r="J135" i="58"/>
  <c r="I135" i="58"/>
  <c r="H135" i="58"/>
  <c r="B135" i="58"/>
  <c r="A135" i="58"/>
  <c r="AF134" i="58"/>
  <c r="AE134" i="58"/>
  <c r="AD134" i="58"/>
  <c r="AC134" i="58"/>
  <c r="AB134" i="58"/>
  <c r="AA134" i="58"/>
  <c r="Z134" i="58"/>
  <c r="Y134" i="58"/>
  <c r="X134" i="58"/>
  <c r="V134" i="58"/>
  <c r="U134" i="58"/>
  <c r="T134" i="58"/>
  <c r="S134" i="58"/>
  <c r="R134" i="58"/>
  <c r="L134" i="58"/>
  <c r="K134" i="58"/>
  <c r="J134" i="58"/>
  <c r="I134" i="58"/>
  <c r="H134" i="58"/>
  <c r="B134" i="58"/>
  <c r="A134" i="58"/>
  <c r="AF133" i="58"/>
  <c r="AE133" i="58"/>
  <c r="AD133" i="58"/>
  <c r="AC133" i="58"/>
  <c r="AB133" i="58"/>
  <c r="AA133" i="58"/>
  <c r="Z133" i="58"/>
  <c r="Y133" i="58"/>
  <c r="X133" i="58"/>
  <c r="V133" i="58"/>
  <c r="U133" i="58"/>
  <c r="T133" i="58"/>
  <c r="S133" i="58"/>
  <c r="R133" i="58"/>
  <c r="L133" i="58"/>
  <c r="K133" i="58"/>
  <c r="J133" i="58"/>
  <c r="I133" i="58"/>
  <c r="H133" i="58"/>
  <c r="B133" i="58"/>
  <c r="A133" i="58"/>
  <c r="AF132" i="58"/>
  <c r="AE132" i="58"/>
  <c r="AD132" i="58"/>
  <c r="AC132" i="58"/>
  <c r="AB132" i="58"/>
  <c r="AA132" i="58"/>
  <c r="Z132" i="58"/>
  <c r="Y132" i="58"/>
  <c r="X132" i="58"/>
  <c r="V132" i="58"/>
  <c r="U132" i="58"/>
  <c r="T132" i="58"/>
  <c r="S132" i="58"/>
  <c r="R132" i="58"/>
  <c r="L132" i="58"/>
  <c r="K132" i="58"/>
  <c r="J132" i="58"/>
  <c r="I132" i="58"/>
  <c r="H132" i="58"/>
  <c r="B132" i="58"/>
  <c r="A132" i="58"/>
  <c r="AF131" i="58"/>
  <c r="AE131" i="58"/>
  <c r="AD131" i="58"/>
  <c r="AC131" i="58"/>
  <c r="AB131" i="58"/>
  <c r="AA131" i="58"/>
  <c r="Z131" i="58"/>
  <c r="Y131" i="58"/>
  <c r="X131" i="58"/>
  <c r="V131" i="58"/>
  <c r="U131" i="58"/>
  <c r="T131" i="58"/>
  <c r="S131" i="58"/>
  <c r="R131" i="58"/>
  <c r="L131" i="58"/>
  <c r="K131" i="58"/>
  <c r="J131" i="58"/>
  <c r="I131" i="58"/>
  <c r="H131" i="58"/>
  <c r="B131" i="58"/>
  <c r="A131" i="58"/>
  <c r="AF130" i="58"/>
  <c r="AE130" i="58"/>
  <c r="AD130" i="58"/>
  <c r="AC130" i="58"/>
  <c r="AB130" i="58"/>
  <c r="AA130" i="58"/>
  <c r="Z130" i="58"/>
  <c r="Y130" i="58"/>
  <c r="X130" i="58"/>
  <c r="V130" i="58"/>
  <c r="U130" i="58"/>
  <c r="T130" i="58"/>
  <c r="S130" i="58"/>
  <c r="R130" i="58"/>
  <c r="L130" i="58"/>
  <c r="K130" i="58"/>
  <c r="J130" i="58"/>
  <c r="I130" i="58"/>
  <c r="H130" i="58"/>
  <c r="B130" i="58"/>
  <c r="A130" i="58"/>
  <c r="AF129" i="58"/>
  <c r="AE129" i="58"/>
  <c r="AD129" i="58"/>
  <c r="AC129" i="58"/>
  <c r="AB129" i="58"/>
  <c r="AA129" i="58"/>
  <c r="Z129" i="58"/>
  <c r="Y129" i="58"/>
  <c r="X129" i="58"/>
  <c r="V129" i="58"/>
  <c r="U129" i="58"/>
  <c r="T129" i="58"/>
  <c r="S129" i="58"/>
  <c r="R129" i="58"/>
  <c r="L129" i="58"/>
  <c r="K129" i="58"/>
  <c r="J129" i="58"/>
  <c r="I129" i="58"/>
  <c r="H129" i="58"/>
  <c r="B129" i="58"/>
  <c r="A129" i="58"/>
  <c r="AF128" i="58"/>
  <c r="AE128" i="58"/>
  <c r="AD128" i="58"/>
  <c r="AC128" i="58"/>
  <c r="AB128" i="58"/>
  <c r="AA128" i="58"/>
  <c r="Z128" i="58"/>
  <c r="Y128" i="58"/>
  <c r="X128" i="58"/>
  <c r="V128" i="58"/>
  <c r="U128" i="58"/>
  <c r="T128" i="58"/>
  <c r="S128" i="58"/>
  <c r="R128" i="58"/>
  <c r="L128" i="58"/>
  <c r="K128" i="58"/>
  <c r="J128" i="58"/>
  <c r="I128" i="58"/>
  <c r="H128" i="58"/>
  <c r="B128" i="58"/>
  <c r="A128" i="58"/>
  <c r="AF127" i="58"/>
  <c r="AE127" i="58"/>
  <c r="AD127" i="58"/>
  <c r="AC127" i="58"/>
  <c r="AB127" i="58"/>
  <c r="AA127" i="58"/>
  <c r="Z127" i="58"/>
  <c r="Y127" i="58"/>
  <c r="X127" i="58"/>
  <c r="V127" i="58"/>
  <c r="U127" i="58"/>
  <c r="T127" i="58"/>
  <c r="S127" i="58"/>
  <c r="R127" i="58"/>
  <c r="L127" i="58"/>
  <c r="K127" i="58"/>
  <c r="J127" i="58"/>
  <c r="I127" i="58"/>
  <c r="H127" i="58"/>
  <c r="B127" i="58"/>
  <c r="A127" i="58"/>
  <c r="AF126" i="58"/>
  <c r="AE126" i="58"/>
  <c r="AD126" i="58"/>
  <c r="AC126" i="58"/>
  <c r="AB126" i="58"/>
  <c r="AA126" i="58"/>
  <c r="Z126" i="58"/>
  <c r="Y126" i="58"/>
  <c r="X126" i="58"/>
  <c r="V126" i="58"/>
  <c r="U126" i="58"/>
  <c r="T126" i="58"/>
  <c r="S126" i="58"/>
  <c r="R126" i="58"/>
  <c r="L126" i="58"/>
  <c r="K126" i="58"/>
  <c r="J126" i="58"/>
  <c r="I126" i="58"/>
  <c r="H126" i="58"/>
  <c r="B126" i="58"/>
  <c r="A126" i="58"/>
  <c r="AF125" i="58"/>
  <c r="AE125" i="58"/>
  <c r="AD125" i="58"/>
  <c r="AC125" i="58"/>
  <c r="AB125" i="58"/>
  <c r="AA125" i="58"/>
  <c r="Z125" i="58"/>
  <c r="Y125" i="58"/>
  <c r="X125" i="58"/>
  <c r="V125" i="58"/>
  <c r="U125" i="58"/>
  <c r="T125" i="58"/>
  <c r="S125" i="58"/>
  <c r="R125" i="58"/>
  <c r="L125" i="58"/>
  <c r="K125" i="58"/>
  <c r="J125" i="58"/>
  <c r="I125" i="58"/>
  <c r="H125" i="58"/>
  <c r="B125" i="58"/>
  <c r="A125" i="58"/>
  <c r="AF124" i="58"/>
  <c r="AE124" i="58"/>
  <c r="AD124" i="58"/>
  <c r="AC124" i="58"/>
  <c r="AB124" i="58"/>
  <c r="AA124" i="58"/>
  <c r="Z124" i="58"/>
  <c r="Y124" i="58"/>
  <c r="X124" i="58"/>
  <c r="V124" i="58"/>
  <c r="U124" i="58"/>
  <c r="T124" i="58"/>
  <c r="S124" i="58"/>
  <c r="R124" i="58"/>
  <c r="L124" i="58"/>
  <c r="K124" i="58"/>
  <c r="J124" i="58"/>
  <c r="I124" i="58"/>
  <c r="H124" i="58"/>
  <c r="B124" i="58"/>
  <c r="A124" i="58"/>
  <c r="AF123" i="58"/>
  <c r="AE123" i="58"/>
  <c r="AD123" i="58"/>
  <c r="AC123" i="58"/>
  <c r="AB123" i="58"/>
  <c r="AA123" i="58"/>
  <c r="Z123" i="58"/>
  <c r="Y123" i="58"/>
  <c r="X123" i="58"/>
  <c r="V123" i="58"/>
  <c r="U123" i="58"/>
  <c r="T123" i="58"/>
  <c r="S123" i="58"/>
  <c r="R123" i="58"/>
  <c r="L123" i="58"/>
  <c r="K123" i="58"/>
  <c r="J123" i="58"/>
  <c r="I123" i="58"/>
  <c r="H123" i="58"/>
  <c r="B123" i="58"/>
  <c r="A123" i="58"/>
  <c r="AF122" i="58"/>
  <c r="AE122" i="58"/>
  <c r="AD122" i="58"/>
  <c r="AC122" i="58"/>
  <c r="AB122" i="58"/>
  <c r="AA122" i="58"/>
  <c r="Z122" i="58"/>
  <c r="Y122" i="58"/>
  <c r="X122" i="58"/>
  <c r="V122" i="58"/>
  <c r="U122" i="58"/>
  <c r="T122" i="58"/>
  <c r="S122" i="58"/>
  <c r="R122" i="58"/>
  <c r="L122" i="58"/>
  <c r="K122" i="58"/>
  <c r="J122" i="58"/>
  <c r="I122" i="58"/>
  <c r="H122" i="58"/>
  <c r="B122" i="58"/>
  <c r="A122" i="58"/>
  <c r="AF121" i="58"/>
  <c r="AE121" i="58"/>
  <c r="AD121" i="58"/>
  <c r="AC121" i="58"/>
  <c r="AB121" i="58"/>
  <c r="AA121" i="58"/>
  <c r="Z121" i="58"/>
  <c r="Y121" i="58"/>
  <c r="X121" i="58"/>
  <c r="V121" i="58"/>
  <c r="U121" i="58"/>
  <c r="T121" i="58"/>
  <c r="S121" i="58"/>
  <c r="R121" i="58"/>
  <c r="L121" i="58"/>
  <c r="K121" i="58"/>
  <c r="J121" i="58"/>
  <c r="I121" i="58"/>
  <c r="H121" i="58"/>
  <c r="B121" i="58"/>
  <c r="A121" i="58"/>
  <c r="AF120" i="58"/>
  <c r="AE120" i="58"/>
  <c r="AD120" i="58"/>
  <c r="AC120" i="58"/>
  <c r="AB120" i="58"/>
  <c r="AA120" i="58"/>
  <c r="Z120" i="58"/>
  <c r="Y120" i="58"/>
  <c r="X120" i="58"/>
  <c r="V120" i="58"/>
  <c r="U120" i="58"/>
  <c r="T120" i="58"/>
  <c r="S120" i="58"/>
  <c r="R120" i="58"/>
  <c r="L120" i="58"/>
  <c r="K120" i="58"/>
  <c r="J120" i="58"/>
  <c r="I120" i="58"/>
  <c r="H120" i="58"/>
  <c r="B120" i="58"/>
  <c r="A120" i="58"/>
  <c r="AF119" i="58"/>
  <c r="AE119" i="58"/>
  <c r="AD119" i="58"/>
  <c r="AC119" i="58"/>
  <c r="AB119" i="58"/>
  <c r="AA119" i="58"/>
  <c r="Z119" i="58"/>
  <c r="Y119" i="58"/>
  <c r="X119" i="58"/>
  <c r="V119" i="58"/>
  <c r="U119" i="58"/>
  <c r="T119" i="58"/>
  <c r="S119" i="58"/>
  <c r="R119" i="58"/>
  <c r="L119" i="58"/>
  <c r="K119" i="58"/>
  <c r="J119" i="58"/>
  <c r="I119" i="58"/>
  <c r="H119" i="58"/>
  <c r="B119" i="58"/>
  <c r="A119" i="58"/>
  <c r="AF118" i="58"/>
  <c r="AE118" i="58"/>
  <c r="AD118" i="58"/>
  <c r="AC118" i="58"/>
  <c r="AB118" i="58"/>
  <c r="AA118" i="58"/>
  <c r="Z118" i="58"/>
  <c r="Y118" i="58"/>
  <c r="X118" i="58"/>
  <c r="V118" i="58"/>
  <c r="U118" i="58"/>
  <c r="T118" i="58"/>
  <c r="S118" i="58"/>
  <c r="R118" i="58"/>
  <c r="L118" i="58"/>
  <c r="K118" i="58"/>
  <c r="J118" i="58"/>
  <c r="I118" i="58"/>
  <c r="H118" i="58"/>
  <c r="B118" i="58"/>
  <c r="A118" i="58"/>
  <c r="AF117" i="58"/>
  <c r="AE117" i="58"/>
  <c r="AD117" i="58"/>
  <c r="AC117" i="58"/>
  <c r="AB117" i="58"/>
  <c r="AA117" i="58"/>
  <c r="Z117" i="58"/>
  <c r="Y117" i="58"/>
  <c r="X117" i="58"/>
  <c r="V117" i="58"/>
  <c r="U117" i="58"/>
  <c r="T117" i="58"/>
  <c r="S117" i="58"/>
  <c r="R117" i="58"/>
  <c r="L117" i="58"/>
  <c r="K117" i="58"/>
  <c r="J117" i="58"/>
  <c r="I117" i="58"/>
  <c r="H117" i="58"/>
  <c r="B117" i="58"/>
  <c r="A117" i="58"/>
  <c r="AF116" i="58"/>
  <c r="AE116" i="58"/>
  <c r="AD116" i="58"/>
  <c r="AC116" i="58"/>
  <c r="AB116" i="58"/>
  <c r="AA116" i="58"/>
  <c r="Z116" i="58"/>
  <c r="Y116" i="58"/>
  <c r="X116" i="58"/>
  <c r="V116" i="58"/>
  <c r="U116" i="58"/>
  <c r="T116" i="58"/>
  <c r="S116" i="58"/>
  <c r="R116" i="58"/>
  <c r="L116" i="58"/>
  <c r="K116" i="58"/>
  <c r="J116" i="58"/>
  <c r="I116" i="58"/>
  <c r="H116" i="58"/>
  <c r="B116" i="58"/>
  <c r="A116" i="58"/>
  <c r="AF115" i="58"/>
  <c r="AE115" i="58"/>
  <c r="AD115" i="58"/>
  <c r="AC115" i="58"/>
  <c r="AB115" i="58"/>
  <c r="AA115" i="58"/>
  <c r="Z115" i="58"/>
  <c r="Y115" i="58"/>
  <c r="X115" i="58"/>
  <c r="V115" i="58"/>
  <c r="U115" i="58"/>
  <c r="T115" i="58"/>
  <c r="S115" i="58"/>
  <c r="R115" i="58"/>
  <c r="L115" i="58"/>
  <c r="K115" i="58"/>
  <c r="J115" i="58"/>
  <c r="I115" i="58"/>
  <c r="H115" i="58"/>
  <c r="B115" i="58"/>
  <c r="A115" i="58"/>
  <c r="AF114" i="58"/>
  <c r="AE114" i="58"/>
  <c r="AD114" i="58"/>
  <c r="AC114" i="58"/>
  <c r="AB114" i="58"/>
  <c r="AA114" i="58"/>
  <c r="Z114" i="58"/>
  <c r="Y114" i="58"/>
  <c r="X114" i="58"/>
  <c r="V114" i="58"/>
  <c r="U114" i="58"/>
  <c r="T114" i="58"/>
  <c r="S114" i="58"/>
  <c r="R114" i="58"/>
  <c r="L114" i="58"/>
  <c r="K114" i="58"/>
  <c r="J114" i="58"/>
  <c r="I114" i="58"/>
  <c r="H114" i="58"/>
  <c r="B114" i="58"/>
  <c r="A114" i="58"/>
  <c r="AF113" i="58"/>
  <c r="AE113" i="58"/>
  <c r="AD113" i="58"/>
  <c r="AC113" i="58"/>
  <c r="AB113" i="58"/>
  <c r="AA113" i="58"/>
  <c r="Z113" i="58"/>
  <c r="Y113" i="58"/>
  <c r="X113" i="58"/>
  <c r="V113" i="58"/>
  <c r="U113" i="58"/>
  <c r="T113" i="58"/>
  <c r="S113" i="58"/>
  <c r="R113" i="58"/>
  <c r="L113" i="58"/>
  <c r="K113" i="58"/>
  <c r="J113" i="58"/>
  <c r="I113" i="58"/>
  <c r="H113" i="58"/>
  <c r="B113" i="58"/>
  <c r="A113" i="58"/>
  <c r="AF112" i="58"/>
  <c r="AE112" i="58"/>
  <c r="AD112" i="58"/>
  <c r="AC112" i="58"/>
  <c r="AB112" i="58"/>
  <c r="AA112" i="58"/>
  <c r="Z112" i="58"/>
  <c r="Y112" i="58"/>
  <c r="X112" i="58"/>
  <c r="V112" i="58"/>
  <c r="U112" i="58"/>
  <c r="T112" i="58"/>
  <c r="S112" i="58"/>
  <c r="R112" i="58"/>
  <c r="L112" i="58"/>
  <c r="K112" i="58"/>
  <c r="J112" i="58"/>
  <c r="I112" i="58"/>
  <c r="H112" i="58"/>
  <c r="B112" i="58"/>
  <c r="A112" i="58"/>
  <c r="AF111" i="58"/>
  <c r="AE111" i="58"/>
  <c r="AD111" i="58"/>
  <c r="AC111" i="58"/>
  <c r="AB111" i="58"/>
  <c r="AA111" i="58"/>
  <c r="Z111" i="58"/>
  <c r="Y111" i="58"/>
  <c r="X111" i="58"/>
  <c r="V111" i="58"/>
  <c r="U111" i="58"/>
  <c r="T111" i="58"/>
  <c r="S111" i="58"/>
  <c r="R111" i="58"/>
  <c r="L111" i="58"/>
  <c r="K111" i="58"/>
  <c r="J111" i="58"/>
  <c r="I111" i="58"/>
  <c r="H111" i="58"/>
  <c r="B111" i="58"/>
  <c r="A111" i="58"/>
  <c r="AF110" i="58"/>
  <c r="AE110" i="58"/>
  <c r="AD110" i="58"/>
  <c r="AC110" i="58"/>
  <c r="AB110" i="58"/>
  <c r="AA110" i="58"/>
  <c r="Z110" i="58"/>
  <c r="Y110" i="58"/>
  <c r="X110" i="58"/>
  <c r="V110" i="58"/>
  <c r="U110" i="58"/>
  <c r="T110" i="58"/>
  <c r="S110" i="58"/>
  <c r="R110" i="58"/>
  <c r="L110" i="58"/>
  <c r="K110" i="58"/>
  <c r="J110" i="58"/>
  <c r="I110" i="58"/>
  <c r="H110" i="58"/>
  <c r="B110" i="58"/>
  <c r="A110" i="58"/>
  <c r="AF109" i="58"/>
  <c r="AE109" i="58"/>
  <c r="AD109" i="58"/>
  <c r="AC109" i="58"/>
  <c r="AB109" i="58"/>
  <c r="AA109" i="58"/>
  <c r="Z109" i="58"/>
  <c r="Y109" i="58"/>
  <c r="X109" i="58"/>
  <c r="V109" i="58"/>
  <c r="U109" i="58"/>
  <c r="T109" i="58"/>
  <c r="S109" i="58"/>
  <c r="R109" i="58"/>
  <c r="L109" i="58"/>
  <c r="K109" i="58"/>
  <c r="J109" i="58"/>
  <c r="I109" i="58"/>
  <c r="H109" i="58"/>
  <c r="B109" i="58"/>
  <c r="A109" i="58"/>
  <c r="AF108" i="58"/>
  <c r="AE108" i="58"/>
  <c r="AD108" i="58"/>
  <c r="AC108" i="58"/>
  <c r="AB108" i="58"/>
  <c r="AA108" i="58"/>
  <c r="Z108" i="58"/>
  <c r="Y108" i="58"/>
  <c r="X108" i="58"/>
  <c r="V108" i="58"/>
  <c r="U108" i="58"/>
  <c r="T108" i="58"/>
  <c r="S108" i="58"/>
  <c r="R108" i="58"/>
  <c r="L108" i="58"/>
  <c r="K108" i="58"/>
  <c r="J108" i="58"/>
  <c r="I108" i="58"/>
  <c r="H108" i="58"/>
  <c r="B108" i="58"/>
  <c r="A108" i="58"/>
  <c r="AF107" i="58"/>
  <c r="AE107" i="58"/>
  <c r="AD107" i="58"/>
  <c r="AC107" i="58"/>
  <c r="AB107" i="58"/>
  <c r="AA107" i="58"/>
  <c r="Z107" i="58"/>
  <c r="Y107" i="58"/>
  <c r="X107" i="58"/>
  <c r="V107" i="58"/>
  <c r="U107" i="58"/>
  <c r="T107" i="58"/>
  <c r="S107" i="58"/>
  <c r="R107" i="58"/>
  <c r="L107" i="58"/>
  <c r="K107" i="58"/>
  <c r="J107" i="58"/>
  <c r="I107" i="58"/>
  <c r="H107" i="58"/>
  <c r="B107" i="58"/>
  <c r="A107" i="58"/>
  <c r="AF106" i="58"/>
  <c r="AE106" i="58"/>
  <c r="AD106" i="58"/>
  <c r="AC106" i="58"/>
  <c r="AB106" i="58"/>
  <c r="AA106" i="58"/>
  <c r="Z106" i="58"/>
  <c r="Y106" i="58"/>
  <c r="X106" i="58"/>
  <c r="V106" i="58"/>
  <c r="U106" i="58"/>
  <c r="T106" i="58"/>
  <c r="S106" i="58"/>
  <c r="R106" i="58"/>
  <c r="L106" i="58"/>
  <c r="K106" i="58"/>
  <c r="J106" i="58"/>
  <c r="I106" i="58"/>
  <c r="H106" i="58"/>
  <c r="B106" i="58"/>
  <c r="A106" i="58"/>
  <c r="AF105" i="58"/>
  <c r="AE105" i="58"/>
  <c r="AD105" i="58"/>
  <c r="AC105" i="58"/>
  <c r="AB105" i="58"/>
  <c r="AA105" i="58"/>
  <c r="Z105" i="58"/>
  <c r="Y105" i="58"/>
  <c r="X105" i="58"/>
  <c r="V105" i="58"/>
  <c r="U105" i="58"/>
  <c r="T105" i="58"/>
  <c r="S105" i="58"/>
  <c r="R105" i="58"/>
  <c r="L105" i="58"/>
  <c r="K105" i="58"/>
  <c r="J105" i="58"/>
  <c r="I105" i="58"/>
  <c r="H105" i="58"/>
  <c r="B105" i="58"/>
  <c r="A105" i="58"/>
  <c r="AF104" i="58"/>
  <c r="AE104" i="58"/>
  <c r="AD104" i="58"/>
  <c r="AC104" i="58"/>
  <c r="AB104" i="58"/>
  <c r="AA104" i="58"/>
  <c r="Z104" i="58"/>
  <c r="Y104" i="58"/>
  <c r="X104" i="58"/>
  <c r="V104" i="58"/>
  <c r="U104" i="58"/>
  <c r="T104" i="58"/>
  <c r="S104" i="58"/>
  <c r="R104" i="58"/>
  <c r="L104" i="58"/>
  <c r="K104" i="58"/>
  <c r="J104" i="58"/>
  <c r="I104" i="58"/>
  <c r="H104" i="58"/>
  <c r="B104" i="58"/>
  <c r="A104" i="58"/>
  <c r="AF103" i="58"/>
  <c r="AE103" i="58"/>
  <c r="AD103" i="58"/>
  <c r="AC103" i="58"/>
  <c r="AB103" i="58"/>
  <c r="AA103" i="58"/>
  <c r="Z103" i="58"/>
  <c r="Y103" i="58"/>
  <c r="X103" i="58"/>
  <c r="V103" i="58"/>
  <c r="U103" i="58"/>
  <c r="T103" i="58"/>
  <c r="S103" i="58"/>
  <c r="R103" i="58"/>
  <c r="L103" i="58"/>
  <c r="K103" i="58"/>
  <c r="J103" i="58"/>
  <c r="I103" i="58"/>
  <c r="H103" i="58"/>
  <c r="B103" i="58"/>
  <c r="A103" i="58"/>
  <c r="AF102" i="58"/>
  <c r="AE102" i="58"/>
  <c r="AD102" i="58"/>
  <c r="AC102" i="58"/>
  <c r="AB102" i="58"/>
  <c r="AA102" i="58"/>
  <c r="Z102" i="58"/>
  <c r="Y102" i="58"/>
  <c r="X102" i="58"/>
  <c r="V102" i="58"/>
  <c r="U102" i="58"/>
  <c r="T102" i="58"/>
  <c r="S102" i="58"/>
  <c r="R102" i="58"/>
  <c r="L102" i="58"/>
  <c r="K102" i="58"/>
  <c r="J102" i="58"/>
  <c r="I102" i="58"/>
  <c r="H102" i="58"/>
  <c r="B102" i="58"/>
  <c r="A102" i="58"/>
  <c r="AF101" i="58"/>
  <c r="AE101" i="58"/>
  <c r="AD101" i="58"/>
  <c r="AC101" i="58"/>
  <c r="AB101" i="58"/>
  <c r="AA101" i="58"/>
  <c r="Z101" i="58"/>
  <c r="Y101" i="58"/>
  <c r="X101" i="58"/>
  <c r="V101" i="58"/>
  <c r="U101" i="58"/>
  <c r="T101" i="58"/>
  <c r="S101" i="58"/>
  <c r="R101" i="58"/>
  <c r="L101" i="58"/>
  <c r="K101" i="58"/>
  <c r="J101" i="58"/>
  <c r="I101" i="58"/>
  <c r="H101" i="58"/>
  <c r="B101" i="58"/>
  <c r="A101" i="58"/>
  <c r="AF100" i="58"/>
  <c r="AE100" i="58"/>
  <c r="AD100" i="58"/>
  <c r="AC100" i="58"/>
  <c r="AB100" i="58"/>
  <c r="AA100" i="58"/>
  <c r="Z100" i="58"/>
  <c r="Y100" i="58"/>
  <c r="X100" i="58"/>
  <c r="V100" i="58"/>
  <c r="U100" i="58"/>
  <c r="T100" i="58"/>
  <c r="S100" i="58"/>
  <c r="R100" i="58"/>
  <c r="L100" i="58"/>
  <c r="K100" i="58"/>
  <c r="J100" i="58"/>
  <c r="I100" i="58"/>
  <c r="H100" i="58"/>
  <c r="B100" i="58"/>
  <c r="A100" i="58"/>
  <c r="AF99" i="58"/>
  <c r="AE99" i="58"/>
  <c r="AD99" i="58"/>
  <c r="AC99" i="58"/>
  <c r="AB99" i="58"/>
  <c r="AA99" i="58"/>
  <c r="Z99" i="58"/>
  <c r="Y99" i="58"/>
  <c r="X99" i="58"/>
  <c r="V99" i="58"/>
  <c r="U99" i="58"/>
  <c r="T99" i="58"/>
  <c r="S99" i="58"/>
  <c r="R99" i="58"/>
  <c r="L99" i="58"/>
  <c r="K99" i="58"/>
  <c r="J99" i="58"/>
  <c r="I99" i="58"/>
  <c r="H99" i="58"/>
  <c r="B99" i="58"/>
  <c r="A99" i="58"/>
  <c r="AF98" i="58"/>
  <c r="AE98" i="58"/>
  <c r="AD98" i="58"/>
  <c r="AC98" i="58"/>
  <c r="AB98" i="58"/>
  <c r="AA98" i="58"/>
  <c r="Z98" i="58"/>
  <c r="Y98" i="58"/>
  <c r="X98" i="58"/>
  <c r="V98" i="58"/>
  <c r="U98" i="58"/>
  <c r="T98" i="58"/>
  <c r="S98" i="58"/>
  <c r="R98" i="58"/>
  <c r="L98" i="58"/>
  <c r="K98" i="58"/>
  <c r="J98" i="58"/>
  <c r="I98" i="58"/>
  <c r="H98" i="58"/>
  <c r="B98" i="58"/>
  <c r="A98" i="58"/>
  <c r="AF97" i="58"/>
  <c r="AE97" i="58"/>
  <c r="AD97" i="58"/>
  <c r="AC97" i="58"/>
  <c r="AB97" i="58"/>
  <c r="AA97" i="58"/>
  <c r="Z97" i="58"/>
  <c r="Y97" i="58"/>
  <c r="X97" i="58"/>
  <c r="V97" i="58"/>
  <c r="U97" i="58"/>
  <c r="T97" i="58"/>
  <c r="S97" i="58"/>
  <c r="R97" i="58"/>
  <c r="L97" i="58"/>
  <c r="K97" i="58"/>
  <c r="J97" i="58"/>
  <c r="I97" i="58"/>
  <c r="H97" i="58"/>
  <c r="B97" i="58"/>
  <c r="A97" i="58"/>
  <c r="AF96" i="58"/>
  <c r="AE96" i="58"/>
  <c r="AD96" i="58"/>
  <c r="AC96" i="58"/>
  <c r="AB96" i="58"/>
  <c r="AA96" i="58"/>
  <c r="Z96" i="58"/>
  <c r="Y96" i="58"/>
  <c r="X96" i="58"/>
  <c r="V96" i="58"/>
  <c r="U96" i="58"/>
  <c r="T96" i="58"/>
  <c r="S96" i="58"/>
  <c r="R96" i="58"/>
  <c r="L96" i="58"/>
  <c r="K96" i="58"/>
  <c r="J96" i="58"/>
  <c r="I96" i="58"/>
  <c r="H96" i="58"/>
  <c r="B96" i="58"/>
  <c r="A96" i="58"/>
  <c r="AF95" i="58"/>
  <c r="AE95" i="58"/>
  <c r="AD95" i="58"/>
  <c r="AC95" i="58"/>
  <c r="AB95" i="58"/>
  <c r="AA95" i="58"/>
  <c r="Z95" i="58"/>
  <c r="Y95" i="58"/>
  <c r="X95" i="58"/>
  <c r="V95" i="58"/>
  <c r="U95" i="58"/>
  <c r="T95" i="58"/>
  <c r="S95" i="58"/>
  <c r="R95" i="58"/>
  <c r="L95" i="58"/>
  <c r="K95" i="58"/>
  <c r="J95" i="58"/>
  <c r="I95" i="58"/>
  <c r="H95" i="58"/>
  <c r="B95" i="58"/>
  <c r="A95" i="58"/>
  <c r="AF94" i="58"/>
  <c r="AE94" i="58"/>
  <c r="AD94" i="58"/>
  <c r="AC94" i="58"/>
  <c r="AB94" i="58"/>
  <c r="AA94" i="58"/>
  <c r="Z94" i="58"/>
  <c r="Y94" i="58"/>
  <c r="X94" i="58"/>
  <c r="V94" i="58"/>
  <c r="U94" i="58"/>
  <c r="T94" i="58"/>
  <c r="S94" i="58"/>
  <c r="R94" i="58"/>
  <c r="L94" i="58"/>
  <c r="K94" i="58"/>
  <c r="J94" i="58"/>
  <c r="I94" i="58"/>
  <c r="H94" i="58"/>
  <c r="B94" i="58"/>
  <c r="A94" i="58"/>
  <c r="AF93" i="58"/>
  <c r="AE93" i="58"/>
  <c r="AD93" i="58"/>
  <c r="AC93" i="58"/>
  <c r="AB93" i="58"/>
  <c r="AA93" i="58"/>
  <c r="Z93" i="58"/>
  <c r="Y93" i="58"/>
  <c r="X93" i="58"/>
  <c r="V93" i="58"/>
  <c r="U93" i="58"/>
  <c r="T93" i="58"/>
  <c r="S93" i="58"/>
  <c r="R93" i="58"/>
  <c r="L93" i="58"/>
  <c r="K93" i="58"/>
  <c r="J93" i="58"/>
  <c r="I93" i="58"/>
  <c r="H93" i="58"/>
  <c r="B93" i="58"/>
  <c r="A93" i="58"/>
  <c r="AF92" i="58"/>
  <c r="AE92" i="58"/>
  <c r="AD92" i="58"/>
  <c r="AC92" i="58"/>
  <c r="AB92" i="58"/>
  <c r="AA92" i="58"/>
  <c r="Z92" i="58"/>
  <c r="Y92" i="58"/>
  <c r="X92" i="58"/>
  <c r="V92" i="58"/>
  <c r="U92" i="58"/>
  <c r="T92" i="58"/>
  <c r="S92" i="58"/>
  <c r="R92" i="58"/>
  <c r="L92" i="58"/>
  <c r="K92" i="58"/>
  <c r="J92" i="58"/>
  <c r="I92" i="58"/>
  <c r="H92" i="58"/>
  <c r="B92" i="58"/>
  <c r="A92" i="58"/>
  <c r="AF91" i="58"/>
  <c r="AE91" i="58"/>
  <c r="AD91" i="58"/>
  <c r="AC91" i="58"/>
  <c r="AB91" i="58"/>
  <c r="AA91" i="58"/>
  <c r="Z91" i="58"/>
  <c r="Y91" i="58"/>
  <c r="X91" i="58"/>
  <c r="V91" i="58"/>
  <c r="U91" i="58"/>
  <c r="T91" i="58"/>
  <c r="S91" i="58"/>
  <c r="R91" i="58"/>
  <c r="L91" i="58"/>
  <c r="K91" i="58"/>
  <c r="J91" i="58"/>
  <c r="I91" i="58"/>
  <c r="H91" i="58"/>
  <c r="B91" i="58"/>
  <c r="A91" i="58"/>
  <c r="AF90" i="58"/>
  <c r="AE90" i="58"/>
  <c r="AD90" i="58"/>
  <c r="AC90" i="58"/>
  <c r="AB90" i="58"/>
  <c r="AA90" i="58"/>
  <c r="Z90" i="58"/>
  <c r="Y90" i="58"/>
  <c r="X90" i="58"/>
  <c r="V90" i="58"/>
  <c r="U90" i="58"/>
  <c r="T90" i="58"/>
  <c r="S90" i="58"/>
  <c r="R90" i="58"/>
  <c r="L90" i="58"/>
  <c r="K90" i="58"/>
  <c r="J90" i="58"/>
  <c r="I90" i="58"/>
  <c r="H90" i="58"/>
  <c r="B90" i="58"/>
  <c r="A90" i="58"/>
  <c r="AF89" i="58"/>
  <c r="AE89" i="58"/>
  <c r="AD89" i="58"/>
  <c r="AC89" i="58"/>
  <c r="AB89" i="58"/>
  <c r="AA89" i="58"/>
  <c r="Z89" i="58"/>
  <c r="Y89" i="58"/>
  <c r="X89" i="58"/>
  <c r="V89" i="58"/>
  <c r="U89" i="58"/>
  <c r="T89" i="58"/>
  <c r="S89" i="58"/>
  <c r="R89" i="58"/>
  <c r="L89" i="58"/>
  <c r="K89" i="58"/>
  <c r="J89" i="58"/>
  <c r="I89" i="58"/>
  <c r="H89" i="58"/>
  <c r="B89" i="58"/>
  <c r="A89" i="58"/>
  <c r="AF88" i="58"/>
  <c r="AE88" i="58"/>
  <c r="AD88" i="58"/>
  <c r="AC88" i="58"/>
  <c r="AB88" i="58"/>
  <c r="AA88" i="58"/>
  <c r="Z88" i="58"/>
  <c r="Y88" i="58"/>
  <c r="X88" i="58"/>
  <c r="V88" i="58"/>
  <c r="U88" i="58"/>
  <c r="T88" i="58"/>
  <c r="S88" i="58"/>
  <c r="R88" i="58"/>
  <c r="L88" i="58"/>
  <c r="K88" i="58"/>
  <c r="J88" i="58"/>
  <c r="I88" i="58"/>
  <c r="H88" i="58"/>
  <c r="B88" i="58"/>
  <c r="A88" i="58"/>
  <c r="AF87" i="58"/>
  <c r="AE87" i="58"/>
  <c r="AD87" i="58"/>
  <c r="AC87" i="58"/>
  <c r="AB87" i="58"/>
  <c r="AA87" i="58"/>
  <c r="Z87" i="58"/>
  <c r="Y87" i="58"/>
  <c r="X87" i="58"/>
  <c r="V87" i="58"/>
  <c r="U87" i="58"/>
  <c r="T87" i="58"/>
  <c r="S87" i="58"/>
  <c r="R87" i="58"/>
  <c r="L87" i="58"/>
  <c r="K87" i="58"/>
  <c r="J87" i="58"/>
  <c r="I87" i="58"/>
  <c r="H87" i="58"/>
  <c r="B87" i="58"/>
  <c r="A87" i="58"/>
  <c r="AF86" i="58"/>
  <c r="AE86" i="58"/>
  <c r="AD86" i="58"/>
  <c r="AC86" i="58"/>
  <c r="AB86" i="58"/>
  <c r="AA86" i="58"/>
  <c r="Z86" i="58"/>
  <c r="Y86" i="58"/>
  <c r="X86" i="58"/>
  <c r="V86" i="58"/>
  <c r="U86" i="58"/>
  <c r="T86" i="58"/>
  <c r="S86" i="58"/>
  <c r="R86" i="58"/>
  <c r="L86" i="58"/>
  <c r="K86" i="58"/>
  <c r="J86" i="58"/>
  <c r="I86" i="58"/>
  <c r="H86" i="58"/>
  <c r="B86" i="58"/>
  <c r="A86" i="58"/>
  <c r="AF85" i="58"/>
  <c r="AE85" i="58"/>
  <c r="AD85" i="58"/>
  <c r="AC85" i="58"/>
  <c r="AB85" i="58"/>
  <c r="AA85" i="58"/>
  <c r="Z85" i="58"/>
  <c r="Y85" i="58"/>
  <c r="X85" i="58"/>
  <c r="V85" i="58"/>
  <c r="U85" i="58"/>
  <c r="T85" i="58"/>
  <c r="S85" i="58"/>
  <c r="R85" i="58"/>
  <c r="L85" i="58"/>
  <c r="K85" i="58"/>
  <c r="J85" i="58"/>
  <c r="I85" i="58"/>
  <c r="H85" i="58"/>
  <c r="B85" i="58"/>
  <c r="A85" i="58"/>
  <c r="AF84" i="58"/>
  <c r="AE84" i="58"/>
  <c r="AD84" i="58"/>
  <c r="AC84" i="58"/>
  <c r="AB84" i="58"/>
  <c r="AA84" i="58"/>
  <c r="Z84" i="58"/>
  <c r="Y84" i="58"/>
  <c r="X84" i="58"/>
  <c r="V84" i="58"/>
  <c r="U84" i="58"/>
  <c r="T84" i="58"/>
  <c r="S84" i="58"/>
  <c r="R84" i="58"/>
  <c r="L84" i="58"/>
  <c r="K84" i="58"/>
  <c r="J84" i="58"/>
  <c r="I84" i="58"/>
  <c r="H84" i="58"/>
  <c r="B84" i="58"/>
  <c r="A84" i="58"/>
  <c r="AF83" i="58"/>
  <c r="AE83" i="58"/>
  <c r="AD83" i="58"/>
  <c r="AC83" i="58"/>
  <c r="AB83" i="58"/>
  <c r="AA83" i="58"/>
  <c r="Z83" i="58"/>
  <c r="Y83" i="58"/>
  <c r="X83" i="58"/>
  <c r="V83" i="58"/>
  <c r="U83" i="58"/>
  <c r="T83" i="58"/>
  <c r="S83" i="58"/>
  <c r="R83" i="58"/>
  <c r="L83" i="58"/>
  <c r="K83" i="58"/>
  <c r="J83" i="58"/>
  <c r="I83" i="58"/>
  <c r="H83" i="58"/>
  <c r="B83" i="58"/>
  <c r="A83" i="58"/>
  <c r="AF82" i="58"/>
  <c r="AE82" i="58"/>
  <c r="AD82" i="58"/>
  <c r="AC82" i="58"/>
  <c r="AB82" i="58"/>
  <c r="AA82" i="58"/>
  <c r="Z82" i="58"/>
  <c r="Y82" i="58"/>
  <c r="X82" i="58"/>
  <c r="V82" i="58"/>
  <c r="U82" i="58"/>
  <c r="T82" i="58"/>
  <c r="S82" i="58"/>
  <c r="R82" i="58"/>
  <c r="L82" i="58"/>
  <c r="K82" i="58"/>
  <c r="J82" i="58"/>
  <c r="I82" i="58"/>
  <c r="H82" i="58"/>
  <c r="B82" i="58"/>
  <c r="A82" i="58"/>
  <c r="AF81" i="58"/>
  <c r="AE81" i="58"/>
  <c r="AD81" i="58"/>
  <c r="AC81" i="58"/>
  <c r="AB81" i="58"/>
  <c r="AA81" i="58"/>
  <c r="Z81" i="58"/>
  <c r="Y81" i="58"/>
  <c r="X81" i="58"/>
  <c r="V81" i="58"/>
  <c r="U81" i="58"/>
  <c r="T81" i="58"/>
  <c r="S81" i="58"/>
  <c r="R81" i="58"/>
  <c r="L81" i="58"/>
  <c r="K81" i="58"/>
  <c r="J81" i="58"/>
  <c r="I81" i="58"/>
  <c r="H81" i="58"/>
  <c r="B81" i="58"/>
  <c r="A81" i="58"/>
  <c r="AF80" i="58"/>
  <c r="AE80" i="58"/>
  <c r="AD80" i="58"/>
  <c r="AC80" i="58"/>
  <c r="AB80" i="58"/>
  <c r="AA80" i="58"/>
  <c r="Z80" i="58"/>
  <c r="Y80" i="58"/>
  <c r="X80" i="58"/>
  <c r="V80" i="58"/>
  <c r="U80" i="58"/>
  <c r="T80" i="58"/>
  <c r="S80" i="58"/>
  <c r="R80" i="58"/>
  <c r="L80" i="58"/>
  <c r="K80" i="58"/>
  <c r="J80" i="58"/>
  <c r="I80" i="58"/>
  <c r="H80" i="58"/>
  <c r="B80" i="58"/>
  <c r="A80" i="58"/>
  <c r="AF79" i="58"/>
  <c r="AE79" i="58"/>
  <c r="AD79" i="58"/>
  <c r="AC79" i="58"/>
  <c r="AB79" i="58"/>
  <c r="AA79" i="58"/>
  <c r="Z79" i="58"/>
  <c r="Y79" i="58"/>
  <c r="X79" i="58"/>
  <c r="V79" i="58"/>
  <c r="U79" i="58"/>
  <c r="T79" i="58"/>
  <c r="S79" i="58"/>
  <c r="R79" i="58"/>
  <c r="L79" i="58"/>
  <c r="K79" i="58"/>
  <c r="J79" i="58"/>
  <c r="I79" i="58"/>
  <c r="H79" i="58"/>
  <c r="B79" i="58"/>
  <c r="A79" i="58"/>
  <c r="AF78" i="58"/>
  <c r="AE78" i="58"/>
  <c r="AD78" i="58"/>
  <c r="AC78" i="58"/>
  <c r="AB78" i="58"/>
  <c r="AA78" i="58"/>
  <c r="Z78" i="58"/>
  <c r="Y78" i="58"/>
  <c r="X78" i="58"/>
  <c r="V78" i="58"/>
  <c r="U78" i="58"/>
  <c r="T78" i="58"/>
  <c r="S78" i="58"/>
  <c r="R78" i="58"/>
  <c r="L78" i="58"/>
  <c r="K78" i="58"/>
  <c r="J78" i="58"/>
  <c r="I78" i="58"/>
  <c r="H78" i="58"/>
  <c r="B78" i="58"/>
  <c r="A78" i="58"/>
  <c r="AF77" i="58"/>
  <c r="AE77" i="58"/>
  <c r="AD77" i="58"/>
  <c r="AC77" i="58"/>
  <c r="AB77" i="58"/>
  <c r="AA77" i="58"/>
  <c r="Z77" i="58"/>
  <c r="Y77" i="58"/>
  <c r="X77" i="58"/>
  <c r="V77" i="58"/>
  <c r="U77" i="58"/>
  <c r="T77" i="58"/>
  <c r="S77" i="58"/>
  <c r="R77" i="58"/>
  <c r="L77" i="58"/>
  <c r="K77" i="58"/>
  <c r="J77" i="58"/>
  <c r="I77" i="58"/>
  <c r="H77" i="58"/>
  <c r="B77" i="58"/>
  <c r="A77" i="58"/>
  <c r="AF76" i="58"/>
  <c r="AE76" i="58"/>
  <c r="AD76" i="58"/>
  <c r="AC76" i="58"/>
  <c r="AB76" i="58"/>
  <c r="AA76" i="58"/>
  <c r="Z76" i="58"/>
  <c r="Y76" i="58"/>
  <c r="X76" i="58"/>
  <c r="V76" i="58"/>
  <c r="U76" i="58"/>
  <c r="T76" i="58"/>
  <c r="S76" i="58"/>
  <c r="R76" i="58"/>
  <c r="L76" i="58"/>
  <c r="K76" i="58"/>
  <c r="J76" i="58"/>
  <c r="I76" i="58"/>
  <c r="H76" i="58"/>
  <c r="B76" i="58"/>
  <c r="A76" i="58"/>
  <c r="AF75" i="58"/>
  <c r="AE75" i="58"/>
  <c r="AD75" i="58"/>
  <c r="AC75" i="58"/>
  <c r="AB75" i="58"/>
  <c r="AA75" i="58"/>
  <c r="Z75" i="58"/>
  <c r="Y75" i="58"/>
  <c r="X75" i="58"/>
  <c r="V75" i="58"/>
  <c r="U75" i="58"/>
  <c r="T75" i="58"/>
  <c r="S75" i="58"/>
  <c r="R75" i="58"/>
  <c r="L75" i="58"/>
  <c r="K75" i="58"/>
  <c r="J75" i="58"/>
  <c r="I75" i="58"/>
  <c r="H75" i="58"/>
  <c r="B75" i="58"/>
  <c r="A75" i="58"/>
  <c r="AF74" i="58"/>
  <c r="AE74" i="58"/>
  <c r="AD74" i="58"/>
  <c r="AC74" i="58"/>
  <c r="AB74" i="58"/>
  <c r="AA74" i="58"/>
  <c r="Z74" i="58"/>
  <c r="Y74" i="58"/>
  <c r="X74" i="58"/>
  <c r="V74" i="58"/>
  <c r="U74" i="58"/>
  <c r="T74" i="58"/>
  <c r="S74" i="58"/>
  <c r="R74" i="58"/>
  <c r="L74" i="58"/>
  <c r="K74" i="58"/>
  <c r="J74" i="58"/>
  <c r="I74" i="58"/>
  <c r="H74" i="58"/>
  <c r="B74" i="58"/>
  <c r="A74" i="58"/>
  <c r="AF73" i="58"/>
  <c r="AE73" i="58"/>
  <c r="AD73" i="58"/>
  <c r="AC73" i="58"/>
  <c r="AB73" i="58"/>
  <c r="AA73" i="58"/>
  <c r="Z73" i="58"/>
  <c r="Y73" i="58"/>
  <c r="X73" i="58"/>
  <c r="V73" i="58"/>
  <c r="U73" i="58"/>
  <c r="T73" i="58"/>
  <c r="S73" i="58"/>
  <c r="R73" i="58"/>
  <c r="L73" i="58"/>
  <c r="K73" i="58"/>
  <c r="J73" i="58"/>
  <c r="I73" i="58"/>
  <c r="H73" i="58"/>
  <c r="B73" i="58"/>
  <c r="A73" i="58"/>
  <c r="AF72" i="58"/>
  <c r="AE72" i="58"/>
  <c r="AD72" i="58"/>
  <c r="AC72" i="58"/>
  <c r="AB72" i="58"/>
  <c r="AA72" i="58"/>
  <c r="Z72" i="58"/>
  <c r="Y72" i="58"/>
  <c r="X72" i="58"/>
  <c r="V72" i="58"/>
  <c r="U72" i="58"/>
  <c r="T72" i="58"/>
  <c r="S72" i="58"/>
  <c r="R72" i="58"/>
  <c r="L72" i="58"/>
  <c r="K72" i="58"/>
  <c r="J72" i="58"/>
  <c r="I72" i="58"/>
  <c r="H72" i="58"/>
  <c r="B72" i="58"/>
  <c r="A72" i="58"/>
  <c r="AF71" i="58"/>
  <c r="AE71" i="58"/>
  <c r="AD71" i="58"/>
  <c r="AC71" i="58"/>
  <c r="AB71" i="58"/>
  <c r="AA71" i="58"/>
  <c r="Z71" i="58"/>
  <c r="Y71" i="58"/>
  <c r="X71" i="58"/>
  <c r="V71" i="58"/>
  <c r="U71" i="58"/>
  <c r="T71" i="58"/>
  <c r="S71" i="58"/>
  <c r="R71" i="58"/>
  <c r="L71" i="58"/>
  <c r="K71" i="58"/>
  <c r="J71" i="58"/>
  <c r="I71" i="58"/>
  <c r="H71" i="58"/>
  <c r="B71" i="58"/>
  <c r="A71" i="58"/>
  <c r="AF70" i="58"/>
  <c r="AE70" i="58"/>
  <c r="AD70" i="58"/>
  <c r="AC70" i="58"/>
  <c r="AB70" i="58"/>
  <c r="AA70" i="58"/>
  <c r="Z70" i="58"/>
  <c r="Y70" i="58"/>
  <c r="X70" i="58"/>
  <c r="V70" i="58"/>
  <c r="U70" i="58"/>
  <c r="T70" i="58"/>
  <c r="S70" i="58"/>
  <c r="R70" i="58"/>
  <c r="L70" i="58"/>
  <c r="K70" i="58"/>
  <c r="J70" i="58"/>
  <c r="I70" i="58"/>
  <c r="H70" i="58"/>
  <c r="B70" i="58"/>
  <c r="A70" i="58"/>
  <c r="AF69" i="58"/>
  <c r="AE69" i="58"/>
  <c r="AD69" i="58"/>
  <c r="AC69" i="58"/>
  <c r="AB69" i="58"/>
  <c r="AA69" i="58"/>
  <c r="Z69" i="58"/>
  <c r="Y69" i="58"/>
  <c r="X69" i="58"/>
  <c r="V69" i="58"/>
  <c r="U69" i="58"/>
  <c r="T69" i="58"/>
  <c r="S69" i="58"/>
  <c r="R69" i="58"/>
  <c r="L69" i="58"/>
  <c r="K69" i="58"/>
  <c r="J69" i="58"/>
  <c r="I69" i="58"/>
  <c r="H69" i="58"/>
  <c r="B69" i="58"/>
  <c r="A69" i="58"/>
  <c r="AF68" i="58"/>
  <c r="AE68" i="58"/>
  <c r="AD68" i="58"/>
  <c r="AC68" i="58"/>
  <c r="AB68" i="58"/>
  <c r="AA68" i="58"/>
  <c r="Z68" i="58"/>
  <c r="Y68" i="58"/>
  <c r="X68" i="58"/>
  <c r="V68" i="58"/>
  <c r="U68" i="58"/>
  <c r="T68" i="58"/>
  <c r="S68" i="58"/>
  <c r="R68" i="58"/>
  <c r="L68" i="58"/>
  <c r="K68" i="58"/>
  <c r="J68" i="58"/>
  <c r="I68" i="58"/>
  <c r="H68" i="58"/>
  <c r="B68" i="58"/>
  <c r="A68" i="58"/>
  <c r="AF67" i="58"/>
  <c r="AE67" i="58"/>
  <c r="AD67" i="58"/>
  <c r="AC67" i="58"/>
  <c r="AB67" i="58"/>
  <c r="AA67" i="58"/>
  <c r="Z67" i="58"/>
  <c r="Y67" i="58"/>
  <c r="X67" i="58"/>
  <c r="V67" i="58"/>
  <c r="U67" i="58"/>
  <c r="T67" i="58"/>
  <c r="S67" i="58"/>
  <c r="R67" i="58"/>
  <c r="L67" i="58"/>
  <c r="K67" i="58"/>
  <c r="J67" i="58"/>
  <c r="I67" i="58"/>
  <c r="H67" i="58"/>
  <c r="B67" i="58"/>
  <c r="A67" i="58"/>
  <c r="AF66" i="58"/>
  <c r="AE66" i="58"/>
  <c r="AD66" i="58"/>
  <c r="AC66" i="58"/>
  <c r="AB66" i="58"/>
  <c r="AA66" i="58"/>
  <c r="Z66" i="58"/>
  <c r="Y66" i="58"/>
  <c r="X66" i="58"/>
  <c r="V66" i="58"/>
  <c r="U66" i="58"/>
  <c r="T66" i="58"/>
  <c r="S66" i="58"/>
  <c r="R66" i="58"/>
  <c r="L66" i="58"/>
  <c r="K66" i="58"/>
  <c r="J66" i="58"/>
  <c r="I66" i="58"/>
  <c r="H66" i="58"/>
  <c r="B66" i="58"/>
  <c r="A66" i="58"/>
  <c r="AF65" i="58"/>
  <c r="AE65" i="58"/>
  <c r="AD65" i="58"/>
  <c r="AC65" i="58"/>
  <c r="AB65" i="58"/>
  <c r="AA65" i="58"/>
  <c r="Z65" i="58"/>
  <c r="Y65" i="58"/>
  <c r="X65" i="58"/>
  <c r="V65" i="58"/>
  <c r="U65" i="58"/>
  <c r="T65" i="58"/>
  <c r="S65" i="58"/>
  <c r="R65" i="58"/>
  <c r="L65" i="58"/>
  <c r="K65" i="58"/>
  <c r="J65" i="58"/>
  <c r="I65" i="58"/>
  <c r="H65" i="58"/>
  <c r="B65" i="58"/>
  <c r="A65" i="58"/>
  <c r="AF64" i="58"/>
  <c r="AE64" i="58"/>
  <c r="AD64" i="58"/>
  <c r="AC64" i="58"/>
  <c r="AB64" i="58"/>
  <c r="AA64" i="58"/>
  <c r="Z64" i="58"/>
  <c r="Y64" i="58"/>
  <c r="X64" i="58"/>
  <c r="V64" i="58"/>
  <c r="U64" i="58"/>
  <c r="T64" i="58"/>
  <c r="S64" i="58"/>
  <c r="R64" i="58"/>
  <c r="L64" i="58"/>
  <c r="K64" i="58"/>
  <c r="J64" i="58"/>
  <c r="I64" i="58"/>
  <c r="H64" i="58"/>
  <c r="B64" i="58"/>
  <c r="A64" i="58"/>
  <c r="AF63" i="58"/>
  <c r="AE63" i="58"/>
  <c r="AD63" i="58"/>
  <c r="AC63" i="58"/>
  <c r="AB63" i="58"/>
  <c r="AA63" i="58"/>
  <c r="Z63" i="58"/>
  <c r="Y63" i="58"/>
  <c r="X63" i="58"/>
  <c r="V63" i="58"/>
  <c r="U63" i="58"/>
  <c r="T63" i="58"/>
  <c r="S63" i="58"/>
  <c r="R63" i="58"/>
  <c r="L63" i="58"/>
  <c r="K63" i="58"/>
  <c r="J63" i="58"/>
  <c r="I63" i="58"/>
  <c r="H63" i="58"/>
  <c r="B63" i="58"/>
  <c r="A63" i="58"/>
  <c r="AF62" i="58"/>
  <c r="AE62" i="58"/>
  <c r="AD62" i="58"/>
  <c r="AC62" i="58"/>
  <c r="AB62" i="58"/>
  <c r="AA62" i="58"/>
  <c r="Z62" i="58"/>
  <c r="Y62" i="58"/>
  <c r="X62" i="58"/>
  <c r="V62" i="58"/>
  <c r="U62" i="58"/>
  <c r="T62" i="58"/>
  <c r="S62" i="58"/>
  <c r="R62" i="58"/>
  <c r="L62" i="58"/>
  <c r="K62" i="58"/>
  <c r="J62" i="58"/>
  <c r="I62" i="58"/>
  <c r="H62" i="58"/>
  <c r="B62" i="58"/>
  <c r="A62" i="58"/>
  <c r="AF61" i="58"/>
  <c r="AE61" i="58"/>
  <c r="AD61" i="58"/>
  <c r="AC61" i="58"/>
  <c r="AB61" i="58"/>
  <c r="AA61" i="58"/>
  <c r="Z61" i="58"/>
  <c r="Y61" i="58"/>
  <c r="X61" i="58"/>
  <c r="V61" i="58"/>
  <c r="U61" i="58"/>
  <c r="T61" i="58"/>
  <c r="S61" i="58"/>
  <c r="R61" i="58"/>
  <c r="L61" i="58"/>
  <c r="K61" i="58"/>
  <c r="J61" i="58"/>
  <c r="I61" i="58"/>
  <c r="H61" i="58"/>
  <c r="B61" i="58"/>
  <c r="A61" i="58"/>
  <c r="AF60" i="58"/>
  <c r="AE60" i="58"/>
  <c r="AD60" i="58"/>
  <c r="AC60" i="58"/>
  <c r="AB60" i="58"/>
  <c r="AA60" i="58"/>
  <c r="Z60" i="58"/>
  <c r="Y60" i="58"/>
  <c r="X60" i="58"/>
  <c r="V60" i="58"/>
  <c r="U60" i="58"/>
  <c r="T60" i="58"/>
  <c r="S60" i="58"/>
  <c r="R60" i="58"/>
  <c r="L60" i="58"/>
  <c r="K60" i="58"/>
  <c r="J60" i="58"/>
  <c r="I60" i="58"/>
  <c r="H60" i="58"/>
  <c r="B60" i="58"/>
  <c r="A60" i="58"/>
  <c r="AF59" i="58"/>
  <c r="AE59" i="58"/>
  <c r="AD59" i="58"/>
  <c r="AC59" i="58"/>
  <c r="AB59" i="58"/>
  <c r="AA59" i="58"/>
  <c r="Z59" i="58"/>
  <c r="Y59" i="58"/>
  <c r="X59" i="58"/>
  <c r="V59" i="58"/>
  <c r="U59" i="58"/>
  <c r="T59" i="58"/>
  <c r="S59" i="58"/>
  <c r="R59" i="58"/>
  <c r="L59" i="58"/>
  <c r="K59" i="58"/>
  <c r="J59" i="58"/>
  <c r="I59" i="58"/>
  <c r="H59" i="58"/>
  <c r="B59" i="58"/>
  <c r="A59" i="58"/>
  <c r="AF58" i="58"/>
  <c r="AE58" i="58"/>
  <c r="AD58" i="58"/>
  <c r="AC58" i="58"/>
  <c r="AB58" i="58"/>
  <c r="AA58" i="58"/>
  <c r="Z58" i="58"/>
  <c r="Y58" i="58"/>
  <c r="X58" i="58"/>
  <c r="V58" i="58"/>
  <c r="U58" i="58"/>
  <c r="T58" i="58"/>
  <c r="S58" i="58"/>
  <c r="R58" i="58"/>
  <c r="L58" i="58"/>
  <c r="K58" i="58"/>
  <c r="J58" i="58"/>
  <c r="I58" i="58"/>
  <c r="H58" i="58"/>
  <c r="B58" i="58"/>
  <c r="A58" i="58"/>
  <c r="AF57" i="58"/>
  <c r="AE57" i="58"/>
  <c r="AD57" i="58"/>
  <c r="AC57" i="58"/>
  <c r="AB57" i="58"/>
  <c r="AA57" i="58"/>
  <c r="Z57" i="58"/>
  <c r="Y57" i="58"/>
  <c r="X57" i="58"/>
  <c r="V57" i="58"/>
  <c r="U57" i="58"/>
  <c r="T57" i="58"/>
  <c r="S57" i="58"/>
  <c r="R57" i="58"/>
  <c r="L57" i="58"/>
  <c r="K57" i="58"/>
  <c r="J57" i="58"/>
  <c r="I57" i="58"/>
  <c r="H57" i="58"/>
  <c r="B57" i="58"/>
  <c r="A57" i="58"/>
  <c r="AF56" i="58"/>
  <c r="AE56" i="58"/>
  <c r="AD56" i="58"/>
  <c r="AC56" i="58"/>
  <c r="AB56" i="58"/>
  <c r="AA56" i="58"/>
  <c r="Z56" i="58"/>
  <c r="Y56" i="58"/>
  <c r="X56" i="58"/>
  <c r="V56" i="58"/>
  <c r="U56" i="58"/>
  <c r="T56" i="58"/>
  <c r="S56" i="58"/>
  <c r="R56" i="58"/>
  <c r="L56" i="58"/>
  <c r="K56" i="58"/>
  <c r="J56" i="58"/>
  <c r="I56" i="58"/>
  <c r="H56" i="58"/>
  <c r="B56" i="58"/>
  <c r="A56" i="58"/>
  <c r="AF55" i="58"/>
  <c r="AE55" i="58"/>
  <c r="AD55" i="58"/>
  <c r="AC55" i="58"/>
  <c r="AB55" i="58"/>
  <c r="AA55" i="58"/>
  <c r="Z55" i="58"/>
  <c r="Y55" i="58"/>
  <c r="X55" i="58"/>
  <c r="V55" i="58"/>
  <c r="U55" i="58"/>
  <c r="T55" i="58"/>
  <c r="S55" i="58"/>
  <c r="R55" i="58"/>
  <c r="L55" i="58"/>
  <c r="K55" i="58"/>
  <c r="J55" i="58"/>
  <c r="I55" i="58"/>
  <c r="H55" i="58"/>
  <c r="B55" i="58"/>
  <c r="A55" i="58"/>
  <c r="AF54" i="58"/>
  <c r="AE54" i="58"/>
  <c r="AD54" i="58"/>
  <c r="AC54" i="58"/>
  <c r="AB54" i="58"/>
  <c r="AA54" i="58"/>
  <c r="Z54" i="58"/>
  <c r="Y54" i="58"/>
  <c r="X54" i="58"/>
  <c r="V54" i="58"/>
  <c r="U54" i="58"/>
  <c r="T54" i="58"/>
  <c r="S54" i="58"/>
  <c r="R54" i="58"/>
  <c r="L54" i="58"/>
  <c r="K54" i="58"/>
  <c r="J54" i="58"/>
  <c r="I54" i="58"/>
  <c r="H54" i="58"/>
  <c r="B54" i="58"/>
  <c r="A54" i="58"/>
  <c r="AF53" i="58"/>
  <c r="AE53" i="58"/>
  <c r="AD53" i="58"/>
  <c r="AC53" i="58"/>
  <c r="AB53" i="58"/>
  <c r="AA53" i="58"/>
  <c r="Z53" i="58"/>
  <c r="Y53" i="58"/>
  <c r="X53" i="58"/>
  <c r="V53" i="58"/>
  <c r="U53" i="58"/>
  <c r="T53" i="58"/>
  <c r="S53" i="58"/>
  <c r="R53" i="58"/>
  <c r="L53" i="58"/>
  <c r="K53" i="58"/>
  <c r="J53" i="58"/>
  <c r="I53" i="58"/>
  <c r="H53" i="58"/>
  <c r="B53" i="58"/>
  <c r="A53" i="58"/>
  <c r="AF52" i="58"/>
  <c r="AE52" i="58"/>
  <c r="AD52" i="58"/>
  <c r="AC52" i="58"/>
  <c r="AB52" i="58"/>
  <c r="AA52" i="58"/>
  <c r="Z52" i="58"/>
  <c r="Y52" i="58"/>
  <c r="X52" i="58"/>
  <c r="V52" i="58"/>
  <c r="U52" i="58"/>
  <c r="T52" i="58"/>
  <c r="S52" i="58"/>
  <c r="R52" i="58"/>
  <c r="L52" i="58"/>
  <c r="K52" i="58"/>
  <c r="J52" i="58"/>
  <c r="I52" i="58"/>
  <c r="H52" i="58"/>
  <c r="B52" i="58"/>
  <c r="A52" i="58"/>
  <c r="AF51" i="58"/>
  <c r="AE51" i="58"/>
  <c r="AD51" i="58"/>
  <c r="AC51" i="58"/>
  <c r="AB51" i="58"/>
  <c r="AA51" i="58"/>
  <c r="Z51" i="58"/>
  <c r="Y51" i="58"/>
  <c r="X51" i="58"/>
  <c r="V51" i="58"/>
  <c r="U51" i="58"/>
  <c r="T51" i="58"/>
  <c r="S51" i="58"/>
  <c r="R51" i="58"/>
  <c r="L51" i="58"/>
  <c r="K51" i="58"/>
  <c r="J51" i="58"/>
  <c r="I51" i="58"/>
  <c r="H51" i="58"/>
  <c r="B51" i="58"/>
  <c r="A51" i="58"/>
  <c r="AF50" i="58"/>
  <c r="AE50" i="58"/>
  <c r="AD50" i="58"/>
  <c r="AC50" i="58"/>
  <c r="AB50" i="58"/>
  <c r="AA50" i="58"/>
  <c r="Z50" i="58"/>
  <c r="Y50" i="58"/>
  <c r="X50" i="58"/>
  <c r="V50" i="58"/>
  <c r="U50" i="58"/>
  <c r="T50" i="58"/>
  <c r="S50" i="58"/>
  <c r="R50" i="58"/>
  <c r="L50" i="58"/>
  <c r="K50" i="58"/>
  <c r="J50" i="58"/>
  <c r="I50" i="58"/>
  <c r="H50" i="58"/>
  <c r="B50" i="58"/>
  <c r="A50" i="58"/>
  <c r="AF49" i="58"/>
  <c r="AE49" i="58"/>
  <c r="AD49" i="58"/>
  <c r="AC49" i="58"/>
  <c r="AB49" i="58"/>
  <c r="AA49" i="58"/>
  <c r="Z49" i="58"/>
  <c r="Y49" i="58"/>
  <c r="X49" i="58"/>
  <c r="V49" i="58"/>
  <c r="U49" i="58"/>
  <c r="T49" i="58"/>
  <c r="S49" i="58"/>
  <c r="R49" i="58"/>
  <c r="L49" i="58"/>
  <c r="K49" i="58"/>
  <c r="J49" i="58"/>
  <c r="I49" i="58"/>
  <c r="H49" i="58"/>
  <c r="B49" i="58"/>
  <c r="A49" i="58"/>
  <c r="AF48" i="58"/>
  <c r="AE48" i="58"/>
  <c r="AD48" i="58"/>
  <c r="AC48" i="58"/>
  <c r="AB48" i="58"/>
  <c r="AA48" i="58"/>
  <c r="Z48" i="58"/>
  <c r="Y48" i="58"/>
  <c r="X48" i="58"/>
  <c r="V48" i="58"/>
  <c r="U48" i="58"/>
  <c r="T48" i="58"/>
  <c r="S48" i="58"/>
  <c r="R48" i="58"/>
  <c r="L48" i="58"/>
  <c r="K48" i="58"/>
  <c r="J48" i="58"/>
  <c r="I48" i="58"/>
  <c r="H48" i="58"/>
  <c r="B48" i="58"/>
  <c r="A48" i="58"/>
  <c r="AF47" i="58"/>
  <c r="AE47" i="58"/>
  <c r="AD47" i="58"/>
  <c r="AC47" i="58"/>
  <c r="AB47" i="58"/>
  <c r="AA47" i="58"/>
  <c r="Z47" i="58"/>
  <c r="Y47" i="58"/>
  <c r="X47" i="58"/>
  <c r="V47" i="58"/>
  <c r="U47" i="58"/>
  <c r="T47" i="58"/>
  <c r="S47" i="58"/>
  <c r="R47" i="58"/>
  <c r="L47" i="58"/>
  <c r="K47" i="58"/>
  <c r="J47" i="58"/>
  <c r="I47" i="58"/>
  <c r="H47" i="58"/>
  <c r="B47" i="58"/>
  <c r="A47" i="58"/>
  <c r="AF46" i="58"/>
  <c r="AE46" i="58"/>
  <c r="AD46" i="58"/>
  <c r="AC46" i="58"/>
  <c r="AB46" i="58"/>
  <c r="AA46" i="58"/>
  <c r="Z46" i="58"/>
  <c r="Y46" i="58"/>
  <c r="X46" i="58"/>
  <c r="V46" i="58"/>
  <c r="U46" i="58"/>
  <c r="T46" i="58"/>
  <c r="S46" i="58"/>
  <c r="R46" i="58"/>
  <c r="L46" i="58"/>
  <c r="K46" i="58"/>
  <c r="J46" i="58"/>
  <c r="I46" i="58"/>
  <c r="H46" i="58"/>
  <c r="B46" i="58"/>
  <c r="A46" i="58"/>
  <c r="AF45" i="58"/>
  <c r="AE45" i="58"/>
  <c r="AD45" i="58"/>
  <c r="AC45" i="58"/>
  <c r="AB45" i="58"/>
  <c r="AA45" i="58"/>
  <c r="Z45" i="58"/>
  <c r="Y45" i="58"/>
  <c r="X45" i="58"/>
  <c r="V45" i="58"/>
  <c r="U45" i="58"/>
  <c r="T45" i="58"/>
  <c r="S45" i="58"/>
  <c r="R45" i="58"/>
  <c r="L45" i="58"/>
  <c r="K45" i="58"/>
  <c r="J45" i="58"/>
  <c r="I45" i="58"/>
  <c r="H45" i="58"/>
  <c r="B45" i="58"/>
  <c r="A45" i="58"/>
  <c r="AF44" i="58"/>
  <c r="AE44" i="58"/>
  <c r="AD44" i="58"/>
  <c r="AC44" i="58"/>
  <c r="AB44" i="58"/>
  <c r="AA44" i="58"/>
  <c r="Z44" i="58"/>
  <c r="Y44" i="58"/>
  <c r="X44" i="58"/>
  <c r="V44" i="58"/>
  <c r="U44" i="58"/>
  <c r="T44" i="58"/>
  <c r="S44" i="58"/>
  <c r="R44" i="58"/>
  <c r="L44" i="58"/>
  <c r="K44" i="58"/>
  <c r="J44" i="58"/>
  <c r="I44" i="58"/>
  <c r="H44" i="58"/>
  <c r="B44" i="58"/>
  <c r="A44" i="58"/>
  <c r="AF43" i="58"/>
  <c r="AE43" i="58"/>
  <c r="AD43" i="58"/>
  <c r="AC43" i="58"/>
  <c r="AB43" i="58"/>
  <c r="AA43" i="58"/>
  <c r="Z43" i="58"/>
  <c r="Y43" i="58"/>
  <c r="X43" i="58"/>
  <c r="V43" i="58"/>
  <c r="U43" i="58"/>
  <c r="T43" i="58"/>
  <c r="S43" i="58"/>
  <c r="R43" i="58"/>
  <c r="L43" i="58"/>
  <c r="K43" i="58"/>
  <c r="J43" i="58"/>
  <c r="I43" i="58"/>
  <c r="H43" i="58"/>
  <c r="B43" i="58"/>
  <c r="A43" i="58"/>
  <c r="AF42" i="58"/>
  <c r="AE42" i="58"/>
  <c r="AD42" i="58"/>
  <c r="AC42" i="58"/>
  <c r="AB42" i="58"/>
  <c r="AA42" i="58"/>
  <c r="Z42" i="58"/>
  <c r="Y42" i="58"/>
  <c r="X42" i="58"/>
  <c r="V42" i="58"/>
  <c r="U42" i="58"/>
  <c r="T42" i="58"/>
  <c r="S42" i="58"/>
  <c r="R42" i="58"/>
  <c r="L42" i="58"/>
  <c r="K42" i="58"/>
  <c r="J42" i="58"/>
  <c r="I42" i="58"/>
  <c r="H42" i="58"/>
  <c r="B42" i="58"/>
  <c r="A42" i="58"/>
  <c r="AF41" i="58"/>
  <c r="AE41" i="58"/>
  <c r="AD41" i="58"/>
  <c r="AC41" i="58"/>
  <c r="AB41" i="58"/>
  <c r="AA41" i="58"/>
  <c r="Z41" i="58"/>
  <c r="Y41" i="58"/>
  <c r="X41" i="58"/>
  <c r="V41" i="58"/>
  <c r="U41" i="58"/>
  <c r="T41" i="58"/>
  <c r="S41" i="58"/>
  <c r="R41" i="58"/>
  <c r="L41" i="58"/>
  <c r="K41" i="58"/>
  <c r="J41" i="58"/>
  <c r="I41" i="58"/>
  <c r="H41" i="58"/>
  <c r="B41" i="58"/>
  <c r="A41" i="58"/>
  <c r="AF40" i="58"/>
  <c r="AE40" i="58"/>
  <c r="AD40" i="58"/>
  <c r="AC40" i="58"/>
  <c r="AB40" i="58"/>
  <c r="AA40" i="58"/>
  <c r="Z40" i="58"/>
  <c r="Y40" i="58"/>
  <c r="X40" i="58"/>
  <c r="V40" i="58"/>
  <c r="U40" i="58"/>
  <c r="T40" i="58"/>
  <c r="S40" i="58"/>
  <c r="R40" i="58"/>
  <c r="L40" i="58"/>
  <c r="K40" i="58"/>
  <c r="J40" i="58"/>
  <c r="I40" i="58"/>
  <c r="H40" i="58"/>
  <c r="B40" i="58"/>
  <c r="A40" i="58"/>
  <c r="AF39" i="58"/>
  <c r="AE39" i="58"/>
  <c r="AD39" i="58"/>
  <c r="AC39" i="58"/>
  <c r="AB39" i="58"/>
  <c r="AA39" i="58"/>
  <c r="Z39" i="58"/>
  <c r="Y39" i="58"/>
  <c r="X39" i="58"/>
  <c r="V39" i="58"/>
  <c r="U39" i="58"/>
  <c r="T39" i="58"/>
  <c r="S39" i="58"/>
  <c r="R39" i="58"/>
  <c r="L39" i="58"/>
  <c r="K39" i="58"/>
  <c r="J39" i="58"/>
  <c r="I39" i="58"/>
  <c r="H39" i="58"/>
  <c r="B39" i="58"/>
  <c r="A39" i="58"/>
  <c r="AF38" i="58"/>
  <c r="AE38" i="58"/>
  <c r="AD38" i="58"/>
  <c r="AC38" i="58"/>
  <c r="AB38" i="58"/>
  <c r="AA38" i="58"/>
  <c r="Z38" i="58"/>
  <c r="Y38" i="58"/>
  <c r="X38" i="58"/>
  <c r="V38" i="58"/>
  <c r="U38" i="58"/>
  <c r="T38" i="58"/>
  <c r="S38" i="58"/>
  <c r="R38" i="58"/>
  <c r="L38" i="58"/>
  <c r="K38" i="58"/>
  <c r="J38" i="58"/>
  <c r="I38" i="58"/>
  <c r="H38" i="58"/>
  <c r="B38" i="58"/>
  <c r="A38" i="58"/>
  <c r="AF37" i="58"/>
  <c r="AE37" i="58"/>
  <c r="AD37" i="58"/>
  <c r="AC37" i="58"/>
  <c r="AB37" i="58"/>
  <c r="AA37" i="58"/>
  <c r="Z37" i="58"/>
  <c r="Y37" i="58"/>
  <c r="X37" i="58"/>
  <c r="V37" i="58"/>
  <c r="U37" i="58"/>
  <c r="T37" i="58"/>
  <c r="S37" i="58"/>
  <c r="R37" i="58"/>
  <c r="L37" i="58"/>
  <c r="K37" i="58"/>
  <c r="J37" i="58"/>
  <c r="I37" i="58"/>
  <c r="H37" i="58"/>
  <c r="B37" i="58"/>
  <c r="A37" i="58"/>
  <c r="AF36" i="58"/>
  <c r="AE36" i="58"/>
  <c r="AD36" i="58"/>
  <c r="AC36" i="58"/>
  <c r="AB36" i="58"/>
  <c r="AA36" i="58"/>
  <c r="Z36" i="58"/>
  <c r="Y36" i="58"/>
  <c r="X36" i="58"/>
  <c r="V36" i="58"/>
  <c r="U36" i="58"/>
  <c r="T36" i="58"/>
  <c r="S36" i="58"/>
  <c r="R36" i="58"/>
  <c r="L36" i="58"/>
  <c r="K36" i="58"/>
  <c r="J36" i="58"/>
  <c r="I36" i="58"/>
  <c r="H36" i="58"/>
  <c r="B36" i="58"/>
  <c r="A36" i="58"/>
  <c r="AF35" i="58"/>
  <c r="AE35" i="58"/>
  <c r="AD35" i="58"/>
  <c r="AC35" i="58"/>
  <c r="AB35" i="58"/>
  <c r="AA35" i="58"/>
  <c r="Z35" i="58"/>
  <c r="Y35" i="58"/>
  <c r="X35" i="58"/>
  <c r="V35" i="58"/>
  <c r="U35" i="58"/>
  <c r="T35" i="58"/>
  <c r="S35" i="58"/>
  <c r="R35" i="58"/>
  <c r="L35" i="58"/>
  <c r="K35" i="58"/>
  <c r="J35" i="58"/>
  <c r="I35" i="58"/>
  <c r="H35" i="58"/>
  <c r="B35" i="58"/>
  <c r="A35" i="58"/>
  <c r="AF34" i="58"/>
  <c r="AE34" i="58"/>
  <c r="AD34" i="58"/>
  <c r="AC34" i="58"/>
  <c r="AB34" i="58"/>
  <c r="AA34" i="58"/>
  <c r="Z34" i="58"/>
  <c r="Y34" i="58"/>
  <c r="X34" i="58"/>
  <c r="V34" i="58"/>
  <c r="U34" i="58"/>
  <c r="T34" i="58"/>
  <c r="S34" i="58"/>
  <c r="R34" i="58"/>
  <c r="L34" i="58"/>
  <c r="K34" i="58"/>
  <c r="J34" i="58"/>
  <c r="I34" i="58"/>
  <c r="H34" i="58"/>
  <c r="B34" i="58"/>
  <c r="A34" i="58"/>
  <c r="AF33" i="58"/>
  <c r="AE33" i="58"/>
  <c r="AD33" i="58"/>
  <c r="AC33" i="58"/>
  <c r="AB33" i="58"/>
  <c r="AA33" i="58"/>
  <c r="Z33" i="58"/>
  <c r="Y33" i="58"/>
  <c r="X33" i="58"/>
  <c r="V33" i="58"/>
  <c r="U33" i="58"/>
  <c r="T33" i="58"/>
  <c r="S33" i="58"/>
  <c r="R33" i="58"/>
  <c r="L33" i="58"/>
  <c r="K33" i="58"/>
  <c r="J33" i="58"/>
  <c r="I33" i="58"/>
  <c r="H33" i="58"/>
  <c r="B33" i="58"/>
  <c r="A33" i="58"/>
  <c r="AF32" i="58"/>
  <c r="AE32" i="58"/>
  <c r="AD32" i="58"/>
  <c r="AC32" i="58"/>
  <c r="AB32" i="58"/>
  <c r="AA32" i="58"/>
  <c r="Z32" i="58"/>
  <c r="Y32" i="58"/>
  <c r="X32" i="58"/>
  <c r="V32" i="58"/>
  <c r="U32" i="58"/>
  <c r="T32" i="58"/>
  <c r="S32" i="58"/>
  <c r="R32" i="58"/>
  <c r="L32" i="58"/>
  <c r="K32" i="58"/>
  <c r="J32" i="58"/>
  <c r="I32" i="58"/>
  <c r="H32" i="58"/>
  <c r="B32" i="58"/>
  <c r="A32" i="58"/>
  <c r="AF31" i="58"/>
  <c r="AE31" i="58"/>
  <c r="AD31" i="58"/>
  <c r="AC31" i="58"/>
  <c r="AB31" i="58"/>
  <c r="AA31" i="58"/>
  <c r="Z31" i="58"/>
  <c r="Y31" i="58"/>
  <c r="X31" i="58"/>
  <c r="V31" i="58"/>
  <c r="U31" i="58"/>
  <c r="T31" i="58"/>
  <c r="S31" i="58"/>
  <c r="R31" i="58"/>
  <c r="L31" i="58"/>
  <c r="K31" i="58"/>
  <c r="J31" i="58"/>
  <c r="I31" i="58"/>
  <c r="H31" i="58"/>
  <c r="B31" i="58"/>
  <c r="A31" i="58"/>
  <c r="AF30" i="58"/>
  <c r="AE30" i="58"/>
  <c r="AD30" i="58"/>
  <c r="AC30" i="58"/>
  <c r="AB30" i="58"/>
  <c r="AA30" i="58"/>
  <c r="Z30" i="58"/>
  <c r="Y30" i="58"/>
  <c r="X30" i="58"/>
  <c r="V30" i="58"/>
  <c r="U30" i="58"/>
  <c r="T30" i="58"/>
  <c r="S30" i="58"/>
  <c r="R30" i="58"/>
  <c r="L30" i="58"/>
  <c r="K30" i="58"/>
  <c r="J30" i="58"/>
  <c r="I30" i="58"/>
  <c r="H30" i="58"/>
  <c r="B30" i="58"/>
  <c r="A30" i="58"/>
  <c r="AF29" i="58"/>
  <c r="AE29" i="58"/>
  <c r="AD29" i="58"/>
  <c r="AC29" i="58"/>
  <c r="AB29" i="58"/>
  <c r="AA29" i="58"/>
  <c r="Z29" i="58"/>
  <c r="Y29" i="58"/>
  <c r="X29" i="58"/>
  <c r="V29" i="58"/>
  <c r="U29" i="58"/>
  <c r="T29" i="58"/>
  <c r="S29" i="58"/>
  <c r="R29" i="58"/>
  <c r="L29" i="58"/>
  <c r="K29" i="58"/>
  <c r="J29" i="58"/>
  <c r="I29" i="58"/>
  <c r="H29" i="58"/>
  <c r="B29" i="58"/>
  <c r="A29" i="58"/>
  <c r="AF28" i="58"/>
  <c r="AE28" i="58"/>
  <c r="AD28" i="58"/>
  <c r="AC28" i="58"/>
  <c r="AB28" i="58"/>
  <c r="AA28" i="58"/>
  <c r="Z28" i="58"/>
  <c r="Y28" i="58"/>
  <c r="X28" i="58"/>
  <c r="V28" i="58"/>
  <c r="U28" i="58"/>
  <c r="T28" i="58"/>
  <c r="S28" i="58"/>
  <c r="R28" i="58"/>
  <c r="L28" i="58"/>
  <c r="K28" i="58"/>
  <c r="J28" i="58"/>
  <c r="I28" i="58"/>
  <c r="H28" i="58"/>
  <c r="B28" i="58"/>
  <c r="A28" i="58"/>
  <c r="AF27" i="58"/>
  <c r="AE27" i="58"/>
  <c r="AD27" i="58"/>
  <c r="AC27" i="58"/>
  <c r="AB27" i="58"/>
  <c r="AA27" i="58"/>
  <c r="Z27" i="58"/>
  <c r="Y27" i="58"/>
  <c r="X27" i="58"/>
  <c r="V27" i="58"/>
  <c r="U27" i="58"/>
  <c r="T27" i="58"/>
  <c r="S27" i="58"/>
  <c r="R27" i="58"/>
  <c r="L27" i="58"/>
  <c r="K27" i="58"/>
  <c r="J27" i="58"/>
  <c r="I27" i="58"/>
  <c r="H27" i="58"/>
  <c r="B27" i="58"/>
  <c r="A27" i="58"/>
  <c r="AF26" i="58"/>
  <c r="AE26" i="58"/>
  <c r="AD26" i="58"/>
  <c r="AC26" i="58"/>
  <c r="AB26" i="58"/>
  <c r="AA26" i="58"/>
  <c r="Z26" i="58"/>
  <c r="Y26" i="58"/>
  <c r="X26" i="58"/>
  <c r="V26" i="58"/>
  <c r="U26" i="58"/>
  <c r="T26" i="58"/>
  <c r="S26" i="58"/>
  <c r="R26" i="58"/>
  <c r="L26" i="58"/>
  <c r="K26" i="58"/>
  <c r="J26" i="58"/>
  <c r="I26" i="58"/>
  <c r="H26" i="58"/>
  <c r="B26" i="58"/>
  <c r="A26" i="58"/>
  <c r="AF25" i="58"/>
  <c r="AE25" i="58"/>
  <c r="AD25" i="58"/>
  <c r="AC25" i="58"/>
  <c r="AB25" i="58"/>
  <c r="AA25" i="58"/>
  <c r="Z25" i="58"/>
  <c r="Y25" i="58"/>
  <c r="X25" i="58"/>
  <c r="V25" i="58"/>
  <c r="U25" i="58"/>
  <c r="T25" i="58"/>
  <c r="S25" i="58"/>
  <c r="R25" i="58"/>
  <c r="L25" i="58"/>
  <c r="K25" i="58"/>
  <c r="J25" i="58"/>
  <c r="I25" i="58"/>
  <c r="H25" i="58"/>
  <c r="B25" i="58"/>
  <c r="A25" i="58"/>
  <c r="AF24" i="58"/>
  <c r="AE24" i="58"/>
  <c r="AD24" i="58"/>
  <c r="AC24" i="58"/>
  <c r="AB24" i="58"/>
  <c r="AA24" i="58"/>
  <c r="Z24" i="58"/>
  <c r="Y24" i="58"/>
  <c r="X24" i="58"/>
  <c r="V24" i="58"/>
  <c r="U24" i="58"/>
  <c r="T24" i="58"/>
  <c r="S24" i="58"/>
  <c r="R24" i="58"/>
  <c r="L24" i="58"/>
  <c r="K24" i="58"/>
  <c r="J24" i="58"/>
  <c r="I24" i="58"/>
  <c r="H24" i="58"/>
  <c r="B24" i="58"/>
  <c r="A24" i="58"/>
  <c r="AF23" i="58"/>
  <c r="AE23" i="58"/>
  <c r="AD23" i="58"/>
  <c r="AC23" i="58"/>
  <c r="AB23" i="58"/>
  <c r="AA23" i="58"/>
  <c r="Z23" i="58"/>
  <c r="Y23" i="58"/>
  <c r="X23" i="58"/>
  <c r="V23" i="58"/>
  <c r="U23" i="58"/>
  <c r="T23" i="58"/>
  <c r="S23" i="58"/>
  <c r="R23" i="58"/>
  <c r="L23" i="58"/>
  <c r="K23" i="58"/>
  <c r="J23" i="58"/>
  <c r="I23" i="58"/>
  <c r="H23" i="58"/>
  <c r="B23" i="58"/>
  <c r="A23" i="58"/>
  <c r="AF22" i="58"/>
  <c r="AE22" i="58"/>
  <c r="AD22" i="58"/>
  <c r="AC22" i="58"/>
  <c r="AB22" i="58"/>
  <c r="AA22" i="58"/>
  <c r="Z22" i="58"/>
  <c r="Y22" i="58"/>
  <c r="X22" i="58"/>
  <c r="V22" i="58"/>
  <c r="U22" i="58"/>
  <c r="T22" i="58"/>
  <c r="S22" i="58"/>
  <c r="R22" i="58"/>
  <c r="L22" i="58"/>
  <c r="K22" i="58"/>
  <c r="J22" i="58"/>
  <c r="I22" i="58"/>
  <c r="H22" i="58"/>
  <c r="B22" i="58"/>
  <c r="A22" i="58"/>
  <c r="AF21" i="58"/>
  <c r="AE21" i="58"/>
  <c r="AD21" i="58"/>
  <c r="AC21" i="58"/>
  <c r="AB21" i="58"/>
  <c r="AA21" i="58"/>
  <c r="Z21" i="58"/>
  <c r="Y21" i="58"/>
  <c r="X21" i="58"/>
  <c r="V21" i="58"/>
  <c r="U21" i="58"/>
  <c r="T21" i="58"/>
  <c r="S21" i="58"/>
  <c r="R21" i="58"/>
  <c r="L21" i="58"/>
  <c r="K21" i="58"/>
  <c r="J21" i="58"/>
  <c r="I21" i="58"/>
  <c r="H21" i="58"/>
  <c r="B21" i="58"/>
  <c r="A21" i="58"/>
  <c r="AF20" i="58"/>
  <c r="AE20" i="58"/>
  <c r="AD20" i="58"/>
  <c r="AC20" i="58"/>
  <c r="AB20" i="58"/>
  <c r="AA20" i="58"/>
  <c r="Z20" i="58"/>
  <c r="Y20" i="58"/>
  <c r="X20" i="58"/>
  <c r="V20" i="58"/>
  <c r="U20" i="58"/>
  <c r="T20" i="58"/>
  <c r="S20" i="58"/>
  <c r="R20" i="58"/>
  <c r="L20" i="58"/>
  <c r="K20" i="58"/>
  <c r="J20" i="58"/>
  <c r="I20" i="58"/>
  <c r="H20" i="58"/>
  <c r="B20" i="58"/>
  <c r="A20" i="58"/>
  <c r="AF19" i="58"/>
  <c r="AE19" i="58"/>
  <c r="AD19" i="58"/>
  <c r="AC19" i="58"/>
  <c r="AB19" i="58"/>
  <c r="AA19" i="58"/>
  <c r="Z19" i="58"/>
  <c r="Y19" i="58"/>
  <c r="X19" i="58"/>
  <c r="V19" i="58"/>
  <c r="U19" i="58"/>
  <c r="T19" i="58"/>
  <c r="S19" i="58"/>
  <c r="R19" i="58"/>
  <c r="L19" i="58"/>
  <c r="K19" i="58"/>
  <c r="J19" i="58"/>
  <c r="I19" i="58"/>
  <c r="H19" i="58"/>
  <c r="B19" i="58"/>
  <c r="A19" i="58"/>
  <c r="AF18" i="58"/>
  <c r="AE18" i="58"/>
  <c r="AD18" i="58"/>
  <c r="AC18" i="58"/>
  <c r="AB18" i="58"/>
  <c r="AA18" i="58"/>
  <c r="Z18" i="58"/>
  <c r="Y18" i="58"/>
  <c r="X18" i="58"/>
  <c r="V18" i="58"/>
  <c r="U18" i="58"/>
  <c r="T18" i="58"/>
  <c r="S18" i="58"/>
  <c r="R18" i="58"/>
  <c r="L18" i="58"/>
  <c r="K18" i="58"/>
  <c r="J18" i="58"/>
  <c r="I18" i="58"/>
  <c r="H18" i="58"/>
  <c r="B18" i="58"/>
  <c r="A18" i="58"/>
  <c r="AF17" i="58"/>
  <c r="AE17" i="58"/>
  <c r="AD17" i="58"/>
  <c r="AC17" i="58"/>
  <c r="AB17" i="58"/>
  <c r="AA17" i="58"/>
  <c r="Z17" i="58"/>
  <c r="Y17" i="58"/>
  <c r="X17" i="58"/>
  <c r="V17" i="58"/>
  <c r="U17" i="58"/>
  <c r="T17" i="58"/>
  <c r="S17" i="58"/>
  <c r="R17" i="58"/>
  <c r="L17" i="58"/>
  <c r="K17" i="58"/>
  <c r="J17" i="58"/>
  <c r="I17" i="58"/>
  <c r="H17" i="58"/>
  <c r="B17" i="58"/>
  <c r="A17" i="58"/>
  <c r="AF16" i="58"/>
  <c r="AE16" i="58"/>
  <c r="AD16" i="58"/>
  <c r="AC16" i="58"/>
  <c r="AB16" i="58"/>
  <c r="AA16" i="58"/>
  <c r="Z16" i="58"/>
  <c r="Y16" i="58"/>
  <c r="X16" i="58"/>
  <c r="V16" i="58"/>
  <c r="U16" i="58"/>
  <c r="T16" i="58"/>
  <c r="S16" i="58"/>
  <c r="R16" i="58"/>
  <c r="L16" i="58"/>
  <c r="K16" i="58"/>
  <c r="J16" i="58"/>
  <c r="I16" i="58"/>
  <c r="H16" i="58"/>
  <c r="B16" i="58"/>
  <c r="A16" i="58"/>
  <c r="AF15" i="58"/>
  <c r="AE15" i="58"/>
  <c r="AD15" i="58"/>
  <c r="AC15" i="58"/>
  <c r="AB15" i="58"/>
  <c r="AA15" i="58"/>
  <c r="Z15" i="58"/>
  <c r="Y15" i="58"/>
  <c r="X15" i="58"/>
  <c r="V15" i="58"/>
  <c r="U15" i="58"/>
  <c r="T15" i="58"/>
  <c r="S15" i="58"/>
  <c r="R15" i="58"/>
  <c r="L15" i="58"/>
  <c r="K15" i="58"/>
  <c r="J15" i="58"/>
  <c r="I15" i="58"/>
  <c r="H15" i="58"/>
  <c r="B15" i="58"/>
  <c r="A15" i="58"/>
  <c r="AF14" i="58"/>
  <c r="AE14" i="58"/>
  <c r="AD14" i="58"/>
  <c r="AC14" i="58"/>
  <c r="AB14" i="58"/>
  <c r="AA14" i="58"/>
  <c r="Z14" i="58"/>
  <c r="Y14" i="58"/>
  <c r="X14" i="58"/>
  <c r="V14" i="58"/>
  <c r="U14" i="58"/>
  <c r="T14" i="58"/>
  <c r="S14" i="58"/>
  <c r="R14" i="58"/>
  <c r="L14" i="58"/>
  <c r="K14" i="58"/>
  <c r="J14" i="58"/>
  <c r="I14" i="58"/>
  <c r="H14" i="58"/>
  <c r="AF13" i="58"/>
  <c r="AE13" i="58"/>
  <c r="AD13" i="58"/>
  <c r="AC13" i="58"/>
  <c r="AB13" i="58"/>
  <c r="AA13" i="58"/>
  <c r="Z13" i="58"/>
  <c r="Y13" i="58"/>
  <c r="X13" i="58"/>
  <c r="V13" i="58"/>
  <c r="U13" i="58"/>
  <c r="T13" i="58"/>
  <c r="S13" i="58"/>
  <c r="R13" i="58"/>
  <c r="L13" i="58"/>
  <c r="K13" i="58"/>
  <c r="J13" i="58"/>
  <c r="I13" i="58"/>
  <c r="H13" i="58"/>
  <c r="AF12" i="58"/>
  <c r="AE12" i="58"/>
  <c r="AD12" i="58"/>
  <c r="AC12" i="58"/>
  <c r="AB12" i="58"/>
  <c r="AA12" i="58"/>
  <c r="Z12" i="58"/>
  <c r="Y12" i="58"/>
  <c r="X12" i="58"/>
  <c r="V12" i="58"/>
  <c r="U12" i="58"/>
  <c r="T12" i="58"/>
  <c r="S12" i="58"/>
  <c r="R12" i="58"/>
  <c r="L12" i="58"/>
  <c r="K12" i="58"/>
  <c r="J12" i="58"/>
  <c r="I12" i="58"/>
  <c r="H12" i="58"/>
  <c r="AF11" i="58"/>
  <c r="AE11" i="58"/>
  <c r="AD11" i="58"/>
  <c r="AC11" i="58"/>
  <c r="AB11" i="58"/>
  <c r="AA11" i="58"/>
  <c r="Z11" i="58"/>
  <c r="Y11" i="58"/>
  <c r="X11" i="58"/>
  <c r="V11" i="58"/>
  <c r="U11" i="58"/>
  <c r="T11" i="58"/>
  <c r="S11" i="58"/>
  <c r="R11" i="58"/>
  <c r="L11" i="58"/>
  <c r="K11" i="58"/>
  <c r="J11" i="58"/>
  <c r="I11" i="58"/>
  <c r="H11" i="58"/>
  <c r="AF10" i="58"/>
  <c r="AE10" i="58"/>
  <c r="AD10" i="58"/>
  <c r="AC10" i="58"/>
  <c r="AB10" i="58"/>
  <c r="AA10" i="58"/>
  <c r="Z10" i="58"/>
  <c r="Y10" i="58"/>
  <c r="X10" i="58"/>
  <c r="V10" i="58"/>
  <c r="U10" i="58"/>
  <c r="T10" i="58"/>
  <c r="S10" i="58"/>
  <c r="R10" i="58"/>
  <c r="L10" i="58"/>
  <c r="K10" i="58"/>
  <c r="J10" i="58"/>
  <c r="I10" i="58"/>
  <c r="H10" i="58"/>
  <c r="AF9" i="58"/>
  <c r="AE9" i="58"/>
  <c r="AD9" i="58"/>
  <c r="AC9" i="58"/>
  <c r="AB9" i="58"/>
  <c r="AA9" i="58"/>
  <c r="Z9" i="58"/>
  <c r="Y9" i="58"/>
  <c r="X9" i="58"/>
  <c r="V9" i="58"/>
  <c r="U9" i="58"/>
  <c r="T9" i="58"/>
  <c r="S9" i="58"/>
  <c r="R9" i="58"/>
  <c r="L9" i="58"/>
  <c r="K9" i="58"/>
  <c r="J9" i="58"/>
  <c r="I9" i="58"/>
  <c r="H9" i="58"/>
  <c r="AF8" i="58"/>
  <c r="AE8" i="58"/>
  <c r="AD8" i="58"/>
  <c r="AC8" i="58"/>
  <c r="AB8" i="58"/>
  <c r="AA8" i="58"/>
  <c r="Z8" i="58"/>
  <c r="Y8" i="58"/>
  <c r="X8" i="58"/>
  <c r="V8" i="58"/>
  <c r="U8" i="58"/>
  <c r="T8" i="58"/>
  <c r="S8" i="58"/>
  <c r="R8" i="58"/>
  <c r="L8" i="58"/>
  <c r="K8" i="58"/>
  <c r="J8" i="58"/>
  <c r="I8" i="58"/>
  <c r="H8" i="58"/>
  <c r="AF7" i="58"/>
  <c r="AE7" i="58"/>
  <c r="AD7" i="58"/>
  <c r="AC7" i="58"/>
  <c r="AB7" i="58"/>
  <c r="AA7" i="58"/>
  <c r="Z7" i="58"/>
  <c r="Y7" i="58"/>
  <c r="X7" i="58"/>
  <c r="V7" i="58"/>
  <c r="U7" i="58"/>
  <c r="T7" i="58"/>
  <c r="S7" i="58"/>
  <c r="R7" i="58"/>
  <c r="L7" i="58"/>
  <c r="K7" i="58"/>
  <c r="J7" i="58"/>
  <c r="I7" i="58"/>
  <c r="H7" i="58"/>
  <c r="AF6" i="58"/>
  <c r="AE6" i="58"/>
  <c r="AD6" i="58"/>
  <c r="AC6" i="58"/>
  <c r="AB6" i="58"/>
  <c r="AA6" i="58"/>
  <c r="Z6" i="58"/>
  <c r="Y6" i="58"/>
  <c r="X6" i="58"/>
  <c r="V6" i="58"/>
  <c r="U6" i="58"/>
  <c r="T6" i="58"/>
  <c r="S6" i="58"/>
  <c r="R6" i="58"/>
  <c r="L6" i="58"/>
  <c r="K6" i="58"/>
  <c r="J6" i="58"/>
  <c r="I6" i="58"/>
  <c r="H6" i="58"/>
  <c r="AF5" i="58"/>
  <c r="AE5" i="58"/>
  <c r="AD5" i="58"/>
  <c r="AC5" i="58"/>
  <c r="AB5" i="58"/>
  <c r="AA5" i="58"/>
  <c r="Z5" i="58"/>
  <c r="Y5" i="58"/>
  <c r="X5" i="58"/>
  <c r="V5" i="58"/>
  <c r="U5" i="58"/>
  <c r="T5" i="58"/>
  <c r="S5" i="58"/>
  <c r="R5" i="58"/>
  <c r="L5" i="58"/>
  <c r="K5" i="58"/>
  <c r="J5" i="58"/>
  <c r="I5" i="58"/>
  <c r="H5" i="58"/>
  <c r="AF4" i="58"/>
  <c r="AE4" i="58"/>
  <c r="AD4" i="58"/>
  <c r="AC4" i="58"/>
  <c r="AB4" i="58"/>
  <c r="AA4" i="58"/>
  <c r="Z4" i="58"/>
  <c r="Y4" i="58"/>
  <c r="X4" i="58"/>
  <c r="V4" i="58"/>
  <c r="U4" i="58"/>
  <c r="T4" i="58"/>
  <c r="S4" i="58"/>
  <c r="R4" i="58"/>
  <c r="L4" i="58"/>
  <c r="K4" i="58"/>
  <c r="J4" i="58"/>
  <c r="I4" i="58"/>
  <c r="H4" i="58"/>
  <c r="AF3" i="58"/>
  <c r="AE3" i="58"/>
  <c r="AD3" i="58"/>
  <c r="AC3" i="58"/>
  <c r="AB3" i="58"/>
  <c r="AA3" i="58"/>
  <c r="Z3" i="58"/>
  <c r="Y3" i="58"/>
  <c r="X3" i="58"/>
  <c r="V3" i="58"/>
  <c r="U3" i="58"/>
  <c r="T3" i="58"/>
  <c r="S3" i="58"/>
  <c r="R3" i="58"/>
  <c r="L3" i="58"/>
  <c r="K3" i="58"/>
  <c r="J3" i="58"/>
  <c r="I3" i="58"/>
  <c r="H3" i="5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<sst xmlns="http://schemas.openxmlformats.org/spreadsheetml/2006/main" count="369" uniqueCount="51">
  <si>
    <t>t</t>
  </si>
  <si>
    <t>At</t>
  </si>
  <si>
    <t>Ft</t>
  </si>
  <si>
    <t>E</t>
  </si>
  <si>
    <t>|E|</t>
  </si>
  <si>
    <t>E2</t>
  </si>
  <si>
    <t>|E|/A</t>
  </si>
  <si>
    <t>MAD</t>
  </si>
  <si>
    <t>MSE</t>
  </si>
  <si>
    <t>BIAS</t>
  </si>
  <si>
    <t>TS</t>
  </si>
  <si>
    <t>Year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</si>
  <si>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</si>
  <si>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</si>
  <si>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</si>
  <si>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</si>
  <si>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</si>
  <si>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</si>
  <si>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</si>
  <si>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</si>
  <si>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</si>
  <si>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</si>
  <si>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</si>
  <si>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</si>
  <si>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Total</t>
  </si>
  <si>
    <t>Total Empties</t>
  </si>
  <si>
    <t>Total Loaded</t>
  </si>
  <si>
    <t>Empty Outbound</t>
  </si>
  <si>
    <t>Loaded Outbound</t>
  </si>
  <si>
    <t>Empty Inbound</t>
  </si>
  <si>
    <t>Loaded Inbound</t>
  </si>
  <si>
    <t xml:space="preserve">Total TEUs             </t>
  </si>
  <si>
    <t>Total Empty</t>
  </si>
  <si>
    <t>M</t>
  </si>
  <si>
    <t>Y</t>
  </si>
  <si>
    <t>Port of Long Beach</t>
  </si>
  <si>
    <t>Port of Los Angeles</t>
  </si>
  <si>
    <t>Total Inbound</t>
  </si>
  <si>
    <t>Total Outbound</t>
  </si>
  <si>
    <t>SFE</t>
  </si>
  <si>
    <t>LA/LB Ports</t>
  </si>
  <si>
    <t>Min</t>
  </si>
  <si>
    <t>day</t>
  </si>
  <si>
    <t>Arival</t>
  </si>
  <si>
    <t>Rejected</t>
  </si>
  <si>
    <t>Demand</t>
  </si>
  <si>
    <t>Forecast</t>
  </si>
  <si>
    <t>Error</t>
  </si>
  <si>
    <t>MAPE</t>
  </si>
  <si>
    <t>Game-1</t>
  </si>
  <si>
    <t>0 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</si>
</sst>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1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rgb="FFC00000"/>
      <name val="Book Antiqua"/>
      <family val="1"/>
    </font>
    <font>
      <sz val="11"/>
      <color rgb="FFC00000"/>
      <name val="Book Antiqua"/>
      <family val="1"/>
    </font>
    <font>
      <b/>
      <sz val="11"/>
      <color theme="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8" fillId="0" borderId="0" xfId="0" applyFont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/>
    <xf numFmtId="3" fontId="3" fillId="0" borderId="9" xfId="0" applyNumberFormat="1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1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left" vertical="center"/>
    </xf>
    <xf numFmtId="3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Fill="1"/>
    <xf numFmtId="164" fontId="5" fillId="0" borderId="0" xfId="0" applyNumberFormat="1" applyFont="1" applyFill="1"/>
    <xf numFmtId="0" fontId="5" fillId="0" borderId="8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right"/>
    </xf>
    <xf numFmtId="0" fontId="7" fillId="0" borderId="0" xfId="0" applyFont="1"/>
    <xf numFmtId="0" fontId="5" fillId="0" borderId="0" xfId="0" applyFont="1" applyFill="1" applyBorder="1"/>
    <xf numFmtId="164" fontId="6" fillId="3" borderId="1" xfId="0" applyNumberFormat="1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left"/>
    </xf>
    <xf numFmtId="0" fontId="5" fillId="3" borderId="3" xfId="0" applyFont="1" applyFill="1" applyBorder="1"/>
    <xf numFmtId="164" fontId="6" fillId="3" borderId="9" xfId="0" applyNumberFormat="1" applyFont="1" applyFill="1" applyBorder="1" applyAlignment="1">
      <alignment horizontal="right"/>
    </xf>
    <xf numFmtId="0" fontId="5" fillId="3" borderId="4" xfId="0" applyFont="1" applyFill="1" applyBorder="1"/>
    <xf numFmtId="164" fontId="6" fillId="3" borderId="5" xfId="0" applyNumberFormat="1" applyFont="1" applyFill="1" applyBorder="1" applyAlignment="1">
      <alignment horizontal="right"/>
    </xf>
    <xf numFmtId="0" fontId="5" fillId="3" borderId="2" xfId="0" applyFont="1" applyFill="1" applyBorder="1"/>
    <xf numFmtId="164" fontId="4" fillId="3" borderId="0" xfId="0" applyNumberFormat="1" applyFont="1" applyFill="1" applyBorder="1" applyAlignment="1">
      <alignment horizontal="left"/>
    </xf>
    <xf numFmtId="0" fontId="5" fillId="3" borderId="0" xfId="0" applyFont="1" applyFill="1" applyBorder="1"/>
    <xf numFmtId="164" fontId="4" fillId="3" borderId="6" xfId="0" applyNumberFormat="1" applyFont="1" applyFill="1" applyBorder="1" applyAlignment="1">
      <alignment horizontal="left"/>
    </xf>
    <xf numFmtId="0" fontId="5" fillId="3" borderId="6" xfId="0" applyFont="1" applyFill="1" applyBorder="1"/>
    <xf numFmtId="0" fontId="5" fillId="3" borderId="7" xfId="0" applyFont="1" applyFill="1" applyBorder="1"/>
    <xf numFmtId="0" fontId="3" fillId="0" borderId="0" xfId="0" applyFont="1" applyFill="1" applyBorder="1"/>
    <xf numFmtId="0" fontId="5" fillId="0" borderId="13" xfId="0" applyFont="1" applyFill="1" applyBorder="1" applyAlignment="1">
      <alignment horizontal="center" vertical="center" wrapText="1"/>
    </xf>
    <xf numFmtId="0" fontId="9" fillId="0" borderId="0" xfId="0" applyFont="1"/>
    <xf numFmtId="164" fontId="9" fillId="0" borderId="0" xfId="0" applyNumberFormat="1" applyFont="1"/>
    <xf numFmtId="1" fontId="5" fillId="0" borderId="0" xfId="0" applyNumberFormat="1" applyFont="1"/>
    <xf numFmtId="0" fontId="10" fillId="0" borderId="0" xfId="0" applyFont="1"/>
    <xf numFmtId="164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left"/>
    </xf>
    <xf numFmtId="164" fontId="5" fillId="4" borderId="9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0" fontId="5" fillId="4" borderId="0" xfId="0" applyFont="1" applyFill="1" applyBorder="1"/>
    <xf numFmtId="0" fontId="5" fillId="4" borderId="4" xfId="0" applyFont="1" applyFill="1" applyBorder="1"/>
    <xf numFmtId="164" fontId="5" fillId="4" borderId="5" xfId="0" applyNumberFormat="1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horizontal="left"/>
    </xf>
    <xf numFmtId="0" fontId="5" fillId="4" borderId="6" xfId="0" applyFont="1" applyFill="1" applyBorder="1"/>
    <xf numFmtId="0" fontId="5" fillId="4" borderId="7" xfId="0" applyFont="1" applyFill="1" applyBorder="1"/>
    <xf numFmtId="164" fontId="5" fillId="4" borderId="3" xfId="0" applyNumberFormat="1" applyFont="1" applyFill="1" applyBorder="1"/>
    <xf numFmtId="0" fontId="11" fillId="2" borderId="0" xfId="0" applyFont="1" applyFill="1" applyAlignment="1">
      <alignment horizontal="center"/>
    </xf>
    <xf numFmtId="164" fontId="10" fillId="0" borderId="0" xfId="0" applyNumberFormat="1" applyFont="1"/>
    <xf numFmtId="164" fontId="5" fillId="4" borderId="2" xfId="0" applyNumberFormat="1" applyFont="1" applyFill="1" applyBorder="1"/>
    <xf numFmtId="0" fontId="11" fillId="5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E0851AD7-0CDA-4AC6-BE0B-7D1598027699}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'1.MonthlyData12(26)'!$AA$316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'1.MonthlyData12(26)'!$AA$317:$AA$341</c:f>
              <c:numCache>
                <c:formatCode>General</c:formatCode>
                <c:ptCount val="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'1.MonthlyData'!#REF!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7CD-46A4-960D-834D1B919A87}"/>
            </c:ext>
          </c:extLst>
        </c:ser>
        <c:ser>
          <c:idx val="1"/>
          <c:order val="1"/>
          <c:tx>
            <c:strRef>
              <c:f>'1.MonthlyData12(26)'!$AB$316</c:f>
              <c:strCache>
                <c:ptCount val="1"/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'1.MonthlyData12(26)'!$AB$317:$AB$341</c:f>
              <c:numCache>
                <c:formatCode>General</c:formatCode>
                <c:ptCount val="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'1.MonthlyData'!#REF!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7CD-46A4-960D-834D1B919A87}"/>
            </c:ext>
          </c:extLst>
        </c:ser>
        <c:ser>
          <c:idx val="2"/>
          <c:order val="2"/>
          <c:tx>
            <c:strRef>
              <c:f>'1.MonthlyData12(26)'!$AC$316</c:f>
              <c:strCache>
                <c:ptCount val="1"/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val>
            <c:numRef>
              <c:f>'1.MonthlyData12(26)'!$AC$317:$AC$341</c:f>
              <c:numCache>
                <c:formatCode>General</c:formatCode>
                <c:ptCount val="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'1.MonthlyData'!#REF!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7CD-46A4-960D-834D1B919A87}"/>
            </c:ext>
          </c:extLst>
        </c:ser>
        <c:ser>
          <c:idx val="3"/>
          <c:order val="3"/>
          <c:tx>
            <c:strRef>
              <c:f>'1.MonthlyData12(26)'!$Z$316</c:f>
              <c:strCache>
                <c:ptCount val="1"/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'1.MonthlyData12(26)'!$Z$317:$Z$341</c:f>
              <c:numCache>
                <c:formatCode>General</c:formatCode>
                <c:ptCount val="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'1.MonthlyData'!#REF!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7CD-46A4-960D-834D1B919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89536"/>
        <c:axId val="180589952"/>
      </c:lineChart>
      <c:catAx>
        <c:axId val="18058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89952"/>
        <c:crosses val="autoZero"/>
        <c:auto val="1"/>
        <c:lblAlgn val="ctr"/>
        <c:lblOffset val="100"/>
        <c:noMultiLvlLbl val="0"/>
      </c:catAx>
      <c:valAx>
        <c:axId val="18058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8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'2.YearlyData'!$C$1</c:f>
              <c:strCache>
                <c:ptCount val="1"/>
                <c:pt idx="0">
                  <c:v>Loaded Inbound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'2.YearlyData'!$A$2:$A$27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cat>
          <c:val>
            <c:numRef>
              <c:f>'2.YearlyData'!$C$2:$C$27</c:f>
              <c:numCache>
                <c:formatCode>General</c:formatCode>
                <c:ptCount val="26"/>
                <c:pt idx="0">
                  <c:v>3270</c:v>
                </c:pt>
                <c:pt idx="1">
                  <c:v>3810</c:v>
                </c:pt>
                <c:pt idx="2">
                  <c:v>4280</c:v>
                </c:pt>
                <c:pt idx="3">
                  <c:v>4950</c:v>
                </c:pt>
                <c:pt idx="4">
                  <c:v>5100</c:v>
                </c:pt>
                <c:pt idx="5">
                  <c:v>5690</c:v>
                </c:pt>
                <c:pt idx="6">
                  <c:v>6220</c:v>
                </c:pt>
                <c:pt idx="7">
                  <c:v>6930</c:v>
                </c:pt>
                <c:pt idx="8">
                  <c:v>7230</c:v>
                </c:pt>
                <c:pt idx="9">
                  <c:v>8130</c:v>
                </c:pt>
                <c:pt idx="10">
                  <c:v>8110</c:v>
                </c:pt>
                <c:pt idx="11">
                  <c:v>7330</c:v>
                </c:pt>
                <c:pt idx="12">
                  <c:v>6060</c:v>
                </c:pt>
                <c:pt idx="13">
                  <c:v>7100</c:v>
                </c:pt>
                <c:pt idx="14">
                  <c:v>7090</c:v>
                </c:pt>
                <c:pt idx="15">
                  <c:v>7150</c:v>
                </c:pt>
                <c:pt idx="16">
                  <c:v>7430</c:v>
                </c:pt>
                <c:pt idx="17">
                  <c:v>7790</c:v>
                </c:pt>
                <c:pt idx="18">
                  <c:v>7780</c:v>
                </c:pt>
                <c:pt idx="19">
                  <c:v>7990</c:v>
                </c:pt>
                <c:pt idx="20">
                  <c:v>8410</c:v>
                </c:pt>
                <c:pt idx="21">
                  <c:v>8970</c:v>
                </c:pt>
                <c:pt idx="22">
                  <c:v>8470</c:v>
                </c:pt>
                <c:pt idx="23">
                  <c:v>8830</c:v>
                </c:pt>
                <c:pt idx="24">
                  <c:v>10100</c:v>
                </c:pt>
                <c:pt idx="25">
                  <c:v>9330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2-4419-B6ED-D4AEE94453B7}"/>
            </c:ext>
          </c:extLst>
        </c:ser>
        <c:ser>
          <c:idx val="1"/>
          <c:order val="1"/>
          <c:tx>
            <c:strRef>
              <c:f>'2.YearlyData'!$D$1</c:f>
              <c:strCache>
                <c:ptCount val="1"/>
                <c:pt idx="0">
                  <c:v>Empty Inbound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'2.YearlyData'!$A$2:$A$27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cat>
          <c:val>
            <c:numRef>
              <c:f>'2.YearlyData'!$D$2:$D$27</c:f>
              <c:numCache>
                <c:formatCode>General</c:formatCode>
                <c:ptCount val="26"/>
                <c:pt idx="0">
                  <c:v>230</c:v>
                </c:pt>
                <c:pt idx="1">
                  <c:v>230</c:v>
                </c:pt>
                <c:pt idx="2">
                  <c:v>160</c:v>
                </c:pt>
                <c:pt idx="3">
                  <c:v>170</c:v>
                </c:pt>
                <c:pt idx="4">
                  <c:v>150</c:v>
                </c:pt>
                <c:pt idx="5">
                  <c:v>170</c:v>
                </c:pt>
                <c:pt idx="6">
                  <c:v>180</c:v>
                </c:pt>
                <c:pt idx="7">
                  <c:v>190</c:v>
                </c:pt>
                <c:pt idx="8">
                  <c:v>210</c:v>
                </c:pt>
                <c:pt idx="9">
                  <c:v>180</c:v>
                </c:pt>
                <c:pt idx="10">
                  <c:v>170</c:v>
                </c:pt>
                <c:pt idx="11">
                  <c:v>190</c:v>
                </c:pt>
                <c:pt idx="12">
                  <c:v>120</c:v>
                </c:pt>
                <c:pt idx="13">
                  <c:v>200</c:v>
                </c:pt>
                <c:pt idx="14">
                  <c:v>280</c:v>
                </c:pt>
                <c:pt idx="15">
                  <c:v>200</c:v>
                </c:pt>
                <c:pt idx="16">
                  <c:v>210</c:v>
                </c:pt>
                <c:pt idx="17">
                  <c:v>250</c:v>
                </c:pt>
                <c:pt idx="18">
                  <c:v>220</c:v>
                </c:pt>
                <c:pt idx="19">
                  <c:v>230</c:v>
                </c:pt>
                <c:pt idx="20">
                  <c:v>200</c:v>
                </c:pt>
                <c:pt idx="21">
                  <c:v>260</c:v>
                </c:pt>
                <c:pt idx="22">
                  <c:v>220</c:v>
                </c:pt>
                <c:pt idx="23">
                  <c:v>200</c:v>
                </c:pt>
                <c:pt idx="24">
                  <c:v>180</c:v>
                </c:pt>
                <c:pt idx="25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2-4419-B6ED-D4AEE94453B7}"/>
            </c:ext>
          </c:extLst>
        </c:ser>
        <c:ser>
          <c:idx val="2"/>
          <c:order val="2"/>
          <c:tx>
            <c:strRef>
              <c:f>'2.YearlyData'!$E$1</c:f>
              <c:strCache>
                <c:ptCount val="1"/>
                <c:pt idx="0">
                  <c:v>Loaded Outbound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'2.YearlyData'!$A$2:$A$27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cat>
          <c:val>
            <c:numRef>
              <c:f>'2.YearlyData'!$E$2:$E$27</c:f>
              <c:numCache>
                <c:formatCode>General</c:formatCode>
                <c:ptCount val="26"/>
                <c:pt idx="0">
                  <c:v>1980</c:v>
                </c:pt>
                <c:pt idx="1">
                  <c:v>1770</c:v>
                </c:pt>
                <c:pt idx="2">
                  <c:v>1810</c:v>
                </c:pt>
                <c:pt idx="3">
                  <c:v>2030</c:v>
                </c:pt>
                <c:pt idx="4">
                  <c:v>1990</c:v>
                </c:pt>
                <c:pt idx="5">
                  <c:v>1950</c:v>
                </c:pt>
                <c:pt idx="6">
                  <c:v>2070</c:v>
                </c:pt>
                <c:pt idx="7">
                  <c:v>2140</c:v>
                </c:pt>
                <c:pt idx="8">
                  <c:v>2390</c:v>
                </c:pt>
                <c:pt idx="9">
                  <c:v>2710</c:v>
                </c:pt>
                <c:pt idx="10">
                  <c:v>3180</c:v>
                </c:pt>
                <c:pt idx="11">
                  <c:v>3470</c:v>
                </c:pt>
                <c:pt idx="12">
                  <c:v>3020</c:v>
                </c:pt>
                <c:pt idx="13">
                  <c:v>3400</c:v>
                </c:pt>
                <c:pt idx="14">
                  <c:v>3620</c:v>
                </c:pt>
                <c:pt idx="15">
                  <c:v>3580</c:v>
                </c:pt>
                <c:pt idx="16">
                  <c:v>3630</c:v>
                </c:pt>
                <c:pt idx="17">
                  <c:v>3540</c:v>
                </c:pt>
                <c:pt idx="18">
                  <c:v>3180</c:v>
                </c:pt>
                <c:pt idx="19">
                  <c:v>3350</c:v>
                </c:pt>
                <c:pt idx="20">
                  <c:v>3290</c:v>
                </c:pt>
                <c:pt idx="21">
                  <c:v>3430</c:v>
                </c:pt>
                <c:pt idx="22">
                  <c:v>3230</c:v>
                </c:pt>
                <c:pt idx="23">
                  <c:v>3010</c:v>
                </c:pt>
                <c:pt idx="24">
                  <c:v>2620</c:v>
                </c:pt>
                <c:pt idx="25">
                  <c:v>2600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2-4419-B6ED-D4AEE94453B7}"/>
            </c:ext>
          </c:extLst>
        </c:ser>
        <c:ser>
          <c:idx val="3"/>
          <c:order val="3"/>
          <c:tx>
            <c:strRef>
              <c:f>'2.YearlyData'!$F$1</c:f>
              <c:strCache>
                <c:ptCount val="1"/>
                <c:pt idx="0">
                  <c:v>Empty Outbound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  <a:bevel/>
              </a:ln>
              <a:effectLst/>
            </c:spPr>
          </c:marker>
          <c:cat>
            <c:numRef>
              <c:f>'2.YearlyData'!$A$2:$A$27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cat>
          <c:val>
            <c:numRef>
              <c:f>'2.YearlyData'!$F$2:$F$27</c:f>
              <c:numCache>
                <c:formatCode>General</c:formatCode>
                <c:ptCount val="26"/>
                <c:pt idx="0">
                  <c:v>980</c:v>
                </c:pt>
                <c:pt idx="1">
                  <c:v>1660</c:v>
                </c:pt>
                <c:pt idx="2">
                  <c:v>1970</c:v>
                </c:pt>
                <c:pt idx="3">
                  <c:v>2330</c:v>
                </c:pt>
                <c:pt idx="4">
                  <c:v>2400</c:v>
                </c:pt>
                <c:pt idx="5">
                  <c:v>2820</c:v>
                </c:pt>
                <c:pt idx="6">
                  <c:v>3330</c:v>
                </c:pt>
                <c:pt idx="7">
                  <c:v>3850</c:v>
                </c:pt>
                <c:pt idx="8">
                  <c:v>4370</c:v>
                </c:pt>
                <c:pt idx="9">
                  <c:v>4740</c:v>
                </c:pt>
                <c:pt idx="10">
                  <c:v>4200</c:v>
                </c:pt>
                <c:pt idx="11">
                  <c:v>3350</c:v>
                </c:pt>
                <c:pt idx="12">
                  <c:v>2610</c:v>
                </c:pt>
                <c:pt idx="13">
                  <c:v>3390</c:v>
                </c:pt>
                <c:pt idx="14">
                  <c:v>3010</c:v>
                </c:pt>
                <c:pt idx="15">
                  <c:v>3190</c:v>
                </c:pt>
                <c:pt idx="16">
                  <c:v>3340</c:v>
                </c:pt>
                <c:pt idx="17">
                  <c:v>3590</c:v>
                </c:pt>
                <c:pt idx="18">
                  <c:v>4160</c:v>
                </c:pt>
                <c:pt idx="19">
                  <c:v>4070</c:v>
                </c:pt>
                <c:pt idx="20">
                  <c:v>4500</c:v>
                </c:pt>
                <c:pt idx="21">
                  <c:v>4900</c:v>
                </c:pt>
                <c:pt idx="22">
                  <c:v>5040</c:v>
                </c:pt>
                <c:pt idx="23">
                  <c:v>5270</c:v>
                </c:pt>
                <c:pt idx="24">
                  <c:v>7160</c:v>
                </c:pt>
                <c:pt idx="25">
                  <c:v>6900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C2-4419-B6ED-D4AEE9445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769824"/>
        <c:axId val="2112767328"/>
      </c:lineChart>
      <c:catAx>
        <c:axId val="211276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39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12767328"/>
        <c:crosses val="autoZero"/>
        <c:auto val="1"/>
        <c:lblAlgn val="ctr"/>
        <c:lblOffset val="100"/>
        <c:noMultiLvlLbl val="0"/>
      </c:catAx>
      <c:valAx>
        <c:axId val="211276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1276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69816272965886E-2"/>
          <c:y val="5.1886792452830191E-2"/>
          <c:w val="0.89019685039370078"/>
          <c:h val="0.730785915911454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'11.MAD.GenPurp.MA'!$B$2</c:f>
              <c:strCache>
                <c:ptCount val="1"/>
                <c:pt idx="0">
                  <c:v>Arival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'11.MAD.GenPurp.MA'!$A$4:$A$63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'11.MAD.GenPurp.MA'!$B$4:$B$63</c:f>
              <c:numCache>
                <c:formatCode>General</c:formatCode>
                <c:ptCount val="60"/>
                <c:pt idx="0">
                  <c:v>30</c:v>
                </c:pt>
                <c:pt idx="1">
                  <c:v>27</c:v>
                </c:pt>
                <c:pt idx="2">
                  <c:v>29</c:v>
                </c:pt>
                <c:pt idx="3">
                  <c:v>28</c:v>
                </c:pt>
                <c:pt idx="4">
                  <c:v>15</c:v>
                </c:pt>
                <c:pt idx="5">
                  <c:v>24</c:v>
                </c:pt>
                <c:pt idx="6">
                  <c:v>30</c:v>
                </c:pt>
                <c:pt idx="7">
                  <c:v>25</c:v>
                </c:pt>
                <c:pt idx="8">
                  <c:v>32</c:v>
                </c:pt>
                <c:pt idx="9">
                  <c:v>30</c:v>
                </c:pt>
                <c:pt idx="10">
                  <c:v>30</c:v>
                </c:pt>
                <c:pt idx="11">
                  <c:v>21</c:v>
                </c:pt>
                <c:pt idx="12">
                  <c:v>16</c:v>
                </c:pt>
                <c:pt idx="13">
                  <c:v>20</c:v>
                </c:pt>
                <c:pt idx="14">
                  <c:v>19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13</c:v>
                </c:pt>
                <c:pt idx="19">
                  <c:v>14</c:v>
                </c:pt>
                <c:pt idx="20">
                  <c:v>21</c:v>
                </c:pt>
                <c:pt idx="21">
                  <c:v>17</c:v>
                </c:pt>
                <c:pt idx="22">
                  <c:v>21</c:v>
                </c:pt>
                <c:pt idx="23">
                  <c:v>16</c:v>
                </c:pt>
                <c:pt idx="24">
                  <c:v>17</c:v>
                </c:pt>
                <c:pt idx="25">
                  <c:v>17</c:v>
                </c:pt>
                <c:pt idx="26">
                  <c:v>18</c:v>
                </c:pt>
                <c:pt idx="27">
                  <c:v>14</c:v>
                </c:pt>
                <c:pt idx="28">
                  <c:v>17</c:v>
                </c:pt>
                <c:pt idx="29">
                  <c:v>18</c:v>
                </c:pt>
                <c:pt idx="30">
                  <c:v>18</c:v>
                </c:pt>
                <c:pt idx="31">
                  <c:v>19</c:v>
                </c:pt>
                <c:pt idx="32">
                  <c:v>19</c:v>
                </c:pt>
                <c:pt idx="33">
                  <c:v>15</c:v>
                </c:pt>
                <c:pt idx="34">
                  <c:v>12</c:v>
                </c:pt>
                <c:pt idx="35">
                  <c:v>16</c:v>
                </c:pt>
                <c:pt idx="36">
                  <c:v>17</c:v>
                </c:pt>
                <c:pt idx="37">
                  <c:v>20</c:v>
                </c:pt>
                <c:pt idx="38">
                  <c:v>18</c:v>
                </c:pt>
                <c:pt idx="39">
                  <c:v>14</c:v>
                </c:pt>
                <c:pt idx="40">
                  <c:v>15</c:v>
                </c:pt>
                <c:pt idx="41">
                  <c:v>23</c:v>
                </c:pt>
                <c:pt idx="42">
                  <c:v>15</c:v>
                </c:pt>
                <c:pt idx="43">
                  <c:v>18</c:v>
                </c:pt>
                <c:pt idx="44">
                  <c:v>15</c:v>
                </c:pt>
                <c:pt idx="45">
                  <c:v>18</c:v>
                </c:pt>
                <c:pt idx="46">
                  <c:v>15</c:v>
                </c:pt>
                <c:pt idx="47">
                  <c:v>14</c:v>
                </c:pt>
                <c:pt idx="48">
                  <c:v>17</c:v>
                </c:pt>
                <c:pt idx="49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D3-41B1-9503-75F1C35FEA4F}"/>
            </c:ext>
          </c:extLst>
        </c:ser>
        <c:ser>
          <c:idx val="1"/>
          <c:order val="1"/>
          <c:tx>
            <c:strRef>
              <c:f>'11.MAD.GenPurp.MA'!$C$2</c:f>
              <c:strCache>
                <c:ptCount val="1"/>
                <c:pt idx="0">
                  <c:v>Rejected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'11.MAD.GenPurp.MA'!$A$4:$A$63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'11.MAD.GenPurp.MA'!$C$4:$C$53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22</c:v>
                </c:pt>
                <c:pt idx="16">
                  <c:v>17</c:v>
                </c:pt>
                <c:pt idx="17">
                  <c:v>5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0</c:v>
                </c:pt>
                <c:pt idx="22">
                  <c:v>2</c:v>
                </c:pt>
                <c:pt idx="23">
                  <c:v>9</c:v>
                </c:pt>
                <c:pt idx="24">
                  <c:v>11</c:v>
                </c:pt>
                <c:pt idx="25">
                  <c:v>11</c:v>
                </c:pt>
                <c:pt idx="26">
                  <c:v>8</c:v>
                </c:pt>
                <c:pt idx="27">
                  <c:v>19</c:v>
                </c:pt>
                <c:pt idx="28">
                  <c:v>7</c:v>
                </c:pt>
                <c:pt idx="29">
                  <c:v>8</c:v>
                </c:pt>
                <c:pt idx="30">
                  <c:v>17</c:v>
                </c:pt>
                <c:pt idx="31">
                  <c:v>3</c:v>
                </c:pt>
                <c:pt idx="32">
                  <c:v>3</c:v>
                </c:pt>
                <c:pt idx="33">
                  <c:v>5</c:v>
                </c:pt>
                <c:pt idx="34">
                  <c:v>8</c:v>
                </c:pt>
                <c:pt idx="35">
                  <c:v>0</c:v>
                </c:pt>
                <c:pt idx="36">
                  <c:v>5</c:v>
                </c:pt>
                <c:pt idx="37">
                  <c:v>3</c:v>
                </c:pt>
                <c:pt idx="38">
                  <c:v>10</c:v>
                </c:pt>
                <c:pt idx="39">
                  <c:v>8</c:v>
                </c:pt>
                <c:pt idx="40">
                  <c:v>2</c:v>
                </c:pt>
                <c:pt idx="41">
                  <c:v>0</c:v>
                </c:pt>
                <c:pt idx="42">
                  <c:v>11</c:v>
                </c:pt>
                <c:pt idx="43">
                  <c:v>11</c:v>
                </c:pt>
                <c:pt idx="44">
                  <c:v>5</c:v>
                </c:pt>
                <c:pt idx="45">
                  <c:v>8</c:v>
                </c:pt>
                <c:pt idx="46">
                  <c:v>6</c:v>
                </c:pt>
                <c:pt idx="47">
                  <c:v>17</c:v>
                </c:pt>
                <c:pt idx="48">
                  <c:v>16</c:v>
                </c:pt>
                <c:pt idx="49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D3-41B1-9503-75F1C35FEA4F}"/>
            </c:ext>
          </c:extLst>
        </c:ser>
        <c:ser>
          <c:idx val="2"/>
          <c:order val="2"/>
          <c:tx>
            <c:strRef>
              <c:f>'11.MAD.GenPurp.MA'!$D$2</c:f>
              <c:strCache>
                <c:ptCount val="1"/>
                <c:pt idx="0">
                  <c:v>Demand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'11.MAD.GenPurp.MA'!$A$4:$A$63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'11.MAD.GenPurp.MA'!$D$4:$D$53</c:f>
              <c:numCache>
                <c:formatCode>General</c:formatCode>
                <c:ptCount val="50"/>
                <c:pt idx="0">
                  <c:v>30</c:v>
                </c:pt>
                <c:pt idx="1">
                  <c:v>27</c:v>
                </c:pt>
                <c:pt idx="2">
                  <c:v>29</c:v>
                </c:pt>
                <c:pt idx="3">
                  <c:v>28</c:v>
                </c:pt>
                <c:pt idx="4">
                  <c:v>15</c:v>
                </c:pt>
                <c:pt idx="5">
                  <c:v>24</c:v>
                </c:pt>
                <c:pt idx="6">
                  <c:v>30</c:v>
                </c:pt>
                <c:pt idx="7">
                  <c:v>25</c:v>
                </c:pt>
                <c:pt idx="8">
                  <c:v>32</c:v>
                </c:pt>
                <c:pt idx="9">
                  <c:v>30</c:v>
                </c:pt>
                <c:pt idx="10">
                  <c:v>30</c:v>
                </c:pt>
                <c:pt idx="11">
                  <c:v>21</c:v>
                </c:pt>
                <c:pt idx="12">
                  <c:v>16</c:v>
                </c:pt>
                <c:pt idx="13">
                  <c:v>20</c:v>
                </c:pt>
                <c:pt idx="14">
                  <c:v>24</c:v>
                </c:pt>
                <c:pt idx="15">
                  <c:v>35</c:v>
                </c:pt>
                <c:pt idx="16">
                  <c:v>32</c:v>
                </c:pt>
                <c:pt idx="17">
                  <c:v>20</c:v>
                </c:pt>
                <c:pt idx="18">
                  <c:v>25</c:v>
                </c:pt>
                <c:pt idx="19">
                  <c:v>24</c:v>
                </c:pt>
                <c:pt idx="20">
                  <c:v>29</c:v>
                </c:pt>
                <c:pt idx="21">
                  <c:v>17</c:v>
                </c:pt>
                <c:pt idx="22">
                  <c:v>23</c:v>
                </c:pt>
                <c:pt idx="23">
                  <c:v>25</c:v>
                </c:pt>
                <c:pt idx="24">
                  <c:v>28</c:v>
                </c:pt>
                <c:pt idx="25">
                  <c:v>28</c:v>
                </c:pt>
                <c:pt idx="26">
                  <c:v>26</c:v>
                </c:pt>
                <c:pt idx="27">
                  <c:v>33</c:v>
                </c:pt>
                <c:pt idx="28">
                  <c:v>24</c:v>
                </c:pt>
                <c:pt idx="29">
                  <c:v>26</c:v>
                </c:pt>
                <c:pt idx="30">
                  <c:v>35</c:v>
                </c:pt>
                <c:pt idx="31">
                  <c:v>22</c:v>
                </c:pt>
                <c:pt idx="32">
                  <c:v>22</c:v>
                </c:pt>
                <c:pt idx="33">
                  <c:v>20</c:v>
                </c:pt>
                <c:pt idx="34">
                  <c:v>20</c:v>
                </c:pt>
                <c:pt idx="35">
                  <c:v>16</c:v>
                </c:pt>
                <c:pt idx="36">
                  <c:v>22</c:v>
                </c:pt>
                <c:pt idx="37">
                  <c:v>23</c:v>
                </c:pt>
                <c:pt idx="38">
                  <c:v>28</c:v>
                </c:pt>
                <c:pt idx="39">
                  <c:v>22</c:v>
                </c:pt>
                <c:pt idx="40">
                  <c:v>17</c:v>
                </c:pt>
                <c:pt idx="41">
                  <c:v>23</c:v>
                </c:pt>
                <c:pt idx="42">
                  <c:v>26</c:v>
                </c:pt>
                <c:pt idx="43">
                  <c:v>29</c:v>
                </c:pt>
                <c:pt idx="44">
                  <c:v>20</c:v>
                </c:pt>
                <c:pt idx="45">
                  <c:v>26</c:v>
                </c:pt>
                <c:pt idx="46">
                  <c:v>21</c:v>
                </c:pt>
                <c:pt idx="47">
                  <c:v>31</c:v>
                </c:pt>
                <c:pt idx="48">
                  <c:v>33</c:v>
                </c:pt>
                <c:pt idx="49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D3-41B1-9503-75F1C35FE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930479"/>
        <c:axId val="1421917167"/>
      </c:scatterChart>
      <c:valAx>
        <c:axId val="1421930479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917167"/>
        <c:crosses val="autoZero"/>
        <c:crossBetween val="midCat"/>
      </c:valAx>
      <c:valAx>
        <c:axId val="1421917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9304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'11.MAD.GenPurp.MA'!$R$1</c:f>
          <c:strCache>
            <c:ptCount val="1"/>
            <c:pt idx="0">
              <c:v>7-Period MA Forecast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'11.MAD.GenPurp.MA'!$D$2</c:f>
              <c:strCache>
                <c:ptCount val="1"/>
                <c:pt idx="0">
                  <c:v>Demand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'11.MAD.GenPurp.MA'!$A$4:$A$63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'11.MAD.GenPurp.MA'!$D$4:$D$53</c:f>
              <c:numCache>
                <c:formatCode>General</c:formatCode>
                <c:ptCount val="50"/>
                <c:pt idx="0">
                  <c:v>30</c:v>
                </c:pt>
                <c:pt idx="1">
                  <c:v>27</c:v>
                </c:pt>
                <c:pt idx="2">
                  <c:v>29</c:v>
                </c:pt>
                <c:pt idx="3">
                  <c:v>28</c:v>
                </c:pt>
                <c:pt idx="4">
                  <c:v>15</c:v>
                </c:pt>
                <c:pt idx="5">
                  <c:v>24</c:v>
                </c:pt>
                <c:pt idx="6">
                  <c:v>30</c:v>
                </c:pt>
                <c:pt idx="7">
                  <c:v>25</c:v>
                </c:pt>
                <c:pt idx="8">
                  <c:v>32</c:v>
                </c:pt>
                <c:pt idx="9">
                  <c:v>30</c:v>
                </c:pt>
                <c:pt idx="10">
                  <c:v>30</c:v>
                </c:pt>
                <c:pt idx="11">
                  <c:v>21</c:v>
                </c:pt>
                <c:pt idx="12">
                  <c:v>16</c:v>
                </c:pt>
                <c:pt idx="13">
                  <c:v>20</c:v>
                </c:pt>
                <c:pt idx="14">
                  <c:v>24</c:v>
                </c:pt>
                <c:pt idx="15">
                  <c:v>35</c:v>
                </c:pt>
                <c:pt idx="16">
                  <c:v>32</c:v>
                </c:pt>
                <c:pt idx="17">
                  <c:v>20</c:v>
                </c:pt>
                <c:pt idx="18">
                  <c:v>25</c:v>
                </c:pt>
                <c:pt idx="19">
                  <c:v>24</c:v>
                </c:pt>
                <c:pt idx="20">
                  <c:v>29</c:v>
                </c:pt>
                <c:pt idx="21">
                  <c:v>17</c:v>
                </c:pt>
                <c:pt idx="22">
                  <c:v>23</c:v>
                </c:pt>
                <c:pt idx="23">
                  <c:v>25</c:v>
                </c:pt>
                <c:pt idx="24">
                  <c:v>28</c:v>
                </c:pt>
                <c:pt idx="25">
                  <c:v>28</c:v>
                </c:pt>
                <c:pt idx="26">
                  <c:v>26</c:v>
                </c:pt>
                <c:pt idx="27">
                  <c:v>33</c:v>
                </c:pt>
                <c:pt idx="28">
                  <c:v>24</c:v>
                </c:pt>
                <c:pt idx="29">
                  <c:v>26</c:v>
                </c:pt>
                <c:pt idx="30">
                  <c:v>35</c:v>
                </c:pt>
                <c:pt idx="31">
                  <c:v>22</c:v>
                </c:pt>
                <c:pt idx="32">
                  <c:v>22</c:v>
                </c:pt>
                <c:pt idx="33">
                  <c:v>20</c:v>
                </c:pt>
                <c:pt idx="34">
                  <c:v>20</c:v>
                </c:pt>
                <c:pt idx="35">
                  <c:v>16</c:v>
                </c:pt>
                <c:pt idx="36">
                  <c:v>22</c:v>
                </c:pt>
                <c:pt idx="37">
                  <c:v>23</c:v>
                </c:pt>
                <c:pt idx="38">
                  <c:v>28</c:v>
                </c:pt>
                <c:pt idx="39">
                  <c:v>22</c:v>
                </c:pt>
                <c:pt idx="40">
                  <c:v>17</c:v>
                </c:pt>
                <c:pt idx="41">
                  <c:v>23</c:v>
                </c:pt>
                <c:pt idx="42">
                  <c:v>26</c:v>
                </c:pt>
                <c:pt idx="43">
                  <c:v>29</c:v>
                </c:pt>
                <c:pt idx="44">
                  <c:v>20</c:v>
                </c:pt>
                <c:pt idx="45">
                  <c:v>26</c:v>
                </c:pt>
                <c:pt idx="46">
                  <c:v>21</c:v>
                </c:pt>
                <c:pt idx="47">
                  <c:v>31</c:v>
                </c:pt>
                <c:pt idx="48">
                  <c:v>33</c:v>
                </c:pt>
                <c:pt idx="49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EA-43E0-B53B-A4BCED2B2E04}"/>
            </c:ext>
          </c:extLst>
        </c:ser>
        <c:ser>
          <c:idx val="0"/>
          <c:order val="1"/>
          <c:tx>
            <c:strRef>
              <c:f>'11.MAD.GenPurp.MA'!$E$2</c:f>
              <c:strCache>
                <c:ptCount val="1"/>
                <c:pt idx="0">
                  <c:v>Forecast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'11.MAD.GenPurp.MA'!$A$4:$A$63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'11.MAD.GenPurp.MA'!#REF!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EA-43E0-B53B-A4BCED2B2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930479"/>
        <c:axId val="1421917167"/>
      </c:scatterChart>
      <c:valAx>
        <c:axId val="1421930479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917167"/>
        <c:crosses val="autoZero"/>
        <c:crossBetween val="midCat"/>
      </c:valAx>
      <c:valAx>
        <c:axId val="1421917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9304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'11.MAD.GenPurp.MA'!$O$1</c:f>
          <c:strCache>
            <c:ptCount val="1"/>
            <c:pt idx="0">
              <c:v>BIAS</c:v>
            </c:pt>
          </c:strCache>
        </c:strRef>
      </c:tx>
      <c:layout>
        <c:manualLayout>
          <c:xMode val="edge"/>
          <c:yMode val="edge"/>
          <c:x val="0.44668263041117129"/>
          <c:y val="5.23460942394565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'11.MAD.GenPurp.MA'!$O$1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'11.MAD.GenPurp.MA'!$A$4:$A$53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'11.MAD.GenPurp.MA'!$O$4:$O$53</c:f>
              <c:numCache>
                <c:formatCode>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-1.1428571428571423</c:v>
                </c:pt>
                <c:pt idx="8">
                  <c:v>2.7142857142857153</c:v>
                </c:pt>
                <c:pt idx="9">
                  <c:v>3.0952380952380962</c:v>
                </c:pt>
                <c:pt idx="10">
                  <c:v>3.2500000000000009</c:v>
                </c:pt>
                <c:pt idx="11">
                  <c:v>1.4857142857142862</c:v>
                </c:pt>
                <c:pt idx="12">
                  <c:v>-0.66666666666666607</c:v>
                </c:pt>
                <c:pt idx="13">
                  <c:v>-1.4693877551020402</c:v>
                </c:pt>
                <c:pt idx="14">
                  <c:v>-1.3928571428571423</c:v>
                </c:pt>
                <c:pt idx="15">
                  <c:v>-9.52380952380949E-2</c:v>
                </c:pt>
                <c:pt idx="16">
                  <c:v>0.60000000000000031</c:v>
                </c:pt>
                <c:pt idx="17">
                  <c:v>5.1948051948052409E-2</c:v>
                </c:pt>
                <c:pt idx="18">
                  <c:v>0.13095238095238138</c:v>
                </c:pt>
                <c:pt idx="19">
                  <c:v>7.6923076923077191E-2</c:v>
                </c:pt>
                <c:pt idx="20">
                  <c:v>0.30612244897959201</c:v>
                </c:pt>
                <c:pt idx="21">
                  <c:v>-0.38095238095238076</c:v>
                </c:pt>
                <c:pt idx="22">
                  <c:v>-0.54464285714285698</c:v>
                </c:pt>
                <c:pt idx="23">
                  <c:v>-0.47058823529411742</c:v>
                </c:pt>
                <c:pt idx="24">
                  <c:v>-0.18253968253968228</c:v>
                </c:pt>
                <c:pt idx="25">
                  <c:v>1.5037593984962726E-2</c:v>
                </c:pt>
                <c:pt idx="26">
                  <c:v>7.1428571428571702E-2</c:v>
                </c:pt>
                <c:pt idx="27">
                  <c:v>0.44217687074829959</c:v>
                </c:pt>
                <c:pt idx="28">
                  <c:v>0.34415584415584438</c:v>
                </c:pt>
                <c:pt idx="29">
                  <c:v>0.29813664596273309</c:v>
                </c:pt>
                <c:pt idx="30">
                  <c:v>0.61309523809523825</c:v>
                </c:pt>
                <c:pt idx="31">
                  <c:v>0.32571428571428584</c:v>
                </c:pt>
                <c:pt idx="32">
                  <c:v>9.3406593406593491E-2</c:v>
                </c:pt>
                <c:pt idx="33">
                  <c:v>-0.16402116402116396</c:v>
                </c:pt>
                <c:pt idx="34">
                  <c:v>-0.3724489795918367</c:v>
                </c:pt>
                <c:pt idx="35">
                  <c:v>-0.64039408866995062</c:v>
                </c:pt>
                <c:pt idx="36">
                  <c:v>-0.65238095238095228</c:v>
                </c:pt>
                <c:pt idx="37">
                  <c:v>-0.61290322580645151</c:v>
                </c:pt>
                <c:pt idx="38">
                  <c:v>-0.36607142857142849</c:v>
                </c:pt>
                <c:pt idx="39">
                  <c:v>-0.34199134199134196</c:v>
                </c:pt>
                <c:pt idx="40">
                  <c:v>-0.46638655462184875</c:v>
                </c:pt>
                <c:pt idx="41">
                  <c:v>-0.4</c:v>
                </c:pt>
                <c:pt idx="42">
                  <c:v>-0.26587301587301593</c:v>
                </c:pt>
                <c:pt idx="43">
                  <c:v>-9.6525096525096568E-2</c:v>
                </c:pt>
                <c:pt idx="44">
                  <c:v>-0.19924812030075192</c:v>
                </c:pt>
                <c:pt idx="45">
                  <c:v>-0.13186813186813195</c:v>
                </c:pt>
                <c:pt idx="46">
                  <c:v>-0.18571428571428578</c:v>
                </c:pt>
                <c:pt idx="47">
                  <c:v>1.045296167247383E-2</c:v>
                </c:pt>
                <c:pt idx="48">
                  <c:v>0.19727891156462582</c:v>
                </c:pt>
                <c:pt idx="49">
                  <c:v>0.13289036544850494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60-420D-95E8-12D745147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'11.MAD.GenPurp.MA'!$N$1</c:f>
          <c:strCache>
            <c:ptCount val="1"/>
            <c:pt idx="0">
              <c:v>TS</c:v>
            </c:pt>
          </c:strCache>
        </c:strRef>
      </c:tx>
      <c:layout>
        <c:manualLayout>
          <c:xMode val="edge"/>
          <c:yMode val="edge"/>
          <c:x val="0.44668263041117129"/>
          <c:y val="5.23460942394565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'11.MAD.GenPurp.MA'!$N$1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'11.MAD.GenPurp.MA'!$A$4:$A$53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'11.MAD.GenPurp.MA'!$N$4:$N$53</c:f>
              <c:numCache>
                <c:formatCode>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-1</c:v>
                </c:pt>
                <c:pt idx="8">
                  <c:v>1.4074074074074077</c:v>
                </c:pt>
                <c:pt idx="9">
                  <c:v>2.4074074074074079</c:v>
                </c:pt>
                <c:pt idx="10">
                  <c:v>3.4018691588785051</c:v>
                </c:pt>
                <c:pt idx="11">
                  <c:v>1.7808219178082192</c:v>
                </c:pt>
                <c:pt idx="12">
                  <c:v>-0.74336283185840624</c:v>
                </c:pt>
                <c:pt idx="13">
                  <c:v>-1.8666666666666658</c:v>
                </c:pt>
                <c:pt idx="14">
                  <c:v>-2.2608695652173902</c:v>
                </c:pt>
                <c:pt idx="15">
                  <c:v>-0.1551724137931029</c:v>
                </c:pt>
                <c:pt idx="16">
                  <c:v>1.0606060606060614</c:v>
                </c:pt>
                <c:pt idx="17">
                  <c:v>0.10138248847926357</c:v>
                </c:pt>
                <c:pt idx="18">
                  <c:v>0.29931972789115741</c:v>
                </c:pt>
                <c:pt idx="19">
                  <c:v>0.20449438202247266</c:v>
                </c:pt>
                <c:pt idx="20">
                  <c:v>0.89743589743589791</c:v>
                </c:pt>
                <c:pt idx="21">
                  <c:v>-1.1152416356877317</c:v>
                </c:pt>
                <c:pt idx="22">
                  <c:v>-1.7459749552772803</c:v>
                </c:pt>
                <c:pt idx="23">
                  <c:v>-1.6879432624113464</c:v>
                </c:pt>
                <c:pt idx="24">
                  <c:v>-0.69346733668341598</c:v>
                </c:pt>
                <c:pt idx="25">
                  <c:v>6.1093247588425728E-2</c:v>
                </c:pt>
                <c:pt idx="26">
                  <c:v>0.31746031746031866</c:v>
                </c:pt>
                <c:pt idx="27">
                  <c:v>1.9927007299270083</c:v>
                </c:pt>
                <c:pt idx="28">
                  <c:v>1.6728837876614071</c:v>
                </c:pt>
                <c:pt idx="29">
                  <c:v>1.5726495726495735</c:v>
                </c:pt>
                <c:pt idx="30">
                  <c:v>3.2655217965653898</c:v>
                </c:pt>
                <c:pt idx="31">
                  <c:v>1.7745952677459529</c:v>
                </c:pt>
                <c:pt idx="32">
                  <c:v>0.52431791221826851</c:v>
                </c:pt>
                <c:pt idx="33">
                  <c:v>-0.93939393939393889</c:v>
                </c:pt>
                <c:pt idx="34">
                  <c:v>-2.190782422293676</c:v>
                </c:pt>
                <c:pt idx="35">
                  <c:v>-3.8080808080808071</c:v>
                </c:pt>
                <c:pt idx="36">
                  <c:v>-4.1223671013039107</c:v>
                </c:pt>
                <c:pt idx="37">
                  <c:v>-4.1188811188811174</c:v>
                </c:pt>
                <c:pt idx="38">
                  <c:v>-2.4942965779467672</c:v>
                </c:pt>
                <c:pt idx="39">
                  <c:v>-2.4710900473933646</c:v>
                </c:pt>
                <c:pt idx="40">
                  <c:v>-3.4719411223551053</c:v>
                </c:pt>
                <c:pt idx="41">
                  <c:v>-3.1181818181818177</c:v>
                </c:pt>
                <c:pt idx="42">
                  <c:v>-2.1326259946949606</c:v>
                </c:pt>
                <c:pt idx="43">
                  <c:v>-0.7885763000852517</c:v>
                </c:pt>
                <c:pt idx="44">
                  <c:v>-1.6769358867610327</c:v>
                </c:pt>
                <c:pt idx="45">
                  <c:v>-1.1527093596059119</c:v>
                </c:pt>
                <c:pt idx="46">
                  <c:v>-1.6855753646677478</c:v>
                </c:pt>
                <c:pt idx="47">
                  <c:v>9.5422808378587715E-2</c:v>
                </c:pt>
                <c:pt idx="48">
                  <c:v>1.8124999999999998</c:v>
                </c:pt>
                <c:pt idx="49">
                  <c:v>1.2628487518355354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EA-4281-B2FD-EAA1D6758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57150</xdr:colOff>
      <xdr:row>2</xdr:row>
      <xdr:rowOff>14287</xdr:rowOff>
    </xdr:from>
    <xdr:to>
      <xdr:col>49</xdr:col>
      <xdr:colOff>361950</xdr:colOff>
      <xdr:row>16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3D9E3A-6DFC-4586-B9F5-09A1018E7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479854</xdr:colOff>
      <xdr:row>5</xdr:row>
      <xdr:rowOff>170428</xdr:rowOff>
    </xdr:from>
    <xdr:to>
      <xdr:col>13</xdr:col>
      <xdr:colOff>343399</xdr:colOff>
      <xdr:row>22</xdr:row>
      <xdr:rowOff>170428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D5A72C-857E-4774-8ED1-A9BF0B500F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196849</xdr:colOff>
      <xdr:row>0</xdr:row>
      <xdr:rowOff>50800</xdr:rowOff>
    </xdr:from>
    <xdr:to>
      <xdr:col>28</xdr:col>
      <xdr:colOff>95249</xdr:colOff>
      <xdr:row>14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FF59BB6-4065-45C5-B1BE-207657D4EC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165100</xdr:colOff>
      <xdr:row>14</xdr:row>
      <xdr:rowOff>177800</xdr:rowOff>
    </xdr:from>
    <xdr:to>
      <xdr:col>28</xdr:col>
      <xdr:colOff>63500</xdr:colOff>
      <xdr:row>29</xdr:row>
      <xdr:rowOff>63500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90E0847-10BB-42A2-9EBF-98008BB7F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533400</xdr:colOff>
      <xdr:row>15</xdr:row>
      <xdr:rowOff>50800</xdr:rowOff>
    </xdr:from>
    <xdr:to>
      <xdr:col>36</xdr:col>
      <xdr:colOff>221727</xdr:colOff>
      <xdr:row>29</xdr:row>
      <xdr:rowOff>71479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C48526D-12AD-4E4C-9AF9-D1C8C2A4B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533400</xdr:colOff>
      <xdr:row>0</xdr:row>
      <xdr:rowOff>38100</xdr:rowOff>
    </xdr:from>
    <xdr:to>
      <xdr:col>36</xdr:col>
      <xdr:colOff>221727</xdr:colOff>
      <xdr:row>14</xdr:row>
      <xdr:rowOff>58779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CDF7BCC-F127-47A9-A656-B795E138B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9798-A1B0-48ED-BDC9-9A2439C41220}">
  <dimension ref="A1:AF318"/>
  <sheetViews>
    <sheetView zoomScale="55" zoomScaleNormal="55" workbookViewId="0">
      <selection activeCell="AI41" sqref="AI41"/>
    </sheetView>
  </sheetViews>
  <sheetFormatPr defaultColWidth="8.7109375" defaultRowHeight="16.5" x14ac:dyDescent="0.3"/>
  <cols>
    <col min="1" max="1" width="5.7109375" style="1" customWidth="1"/>
    <col min="2" max="2" width="3.5703125" style="1" bestFit="1" customWidth="1"/>
    <col min="3" max="3" width="5.28515625" style="1" bestFit="1" customWidth="1"/>
    <col min="4" max="5" width="9.5703125" style="1" customWidth="1"/>
    <col min="6" max="7" width="11.28515625" style="1" customWidth="1"/>
    <col min="8" max="8" width="9.5703125" style="1" bestFit="1" customWidth="1"/>
    <col min="9" max="9" width="11.28515625" style="1" bestFit="1" customWidth="1"/>
    <col min="10" max="11" width="9.28515625" style="1" bestFit="1" customWidth="1"/>
    <col min="12" max="12" width="13.28515625" style="1" bestFit="1" customWidth="1"/>
    <col min="13" max="13" width="3.28515625" style="1" customWidth="1"/>
    <col min="14" max="15" width="9.5703125" style="1" bestFit="1" customWidth="1"/>
    <col min="16" max="17" width="11.28515625" style="1" bestFit="1" customWidth="1"/>
    <col min="18" max="18" width="9.5703125" style="1" bestFit="1" customWidth="1"/>
    <col min="19" max="19" width="11.28515625" style="1" bestFit="1" customWidth="1"/>
    <col min="20" max="21" width="9.28515625" style="1" bestFit="1" customWidth="1"/>
    <col min="22" max="22" width="9.5703125" style="1" bestFit="1" customWidth="1"/>
    <col min="23" max="23" width="2.7109375" style="1" customWidth="1"/>
    <col min="24" max="25" width="9.5703125" style="1" bestFit="1" customWidth="1"/>
    <col min="26" max="27" width="11.28515625" style="1" bestFit="1" customWidth="1"/>
    <col min="28" max="28" width="9.5703125" style="1" bestFit="1" customWidth="1"/>
    <col min="29" max="29" width="11.28515625" style="1" bestFit="1" customWidth="1"/>
    <col min="30" max="30" width="10.7109375" style="1" bestFit="1" customWidth="1"/>
    <col min="31" max="31" width="9.28515625" style="1" bestFit="1" customWidth="1"/>
    <col min="32" max="32" width="10.7109375" style="1" bestFit="1" customWidth="1"/>
    <col min="33" max="35" width="8.7109375" style="1"/>
    <col min="36" max="36" width="9.28515625" style="1" bestFit="1" customWidth="1"/>
    <col min="37" max="37" width="8.7109375" style="1"/>
    <col min="38" max="38" width="10.28515625" style="1" customWidth="1"/>
    <col min="39" max="16384" width="8.7109375" style="1"/>
  </cols>
  <sheetData>
    <row r="1" spans="1:32" ht="17.25" thickBot="1" x14ac:dyDescent="0.35">
      <c r="D1" s="101" t="s">
        <v>36</v>
      </c>
      <c r="E1" s="101"/>
      <c r="F1" s="101"/>
      <c r="G1" s="101"/>
      <c r="H1" s="101"/>
      <c r="I1" s="101"/>
      <c r="J1" s="101"/>
      <c r="K1" s="101"/>
      <c r="L1" s="101"/>
      <c r="N1" s="102" t="s">
        <v>35</v>
      </c>
      <c r="O1" s="102"/>
      <c r="P1" s="102"/>
      <c r="Q1" s="102"/>
      <c r="R1" s="102"/>
      <c r="S1" s="102"/>
      <c r="T1" s="102"/>
      <c r="U1" s="102"/>
      <c r="V1" s="102"/>
      <c r="W1" s="9"/>
      <c r="X1" s="102" t="s">
        <v>40</v>
      </c>
      <c r="Y1" s="102"/>
      <c r="Z1" s="102"/>
      <c r="AA1" s="102"/>
      <c r="AB1" s="102"/>
      <c r="AC1" s="102"/>
      <c r="AD1" s="102"/>
      <c r="AE1" s="102"/>
      <c r="AF1" s="102"/>
    </row>
    <row r="2" spans="1:32" s="16" customFormat="1" ht="36" customHeight="1" thickBot="1" x14ac:dyDescent="0.35">
      <c r="A2" s="10" t="s">
        <v>34</v>
      </c>
      <c r="B2" s="11" t="s">
        <v>33</v>
      </c>
      <c r="C2" s="63" t="s">
        <v>33</v>
      </c>
      <c r="D2" s="13" t="s">
        <v>30</v>
      </c>
      <c r="E2" s="14" t="s">
        <v>29</v>
      </c>
      <c r="F2" s="12" t="s">
        <v>28</v>
      </c>
      <c r="G2" s="12" t="s">
        <v>27</v>
      </c>
      <c r="H2" s="13" t="s">
        <v>37</v>
      </c>
      <c r="I2" s="14" t="s">
        <v>38</v>
      </c>
      <c r="J2" s="12" t="s">
        <v>26</v>
      </c>
      <c r="K2" s="14" t="s">
        <v>32</v>
      </c>
      <c r="L2" s="15" t="s">
        <v>31</v>
      </c>
      <c r="N2" s="10" t="s">
        <v>30</v>
      </c>
      <c r="O2" s="80" t="s">
        <v>29</v>
      </c>
      <c r="P2" s="11" t="s">
        <v>28</v>
      </c>
      <c r="Q2" s="11" t="s">
        <v>27</v>
      </c>
      <c r="R2" s="10" t="s">
        <v>37</v>
      </c>
      <c r="S2" s="80" t="s">
        <v>38</v>
      </c>
      <c r="T2" s="10" t="s">
        <v>26</v>
      </c>
      <c r="U2" s="80" t="s">
        <v>32</v>
      </c>
      <c r="V2" s="80" t="s">
        <v>31</v>
      </c>
      <c r="W2" s="17"/>
      <c r="X2" s="13" t="s">
        <v>30</v>
      </c>
      <c r="Y2" s="14" t="s">
        <v>29</v>
      </c>
      <c r="Z2" s="13" t="s">
        <v>28</v>
      </c>
      <c r="AA2" s="14" t="s">
        <v>27</v>
      </c>
      <c r="AB2" s="12" t="s">
        <v>37</v>
      </c>
      <c r="AC2" s="12" t="s">
        <v>38</v>
      </c>
      <c r="AD2" s="13" t="s">
        <v>26</v>
      </c>
      <c r="AE2" s="14" t="s">
        <v>25</v>
      </c>
      <c r="AF2" s="14" t="s">
        <v>24</v>
      </c>
    </row>
    <row r="3" spans="1:32" x14ac:dyDescent="0.3">
      <c r="A3" s="18">
        <v>1997</v>
      </c>
      <c r="B3" s="18">
        <v>1</v>
      </c>
      <c r="C3" s="19" t="s">
        <v>23</v>
      </c>
      <c r="D3" s="20">
        <v>115349</v>
      </c>
      <c r="E3" s="21">
        <v>11715.7</v>
      </c>
      <c r="F3" s="22">
        <v>72537</v>
      </c>
      <c r="G3" s="22">
        <v>36438.449999999997</v>
      </c>
      <c r="H3" s="20">
        <f t="shared" ref="H3:H66" si="0">D3+E3</f>
        <v>127064.7</v>
      </c>
      <c r="I3" s="21">
        <f t="shared" ref="I3:I66" si="1">F3+G3</f>
        <v>108975.45</v>
      </c>
      <c r="J3" s="23">
        <f t="shared" ref="J3:J66" si="2">D3+F3</f>
        <v>187886</v>
      </c>
      <c r="K3" s="24">
        <f t="shared" ref="K3:K66" si="3">E3+G3</f>
        <v>48154.149999999994</v>
      </c>
      <c r="L3" s="25">
        <f t="shared" ref="L3:L66" si="4">J3+K3</f>
        <v>236040.15</v>
      </c>
      <c r="M3" s="26"/>
      <c r="N3" s="27">
        <v>123456</v>
      </c>
      <c r="O3" s="28">
        <v>8349</v>
      </c>
      <c r="P3" s="29">
        <v>78965</v>
      </c>
      <c r="Q3" s="29">
        <v>33135</v>
      </c>
      <c r="R3" s="27">
        <f t="shared" ref="R3:R66" si="5">N3+O3</f>
        <v>131805</v>
      </c>
      <c r="S3" s="28">
        <f t="shared" ref="S3:S66" si="6">P3+Q3</f>
        <v>112100</v>
      </c>
      <c r="T3" s="27">
        <f t="shared" ref="T3:T66" si="7">N3+P3</f>
        <v>202421</v>
      </c>
      <c r="U3" s="28">
        <f t="shared" ref="U3:U66" si="8">O3+Q3</f>
        <v>41484</v>
      </c>
      <c r="V3" s="28">
        <f t="shared" ref="V3:V66" si="9">(R3+S3)</f>
        <v>243905</v>
      </c>
      <c r="W3" s="30"/>
      <c r="X3" s="31">
        <f t="shared" ref="X3:X66" si="10">ROUND(D3+N3,0)</f>
        <v>238805</v>
      </c>
      <c r="Y3" s="32">
        <f t="shared" ref="Y3:Y66" si="11">ROUND(E3+O3,0)</f>
        <v>20065</v>
      </c>
      <c r="Z3" s="31">
        <f t="shared" ref="Z3:Z66" si="12">ROUND(F3+P3,0)</f>
        <v>151502</v>
      </c>
      <c r="AA3" s="32">
        <f t="shared" ref="AA3:AA66" si="13">ROUND(G3+Q3,0)</f>
        <v>69573</v>
      </c>
      <c r="AB3" s="33">
        <f t="shared" ref="AB3:AB66" si="14">X3+Y3</f>
        <v>258870</v>
      </c>
      <c r="AC3" s="33">
        <f t="shared" ref="AC3:AC66" si="15">Z3+AA3</f>
        <v>221075</v>
      </c>
      <c r="AD3" s="31">
        <f t="shared" ref="AD3:AD66" si="16">X3+Z3</f>
        <v>390307</v>
      </c>
      <c r="AE3" s="32">
        <f t="shared" ref="AE3:AE66" si="17">Y3+AA3</f>
        <v>89638</v>
      </c>
      <c r="AF3" s="24">
        <f t="shared" ref="AF3:AF66" si="18">(AB3+AC3)</f>
        <v>479945</v>
      </c>
    </row>
    <row r="4" spans="1:32" x14ac:dyDescent="0.3">
      <c r="A4" s="18">
        <v>1997</v>
      </c>
      <c r="B4" s="18">
        <v>2</v>
      </c>
      <c r="C4" s="34" t="s">
        <v>22</v>
      </c>
      <c r="D4" s="35">
        <v>100956.55</v>
      </c>
      <c r="E4" s="36">
        <v>11775.6</v>
      </c>
      <c r="F4" s="37">
        <v>71375.5</v>
      </c>
      <c r="G4" s="37">
        <v>33185.4</v>
      </c>
      <c r="H4" s="35">
        <f t="shared" si="0"/>
        <v>112732.15000000001</v>
      </c>
      <c r="I4" s="36">
        <f t="shared" si="1"/>
        <v>104560.9</v>
      </c>
      <c r="J4" s="38">
        <f t="shared" si="2"/>
        <v>172332.05</v>
      </c>
      <c r="K4" s="39">
        <f t="shared" si="3"/>
        <v>44961</v>
      </c>
      <c r="L4" s="40">
        <f t="shared" si="4"/>
        <v>217293.05</v>
      </c>
      <c r="M4" s="26"/>
      <c r="N4" s="27">
        <v>126804</v>
      </c>
      <c r="O4" s="28">
        <v>8452</v>
      </c>
      <c r="P4" s="29">
        <v>87586</v>
      </c>
      <c r="Q4" s="29">
        <v>27432</v>
      </c>
      <c r="R4" s="27">
        <f t="shared" si="5"/>
        <v>135256</v>
      </c>
      <c r="S4" s="28">
        <f t="shared" si="6"/>
        <v>115018</v>
      </c>
      <c r="T4" s="27">
        <f t="shared" si="7"/>
        <v>214390</v>
      </c>
      <c r="U4" s="28">
        <f t="shared" si="8"/>
        <v>35884</v>
      </c>
      <c r="V4" s="28">
        <f t="shared" si="9"/>
        <v>250274</v>
      </c>
      <c r="W4" s="30"/>
      <c r="X4" s="27">
        <f t="shared" si="10"/>
        <v>227761</v>
      </c>
      <c r="Y4" s="28">
        <f t="shared" si="11"/>
        <v>20228</v>
      </c>
      <c r="Z4" s="27">
        <f t="shared" si="12"/>
        <v>158962</v>
      </c>
      <c r="AA4" s="28">
        <f t="shared" si="13"/>
        <v>60617</v>
      </c>
      <c r="AB4" s="29">
        <f t="shared" si="14"/>
        <v>247989</v>
      </c>
      <c r="AC4" s="29">
        <f t="shared" si="15"/>
        <v>219579</v>
      </c>
      <c r="AD4" s="27">
        <f t="shared" si="16"/>
        <v>386723</v>
      </c>
      <c r="AE4" s="28">
        <f t="shared" si="17"/>
        <v>80845</v>
      </c>
      <c r="AF4" s="39">
        <f t="shared" si="18"/>
        <v>467568</v>
      </c>
    </row>
    <row r="5" spans="1:32" x14ac:dyDescent="0.3">
      <c r="A5" s="18">
        <v>1997</v>
      </c>
      <c r="B5" s="18">
        <v>3</v>
      </c>
      <c r="C5" s="34" t="s">
        <v>21</v>
      </c>
      <c r="D5" s="35">
        <v>102389</v>
      </c>
      <c r="E5" s="36">
        <v>10673.25</v>
      </c>
      <c r="F5" s="37">
        <v>83445.75</v>
      </c>
      <c r="G5" s="37">
        <v>33654.1</v>
      </c>
      <c r="H5" s="35">
        <f t="shared" si="0"/>
        <v>113062.25</v>
      </c>
      <c r="I5" s="36">
        <f t="shared" si="1"/>
        <v>117099.85</v>
      </c>
      <c r="J5" s="38">
        <f t="shared" si="2"/>
        <v>185834.75</v>
      </c>
      <c r="K5" s="39">
        <f t="shared" si="3"/>
        <v>44327.35</v>
      </c>
      <c r="L5" s="40">
        <f t="shared" si="4"/>
        <v>230162.1</v>
      </c>
      <c r="M5" s="26"/>
      <c r="N5" s="27">
        <v>125040</v>
      </c>
      <c r="O5" s="28">
        <v>11819</v>
      </c>
      <c r="P5" s="29">
        <v>106556</v>
      </c>
      <c r="Q5" s="29">
        <v>30493</v>
      </c>
      <c r="R5" s="27">
        <f t="shared" si="5"/>
        <v>136859</v>
      </c>
      <c r="S5" s="28">
        <f t="shared" si="6"/>
        <v>137049</v>
      </c>
      <c r="T5" s="27">
        <f t="shared" si="7"/>
        <v>231596</v>
      </c>
      <c r="U5" s="28">
        <f t="shared" si="8"/>
        <v>42312</v>
      </c>
      <c r="V5" s="28">
        <f t="shared" si="9"/>
        <v>273908</v>
      </c>
      <c r="W5" s="30"/>
      <c r="X5" s="27">
        <f t="shared" si="10"/>
        <v>227429</v>
      </c>
      <c r="Y5" s="28">
        <f t="shared" si="11"/>
        <v>22492</v>
      </c>
      <c r="Z5" s="27">
        <f t="shared" si="12"/>
        <v>190002</v>
      </c>
      <c r="AA5" s="28">
        <f t="shared" si="13"/>
        <v>64147</v>
      </c>
      <c r="AB5" s="29">
        <f t="shared" si="14"/>
        <v>249921</v>
      </c>
      <c r="AC5" s="29">
        <f t="shared" si="15"/>
        <v>254149</v>
      </c>
      <c r="AD5" s="27">
        <f t="shared" si="16"/>
        <v>417431</v>
      </c>
      <c r="AE5" s="28">
        <f t="shared" si="17"/>
        <v>86639</v>
      </c>
      <c r="AF5" s="39">
        <f t="shared" si="18"/>
        <v>504070</v>
      </c>
    </row>
    <row r="6" spans="1:32" x14ac:dyDescent="0.3">
      <c r="A6" s="18">
        <v>1997</v>
      </c>
      <c r="B6" s="18">
        <v>4</v>
      </c>
      <c r="C6" s="34" t="s">
        <v>20</v>
      </c>
      <c r="D6" s="35">
        <v>117035.2</v>
      </c>
      <c r="E6" s="36">
        <v>12760.9</v>
      </c>
      <c r="F6" s="37">
        <v>77211.199999999997</v>
      </c>
      <c r="G6" s="37">
        <v>34513.25</v>
      </c>
      <c r="H6" s="35">
        <f t="shared" si="0"/>
        <v>129796.09999999999</v>
      </c>
      <c r="I6" s="36">
        <f t="shared" si="1"/>
        <v>111724.45</v>
      </c>
      <c r="J6" s="38">
        <f t="shared" si="2"/>
        <v>194246.39999999999</v>
      </c>
      <c r="K6" s="39">
        <f t="shared" si="3"/>
        <v>47274.15</v>
      </c>
      <c r="L6" s="40">
        <f t="shared" si="4"/>
        <v>241520.55</v>
      </c>
      <c r="M6" s="26"/>
      <c r="N6" s="27">
        <v>146110</v>
      </c>
      <c r="O6" s="28">
        <v>9216</v>
      </c>
      <c r="P6" s="29">
        <v>92893</v>
      </c>
      <c r="Q6" s="29">
        <v>28615</v>
      </c>
      <c r="R6" s="27">
        <f t="shared" si="5"/>
        <v>155326</v>
      </c>
      <c r="S6" s="28">
        <f t="shared" si="6"/>
        <v>121508</v>
      </c>
      <c r="T6" s="27">
        <f t="shared" si="7"/>
        <v>239003</v>
      </c>
      <c r="U6" s="28">
        <f t="shared" si="8"/>
        <v>37831</v>
      </c>
      <c r="V6" s="28">
        <f t="shared" si="9"/>
        <v>276834</v>
      </c>
      <c r="W6" s="30"/>
      <c r="X6" s="27">
        <f t="shared" si="10"/>
        <v>263145</v>
      </c>
      <c r="Y6" s="28">
        <f t="shared" si="11"/>
        <v>21977</v>
      </c>
      <c r="Z6" s="27">
        <f t="shared" si="12"/>
        <v>170104</v>
      </c>
      <c r="AA6" s="28">
        <f t="shared" si="13"/>
        <v>63128</v>
      </c>
      <c r="AB6" s="29">
        <f t="shared" si="14"/>
        <v>285122</v>
      </c>
      <c r="AC6" s="29">
        <f t="shared" si="15"/>
        <v>233232</v>
      </c>
      <c r="AD6" s="27">
        <f t="shared" si="16"/>
        <v>433249</v>
      </c>
      <c r="AE6" s="28">
        <f t="shared" si="17"/>
        <v>85105</v>
      </c>
      <c r="AF6" s="39">
        <f t="shared" si="18"/>
        <v>518354</v>
      </c>
    </row>
    <row r="7" spans="1:32" x14ac:dyDescent="0.3">
      <c r="A7" s="18">
        <v>1997</v>
      </c>
      <c r="B7" s="18">
        <v>5</v>
      </c>
      <c r="C7" s="34" t="s">
        <v>19</v>
      </c>
      <c r="D7" s="35">
        <v>123100.3</v>
      </c>
      <c r="E7" s="36">
        <v>13610.9</v>
      </c>
      <c r="F7" s="37">
        <v>76327.25</v>
      </c>
      <c r="G7" s="37">
        <v>38164.699999999997</v>
      </c>
      <c r="H7" s="35">
        <f t="shared" si="0"/>
        <v>136711.20000000001</v>
      </c>
      <c r="I7" s="36">
        <f t="shared" si="1"/>
        <v>114491.95</v>
      </c>
      <c r="J7" s="38">
        <f t="shared" si="2"/>
        <v>199427.55</v>
      </c>
      <c r="K7" s="39">
        <f t="shared" si="3"/>
        <v>51775.6</v>
      </c>
      <c r="L7" s="40">
        <f t="shared" si="4"/>
        <v>251203.15</v>
      </c>
      <c r="M7" s="26"/>
      <c r="N7" s="27">
        <v>143330</v>
      </c>
      <c r="O7" s="28">
        <v>8927</v>
      </c>
      <c r="P7" s="29">
        <v>91734</v>
      </c>
      <c r="Q7" s="29">
        <v>34026</v>
      </c>
      <c r="R7" s="27">
        <f t="shared" si="5"/>
        <v>152257</v>
      </c>
      <c r="S7" s="28">
        <f t="shared" si="6"/>
        <v>125760</v>
      </c>
      <c r="T7" s="27">
        <f t="shared" si="7"/>
        <v>235064</v>
      </c>
      <c r="U7" s="28">
        <f t="shared" si="8"/>
        <v>42953</v>
      </c>
      <c r="V7" s="28">
        <f t="shared" si="9"/>
        <v>278017</v>
      </c>
      <c r="W7" s="30"/>
      <c r="X7" s="27">
        <f t="shared" si="10"/>
        <v>266430</v>
      </c>
      <c r="Y7" s="28">
        <f t="shared" si="11"/>
        <v>22538</v>
      </c>
      <c r="Z7" s="27">
        <f t="shared" si="12"/>
        <v>168061</v>
      </c>
      <c r="AA7" s="28">
        <f t="shared" si="13"/>
        <v>72191</v>
      </c>
      <c r="AB7" s="29">
        <f t="shared" si="14"/>
        <v>288968</v>
      </c>
      <c r="AC7" s="29">
        <f t="shared" si="15"/>
        <v>240252</v>
      </c>
      <c r="AD7" s="27">
        <f t="shared" si="16"/>
        <v>434491</v>
      </c>
      <c r="AE7" s="28">
        <f t="shared" si="17"/>
        <v>94729</v>
      </c>
      <c r="AF7" s="39">
        <f t="shared" si="18"/>
        <v>529220</v>
      </c>
    </row>
    <row r="8" spans="1:32" x14ac:dyDescent="0.3">
      <c r="A8" s="18">
        <v>1997</v>
      </c>
      <c r="B8" s="18">
        <v>6</v>
      </c>
      <c r="C8" s="34" t="s">
        <v>18</v>
      </c>
      <c r="D8" s="35">
        <v>127693.25</v>
      </c>
      <c r="E8" s="36">
        <v>12526.05</v>
      </c>
      <c r="F8" s="37">
        <v>73399.350000000006</v>
      </c>
      <c r="G8" s="37">
        <v>32658.55</v>
      </c>
      <c r="H8" s="35">
        <f t="shared" si="0"/>
        <v>140219.29999999999</v>
      </c>
      <c r="I8" s="36">
        <f t="shared" si="1"/>
        <v>106057.90000000001</v>
      </c>
      <c r="J8" s="38">
        <f t="shared" si="2"/>
        <v>201092.6</v>
      </c>
      <c r="K8" s="39">
        <f t="shared" si="3"/>
        <v>45184.6</v>
      </c>
      <c r="L8" s="40">
        <f t="shared" si="4"/>
        <v>246277.2</v>
      </c>
      <c r="M8" s="26"/>
      <c r="N8" s="27">
        <v>165763</v>
      </c>
      <c r="O8" s="28">
        <v>8524</v>
      </c>
      <c r="P8" s="29">
        <v>100262</v>
      </c>
      <c r="Q8" s="29">
        <v>35080</v>
      </c>
      <c r="R8" s="27">
        <f t="shared" si="5"/>
        <v>174287</v>
      </c>
      <c r="S8" s="28">
        <f t="shared" si="6"/>
        <v>135342</v>
      </c>
      <c r="T8" s="27">
        <f t="shared" si="7"/>
        <v>266025</v>
      </c>
      <c r="U8" s="28">
        <f t="shared" si="8"/>
        <v>43604</v>
      </c>
      <c r="V8" s="28">
        <f t="shared" si="9"/>
        <v>309629</v>
      </c>
      <c r="W8" s="30"/>
      <c r="X8" s="27">
        <f t="shared" si="10"/>
        <v>293456</v>
      </c>
      <c r="Y8" s="28">
        <f t="shared" si="11"/>
        <v>21050</v>
      </c>
      <c r="Z8" s="27">
        <f t="shared" si="12"/>
        <v>173661</v>
      </c>
      <c r="AA8" s="28">
        <f t="shared" si="13"/>
        <v>67739</v>
      </c>
      <c r="AB8" s="29">
        <f t="shared" si="14"/>
        <v>314506</v>
      </c>
      <c r="AC8" s="29">
        <f t="shared" si="15"/>
        <v>241400</v>
      </c>
      <c r="AD8" s="27">
        <f t="shared" si="16"/>
        <v>467117</v>
      </c>
      <c r="AE8" s="28">
        <f t="shared" si="17"/>
        <v>88789</v>
      </c>
      <c r="AF8" s="39">
        <f t="shared" si="18"/>
        <v>555906</v>
      </c>
    </row>
    <row r="9" spans="1:32" x14ac:dyDescent="0.3">
      <c r="A9" s="18">
        <v>1997</v>
      </c>
      <c r="B9" s="18">
        <v>7</v>
      </c>
      <c r="C9" s="34" t="s">
        <v>17</v>
      </c>
      <c r="D9" s="35">
        <v>130480.85</v>
      </c>
      <c r="E9" s="36">
        <v>13274.4</v>
      </c>
      <c r="F9" s="37">
        <v>71622.55</v>
      </c>
      <c r="G9" s="37">
        <v>37186.6</v>
      </c>
      <c r="H9" s="35">
        <f t="shared" si="0"/>
        <v>143755.25</v>
      </c>
      <c r="I9" s="36">
        <f t="shared" si="1"/>
        <v>108809.15</v>
      </c>
      <c r="J9" s="38">
        <f t="shared" si="2"/>
        <v>202103.40000000002</v>
      </c>
      <c r="K9" s="39">
        <f t="shared" si="3"/>
        <v>50461</v>
      </c>
      <c r="L9" s="40">
        <f t="shared" si="4"/>
        <v>252564.40000000002</v>
      </c>
      <c r="M9" s="26"/>
      <c r="N9" s="27">
        <v>169964</v>
      </c>
      <c r="O9" s="28">
        <v>5866</v>
      </c>
      <c r="P9" s="29">
        <v>96244</v>
      </c>
      <c r="Q9" s="29">
        <v>42926</v>
      </c>
      <c r="R9" s="27">
        <f t="shared" si="5"/>
        <v>175830</v>
      </c>
      <c r="S9" s="28">
        <f t="shared" si="6"/>
        <v>139170</v>
      </c>
      <c r="T9" s="27">
        <f t="shared" si="7"/>
        <v>266208</v>
      </c>
      <c r="U9" s="28">
        <f t="shared" si="8"/>
        <v>48792</v>
      </c>
      <c r="V9" s="28">
        <f t="shared" si="9"/>
        <v>315000</v>
      </c>
      <c r="W9" s="30"/>
      <c r="X9" s="27">
        <f t="shared" si="10"/>
        <v>300445</v>
      </c>
      <c r="Y9" s="28">
        <f t="shared" si="11"/>
        <v>19140</v>
      </c>
      <c r="Z9" s="27">
        <f t="shared" si="12"/>
        <v>167867</v>
      </c>
      <c r="AA9" s="28">
        <f t="shared" si="13"/>
        <v>80113</v>
      </c>
      <c r="AB9" s="29">
        <f t="shared" si="14"/>
        <v>319585</v>
      </c>
      <c r="AC9" s="29">
        <f t="shared" si="15"/>
        <v>247980</v>
      </c>
      <c r="AD9" s="27">
        <f t="shared" si="16"/>
        <v>468312</v>
      </c>
      <c r="AE9" s="28">
        <f t="shared" si="17"/>
        <v>99253</v>
      </c>
      <c r="AF9" s="39">
        <f t="shared" si="18"/>
        <v>567565</v>
      </c>
    </row>
    <row r="10" spans="1:32" x14ac:dyDescent="0.3">
      <c r="A10" s="18">
        <v>1997</v>
      </c>
      <c r="B10" s="18">
        <v>8</v>
      </c>
      <c r="C10" s="34" t="s">
        <v>16</v>
      </c>
      <c r="D10" s="35">
        <v>132618.54999999999</v>
      </c>
      <c r="E10" s="36">
        <v>10770.3</v>
      </c>
      <c r="F10" s="37">
        <v>70892.100000000006</v>
      </c>
      <c r="G10" s="37">
        <v>45511.65</v>
      </c>
      <c r="H10" s="35">
        <f t="shared" si="0"/>
        <v>143388.84999999998</v>
      </c>
      <c r="I10" s="36">
        <f t="shared" si="1"/>
        <v>116403.75</v>
      </c>
      <c r="J10" s="38">
        <f t="shared" si="2"/>
        <v>203510.65</v>
      </c>
      <c r="K10" s="39">
        <f t="shared" si="3"/>
        <v>56281.95</v>
      </c>
      <c r="L10" s="40">
        <f t="shared" si="4"/>
        <v>259792.59999999998</v>
      </c>
      <c r="M10" s="26"/>
      <c r="N10" s="27">
        <v>160215</v>
      </c>
      <c r="O10" s="28">
        <v>5919</v>
      </c>
      <c r="P10" s="29">
        <v>87518</v>
      </c>
      <c r="Q10" s="29">
        <v>43970</v>
      </c>
      <c r="R10" s="27">
        <f t="shared" si="5"/>
        <v>166134</v>
      </c>
      <c r="S10" s="28">
        <f t="shared" si="6"/>
        <v>131488</v>
      </c>
      <c r="T10" s="27">
        <f t="shared" si="7"/>
        <v>247733</v>
      </c>
      <c r="U10" s="28">
        <f t="shared" si="8"/>
        <v>49889</v>
      </c>
      <c r="V10" s="28">
        <f t="shared" si="9"/>
        <v>297622</v>
      </c>
      <c r="W10" s="30"/>
      <c r="X10" s="27">
        <f t="shared" si="10"/>
        <v>292834</v>
      </c>
      <c r="Y10" s="28">
        <f t="shared" si="11"/>
        <v>16689</v>
      </c>
      <c r="Z10" s="27">
        <f t="shared" si="12"/>
        <v>158410</v>
      </c>
      <c r="AA10" s="28">
        <f t="shared" si="13"/>
        <v>89482</v>
      </c>
      <c r="AB10" s="29">
        <f t="shared" si="14"/>
        <v>309523</v>
      </c>
      <c r="AC10" s="29">
        <f t="shared" si="15"/>
        <v>247892</v>
      </c>
      <c r="AD10" s="27">
        <f t="shared" si="16"/>
        <v>451244</v>
      </c>
      <c r="AE10" s="28">
        <f t="shared" si="17"/>
        <v>106171</v>
      </c>
      <c r="AF10" s="39">
        <f t="shared" si="18"/>
        <v>557415</v>
      </c>
    </row>
    <row r="11" spans="1:32" x14ac:dyDescent="0.3">
      <c r="A11" s="18">
        <v>1997</v>
      </c>
      <c r="B11" s="18">
        <v>9</v>
      </c>
      <c r="C11" s="34" t="s">
        <v>15</v>
      </c>
      <c r="D11" s="35">
        <v>132919.35</v>
      </c>
      <c r="E11" s="36">
        <v>10779.9</v>
      </c>
      <c r="F11" s="37">
        <v>65614.75</v>
      </c>
      <c r="G11" s="37">
        <v>47252.7</v>
      </c>
      <c r="H11" s="35">
        <f t="shared" si="0"/>
        <v>143699.25</v>
      </c>
      <c r="I11" s="36">
        <f t="shared" si="1"/>
        <v>112867.45</v>
      </c>
      <c r="J11" s="38">
        <f t="shared" si="2"/>
        <v>198534.1</v>
      </c>
      <c r="K11" s="39">
        <f t="shared" si="3"/>
        <v>58032.6</v>
      </c>
      <c r="L11" s="40">
        <f t="shared" si="4"/>
        <v>256566.7</v>
      </c>
      <c r="M11" s="26"/>
      <c r="N11" s="27">
        <v>183914</v>
      </c>
      <c r="O11" s="28">
        <v>5454</v>
      </c>
      <c r="P11" s="29">
        <v>90761</v>
      </c>
      <c r="Q11" s="29">
        <v>52353</v>
      </c>
      <c r="R11" s="27">
        <f t="shared" si="5"/>
        <v>189368</v>
      </c>
      <c r="S11" s="28">
        <f t="shared" si="6"/>
        <v>143114</v>
      </c>
      <c r="T11" s="27">
        <f t="shared" si="7"/>
        <v>274675</v>
      </c>
      <c r="U11" s="28">
        <f t="shared" si="8"/>
        <v>57807</v>
      </c>
      <c r="V11" s="28">
        <f t="shared" si="9"/>
        <v>332482</v>
      </c>
      <c r="W11" s="30"/>
      <c r="X11" s="27">
        <f t="shared" si="10"/>
        <v>316833</v>
      </c>
      <c r="Y11" s="28">
        <f t="shared" si="11"/>
        <v>16234</v>
      </c>
      <c r="Z11" s="27">
        <f t="shared" si="12"/>
        <v>156376</v>
      </c>
      <c r="AA11" s="28">
        <f t="shared" si="13"/>
        <v>99606</v>
      </c>
      <c r="AB11" s="29">
        <f t="shared" si="14"/>
        <v>333067</v>
      </c>
      <c r="AC11" s="29">
        <f t="shared" si="15"/>
        <v>255982</v>
      </c>
      <c r="AD11" s="27">
        <f t="shared" si="16"/>
        <v>473209</v>
      </c>
      <c r="AE11" s="28">
        <f t="shared" si="17"/>
        <v>115840</v>
      </c>
      <c r="AF11" s="39">
        <f t="shared" si="18"/>
        <v>589049</v>
      </c>
    </row>
    <row r="12" spans="1:32" x14ac:dyDescent="0.3">
      <c r="A12" s="18">
        <v>1997</v>
      </c>
      <c r="B12" s="18">
        <v>10</v>
      </c>
      <c r="C12" s="34" t="s">
        <v>14</v>
      </c>
      <c r="D12" s="35">
        <v>133849.15</v>
      </c>
      <c r="E12" s="36">
        <v>10575.75</v>
      </c>
      <c r="F12" s="37">
        <v>74447.3</v>
      </c>
      <c r="G12" s="37">
        <v>49500.05</v>
      </c>
      <c r="H12" s="35">
        <f t="shared" si="0"/>
        <v>144424.9</v>
      </c>
      <c r="I12" s="36">
        <f t="shared" si="1"/>
        <v>123947.35</v>
      </c>
      <c r="J12" s="38">
        <f t="shared" si="2"/>
        <v>208296.45</v>
      </c>
      <c r="K12" s="39">
        <f t="shared" si="3"/>
        <v>60075.8</v>
      </c>
      <c r="L12" s="40">
        <f t="shared" si="4"/>
        <v>268372.25</v>
      </c>
      <c r="M12" s="26"/>
      <c r="N12" s="27">
        <v>169995</v>
      </c>
      <c r="O12" s="28">
        <v>5266</v>
      </c>
      <c r="P12" s="29">
        <v>87101</v>
      </c>
      <c r="Q12" s="29">
        <v>52594</v>
      </c>
      <c r="R12" s="27">
        <f t="shared" si="5"/>
        <v>175261</v>
      </c>
      <c r="S12" s="28">
        <f t="shared" si="6"/>
        <v>139695</v>
      </c>
      <c r="T12" s="27">
        <f t="shared" si="7"/>
        <v>257096</v>
      </c>
      <c r="U12" s="28">
        <f t="shared" si="8"/>
        <v>57860</v>
      </c>
      <c r="V12" s="28">
        <f t="shared" si="9"/>
        <v>314956</v>
      </c>
      <c r="W12" s="30"/>
      <c r="X12" s="27">
        <f t="shared" si="10"/>
        <v>303844</v>
      </c>
      <c r="Y12" s="28">
        <f t="shared" si="11"/>
        <v>15842</v>
      </c>
      <c r="Z12" s="27">
        <f t="shared" si="12"/>
        <v>161548</v>
      </c>
      <c r="AA12" s="28">
        <f t="shared" si="13"/>
        <v>102094</v>
      </c>
      <c r="AB12" s="29">
        <f t="shared" si="14"/>
        <v>319686</v>
      </c>
      <c r="AC12" s="29">
        <f t="shared" si="15"/>
        <v>263642</v>
      </c>
      <c r="AD12" s="27">
        <f t="shared" si="16"/>
        <v>465392</v>
      </c>
      <c r="AE12" s="28">
        <f t="shared" si="17"/>
        <v>117936</v>
      </c>
      <c r="AF12" s="39">
        <f t="shared" si="18"/>
        <v>583328</v>
      </c>
    </row>
    <row r="13" spans="1:32" x14ac:dyDescent="0.3">
      <c r="A13" s="18">
        <v>1997</v>
      </c>
      <c r="B13" s="18">
        <v>11</v>
      </c>
      <c r="C13" s="34" t="s">
        <v>13</v>
      </c>
      <c r="D13" s="35">
        <v>123957.55</v>
      </c>
      <c r="E13" s="36">
        <v>7918.55</v>
      </c>
      <c r="F13" s="37">
        <v>66021.399999999994</v>
      </c>
      <c r="G13" s="37">
        <v>47324.05</v>
      </c>
      <c r="H13" s="35">
        <f t="shared" si="0"/>
        <v>131876.1</v>
      </c>
      <c r="I13" s="36">
        <f t="shared" si="1"/>
        <v>113345.45</v>
      </c>
      <c r="J13" s="38">
        <f t="shared" si="2"/>
        <v>189978.95</v>
      </c>
      <c r="K13" s="39">
        <f t="shared" si="3"/>
        <v>55242.600000000006</v>
      </c>
      <c r="L13" s="40">
        <f t="shared" si="4"/>
        <v>245221.55000000002</v>
      </c>
      <c r="M13" s="26"/>
      <c r="N13" s="27">
        <v>146354</v>
      </c>
      <c r="O13" s="28">
        <v>7021</v>
      </c>
      <c r="P13" s="29">
        <v>96568</v>
      </c>
      <c r="Q13" s="29">
        <v>61048</v>
      </c>
      <c r="R13" s="27">
        <f t="shared" si="5"/>
        <v>153375</v>
      </c>
      <c r="S13" s="28">
        <f t="shared" si="6"/>
        <v>157616</v>
      </c>
      <c r="T13" s="27">
        <f t="shared" si="7"/>
        <v>242922</v>
      </c>
      <c r="U13" s="28">
        <f t="shared" si="8"/>
        <v>68069</v>
      </c>
      <c r="V13" s="28">
        <f t="shared" si="9"/>
        <v>310991</v>
      </c>
      <c r="W13" s="30"/>
      <c r="X13" s="27">
        <f t="shared" si="10"/>
        <v>270312</v>
      </c>
      <c r="Y13" s="28">
        <f t="shared" si="11"/>
        <v>14940</v>
      </c>
      <c r="Z13" s="27">
        <f t="shared" si="12"/>
        <v>162589</v>
      </c>
      <c r="AA13" s="28">
        <f t="shared" si="13"/>
        <v>108372</v>
      </c>
      <c r="AB13" s="29">
        <f t="shared" si="14"/>
        <v>285252</v>
      </c>
      <c r="AC13" s="29">
        <f t="shared" si="15"/>
        <v>270961</v>
      </c>
      <c r="AD13" s="27">
        <f t="shared" si="16"/>
        <v>432901</v>
      </c>
      <c r="AE13" s="28">
        <f t="shared" si="17"/>
        <v>123312</v>
      </c>
      <c r="AF13" s="39">
        <f t="shared" si="18"/>
        <v>556213</v>
      </c>
    </row>
    <row r="14" spans="1:32" x14ac:dyDescent="0.3">
      <c r="A14" s="18">
        <v>1997</v>
      </c>
      <c r="B14" s="18">
        <v>12</v>
      </c>
      <c r="C14" s="34" t="s">
        <v>12</v>
      </c>
      <c r="D14" s="35">
        <v>122273.15</v>
      </c>
      <c r="E14" s="36">
        <v>12041.55</v>
      </c>
      <c r="F14" s="37">
        <v>68031.7</v>
      </c>
      <c r="G14" s="37">
        <v>52354.1</v>
      </c>
      <c r="H14" s="35">
        <f t="shared" si="0"/>
        <v>134314.69999999998</v>
      </c>
      <c r="I14" s="36">
        <f t="shared" si="1"/>
        <v>120385.79999999999</v>
      </c>
      <c r="J14" s="38">
        <f t="shared" si="2"/>
        <v>190304.84999999998</v>
      </c>
      <c r="K14" s="39">
        <f t="shared" si="3"/>
        <v>64395.649999999994</v>
      </c>
      <c r="L14" s="40">
        <f t="shared" si="4"/>
        <v>254700.49999999997</v>
      </c>
      <c r="M14" s="26"/>
      <c r="N14" s="27">
        <v>145840</v>
      </c>
      <c r="O14" s="28">
        <v>9070</v>
      </c>
      <c r="P14" s="29">
        <v>91138</v>
      </c>
      <c r="Q14" s="29">
        <v>54946</v>
      </c>
      <c r="R14" s="27">
        <f t="shared" si="5"/>
        <v>154910</v>
      </c>
      <c r="S14" s="28">
        <f t="shared" si="6"/>
        <v>146084</v>
      </c>
      <c r="T14" s="27">
        <f t="shared" si="7"/>
        <v>236978</v>
      </c>
      <c r="U14" s="28">
        <f t="shared" si="8"/>
        <v>64016</v>
      </c>
      <c r="V14" s="28">
        <f t="shared" si="9"/>
        <v>300994</v>
      </c>
      <c r="W14" s="30"/>
      <c r="X14" s="27">
        <f t="shared" si="10"/>
        <v>268113</v>
      </c>
      <c r="Y14" s="28">
        <f t="shared" si="11"/>
        <v>21112</v>
      </c>
      <c r="Z14" s="27">
        <f t="shared" si="12"/>
        <v>159170</v>
      </c>
      <c r="AA14" s="28">
        <f t="shared" si="13"/>
        <v>107300</v>
      </c>
      <c r="AB14" s="29">
        <f t="shared" si="14"/>
        <v>289225</v>
      </c>
      <c r="AC14" s="29">
        <f t="shared" si="15"/>
        <v>266470</v>
      </c>
      <c r="AD14" s="27">
        <f t="shared" si="16"/>
        <v>427283</v>
      </c>
      <c r="AE14" s="28">
        <f t="shared" si="17"/>
        <v>128412</v>
      </c>
      <c r="AF14" s="39">
        <f t="shared" si="18"/>
        <v>555695</v>
      </c>
    </row>
    <row r="15" spans="1:32" x14ac:dyDescent="0.3">
      <c r="A15" s="18">
        <f>A3+1</f>
        <v>1998</v>
      </c>
      <c r="B15" s="18">
        <f>B3</f>
        <v>1</v>
      </c>
      <c r="C15" s="34" t="s">
        <v>23</v>
      </c>
      <c r="D15" s="35">
        <v>116863.55</v>
      </c>
      <c r="E15" s="36">
        <v>9066.1</v>
      </c>
      <c r="F15" s="37">
        <v>61184.65</v>
      </c>
      <c r="G15" s="37">
        <v>51343.25</v>
      </c>
      <c r="H15" s="35">
        <f t="shared" si="0"/>
        <v>125929.65000000001</v>
      </c>
      <c r="I15" s="36">
        <f t="shared" si="1"/>
        <v>112527.9</v>
      </c>
      <c r="J15" s="38">
        <f t="shared" si="2"/>
        <v>178048.2</v>
      </c>
      <c r="K15" s="39">
        <f t="shared" si="3"/>
        <v>60409.35</v>
      </c>
      <c r="L15" s="40">
        <f t="shared" si="4"/>
        <v>238457.55000000002</v>
      </c>
      <c r="M15" s="26"/>
      <c r="N15" s="27">
        <v>144758</v>
      </c>
      <c r="O15" s="28">
        <v>10532</v>
      </c>
      <c r="P15" s="29">
        <v>72420</v>
      </c>
      <c r="Q15" s="29">
        <v>60564</v>
      </c>
      <c r="R15" s="27">
        <f t="shared" si="5"/>
        <v>155290</v>
      </c>
      <c r="S15" s="28">
        <f t="shared" si="6"/>
        <v>132984</v>
      </c>
      <c r="T15" s="27">
        <f t="shared" si="7"/>
        <v>217178</v>
      </c>
      <c r="U15" s="28">
        <f t="shared" si="8"/>
        <v>71096</v>
      </c>
      <c r="V15" s="28">
        <f t="shared" si="9"/>
        <v>288274</v>
      </c>
      <c r="W15" s="30"/>
      <c r="X15" s="27">
        <f t="shared" si="10"/>
        <v>261622</v>
      </c>
      <c r="Y15" s="28">
        <f t="shared" si="11"/>
        <v>19598</v>
      </c>
      <c r="Z15" s="27">
        <f t="shared" si="12"/>
        <v>133605</v>
      </c>
      <c r="AA15" s="28">
        <f t="shared" si="13"/>
        <v>111907</v>
      </c>
      <c r="AB15" s="29">
        <f t="shared" si="14"/>
        <v>281220</v>
      </c>
      <c r="AC15" s="29">
        <f t="shared" si="15"/>
        <v>245512</v>
      </c>
      <c r="AD15" s="27">
        <f t="shared" si="16"/>
        <v>395227</v>
      </c>
      <c r="AE15" s="28">
        <f t="shared" si="17"/>
        <v>131505</v>
      </c>
      <c r="AF15" s="39">
        <f t="shared" si="18"/>
        <v>526732</v>
      </c>
    </row>
    <row r="16" spans="1:32" x14ac:dyDescent="0.3">
      <c r="A16" s="18">
        <f>A4+1</f>
        <v>1998</v>
      </c>
      <c r="B16" s="18">
        <f>B4</f>
        <v>2</v>
      </c>
      <c r="C16" s="34" t="s">
        <v>22</v>
      </c>
      <c r="D16" s="35">
        <v>109819</v>
      </c>
      <c r="E16" s="36">
        <v>13157</v>
      </c>
      <c r="F16" s="37">
        <v>66589</v>
      </c>
      <c r="G16" s="37">
        <v>46099.05</v>
      </c>
      <c r="H16" s="35">
        <f t="shared" si="0"/>
        <v>122976</v>
      </c>
      <c r="I16" s="36">
        <f t="shared" si="1"/>
        <v>112688.05</v>
      </c>
      <c r="J16" s="38">
        <f t="shared" si="2"/>
        <v>176408</v>
      </c>
      <c r="K16" s="39">
        <f t="shared" si="3"/>
        <v>59256.05</v>
      </c>
      <c r="L16" s="40">
        <f t="shared" si="4"/>
        <v>235664.05</v>
      </c>
      <c r="M16" s="26"/>
      <c r="N16" s="27">
        <v>132117</v>
      </c>
      <c r="O16" s="28">
        <v>8932</v>
      </c>
      <c r="P16" s="29">
        <v>77303</v>
      </c>
      <c r="Q16" s="29">
        <v>57824</v>
      </c>
      <c r="R16" s="27">
        <f t="shared" si="5"/>
        <v>141049</v>
      </c>
      <c r="S16" s="28">
        <f t="shared" si="6"/>
        <v>135127</v>
      </c>
      <c r="T16" s="27">
        <f t="shared" si="7"/>
        <v>209420</v>
      </c>
      <c r="U16" s="28">
        <f t="shared" si="8"/>
        <v>66756</v>
      </c>
      <c r="V16" s="28">
        <f t="shared" si="9"/>
        <v>276176</v>
      </c>
      <c r="W16" s="30"/>
      <c r="X16" s="27">
        <f t="shared" si="10"/>
        <v>241936</v>
      </c>
      <c r="Y16" s="28">
        <f t="shared" si="11"/>
        <v>22089</v>
      </c>
      <c r="Z16" s="27">
        <f t="shared" si="12"/>
        <v>143892</v>
      </c>
      <c r="AA16" s="28">
        <f t="shared" si="13"/>
        <v>103923</v>
      </c>
      <c r="AB16" s="29">
        <f t="shared" si="14"/>
        <v>264025</v>
      </c>
      <c r="AC16" s="29">
        <f t="shared" si="15"/>
        <v>247815</v>
      </c>
      <c r="AD16" s="27">
        <f t="shared" si="16"/>
        <v>385828</v>
      </c>
      <c r="AE16" s="28">
        <f t="shared" si="17"/>
        <v>126012</v>
      </c>
      <c r="AF16" s="39">
        <f t="shared" si="18"/>
        <v>511840</v>
      </c>
    </row>
    <row r="17" spans="1:32" x14ac:dyDescent="0.3">
      <c r="A17" s="18">
        <f t="shared" ref="A17:A78" si="19">A5+1</f>
        <v>1998</v>
      </c>
      <c r="B17" s="18">
        <f t="shared" ref="B17:B78" si="20">B5</f>
        <v>3</v>
      </c>
      <c r="C17" s="34" t="s">
        <v>21</v>
      </c>
      <c r="D17" s="35">
        <v>142929.1</v>
      </c>
      <c r="E17" s="36">
        <v>12017.8</v>
      </c>
      <c r="F17" s="37">
        <v>76610.2</v>
      </c>
      <c r="G17" s="37">
        <v>43407.75</v>
      </c>
      <c r="H17" s="35">
        <f t="shared" si="0"/>
        <v>154946.9</v>
      </c>
      <c r="I17" s="36">
        <f t="shared" si="1"/>
        <v>120017.95</v>
      </c>
      <c r="J17" s="38">
        <f t="shared" si="2"/>
        <v>219539.3</v>
      </c>
      <c r="K17" s="39">
        <f t="shared" si="3"/>
        <v>55425.55</v>
      </c>
      <c r="L17" s="40">
        <f t="shared" si="4"/>
        <v>274964.84999999998</v>
      </c>
      <c r="M17" s="26"/>
      <c r="N17" s="27">
        <v>167712</v>
      </c>
      <c r="O17" s="28">
        <v>8191</v>
      </c>
      <c r="P17" s="29">
        <v>88518</v>
      </c>
      <c r="Q17" s="29">
        <v>68913</v>
      </c>
      <c r="R17" s="27">
        <f t="shared" si="5"/>
        <v>175903</v>
      </c>
      <c r="S17" s="28">
        <f t="shared" si="6"/>
        <v>157431</v>
      </c>
      <c r="T17" s="27">
        <f t="shared" si="7"/>
        <v>256230</v>
      </c>
      <c r="U17" s="28">
        <f t="shared" si="8"/>
        <v>77104</v>
      </c>
      <c r="V17" s="28">
        <f t="shared" si="9"/>
        <v>333334</v>
      </c>
      <c r="W17" s="30"/>
      <c r="X17" s="27">
        <f t="shared" si="10"/>
        <v>310641</v>
      </c>
      <c r="Y17" s="28">
        <f t="shared" si="11"/>
        <v>20209</v>
      </c>
      <c r="Z17" s="27">
        <f t="shared" si="12"/>
        <v>165128</v>
      </c>
      <c r="AA17" s="28">
        <f t="shared" si="13"/>
        <v>112321</v>
      </c>
      <c r="AB17" s="29">
        <f t="shared" si="14"/>
        <v>330850</v>
      </c>
      <c r="AC17" s="29">
        <f t="shared" si="15"/>
        <v>277449</v>
      </c>
      <c r="AD17" s="27">
        <f t="shared" si="16"/>
        <v>475769</v>
      </c>
      <c r="AE17" s="28">
        <f t="shared" si="17"/>
        <v>132530</v>
      </c>
      <c r="AF17" s="39">
        <f t="shared" si="18"/>
        <v>608299</v>
      </c>
    </row>
    <row r="18" spans="1:32" x14ac:dyDescent="0.3">
      <c r="A18" s="18">
        <f t="shared" si="19"/>
        <v>1998</v>
      </c>
      <c r="B18" s="18">
        <f t="shared" si="20"/>
        <v>4</v>
      </c>
      <c r="C18" s="34" t="s">
        <v>20</v>
      </c>
      <c r="D18" s="35">
        <v>141028.20000000001</v>
      </c>
      <c r="E18" s="36">
        <v>13493.75</v>
      </c>
      <c r="F18" s="37">
        <v>71112</v>
      </c>
      <c r="G18" s="37">
        <v>48360.4</v>
      </c>
      <c r="H18" s="35">
        <f t="shared" si="0"/>
        <v>154521.95000000001</v>
      </c>
      <c r="I18" s="36">
        <f t="shared" si="1"/>
        <v>119472.4</v>
      </c>
      <c r="J18" s="38">
        <f t="shared" si="2"/>
        <v>212140.2</v>
      </c>
      <c r="K18" s="39">
        <f t="shared" si="3"/>
        <v>61854.15</v>
      </c>
      <c r="L18" s="40">
        <f t="shared" si="4"/>
        <v>273994.35000000003</v>
      </c>
      <c r="M18" s="26"/>
      <c r="N18" s="27">
        <v>172247</v>
      </c>
      <c r="O18" s="28">
        <v>8553</v>
      </c>
      <c r="P18" s="29">
        <v>87271</v>
      </c>
      <c r="Q18" s="29">
        <v>68853</v>
      </c>
      <c r="R18" s="27">
        <f t="shared" si="5"/>
        <v>180800</v>
      </c>
      <c r="S18" s="28">
        <f t="shared" si="6"/>
        <v>156124</v>
      </c>
      <c r="T18" s="27">
        <f t="shared" si="7"/>
        <v>259518</v>
      </c>
      <c r="U18" s="28">
        <f t="shared" si="8"/>
        <v>77406</v>
      </c>
      <c r="V18" s="28">
        <f t="shared" si="9"/>
        <v>336924</v>
      </c>
      <c r="W18" s="30"/>
      <c r="X18" s="27">
        <f t="shared" si="10"/>
        <v>313275</v>
      </c>
      <c r="Y18" s="28">
        <f t="shared" si="11"/>
        <v>22047</v>
      </c>
      <c r="Z18" s="27">
        <f t="shared" si="12"/>
        <v>158383</v>
      </c>
      <c r="AA18" s="28">
        <f t="shared" si="13"/>
        <v>117213</v>
      </c>
      <c r="AB18" s="29">
        <f t="shared" si="14"/>
        <v>335322</v>
      </c>
      <c r="AC18" s="29">
        <f t="shared" si="15"/>
        <v>275596</v>
      </c>
      <c r="AD18" s="27">
        <f t="shared" si="16"/>
        <v>471658</v>
      </c>
      <c r="AE18" s="28">
        <f t="shared" si="17"/>
        <v>139260</v>
      </c>
      <c r="AF18" s="39">
        <f t="shared" si="18"/>
        <v>610918</v>
      </c>
    </row>
    <row r="19" spans="1:32" x14ac:dyDescent="0.3">
      <c r="A19" s="18">
        <f t="shared" si="19"/>
        <v>1998</v>
      </c>
      <c r="B19" s="18">
        <f t="shared" si="20"/>
        <v>5</v>
      </c>
      <c r="C19" s="34" t="s">
        <v>19</v>
      </c>
      <c r="D19" s="35">
        <v>155896.04999999999</v>
      </c>
      <c r="E19" s="36">
        <v>11307.45</v>
      </c>
      <c r="F19" s="37">
        <v>68261</v>
      </c>
      <c r="G19" s="37">
        <v>65116.1</v>
      </c>
      <c r="H19" s="35">
        <f t="shared" si="0"/>
        <v>167203.5</v>
      </c>
      <c r="I19" s="36">
        <f t="shared" si="1"/>
        <v>133377.1</v>
      </c>
      <c r="J19" s="38">
        <f t="shared" si="2"/>
        <v>224157.05</v>
      </c>
      <c r="K19" s="39">
        <f t="shared" si="3"/>
        <v>76423.55</v>
      </c>
      <c r="L19" s="40">
        <f t="shared" si="4"/>
        <v>300580.59999999998</v>
      </c>
      <c r="M19" s="26"/>
      <c r="N19" s="27">
        <v>163640</v>
      </c>
      <c r="O19" s="28">
        <v>11923</v>
      </c>
      <c r="P19" s="29">
        <v>84381</v>
      </c>
      <c r="Q19" s="29">
        <v>71675</v>
      </c>
      <c r="R19" s="27">
        <f t="shared" si="5"/>
        <v>175563</v>
      </c>
      <c r="S19" s="28">
        <f t="shared" si="6"/>
        <v>156056</v>
      </c>
      <c r="T19" s="27">
        <f t="shared" si="7"/>
        <v>248021</v>
      </c>
      <c r="U19" s="28">
        <f t="shared" si="8"/>
        <v>83598</v>
      </c>
      <c r="V19" s="28">
        <f t="shared" si="9"/>
        <v>331619</v>
      </c>
      <c r="W19" s="30"/>
      <c r="X19" s="27">
        <f t="shared" si="10"/>
        <v>319536</v>
      </c>
      <c r="Y19" s="28">
        <f t="shared" si="11"/>
        <v>23230</v>
      </c>
      <c r="Z19" s="27">
        <f t="shared" si="12"/>
        <v>152642</v>
      </c>
      <c r="AA19" s="28">
        <f t="shared" si="13"/>
        <v>136791</v>
      </c>
      <c r="AB19" s="29">
        <f t="shared" si="14"/>
        <v>342766</v>
      </c>
      <c r="AC19" s="29">
        <f t="shared" si="15"/>
        <v>289433</v>
      </c>
      <c r="AD19" s="27">
        <f t="shared" si="16"/>
        <v>472178</v>
      </c>
      <c r="AE19" s="28">
        <f t="shared" si="17"/>
        <v>160021</v>
      </c>
      <c r="AF19" s="39">
        <f t="shared" si="18"/>
        <v>632199</v>
      </c>
    </row>
    <row r="20" spans="1:32" x14ac:dyDescent="0.3">
      <c r="A20" s="18">
        <f t="shared" si="19"/>
        <v>1998</v>
      </c>
      <c r="B20" s="18">
        <f t="shared" si="20"/>
        <v>6</v>
      </c>
      <c r="C20" s="34" t="s">
        <v>18</v>
      </c>
      <c r="D20" s="35">
        <v>148826</v>
      </c>
      <c r="E20" s="36">
        <v>10811.2</v>
      </c>
      <c r="F20" s="37">
        <v>64001.05</v>
      </c>
      <c r="G20" s="37">
        <v>61010.35</v>
      </c>
      <c r="H20" s="35">
        <f t="shared" si="0"/>
        <v>159637.20000000001</v>
      </c>
      <c r="I20" s="36">
        <f t="shared" si="1"/>
        <v>125011.4</v>
      </c>
      <c r="J20" s="38">
        <f t="shared" si="2"/>
        <v>212827.05</v>
      </c>
      <c r="K20" s="39">
        <f t="shared" si="3"/>
        <v>71821.55</v>
      </c>
      <c r="L20" s="40">
        <f t="shared" si="4"/>
        <v>284648.59999999998</v>
      </c>
      <c r="M20" s="26"/>
      <c r="N20" s="27">
        <v>183019</v>
      </c>
      <c r="O20" s="28">
        <v>11628</v>
      </c>
      <c r="P20" s="29">
        <v>82615</v>
      </c>
      <c r="Q20" s="29">
        <v>77774</v>
      </c>
      <c r="R20" s="27">
        <f t="shared" si="5"/>
        <v>194647</v>
      </c>
      <c r="S20" s="28">
        <f t="shared" si="6"/>
        <v>160389</v>
      </c>
      <c r="T20" s="27">
        <f t="shared" si="7"/>
        <v>265634</v>
      </c>
      <c r="U20" s="28">
        <f t="shared" si="8"/>
        <v>89402</v>
      </c>
      <c r="V20" s="28">
        <f t="shared" si="9"/>
        <v>355036</v>
      </c>
      <c r="W20" s="30"/>
      <c r="X20" s="27">
        <f t="shared" si="10"/>
        <v>331845</v>
      </c>
      <c r="Y20" s="28">
        <f t="shared" si="11"/>
        <v>22439</v>
      </c>
      <c r="Z20" s="27">
        <f t="shared" si="12"/>
        <v>146616</v>
      </c>
      <c r="AA20" s="28">
        <f t="shared" si="13"/>
        <v>138784</v>
      </c>
      <c r="AB20" s="29">
        <f t="shared" si="14"/>
        <v>354284</v>
      </c>
      <c r="AC20" s="29">
        <f t="shared" si="15"/>
        <v>285400</v>
      </c>
      <c r="AD20" s="27">
        <f t="shared" si="16"/>
        <v>478461</v>
      </c>
      <c r="AE20" s="28">
        <f t="shared" si="17"/>
        <v>161223</v>
      </c>
      <c r="AF20" s="39">
        <f t="shared" si="18"/>
        <v>639684</v>
      </c>
    </row>
    <row r="21" spans="1:32" x14ac:dyDescent="0.3">
      <c r="A21" s="18">
        <f t="shared" si="19"/>
        <v>1998</v>
      </c>
      <c r="B21" s="18">
        <f t="shared" si="20"/>
        <v>7</v>
      </c>
      <c r="C21" s="34" t="s">
        <v>17</v>
      </c>
      <c r="D21" s="35">
        <v>147328.70000000001</v>
      </c>
      <c r="E21" s="36">
        <v>11619.15</v>
      </c>
      <c r="F21" s="37">
        <v>61964.65</v>
      </c>
      <c r="G21" s="37">
        <v>58563.95</v>
      </c>
      <c r="H21" s="35">
        <f t="shared" si="0"/>
        <v>158947.85</v>
      </c>
      <c r="I21" s="36">
        <f t="shared" si="1"/>
        <v>120528.6</v>
      </c>
      <c r="J21" s="38">
        <f t="shared" si="2"/>
        <v>209293.35</v>
      </c>
      <c r="K21" s="39">
        <f t="shared" si="3"/>
        <v>70183.099999999991</v>
      </c>
      <c r="L21" s="40">
        <f t="shared" si="4"/>
        <v>279476.45</v>
      </c>
      <c r="M21" s="26"/>
      <c r="N21" s="27">
        <v>199138</v>
      </c>
      <c r="O21" s="28">
        <v>10599</v>
      </c>
      <c r="P21" s="29">
        <v>80950</v>
      </c>
      <c r="Q21" s="29">
        <v>88027</v>
      </c>
      <c r="R21" s="27">
        <f t="shared" si="5"/>
        <v>209737</v>
      </c>
      <c r="S21" s="28">
        <f t="shared" si="6"/>
        <v>168977</v>
      </c>
      <c r="T21" s="27">
        <f t="shared" si="7"/>
        <v>280088</v>
      </c>
      <c r="U21" s="28">
        <f t="shared" si="8"/>
        <v>98626</v>
      </c>
      <c r="V21" s="28">
        <f t="shared" si="9"/>
        <v>378714</v>
      </c>
      <c r="W21" s="30"/>
      <c r="X21" s="27">
        <f t="shared" si="10"/>
        <v>346467</v>
      </c>
      <c r="Y21" s="28">
        <f t="shared" si="11"/>
        <v>22218</v>
      </c>
      <c r="Z21" s="27">
        <f t="shared" si="12"/>
        <v>142915</v>
      </c>
      <c r="AA21" s="28">
        <f t="shared" si="13"/>
        <v>146591</v>
      </c>
      <c r="AB21" s="29">
        <f t="shared" si="14"/>
        <v>368685</v>
      </c>
      <c r="AC21" s="29">
        <f t="shared" si="15"/>
        <v>289506</v>
      </c>
      <c r="AD21" s="27">
        <f t="shared" si="16"/>
        <v>489382</v>
      </c>
      <c r="AE21" s="28">
        <f t="shared" si="17"/>
        <v>168809</v>
      </c>
      <c r="AF21" s="39">
        <f t="shared" si="18"/>
        <v>658191</v>
      </c>
    </row>
    <row r="22" spans="1:32" x14ac:dyDescent="0.3">
      <c r="A22" s="18">
        <f t="shared" si="19"/>
        <v>1998</v>
      </c>
      <c r="B22" s="18">
        <f t="shared" si="20"/>
        <v>8</v>
      </c>
      <c r="C22" s="34" t="s">
        <v>16</v>
      </c>
      <c r="D22" s="35">
        <v>161600.95000000001</v>
      </c>
      <c r="E22" s="36">
        <v>9550.6</v>
      </c>
      <c r="F22" s="37">
        <v>67823.399999999994</v>
      </c>
      <c r="G22" s="37">
        <v>74155.399999999994</v>
      </c>
      <c r="H22" s="35">
        <f t="shared" si="0"/>
        <v>171151.55000000002</v>
      </c>
      <c r="I22" s="36">
        <f t="shared" si="1"/>
        <v>141978.79999999999</v>
      </c>
      <c r="J22" s="38">
        <f t="shared" si="2"/>
        <v>229424.35</v>
      </c>
      <c r="K22" s="39">
        <f t="shared" si="3"/>
        <v>83706</v>
      </c>
      <c r="L22" s="40">
        <f t="shared" si="4"/>
        <v>313130.34999999998</v>
      </c>
      <c r="M22" s="26"/>
      <c r="N22" s="27">
        <v>195413</v>
      </c>
      <c r="O22" s="28">
        <v>8883</v>
      </c>
      <c r="P22" s="29">
        <v>77416</v>
      </c>
      <c r="Q22" s="29">
        <v>90905</v>
      </c>
      <c r="R22" s="27">
        <f t="shared" si="5"/>
        <v>204296</v>
      </c>
      <c r="S22" s="28">
        <f t="shared" si="6"/>
        <v>168321</v>
      </c>
      <c r="T22" s="27">
        <f t="shared" si="7"/>
        <v>272829</v>
      </c>
      <c r="U22" s="28">
        <f t="shared" si="8"/>
        <v>99788</v>
      </c>
      <c r="V22" s="28">
        <f t="shared" si="9"/>
        <v>372617</v>
      </c>
      <c r="W22" s="30"/>
      <c r="X22" s="27">
        <f t="shared" si="10"/>
        <v>357014</v>
      </c>
      <c r="Y22" s="28">
        <f t="shared" si="11"/>
        <v>18434</v>
      </c>
      <c r="Z22" s="27">
        <f t="shared" si="12"/>
        <v>145239</v>
      </c>
      <c r="AA22" s="28">
        <f t="shared" si="13"/>
        <v>165060</v>
      </c>
      <c r="AB22" s="29">
        <f t="shared" si="14"/>
        <v>375448</v>
      </c>
      <c r="AC22" s="29">
        <f t="shared" si="15"/>
        <v>310299</v>
      </c>
      <c r="AD22" s="27">
        <f t="shared" si="16"/>
        <v>502253</v>
      </c>
      <c r="AE22" s="28">
        <f t="shared" si="17"/>
        <v>183494</v>
      </c>
      <c r="AF22" s="39">
        <f t="shared" si="18"/>
        <v>685747</v>
      </c>
    </row>
    <row r="23" spans="1:32" x14ac:dyDescent="0.3">
      <c r="A23" s="18">
        <f t="shared" si="19"/>
        <v>1998</v>
      </c>
      <c r="B23" s="18">
        <f t="shared" si="20"/>
        <v>9</v>
      </c>
      <c r="C23" s="34" t="s">
        <v>15</v>
      </c>
      <c r="D23" s="35">
        <v>147914.45000000001</v>
      </c>
      <c r="E23" s="36">
        <v>9351.7999999999993</v>
      </c>
      <c r="F23" s="37">
        <v>60648.2</v>
      </c>
      <c r="G23" s="37">
        <v>72064.75</v>
      </c>
      <c r="H23" s="35">
        <f t="shared" si="0"/>
        <v>157266.25</v>
      </c>
      <c r="I23" s="36">
        <f t="shared" si="1"/>
        <v>132712.95000000001</v>
      </c>
      <c r="J23" s="38">
        <f t="shared" si="2"/>
        <v>208562.65000000002</v>
      </c>
      <c r="K23" s="39">
        <f t="shared" si="3"/>
        <v>81416.55</v>
      </c>
      <c r="L23" s="40">
        <f t="shared" si="4"/>
        <v>289979.2</v>
      </c>
      <c r="M23" s="26"/>
      <c r="N23" s="27">
        <v>198945</v>
      </c>
      <c r="O23" s="28">
        <v>7738</v>
      </c>
      <c r="P23" s="29">
        <v>73784</v>
      </c>
      <c r="Q23" s="29">
        <v>92277</v>
      </c>
      <c r="R23" s="27">
        <f t="shared" si="5"/>
        <v>206683</v>
      </c>
      <c r="S23" s="28">
        <f t="shared" si="6"/>
        <v>166061</v>
      </c>
      <c r="T23" s="27">
        <f t="shared" si="7"/>
        <v>272729</v>
      </c>
      <c r="U23" s="28">
        <f t="shared" si="8"/>
        <v>100015</v>
      </c>
      <c r="V23" s="28">
        <f t="shared" si="9"/>
        <v>372744</v>
      </c>
      <c r="W23" s="30"/>
      <c r="X23" s="27">
        <f t="shared" si="10"/>
        <v>346859</v>
      </c>
      <c r="Y23" s="28">
        <f t="shared" si="11"/>
        <v>17090</v>
      </c>
      <c r="Z23" s="27">
        <f t="shared" si="12"/>
        <v>134432</v>
      </c>
      <c r="AA23" s="28">
        <f t="shared" si="13"/>
        <v>164342</v>
      </c>
      <c r="AB23" s="29">
        <f t="shared" si="14"/>
        <v>363949</v>
      </c>
      <c r="AC23" s="29">
        <f t="shared" si="15"/>
        <v>298774</v>
      </c>
      <c r="AD23" s="27">
        <f t="shared" si="16"/>
        <v>481291</v>
      </c>
      <c r="AE23" s="28">
        <f t="shared" si="17"/>
        <v>181432</v>
      </c>
      <c r="AF23" s="39">
        <f t="shared" si="18"/>
        <v>662723</v>
      </c>
    </row>
    <row r="24" spans="1:32" x14ac:dyDescent="0.3">
      <c r="A24" s="18">
        <f t="shared" si="19"/>
        <v>1998</v>
      </c>
      <c r="B24" s="18">
        <f t="shared" si="20"/>
        <v>10</v>
      </c>
      <c r="C24" s="34" t="s">
        <v>14</v>
      </c>
      <c r="D24" s="35">
        <v>161150.95000000001</v>
      </c>
      <c r="E24" s="36">
        <v>8212.85</v>
      </c>
      <c r="F24" s="37">
        <v>65691.600000000006</v>
      </c>
      <c r="G24" s="37">
        <v>76220.25</v>
      </c>
      <c r="H24" s="35">
        <f t="shared" si="0"/>
        <v>169363.80000000002</v>
      </c>
      <c r="I24" s="36">
        <f t="shared" si="1"/>
        <v>141911.85</v>
      </c>
      <c r="J24" s="38">
        <f t="shared" si="2"/>
        <v>226842.55000000002</v>
      </c>
      <c r="K24" s="39">
        <f t="shared" si="3"/>
        <v>84433.1</v>
      </c>
      <c r="L24" s="40">
        <f t="shared" si="4"/>
        <v>311275.65000000002</v>
      </c>
      <c r="M24" s="26"/>
      <c r="N24" s="27">
        <v>180719</v>
      </c>
      <c r="O24" s="28">
        <v>5011</v>
      </c>
      <c r="P24" s="29">
        <v>77171</v>
      </c>
      <c r="Q24" s="29">
        <v>84560</v>
      </c>
      <c r="R24" s="27">
        <f t="shared" si="5"/>
        <v>185730</v>
      </c>
      <c r="S24" s="28">
        <f t="shared" si="6"/>
        <v>161731</v>
      </c>
      <c r="T24" s="27">
        <f t="shared" si="7"/>
        <v>257890</v>
      </c>
      <c r="U24" s="28">
        <f t="shared" si="8"/>
        <v>89571</v>
      </c>
      <c r="V24" s="28">
        <f t="shared" si="9"/>
        <v>347461</v>
      </c>
      <c r="W24" s="30"/>
      <c r="X24" s="27">
        <f t="shared" si="10"/>
        <v>341870</v>
      </c>
      <c r="Y24" s="28">
        <f t="shared" si="11"/>
        <v>13224</v>
      </c>
      <c r="Z24" s="27">
        <f t="shared" si="12"/>
        <v>142863</v>
      </c>
      <c r="AA24" s="28">
        <f t="shared" si="13"/>
        <v>160780</v>
      </c>
      <c r="AB24" s="29">
        <f t="shared" si="14"/>
        <v>355094</v>
      </c>
      <c r="AC24" s="29">
        <f t="shared" si="15"/>
        <v>303643</v>
      </c>
      <c r="AD24" s="27">
        <f t="shared" si="16"/>
        <v>484733</v>
      </c>
      <c r="AE24" s="28">
        <f t="shared" si="17"/>
        <v>174004</v>
      </c>
      <c r="AF24" s="39">
        <f t="shared" si="18"/>
        <v>658737</v>
      </c>
    </row>
    <row r="25" spans="1:32" x14ac:dyDescent="0.3">
      <c r="A25" s="18">
        <f t="shared" si="19"/>
        <v>1998</v>
      </c>
      <c r="B25" s="18">
        <f t="shared" si="20"/>
        <v>11</v>
      </c>
      <c r="C25" s="34" t="s">
        <v>13</v>
      </c>
      <c r="D25" s="35">
        <v>150339.04999999999</v>
      </c>
      <c r="E25" s="36">
        <v>7915.25</v>
      </c>
      <c r="F25" s="37">
        <v>68248.25</v>
      </c>
      <c r="G25" s="37">
        <v>72543.149999999994</v>
      </c>
      <c r="H25" s="35">
        <f t="shared" si="0"/>
        <v>158254.29999999999</v>
      </c>
      <c r="I25" s="36">
        <f t="shared" si="1"/>
        <v>140791.4</v>
      </c>
      <c r="J25" s="38">
        <f t="shared" si="2"/>
        <v>218587.3</v>
      </c>
      <c r="K25" s="39">
        <f t="shared" si="3"/>
        <v>80458.399999999994</v>
      </c>
      <c r="L25" s="40">
        <f t="shared" si="4"/>
        <v>299045.69999999995</v>
      </c>
      <c r="M25" s="26"/>
      <c r="N25" s="27">
        <v>192661</v>
      </c>
      <c r="O25" s="28">
        <v>7809</v>
      </c>
      <c r="P25" s="29">
        <v>84291</v>
      </c>
      <c r="Q25" s="29">
        <v>83380</v>
      </c>
      <c r="R25" s="27">
        <f t="shared" si="5"/>
        <v>200470</v>
      </c>
      <c r="S25" s="28">
        <f t="shared" si="6"/>
        <v>167671</v>
      </c>
      <c r="T25" s="27">
        <f t="shared" si="7"/>
        <v>276952</v>
      </c>
      <c r="U25" s="28">
        <f t="shared" si="8"/>
        <v>91189</v>
      </c>
      <c r="V25" s="28">
        <f t="shared" si="9"/>
        <v>368141</v>
      </c>
      <c r="W25" s="30"/>
      <c r="X25" s="27">
        <f t="shared" si="10"/>
        <v>343000</v>
      </c>
      <c r="Y25" s="28">
        <f t="shared" si="11"/>
        <v>15724</v>
      </c>
      <c r="Z25" s="27">
        <f t="shared" si="12"/>
        <v>152539</v>
      </c>
      <c r="AA25" s="28">
        <f t="shared" si="13"/>
        <v>155923</v>
      </c>
      <c r="AB25" s="29">
        <f t="shared" si="14"/>
        <v>358724</v>
      </c>
      <c r="AC25" s="29">
        <f t="shared" si="15"/>
        <v>308462</v>
      </c>
      <c r="AD25" s="27">
        <f t="shared" si="16"/>
        <v>495539</v>
      </c>
      <c r="AE25" s="28">
        <f t="shared" si="17"/>
        <v>171647</v>
      </c>
      <c r="AF25" s="39">
        <f t="shared" si="18"/>
        <v>667186</v>
      </c>
    </row>
    <row r="26" spans="1:32" x14ac:dyDescent="0.3">
      <c r="A26" s="18">
        <f t="shared" si="19"/>
        <v>1998</v>
      </c>
      <c r="B26" s="18">
        <f t="shared" si="20"/>
        <v>12</v>
      </c>
      <c r="C26" s="34" t="s">
        <v>12</v>
      </c>
      <c r="D26" s="35">
        <v>131718.29999999999</v>
      </c>
      <c r="E26" s="36">
        <v>8446.0499999999993</v>
      </c>
      <c r="F26" s="37">
        <v>62534.05</v>
      </c>
      <c r="G26" s="37">
        <v>74302.95</v>
      </c>
      <c r="H26" s="35">
        <f t="shared" si="0"/>
        <v>140164.34999999998</v>
      </c>
      <c r="I26" s="36">
        <f t="shared" si="1"/>
        <v>136837</v>
      </c>
      <c r="J26" s="38">
        <f t="shared" si="2"/>
        <v>194252.34999999998</v>
      </c>
      <c r="K26" s="39">
        <f t="shared" si="3"/>
        <v>82749</v>
      </c>
      <c r="L26" s="40">
        <f t="shared" si="4"/>
        <v>277001.34999999998</v>
      </c>
      <c r="M26" s="26"/>
      <c r="N26" s="27">
        <v>166532</v>
      </c>
      <c r="O26" s="28">
        <v>8399</v>
      </c>
      <c r="P26" s="29">
        <v>87527</v>
      </c>
      <c r="Q26" s="29">
        <v>74191</v>
      </c>
      <c r="R26" s="27">
        <f t="shared" si="5"/>
        <v>174931</v>
      </c>
      <c r="S26" s="28">
        <f t="shared" si="6"/>
        <v>161718</v>
      </c>
      <c r="T26" s="27">
        <f t="shared" si="7"/>
        <v>254059</v>
      </c>
      <c r="U26" s="28">
        <f t="shared" si="8"/>
        <v>82590</v>
      </c>
      <c r="V26" s="28">
        <f t="shared" si="9"/>
        <v>336649</v>
      </c>
      <c r="W26" s="30"/>
      <c r="X26" s="27">
        <f t="shared" si="10"/>
        <v>298250</v>
      </c>
      <c r="Y26" s="28">
        <f t="shared" si="11"/>
        <v>16845</v>
      </c>
      <c r="Z26" s="27">
        <f t="shared" si="12"/>
        <v>150061</v>
      </c>
      <c r="AA26" s="28">
        <f t="shared" si="13"/>
        <v>148494</v>
      </c>
      <c r="AB26" s="29">
        <f t="shared" si="14"/>
        <v>315095</v>
      </c>
      <c r="AC26" s="29">
        <f t="shared" si="15"/>
        <v>298555</v>
      </c>
      <c r="AD26" s="27">
        <f t="shared" si="16"/>
        <v>448311</v>
      </c>
      <c r="AE26" s="28">
        <f t="shared" si="17"/>
        <v>165339</v>
      </c>
      <c r="AF26" s="39">
        <f t="shared" si="18"/>
        <v>613650</v>
      </c>
    </row>
    <row r="27" spans="1:32" x14ac:dyDescent="0.3">
      <c r="A27" s="18">
        <f t="shared" si="19"/>
        <v>1999</v>
      </c>
      <c r="B27" s="18">
        <f t="shared" si="20"/>
        <v>1</v>
      </c>
      <c r="C27" s="34" t="s">
        <v>23</v>
      </c>
      <c r="D27" s="35">
        <v>132118.15</v>
      </c>
      <c r="E27" s="36">
        <v>9997.2000000000007</v>
      </c>
      <c r="F27" s="37">
        <v>57550.2</v>
      </c>
      <c r="G27" s="37">
        <v>69472.25</v>
      </c>
      <c r="H27" s="35">
        <f t="shared" si="0"/>
        <v>142115.35</v>
      </c>
      <c r="I27" s="36">
        <f t="shared" si="1"/>
        <v>127022.45</v>
      </c>
      <c r="J27" s="38">
        <f t="shared" si="2"/>
        <v>189668.34999999998</v>
      </c>
      <c r="K27" s="39">
        <f t="shared" si="3"/>
        <v>79469.45</v>
      </c>
      <c r="L27" s="40">
        <f t="shared" si="4"/>
        <v>269137.8</v>
      </c>
      <c r="M27" s="26"/>
      <c r="N27" s="27">
        <v>169397</v>
      </c>
      <c r="O27" s="28">
        <v>5928</v>
      </c>
      <c r="P27" s="29">
        <v>77676</v>
      </c>
      <c r="Q27" s="29">
        <v>66310</v>
      </c>
      <c r="R27" s="27">
        <f t="shared" si="5"/>
        <v>175325</v>
      </c>
      <c r="S27" s="28">
        <f t="shared" si="6"/>
        <v>143986</v>
      </c>
      <c r="T27" s="27">
        <f t="shared" si="7"/>
        <v>247073</v>
      </c>
      <c r="U27" s="28">
        <f t="shared" si="8"/>
        <v>72238</v>
      </c>
      <c r="V27" s="28">
        <f t="shared" si="9"/>
        <v>319311</v>
      </c>
      <c r="W27" s="30"/>
      <c r="X27" s="27">
        <f t="shared" si="10"/>
        <v>301515</v>
      </c>
      <c r="Y27" s="28">
        <f t="shared" si="11"/>
        <v>15925</v>
      </c>
      <c r="Z27" s="27">
        <f t="shared" si="12"/>
        <v>135226</v>
      </c>
      <c r="AA27" s="28">
        <f t="shared" si="13"/>
        <v>135782</v>
      </c>
      <c r="AB27" s="29">
        <f t="shared" si="14"/>
        <v>317440</v>
      </c>
      <c r="AC27" s="29">
        <f t="shared" si="15"/>
        <v>271008</v>
      </c>
      <c r="AD27" s="27">
        <f t="shared" si="16"/>
        <v>436741</v>
      </c>
      <c r="AE27" s="28">
        <f t="shared" si="17"/>
        <v>151707</v>
      </c>
      <c r="AF27" s="39">
        <f t="shared" si="18"/>
        <v>588448</v>
      </c>
    </row>
    <row r="28" spans="1:32" x14ac:dyDescent="0.3">
      <c r="A28" s="18">
        <f t="shared" si="19"/>
        <v>1999</v>
      </c>
      <c r="B28" s="18">
        <f t="shared" si="20"/>
        <v>2</v>
      </c>
      <c r="C28" s="34" t="s">
        <v>22</v>
      </c>
      <c r="D28" s="35">
        <v>134281.29999999999</v>
      </c>
      <c r="E28" s="36">
        <v>7798.65</v>
      </c>
      <c r="F28" s="37">
        <v>61073.55</v>
      </c>
      <c r="G28" s="37">
        <v>60624.9</v>
      </c>
      <c r="H28" s="35">
        <f t="shared" si="0"/>
        <v>142079.94999999998</v>
      </c>
      <c r="I28" s="36">
        <f t="shared" si="1"/>
        <v>121698.45000000001</v>
      </c>
      <c r="J28" s="38">
        <f t="shared" si="2"/>
        <v>195354.84999999998</v>
      </c>
      <c r="K28" s="39">
        <f t="shared" si="3"/>
        <v>68423.55</v>
      </c>
      <c r="L28" s="40">
        <f t="shared" si="4"/>
        <v>263778.39999999997</v>
      </c>
      <c r="M28" s="26"/>
      <c r="N28" s="27">
        <v>172482</v>
      </c>
      <c r="O28" s="28">
        <v>3905</v>
      </c>
      <c r="P28" s="29">
        <v>80000</v>
      </c>
      <c r="Q28" s="29">
        <v>67743</v>
      </c>
      <c r="R28" s="27">
        <f t="shared" si="5"/>
        <v>176387</v>
      </c>
      <c r="S28" s="28">
        <f t="shared" si="6"/>
        <v>147743</v>
      </c>
      <c r="T28" s="27">
        <f t="shared" si="7"/>
        <v>252482</v>
      </c>
      <c r="U28" s="28">
        <f t="shared" si="8"/>
        <v>71648</v>
      </c>
      <c r="V28" s="28">
        <f t="shared" si="9"/>
        <v>324130</v>
      </c>
      <c r="W28" s="30"/>
      <c r="X28" s="27">
        <f t="shared" si="10"/>
        <v>306763</v>
      </c>
      <c r="Y28" s="28">
        <f t="shared" si="11"/>
        <v>11704</v>
      </c>
      <c r="Z28" s="27">
        <f t="shared" si="12"/>
        <v>141074</v>
      </c>
      <c r="AA28" s="28">
        <f t="shared" si="13"/>
        <v>128368</v>
      </c>
      <c r="AB28" s="29">
        <f t="shared" si="14"/>
        <v>318467</v>
      </c>
      <c r="AC28" s="29">
        <f t="shared" si="15"/>
        <v>269442</v>
      </c>
      <c r="AD28" s="27">
        <f t="shared" si="16"/>
        <v>447837</v>
      </c>
      <c r="AE28" s="28">
        <f t="shared" si="17"/>
        <v>140072</v>
      </c>
      <c r="AF28" s="39">
        <f t="shared" si="18"/>
        <v>587909</v>
      </c>
    </row>
    <row r="29" spans="1:32" x14ac:dyDescent="0.3">
      <c r="A29" s="18">
        <f t="shared" si="19"/>
        <v>1999</v>
      </c>
      <c r="B29" s="18">
        <f t="shared" si="20"/>
        <v>3</v>
      </c>
      <c r="C29" s="34" t="s">
        <v>21</v>
      </c>
      <c r="D29" s="35">
        <v>133886.79999999999</v>
      </c>
      <c r="E29" s="36">
        <v>8038.6</v>
      </c>
      <c r="F29" s="37">
        <v>68857.100000000006</v>
      </c>
      <c r="G29" s="37">
        <v>64906.75</v>
      </c>
      <c r="H29" s="35">
        <f t="shared" si="0"/>
        <v>141925.4</v>
      </c>
      <c r="I29" s="36">
        <f t="shared" si="1"/>
        <v>133763.85</v>
      </c>
      <c r="J29" s="38">
        <f t="shared" si="2"/>
        <v>202743.9</v>
      </c>
      <c r="K29" s="39">
        <f t="shared" si="3"/>
        <v>72945.350000000006</v>
      </c>
      <c r="L29" s="40">
        <f t="shared" si="4"/>
        <v>275689.25</v>
      </c>
      <c r="M29" s="26"/>
      <c r="N29" s="27">
        <v>171913</v>
      </c>
      <c r="O29" s="28">
        <v>4659</v>
      </c>
      <c r="P29" s="29">
        <v>88699</v>
      </c>
      <c r="Q29" s="29">
        <v>82704</v>
      </c>
      <c r="R29" s="27">
        <f t="shared" si="5"/>
        <v>176572</v>
      </c>
      <c r="S29" s="28">
        <f t="shared" si="6"/>
        <v>171403</v>
      </c>
      <c r="T29" s="27">
        <f t="shared" si="7"/>
        <v>260612</v>
      </c>
      <c r="U29" s="28">
        <f t="shared" si="8"/>
        <v>87363</v>
      </c>
      <c r="V29" s="28">
        <f t="shared" si="9"/>
        <v>347975</v>
      </c>
      <c r="W29" s="30"/>
      <c r="X29" s="27">
        <f t="shared" si="10"/>
        <v>305800</v>
      </c>
      <c r="Y29" s="28">
        <f t="shared" si="11"/>
        <v>12698</v>
      </c>
      <c r="Z29" s="27">
        <f t="shared" si="12"/>
        <v>157556</v>
      </c>
      <c r="AA29" s="28">
        <f t="shared" si="13"/>
        <v>147611</v>
      </c>
      <c r="AB29" s="29">
        <f t="shared" si="14"/>
        <v>318498</v>
      </c>
      <c r="AC29" s="29">
        <f t="shared" si="15"/>
        <v>305167</v>
      </c>
      <c r="AD29" s="27">
        <f t="shared" si="16"/>
        <v>463356</v>
      </c>
      <c r="AE29" s="28">
        <f t="shared" si="17"/>
        <v>160309</v>
      </c>
      <c r="AF29" s="39">
        <f t="shared" si="18"/>
        <v>623665</v>
      </c>
    </row>
    <row r="30" spans="1:32" x14ac:dyDescent="0.3">
      <c r="A30" s="18">
        <f t="shared" si="19"/>
        <v>1999</v>
      </c>
      <c r="B30" s="18">
        <f t="shared" si="20"/>
        <v>4</v>
      </c>
      <c r="C30" s="34" t="s">
        <v>20</v>
      </c>
      <c r="D30" s="35">
        <v>146258.45000000001</v>
      </c>
      <c r="E30" s="36">
        <v>7299.75</v>
      </c>
      <c r="F30" s="37">
        <v>63470.25</v>
      </c>
      <c r="G30" s="37">
        <v>65717.649999999994</v>
      </c>
      <c r="H30" s="35">
        <f t="shared" si="0"/>
        <v>153558.20000000001</v>
      </c>
      <c r="I30" s="36">
        <f t="shared" si="1"/>
        <v>129187.9</v>
      </c>
      <c r="J30" s="38">
        <f t="shared" si="2"/>
        <v>209728.7</v>
      </c>
      <c r="K30" s="39">
        <f t="shared" si="3"/>
        <v>73017.399999999994</v>
      </c>
      <c r="L30" s="40">
        <f t="shared" si="4"/>
        <v>282746.09999999998</v>
      </c>
      <c r="M30" s="26"/>
      <c r="N30" s="27">
        <v>181575</v>
      </c>
      <c r="O30" s="28">
        <v>3584</v>
      </c>
      <c r="P30" s="29">
        <v>77040</v>
      </c>
      <c r="Q30" s="29">
        <v>60622</v>
      </c>
      <c r="R30" s="27">
        <f t="shared" si="5"/>
        <v>185159</v>
      </c>
      <c r="S30" s="28">
        <f t="shared" si="6"/>
        <v>137662</v>
      </c>
      <c r="T30" s="27">
        <f t="shared" si="7"/>
        <v>258615</v>
      </c>
      <c r="U30" s="28">
        <f t="shared" si="8"/>
        <v>64206</v>
      </c>
      <c r="V30" s="28">
        <f t="shared" si="9"/>
        <v>322821</v>
      </c>
      <c r="W30" s="30"/>
      <c r="X30" s="27">
        <f t="shared" si="10"/>
        <v>327833</v>
      </c>
      <c r="Y30" s="28">
        <f t="shared" si="11"/>
        <v>10884</v>
      </c>
      <c r="Z30" s="27">
        <f t="shared" si="12"/>
        <v>140510</v>
      </c>
      <c r="AA30" s="28">
        <f t="shared" si="13"/>
        <v>126340</v>
      </c>
      <c r="AB30" s="29">
        <f t="shared" si="14"/>
        <v>338717</v>
      </c>
      <c r="AC30" s="29">
        <f t="shared" si="15"/>
        <v>266850</v>
      </c>
      <c r="AD30" s="27">
        <f t="shared" si="16"/>
        <v>468343</v>
      </c>
      <c r="AE30" s="28">
        <f t="shared" si="17"/>
        <v>137224</v>
      </c>
      <c r="AF30" s="39">
        <f t="shared" si="18"/>
        <v>605567</v>
      </c>
    </row>
    <row r="31" spans="1:32" x14ac:dyDescent="0.3">
      <c r="A31" s="18">
        <f t="shared" si="19"/>
        <v>1999</v>
      </c>
      <c r="B31" s="18">
        <f t="shared" si="20"/>
        <v>5</v>
      </c>
      <c r="C31" s="34" t="s">
        <v>19</v>
      </c>
      <c r="D31" s="35">
        <v>175535.2</v>
      </c>
      <c r="E31" s="36">
        <v>7439.3</v>
      </c>
      <c r="F31" s="37">
        <v>70211</v>
      </c>
      <c r="G31" s="37">
        <v>82775.199999999997</v>
      </c>
      <c r="H31" s="35">
        <f t="shared" si="0"/>
        <v>182974.5</v>
      </c>
      <c r="I31" s="36">
        <f t="shared" si="1"/>
        <v>152986.20000000001</v>
      </c>
      <c r="J31" s="38">
        <f t="shared" si="2"/>
        <v>245746.2</v>
      </c>
      <c r="K31" s="39">
        <f t="shared" si="3"/>
        <v>90214.5</v>
      </c>
      <c r="L31" s="40">
        <f t="shared" si="4"/>
        <v>335960.7</v>
      </c>
      <c r="M31" s="26"/>
      <c r="N31" s="27">
        <v>205640</v>
      </c>
      <c r="O31" s="28">
        <v>4958</v>
      </c>
      <c r="P31" s="29">
        <v>87553</v>
      </c>
      <c r="Q31" s="29">
        <v>96317</v>
      </c>
      <c r="R31" s="27">
        <f t="shared" si="5"/>
        <v>210598</v>
      </c>
      <c r="S31" s="28">
        <f t="shared" si="6"/>
        <v>183870</v>
      </c>
      <c r="T31" s="27">
        <f t="shared" si="7"/>
        <v>293193</v>
      </c>
      <c r="U31" s="28">
        <f t="shared" si="8"/>
        <v>101275</v>
      </c>
      <c r="V31" s="28">
        <f t="shared" si="9"/>
        <v>394468</v>
      </c>
      <c r="W31" s="30"/>
      <c r="X31" s="27">
        <f t="shared" si="10"/>
        <v>381175</v>
      </c>
      <c r="Y31" s="28">
        <f t="shared" si="11"/>
        <v>12397</v>
      </c>
      <c r="Z31" s="27">
        <f t="shared" si="12"/>
        <v>157764</v>
      </c>
      <c r="AA31" s="28">
        <f t="shared" si="13"/>
        <v>179092</v>
      </c>
      <c r="AB31" s="29">
        <f t="shared" si="14"/>
        <v>393572</v>
      </c>
      <c r="AC31" s="29">
        <f t="shared" si="15"/>
        <v>336856</v>
      </c>
      <c r="AD31" s="27">
        <f t="shared" si="16"/>
        <v>538939</v>
      </c>
      <c r="AE31" s="28">
        <f t="shared" si="17"/>
        <v>191489</v>
      </c>
      <c r="AF31" s="39">
        <f t="shared" si="18"/>
        <v>730428</v>
      </c>
    </row>
    <row r="32" spans="1:32" x14ac:dyDescent="0.3">
      <c r="A32" s="18">
        <f t="shared" si="19"/>
        <v>1999</v>
      </c>
      <c r="B32" s="18">
        <f t="shared" si="20"/>
        <v>6</v>
      </c>
      <c r="C32" s="34" t="s">
        <v>18</v>
      </c>
      <c r="D32" s="35">
        <v>161750.75</v>
      </c>
      <c r="E32" s="36">
        <v>7930.7</v>
      </c>
      <c r="F32" s="37">
        <v>67376.649999999994</v>
      </c>
      <c r="G32" s="37">
        <v>80109</v>
      </c>
      <c r="H32" s="35">
        <f t="shared" si="0"/>
        <v>169681.45</v>
      </c>
      <c r="I32" s="36">
        <f t="shared" si="1"/>
        <v>147485.65</v>
      </c>
      <c r="J32" s="38">
        <f t="shared" si="2"/>
        <v>229127.4</v>
      </c>
      <c r="K32" s="39">
        <f t="shared" si="3"/>
        <v>88039.7</v>
      </c>
      <c r="L32" s="40">
        <f t="shared" si="4"/>
        <v>317167.09999999998</v>
      </c>
      <c r="M32" s="26"/>
      <c r="N32" s="27">
        <v>194410</v>
      </c>
      <c r="O32" s="28">
        <v>7196</v>
      </c>
      <c r="P32" s="29">
        <v>78962</v>
      </c>
      <c r="Q32" s="29">
        <v>93408</v>
      </c>
      <c r="R32" s="27">
        <f t="shared" si="5"/>
        <v>201606</v>
      </c>
      <c r="S32" s="28">
        <f t="shared" si="6"/>
        <v>172370</v>
      </c>
      <c r="T32" s="27">
        <f t="shared" si="7"/>
        <v>273372</v>
      </c>
      <c r="U32" s="28">
        <f t="shared" si="8"/>
        <v>100604</v>
      </c>
      <c r="V32" s="28">
        <f t="shared" si="9"/>
        <v>373976</v>
      </c>
      <c r="W32" s="30"/>
      <c r="X32" s="27">
        <f t="shared" si="10"/>
        <v>356161</v>
      </c>
      <c r="Y32" s="28">
        <f t="shared" si="11"/>
        <v>15127</v>
      </c>
      <c r="Z32" s="27">
        <f t="shared" si="12"/>
        <v>146339</v>
      </c>
      <c r="AA32" s="28">
        <f t="shared" si="13"/>
        <v>173517</v>
      </c>
      <c r="AB32" s="29">
        <f t="shared" si="14"/>
        <v>371288</v>
      </c>
      <c r="AC32" s="29">
        <f t="shared" si="15"/>
        <v>319856</v>
      </c>
      <c r="AD32" s="27">
        <f t="shared" si="16"/>
        <v>502500</v>
      </c>
      <c r="AE32" s="28">
        <f t="shared" si="17"/>
        <v>188644</v>
      </c>
      <c r="AF32" s="39">
        <f t="shared" si="18"/>
        <v>691144</v>
      </c>
    </row>
    <row r="33" spans="1:32" x14ac:dyDescent="0.3">
      <c r="A33" s="18">
        <f t="shared" si="19"/>
        <v>1999</v>
      </c>
      <c r="B33" s="18">
        <f t="shared" si="20"/>
        <v>7</v>
      </c>
      <c r="C33" s="34" t="s">
        <v>17</v>
      </c>
      <c r="D33" s="35">
        <v>176444.6</v>
      </c>
      <c r="E33" s="36">
        <v>8571.5</v>
      </c>
      <c r="F33" s="37">
        <v>66948.149999999994</v>
      </c>
      <c r="G33" s="37">
        <v>78280.75</v>
      </c>
      <c r="H33" s="35">
        <f t="shared" si="0"/>
        <v>185016.1</v>
      </c>
      <c r="I33" s="36">
        <f t="shared" si="1"/>
        <v>145228.9</v>
      </c>
      <c r="J33" s="38">
        <f t="shared" si="2"/>
        <v>243392.75</v>
      </c>
      <c r="K33" s="39">
        <f t="shared" si="3"/>
        <v>86852.25</v>
      </c>
      <c r="L33" s="40">
        <f t="shared" si="4"/>
        <v>330245</v>
      </c>
      <c r="M33" s="26"/>
      <c r="N33" s="27">
        <v>188586</v>
      </c>
      <c r="O33" s="28">
        <v>7013</v>
      </c>
      <c r="P33" s="29">
        <v>74155</v>
      </c>
      <c r="Q33" s="29">
        <v>78207</v>
      </c>
      <c r="R33" s="27">
        <f t="shared" si="5"/>
        <v>195599</v>
      </c>
      <c r="S33" s="28">
        <f t="shared" si="6"/>
        <v>152362</v>
      </c>
      <c r="T33" s="27">
        <f t="shared" si="7"/>
        <v>262741</v>
      </c>
      <c r="U33" s="28">
        <f t="shared" si="8"/>
        <v>85220</v>
      </c>
      <c r="V33" s="28">
        <f t="shared" si="9"/>
        <v>347961</v>
      </c>
      <c r="W33" s="30"/>
      <c r="X33" s="27">
        <f t="shared" si="10"/>
        <v>365031</v>
      </c>
      <c r="Y33" s="28">
        <f t="shared" si="11"/>
        <v>15585</v>
      </c>
      <c r="Z33" s="27">
        <f t="shared" si="12"/>
        <v>141103</v>
      </c>
      <c r="AA33" s="28">
        <f t="shared" si="13"/>
        <v>156488</v>
      </c>
      <c r="AB33" s="29">
        <f t="shared" si="14"/>
        <v>380616</v>
      </c>
      <c r="AC33" s="29">
        <f t="shared" si="15"/>
        <v>297591</v>
      </c>
      <c r="AD33" s="27">
        <f t="shared" si="16"/>
        <v>506134</v>
      </c>
      <c r="AE33" s="28">
        <f t="shared" si="17"/>
        <v>172073</v>
      </c>
      <c r="AF33" s="39">
        <f t="shared" si="18"/>
        <v>678207</v>
      </c>
    </row>
    <row r="34" spans="1:32" x14ac:dyDescent="0.3">
      <c r="A34" s="18">
        <f t="shared" si="19"/>
        <v>1999</v>
      </c>
      <c r="B34" s="18">
        <f t="shared" si="20"/>
        <v>8</v>
      </c>
      <c r="C34" s="34" t="s">
        <v>16</v>
      </c>
      <c r="D34" s="35">
        <v>180684.75</v>
      </c>
      <c r="E34" s="36">
        <v>7595.75</v>
      </c>
      <c r="F34" s="37">
        <v>68901.100000000006</v>
      </c>
      <c r="G34" s="37">
        <v>90878.35</v>
      </c>
      <c r="H34" s="35">
        <f t="shared" si="0"/>
        <v>188280.5</v>
      </c>
      <c r="I34" s="36">
        <f t="shared" si="1"/>
        <v>159779.45000000001</v>
      </c>
      <c r="J34" s="38">
        <f t="shared" si="2"/>
        <v>249585.85</v>
      </c>
      <c r="K34" s="39">
        <f t="shared" si="3"/>
        <v>98474.1</v>
      </c>
      <c r="L34" s="40">
        <f t="shared" si="4"/>
        <v>348059.95</v>
      </c>
      <c r="M34" s="26"/>
      <c r="N34" s="27">
        <v>214709</v>
      </c>
      <c r="O34" s="28">
        <v>3304</v>
      </c>
      <c r="P34" s="29">
        <v>80581</v>
      </c>
      <c r="Q34" s="29">
        <v>100711</v>
      </c>
      <c r="R34" s="27">
        <f t="shared" si="5"/>
        <v>218013</v>
      </c>
      <c r="S34" s="28">
        <f t="shared" si="6"/>
        <v>181292</v>
      </c>
      <c r="T34" s="27">
        <f t="shared" si="7"/>
        <v>295290</v>
      </c>
      <c r="U34" s="28">
        <f t="shared" si="8"/>
        <v>104015</v>
      </c>
      <c r="V34" s="28">
        <f t="shared" si="9"/>
        <v>399305</v>
      </c>
      <c r="W34" s="30"/>
      <c r="X34" s="27">
        <f t="shared" si="10"/>
        <v>395394</v>
      </c>
      <c r="Y34" s="28">
        <f t="shared" si="11"/>
        <v>10900</v>
      </c>
      <c r="Z34" s="27">
        <f t="shared" si="12"/>
        <v>149482</v>
      </c>
      <c r="AA34" s="28">
        <f t="shared" si="13"/>
        <v>191589</v>
      </c>
      <c r="AB34" s="29">
        <f t="shared" si="14"/>
        <v>406294</v>
      </c>
      <c r="AC34" s="29">
        <f t="shared" si="15"/>
        <v>341071</v>
      </c>
      <c r="AD34" s="27">
        <f t="shared" si="16"/>
        <v>544876</v>
      </c>
      <c r="AE34" s="28">
        <f t="shared" si="17"/>
        <v>202489</v>
      </c>
      <c r="AF34" s="39">
        <f t="shared" si="18"/>
        <v>747365</v>
      </c>
    </row>
    <row r="35" spans="1:32" x14ac:dyDescent="0.3">
      <c r="A35" s="18">
        <f t="shared" si="19"/>
        <v>1999</v>
      </c>
      <c r="B35" s="18">
        <f t="shared" si="20"/>
        <v>9</v>
      </c>
      <c r="C35" s="34" t="s">
        <v>15</v>
      </c>
      <c r="D35" s="35">
        <v>180795.8</v>
      </c>
      <c r="E35" s="36">
        <v>6284.9</v>
      </c>
      <c r="F35" s="37">
        <v>66206.75</v>
      </c>
      <c r="G35" s="37">
        <v>83648.25</v>
      </c>
      <c r="H35" s="35">
        <f t="shared" si="0"/>
        <v>187080.69999999998</v>
      </c>
      <c r="I35" s="36">
        <f t="shared" si="1"/>
        <v>149855</v>
      </c>
      <c r="J35" s="38">
        <f t="shared" si="2"/>
        <v>247002.55</v>
      </c>
      <c r="K35" s="39">
        <f t="shared" si="3"/>
        <v>89933.15</v>
      </c>
      <c r="L35" s="40">
        <f t="shared" si="4"/>
        <v>336935.69999999995</v>
      </c>
      <c r="M35" s="26"/>
      <c r="N35" s="27">
        <v>219080</v>
      </c>
      <c r="O35" s="28">
        <v>2890</v>
      </c>
      <c r="P35" s="29">
        <v>82308</v>
      </c>
      <c r="Q35" s="29">
        <v>98433</v>
      </c>
      <c r="R35" s="27">
        <f t="shared" si="5"/>
        <v>221970</v>
      </c>
      <c r="S35" s="28">
        <f t="shared" si="6"/>
        <v>180741</v>
      </c>
      <c r="T35" s="27">
        <f t="shared" si="7"/>
        <v>301388</v>
      </c>
      <c r="U35" s="28">
        <f t="shared" si="8"/>
        <v>101323</v>
      </c>
      <c r="V35" s="28">
        <f t="shared" si="9"/>
        <v>402711</v>
      </c>
      <c r="W35" s="30"/>
      <c r="X35" s="27">
        <f t="shared" si="10"/>
        <v>399876</v>
      </c>
      <c r="Y35" s="28">
        <f t="shared" si="11"/>
        <v>9175</v>
      </c>
      <c r="Z35" s="27">
        <f t="shared" si="12"/>
        <v>148515</v>
      </c>
      <c r="AA35" s="28">
        <f t="shared" si="13"/>
        <v>182081</v>
      </c>
      <c r="AB35" s="29">
        <f t="shared" si="14"/>
        <v>409051</v>
      </c>
      <c r="AC35" s="29">
        <f t="shared" si="15"/>
        <v>330596</v>
      </c>
      <c r="AD35" s="27">
        <f t="shared" si="16"/>
        <v>548391</v>
      </c>
      <c r="AE35" s="28">
        <f t="shared" si="17"/>
        <v>191256</v>
      </c>
      <c r="AF35" s="39">
        <f t="shared" si="18"/>
        <v>739647</v>
      </c>
    </row>
    <row r="36" spans="1:32" x14ac:dyDescent="0.3">
      <c r="A36" s="18">
        <f t="shared" si="19"/>
        <v>1999</v>
      </c>
      <c r="B36" s="18">
        <f t="shared" si="20"/>
        <v>10</v>
      </c>
      <c r="C36" s="34" t="s">
        <v>14</v>
      </c>
      <c r="D36" s="35">
        <v>198681.1</v>
      </c>
      <c r="E36" s="36">
        <v>9481.0499999999993</v>
      </c>
      <c r="F36" s="37">
        <v>75968.2</v>
      </c>
      <c r="G36" s="37">
        <v>103035.1</v>
      </c>
      <c r="H36" s="35">
        <f t="shared" si="0"/>
        <v>208162.15</v>
      </c>
      <c r="I36" s="36">
        <f t="shared" si="1"/>
        <v>179003.3</v>
      </c>
      <c r="J36" s="38">
        <f t="shared" si="2"/>
        <v>274649.3</v>
      </c>
      <c r="K36" s="39">
        <f t="shared" si="3"/>
        <v>112516.15000000001</v>
      </c>
      <c r="L36" s="40">
        <f t="shared" si="4"/>
        <v>387165.45</v>
      </c>
      <c r="M36" s="26"/>
      <c r="N36" s="27">
        <v>204242</v>
      </c>
      <c r="O36" s="28">
        <v>6483</v>
      </c>
      <c r="P36" s="29">
        <v>84349</v>
      </c>
      <c r="Q36" s="29">
        <v>101345</v>
      </c>
      <c r="R36" s="27">
        <f t="shared" si="5"/>
        <v>210725</v>
      </c>
      <c r="S36" s="28">
        <f t="shared" si="6"/>
        <v>185694</v>
      </c>
      <c r="T36" s="27">
        <f t="shared" si="7"/>
        <v>288591</v>
      </c>
      <c r="U36" s="28">
        <f t="shared" si="8"/>
        <v>107828</v>
      </c>
      <c r="V36" s="28">
        <f t="shared" si="9"/>
        <v>396419</v>
      </c>
      <c r="W36" s="30"/>
      <c r="X36" s="27">
        <f t="shared" si="10"/>
        <v>402923</v>
      </c>
      <c r="Y36" s="28">
        <f t="shared" si="11"/>
        <v>15964</v>
      </c>
      <c r="Z36" s="27">
        <f t="shared" si="12"/>
        <v>160317</v>
      </c>
      <c r="AA36" s="28">
        <f t="shared" si="13"/>
        <v>204380</v>
      </c>
      <c r="AB36" s="29">
        <f t="shared" si="14"/>
        <v>418887</v>
      </c>
      <c r="AC36" s="29">
        <f t="shared" si="15"/>
        <v>364697</v>
      </c>
      <c r="AD36" s="27">
        <f t="shared" si="16"/>
        <v>563240</v>
      </c>
      <c r="AE36" s="28">
        <f t="shared" si="17"/>
        <v>220344</v>
      </c>
      <c r="AF36" s="39">
        <f t="shared" si="18"/>
        <v>783584</v>
      </c>
    </row>
    <row r="37" spans="1:32" x14ac:dyDescent="0.3">
      <c r="A37" s="18">
        <f t="shared" si="19"/>
        <v>1999</v>
      </c>
      <c r="B37" s="18">
        <f t="shared" si="20"/>
        <v>11</v>
      </c>
      <c r="C37" s="34" t="s">
        <v>13</v>
      </c>
      <c r="D37" s="35">
        <v>174939</v>
      </c>
      <c r="E37" s="36">
        <v>9722.5</v>
      </c>
      <c r="F37" s="37">
        <v>77652.75</v>
      </c>
      <c r="G37" s="37">
        <v>85502</v>
      </c>
      <c r="H37" s="35">
        <f t="shared" si="0"/>
        <v>184661.5</v>
      </c>
      <c r="I37" s="36">
        <f t="shared" si="1"/>
        <v>163154.75</v>
      </c>
      <c r="J37" s="38">
        <f t="shared" si="2"/>
        <v>252591.75</v>
      </c>
      <c r="K37" s="39">
        <f t="shared" si="3"/>
        <v>95224.5</v>
      </c>
      <c r="L37" s="40">
        <f t="shared" si="4"/>
        <v>347816.25</v>
      </c>
      <c r="M37" s="26"/>
      <c r="N37" s="27">
        <v>209444</v>
      </c>
      <c r="O37" s="28">
        <v>5508</v>
      </c>
      <c r="P37" s="29">
        <v>91201</v>
      </c>
      <c r="Q37" s="29">
        <v>91150</v>
      </c>
      <c r="R37" s="27">
        <f t="shared" si="5"/>
        <v>214952</v>
      </c>
      <c r="S37" s="28">
        <f t="shared" si="6"/>
        <v>182351</v>
      </c>
      <c r="T37" s="27">
        <f t="shared" si="7"/>
        <v>300645</v>
      </c>
      <c r="U37" s="28">
        <f t="shared" si="8"/>
        <v>96658</v>
      </c>
      <c r="V37" s="28">
        <f t="shared" si="9"/>
        <v>397303</v>
      </c>
      <c r="W37" s="30"/>
      <c r="X37" s="27">
        <f t="shared" si="10"/>
        <v>384383</v>
      </c>
      <c r="Y37" s="28">
        <f t="shared" si="11"/>
        <v>15231</v>
      </c>
      <c r="Z37" s="27">
        <f t="shared" si="12"/>
        <v>168854</v>
      </c>
      <c r="AA37" s="28">
        <f t="shared" si="13"/>
        <v>176652</v>
      </c>
      <c r="AB37" s="29">
        <f t="shared" si="14"/>
        <v>399614</v>
      </c>
      <c r="AC37" s="29">
        <f t="shared" si="15"/>
        <v>345506</v>
      </c>
      <c r="AD37" s="27">
        <f t="shared" si="16"/>
        <v>553237</v>
      </c>
      <c r="AE37" s="28">
        <f t="shared" si="17"/>
        <v>191883</v>
      </c>
      <c r="AF37" s="39">
        <f t="shared" si="18"/>
        <v>745120</v>
      </c>
    </row>
    <row r="38" spans="1:32" x14ac:dyDescent="0.3">
      <c r="A38" s="18">
        <f t="shared" si="19"/>
        <v>1999</v>
      </c>
      <c r="B38" s="18">
        <f t="shared" si="20"/>
        <v>12</v>
      </c>
      <c r="C38" s="34" t="s">
        <v>12</v>
      </c>
      <c r="D38" s="35">
        <v>170476.75</v>
      </c>
      <c r="E38" s="36">
        <v>8015.9</v>
      </c>
      <c r="F38" s="37">
        <v>73364.850000000006</v>
      </c>
      <c r="G38" s="37">
        <v>82291.3</v>
      </c>
      <c r="H38" s="35">
        <f t="shared" si="0"/>
        <v>178492.65</v>
      </c>
      <c r="I38" s="36">
        <f t="shared" si="1"/>
        <v>155656.15000000002</v>
      </c>
      <c r="J38" s="38">
        <f t="shared" si="2"/>
        <v>243841.6</v>
      </c>
      <c r="K38" s="39">
        <f t="shared" si="3"/>
        <v>90307.199999999997</v>
      </c>
      <c r="L38" s="40">
        <f t="shared" si="4"/>
        <v>334148.8</v>
      </c>
      <c r="M38" s="26"/>
      <c r="N38" s="27">
        <v>185572</v>
      </c>
      <c r="O38" s="28">
        <v>5063</v>
      </c>
      <c r="P38" s="29">
        <v>86697</v>
      </c>
      <c r="Q38" s="29">
        <v>87907</v>
      </c>
      <c r="R38" s="27">
        <f t="shared" si="5"/>
        <v>190635</v>
      </c>
      <c r="S38" s="28">
        <f t="shared" si="6"/>
        <v>174604</v>
      </c>
      <c r="T38" s="27">
        <f t="shared" si="7"/>
        <v>272269</v>
      </c>
      <c r="U38" s="28">
        <f t="shared" si="8"/>
        <v>92970</v>
      </c>
      <c r="V38" s="28">
        <f t="shared" si="9"/>
        <v>365239</v>
      </c>
      <c r="W38" s="30"/>
      <c r="X38" s="27">
        <f t="shared" si="10"/>
        <v>356049</v>
      </c>
      <c r="Y38" s="28">
        <f t="shared" si="11"/>
        <v>13079</v>
      </c>
      <c r="Z38" s="27">
        <f t="shared" si="12"/>
        <v>160062</v>
      </c>
      <c r="AA38" s="28">
        <f t="shared" si="13"/>
        <v>170198</v>
      </c>
      <c r="AB38" s="29">
        <f t="shared" si="14"/>
        <v>369128</v>
      </c>
      <c r="AC38" s="29">
        <f t="shared" si="15"/>
        <v>330260</v>
      </c>
      <c r="AD38" s="27">
        <f t="shared" si="16"/>
        <v>516111</v>
      </c>
      <c r="AE38" s="28">
        <f t="shared" si="17"/>
        <v>183277</v>
      </c>
      <c r="AF38" s="39">
        <f t="shared" si="18"/>
        <v>699388</v>
      </c>
    </row>
    <row r="39" spans="1:32" x14ac:dyDescent="0.3">
      <c r="A39" s="18">
        <f t="shared" si="19"/>
        <v>2000</v>
      </c>
      <c r="B39" s="18">
        <f t="shared" si="20"/>
        <v>1</v>
      </c>
      <c r="C39" s="34" t="s">
        <v>23</v>
      </c>
      <c r="D39" s="35">
        <v>185913.65</v>
      </c>
      <c r="E39" s="36">
        <v>8265.4500000000007</v>
      </c>
      <c r="F39" s="37">
        <v>73881.05</v>
      </c>
      <c r="G39" s="37">
        <v>90174.35</v>
      </c>
      <c r="H39" s="35">
        <f t="shared" si="0"/>
        <v>194179.1</v>
      </c>
      <c r="I39" s="36">
        <f t="shared" si="1"/>
        <v>164055.40000000002</v>
      </c>
      <c r="J39" s="38">
        <f t="shared" si="2"/>
        <v>259794.7</v>
      </c>
      <c r="K39" s="39">
        <f t="shared" si="3"/>
        <v>98439.8</v>
      </c>
      <c r="L39" s="40">
        <f t="shared" si="4"/>
        <v>358234.5</v>
      </c>
      <c r="M39" s="26"/>
      <c r="N39" s="27">
        <v>178672</v>
      </c>
      <c r="O39" s="28">
        <v>3825</v>
      </c>
      <c r="P39" s="29">
        <v>80091</v>
      </c>
      <c r="Q39" s="29">
        <v>76555</v>
      </c>
      <c r="R39" s="27">
        <f t="shared" si="5"/>
        <v>182497</v>
      </c>
      <c r="S39" s="28">
        <f t="shared" si="6"/>
        <v>156646</v>
      </c>
      <c r="T39" s="27">
        <f t="shared" si="7"/>
        <v>258763</v>
      </c>
      <c r="U39" s="28">
        <f t="shared" si="8"/>
        <v>80380</v>
      </c>
      <c r="V39" s="28">
        <f t="shared" si="9"/>
        <v>339143</v>
      </c>
      <c r="W39" s="30"/>
      <c r="X39" s="27">
        <f t="shared" si="10"/>
        <v>364586</v>
      </c>
      <c r="Y39" s="28">
        <f t="shared" si="11"/>
        <v>12090</v>
      </c>
      <c r="Z39" s="27">
        <f t="shared" si="12"/>
        <v>153972</v>
      </c>
      <c r="AA39" s="28">
        <f t="shared" si="13"/>
        <v>166729</v>
      </c>
      <c r="AB39" s="29">
        <f t="shared" si="14"/>
        <v>376676</v>
      </c>
      <c r="AC39" s="29">
        <f t="shared" si="15"/>
        <v>320701</v>
      </c>
      <c r="AD39" s="27">
        <f t="shared" si="16"/>
        <v>518558</v>
      </c>
      <c r="AE39" s="28">
        <f t="shared" si="17"/>
        <v>178819</v>
      </c>
      <c r="AF39" s="39">
        <f t="shared" si="18"/>
        <v>697377</v>
      </c>
    </row>
    <row r="40" spans="1:32" x14ac:dyDescent="0.3">
      <c r="A40" s="18">
        <f t="shared" si="19"/>
        <v>2000</v>
      </c>
      <c r="B40" s="18">
        <f t="shared" si="20"/>
        <v>2</v>
      </c>
      <c r="C40" s="34" t="s">
        <v>22</v>
      </c>
      <c r="D40" s="35">
        <v>167829.75</v>
      </c>
      <c r="E40" s="36">
        <v>8059.5</v>
      </c>
      <c r="F40" s="37">
        <v>76561.149999999994</v>
      </c>
      <c r="G40" s="37">
        <v>84474.8</v>
      </c>
      <c r="H40" s="35">
        <f t="shared" si="0"/>
        <v>175889.25</v>
      </c>
      <c r="I40" s="36">
        <f t="shared" si="1"/>
        <v>161035.95000000001</v>
      </c>
      <c r="J40" s="38">
        <f t="shared" si="2"/>
        <v>244390.9</v>
      </c>
      <c r="K40" s="39">
        <f t="shared" si="3"/>
        <v>92534.3</v>
      </c>
      <c r="L40" s="40">
        <f t="shared" si="4"/>
        <v>336925.2</v>
      </c>
      <c r="M40" s="26"/>
      <c r="N40" s="27">
        <v>177362</v>
      </c>
      <c r="O40" s="28">
        <v>5950</v>
      </c>
      <c r="P40" s="29">
        <v>81893</v>
      </c>
      <c r="Q40" s="29">
        <v>70010</v>
      </c>
      <c r="R40" s="27">
        <f t="shared" si="5"/>
        <v>183312</v>
      </c>
      <c r="S40" s="28">
        <f t="shared" si="6"/>
        <v>151903</v>
      </c>
      <c r="T40" s="27">
        <f t="shared" si="7"/>
        <v>259255</v>
      </c>
      <c r="U40" s="28">
        <f t="shared" si="8"/>
        <v>75960</v>
      </c>
      <c r="V40" s="28">
        <f t="shared" si="9"/>
        <v>335215</v>
      </c>
      <c r="W40" s="30"/>
      <c r="X40" s="27">
        <f t="shared" si="10"/>
        <v>345192</v>
      </c>
      <c r="Y40" s="28">
        <f t="shared" si="11"/>
        <v>14010</v>
      </c>
      <c r="Z40" s="27">
        <f t="shared" si="12"/>
        <v>158454</v>
      </c>
      <c r="AA40" s="28">
        <f t="shared" si="13"/>
        <v>154485</v>
      </c>
      <c r="AB40" s="29">
        <f t="shared" si="14"/>
        <v>359202</v>
      </c>
      <c r="AC40" s="29">
        <f t="shared" si="15"/>
        <v>312939</v>
      </c>
      <c r="AD40" s="27">
        <f t="shared" si="16"/>
        <v>503646</v>
      </c>
      <c r="AE40" s="28">
        <f t="shared" si="17"/>
        <v>168495</v>
      </c>
      <c r="AF40" s="39">
        <f t="shared" si="18"/>
        <v>672141</v>
      </c>
    </row>
    <row r="41" spans="1:32" x14ac:dyDescent="0.3">
      <c r="A41" s="18">
        <f t="shared" si="19"/>
        <v>2000</v>
      </c>
      <c r="B41" s="18">
        <f t="shared" si="20"/>
        <v>3</v>
      </c>
      <c r="C41" s="34" t="s">
        <v>21</v>
      </c>
      <c r="D41" s="35">
        <v>180682.35</v>
      </c>
      <c r="E41" s="36">
        <v>7755.6</v>
      </c>
      <c r="F41" s="37">
        <v>82893.05</v>
      </c>
      <c r="G41" s="37">
        <v>85936.3</v>
      </c>
      <c r="H41" s="35">
        <f t="shared" si="0"/>
        <v>188437.95</v>
      </c>
      <c r="I41" s="36">
        <f t="shared" si="1"/>
        <v>168829.35</v>
      </c>
      <c r="J41" s="38">
        <f t="shared" si="2"/>
        <v>263575.40000000002</v>
      </c>
      <c r="K41" s="39">
        <f t="shared" si="3"/>
        <v>93691.900000000009</v>
      </c>
      <c r="L41" s="40">
        <f t="shared" si="4"/>
        <v>357267.30000000005</v>
      </c>
      <c r="M41" s="26"/>
      <c r="N41" s="27">
        <v>178489</v>
      </c>
      <c r="O41" s="28">
        <v>4659</v>
      </c>
      <c r="P41" s="29">
        <v>97871</v>
      </c>
      <c r="Q41" s="29">
        <v>69745</v>
      </c>
      <c r="R41" s="27">
        <f t="shared" si="5"/>
        <v>183148</v>
      </c>
      <c r="S41" s="28">
        <f t="shared" si="6"/>
        <v>167616</v>
      </c>
      <c r="T41" s="27">
        <f t="shared" si="7"/>
        <v>276360</v>
      </c>
      <c r="U41" s="28">
        <f t="shared" si="8"/>
        <v>74404</v>
      </c>
      <c r="V41" s="28">
        <f t="shared" si="9"/>
        <v>350764</v>
      </c>
      <c r="W41" s="30"/>
      <c r="X41" s="27">
        <f t="shared" si="10"/>
        <v>359171</v>
      </c>
      <c r="Y41" s="28">
        <f t="shared" si="11"/>
        <v>12415</v>
      </c>
      <c r="Z41" s="27">
        <f t="shared" si="12"/>
        <v>180764</v>
      </c>
      <c r="AA41" s="28">
        <f t="shared" si="13"/>
        <v>155681</v>
      </c>
      <c r="AB41" s="29">
        <f t="shared" si="14"/>
        <v>371586</v>
      </c>
      <c r="AC41" s="29">
        <f t="shared" si="15"/>
        <v>336445</v>
      </c>
      <c r="AD41" s="27">
        <f t="shared" si="16"/>
        <v>539935</v>
      </c>
      <c r="AE41" s="28">
        <f t="shared" si="17"/>
        <v>168096</v>
      </c>
      <c r="AF41" s="39">
        <f t="shared" si="18"/>
        <v>708031</v>
      </c>
    </row>
    <row r="42" spans="1:32" x14ac:dyDescent="0.3">
      <c r="A42" s="18">
        <f t="shared" si="19"/>
        <v>2000</v>
      </c>
      <c r="B42" s="18">
        <f t="shared" si="20"/>
        <v>4</v>
      </c>
      <c r="C42" s="34" t="s">
        <v>20</v>
      </c>
      <c r="D42" s="35">
        <v>211262.3</v>
      </c>
      <c r="E42" s="36">
        <v>8893.9</v>
      </c>
      <c r="F42" s="37">
        <v>85232.4</v>
      </c>
      <c r="G42" s="37">
        <v>101643.1</v>
      </c>
      <c r="H42" s="35">
        <f t="shared" si="0"/>
        <v>220156.19999999998</v>
      </c>
      <c r="I42" s="36">
        <f t="shared" si="1"/>
        <v>186875.5</v>
      </c>
      <c r="J42" s="38">
        <f t="shared" si="2"/>
        <v>296494.69999999995</v>
      </c>
      <c r="K42" s="39">
        <f t="shared" si="3"/>
        <v>110537</v>
      </c>
      <c r="L42" s="40">
        <f t="shared" si="4"/>
        <v>407031.69999999995</v>
      </c>
      <c r="M42" s="26"/>
      <c r="N42" s="27">
        <v>200724</v>
      </c>
      <c r="O42" s="28">
        <v>6490</v>
      </c>
      <c r="P42" s="29">
        <v>91014</v>
      </c>
      <c r="Q42" s="29">
        <v>68237</v>
      </c>
      <c r="R42" s="27">
        <f t="shared" si="5"/>
        <v>207214</v>
      </c>
      <c r="S42" s="28">
        <f t="shared" si="6"/>
        <v>159251</v>
      </c>
      <c r="T42" s="27">
        <f t="shared" si="7"/>
        <v>291738</v>
      </c>
      <c r="U42" s="28">
        <f t="shared" si="8"/>
        <v>74727</v>
      </c>
      <c r="V42" s="28">
        <f t="shared" si="9"/>
        <v>366465</v>
      </c>
      <c r="W42" s="30"/>
      <c r="X42" s="27">
        <f t="shared" si="10"/>
        <v>411986</v>
      </c>
      <c r="Y42" s="28">
        <f t="shared" si="11"/>
        <v>15384</v>
      </c>
      <c r="Z42" s="27">
        <f t="shared" si="12"/>
        <v>176246</v>
      </c>
      <c r="AA42" s="28">
        <f t="shared" si="13"/>
        <v>169880</v>
      </c>
      <c r="AB42" s="29">
        <f t="shared" si="14"/>
        <v>427370</v>
      </c>
      <c r="AC42" s="29">
        <f t="shared" si="15"/>
        <v>346126</v>
      </c>
      <c r="AD42" s="27">
        <f t="shared" si="16"/>
        <v>588232</v>
      </c>
      <c r="AE42" s="28">
        <f t="shared" si="17"/>
        <v>185264</v>
      </c>
      <c r="AF42" s="39">
        <f t="shared" si="18"/>
        <v>773496</v>
      </c>
    </row>
    <row r="43" spans="1:32" x14ac:dyDescent="0.3">
      <c r="A43" s="18">
        <f t="shared" si="19"/>
        <v>2000</v>
      </c>
      <c r="B43" s="18">
        <f t="shared" si="20"/>
        <v>5</v>
      </c>
      <c r="C43" s="34" t="s">
        <v>19</v>
      </c>
      <c r="D43" s="35">
        <v>204191.85</v>
      </c>
      <c r="E43" s="36">
        <v>13556.85</v>
      </c>
      <c r="F43" s="37">
        <v>81592</v>
      </c>
      <c r="G43" s="37">
        <v>108694.1</v>
      </c>
      <c r="H43" s="35">
        <f t="shared" si="0"/>
        <v>217748.7</v>
      </c>
      <c r="I43" s="36">
        <f t="shared" si="1"/>
        <v>190286.1</v>
      </c>
      <c r="J43" s="38">
        <f t="shared" si="2"/>
        <v>285783.84999999998</v>
      </c>
      <c r="K43" s="39">
        <f t="shared" si="3"/>
        <v>122250.95000000001</v>
      </c>
      <c r="L43" s="40">
        <f t="shared" si="4"/>
        <v>408034.8</v>
      </c>
      <c r="M43" s="26"/>
      <c r="N43" s="27">
        <v>218016</v>
      </c>
      <c r="O43" s="28">
        <v>5655</v>
      </c>
      <c r="P43" s="29">
        <v>97770</v>
      </c>
      <c r="Q43" s="29">
        <v>85330</v>
      </c>
      <c r="R43" s="27">
        <f t="shared" si="5"/>
        <v>223671</v>
      </c>
      <c r="S43" s="28">
        <f t="shared" si="6"/>
        <v>183100</v>
      </c>
      <c r="T43" s="27">
        <f t="shared" si="7"/>
        <v>315786</v>
      </c>
      <c r="U43" s="28">
        <f t="shared" si="8"/>
        <v>90985</v>
      </c>
      <c r="V43" s="28">
        <f t="shared" si="9"/>
        <v>406771</v>
      </c>
      <c r="W43" s="30"/>
      <c r="X43" s="27">
        <f t="shared" si="10"/>
        <v>422208</v>
      </c>
      <c r="Y43" s="28">
        <f t="shared" si="11"/>
        <v>19212</v>
      </c>
      <c r="Z43" s="27">
        <f t="shared" si="12"/>
        <v>179362</v>
      </c>
      <c r="AA43" s="28">
        <f t="shared" si="13"/>
        <v>194024</v>
      </c>
      <c r="AB43" s="29">
        <f t="shared" si="14"/>
        <v>441420</v>
      </c>
      <c r="AC43" s="29">
        <f t="shared" si="15"/>
        <v>373386</v>
      </c>
      <c r="AD43" s="27">
        <f t="shared" si="16"/>
        <v>601570</v>
      </c>
      <c r="AE43" s="28">
        <f t="shared" si="17"/>
        <v>213236</v>
      </c>
      <c r="AF43" s="39">
        <f t="shared" si="18"/>
        <v>814806</v>
      </c>
    </row>
    <row r="44" spans="1:32" x14ac:dyDescent="0.3">
      <c r="A44" s="18">
        <f t="shared" si="19"/>
        <v>2000</v>
      </c>
      <c r="B44" s="18">
        <f t="shared" si="20"/>
        <v>6</v>
      </c>
      <c r="C44" s="34" t="s">
        <v>18</v>
      </c>
      <c r="D44" s="35">
        <v>211118.5</v>
      </c>
      <c r="E44" s="36">
        <v>8952.0499999999993</v>
      </c>
      <c r="F44" s="37">
        <v>79134.600000000006</v>
      </c>
      <c r="G44" s="37">
        <v>103352.25</v>
      </c>
      <c r="H44" s="35">
        <f t="shared" si="0"/>
        <v>220070.55</v>
      </c>
      <c r="I44" s="36">
        <f t="shared" si="1"/>
        <v>182486.85</v>
      </c>
      <c r="J44" s="38">
        <f t="shared" si="2"/>
        <v>290253.09999999998</v>
      </c>
      <c r="K44" s="39">
        <f t="shared" si="3"/>
        <v>112304.3</v>
      </c>
      <c r="L44" s="40">
        <f t="shared" si="4"/>
        <v>402557.39999999997</v>
      </c>
      <c r="M44" s="26"/>
      <c r="N44" s="27">
        <v>203004</v>
      </c>
      <c r="O44" s="28">
        <v>4652</v>
      </c>
      <c r="P44" s="29">
        <v>83305</v>
      </c>
      <c r="Q44" s="29">
        <v>83938</v>
      </c>
      <c r="R44" s="27">
        <f t="shared" si="5"/>
        <v>207656</v>
      </c>
      <c r="S44" s="28">
        <f t="shared" si="6"/>
        <v>167243</v>
      </c>
      <c r="T44" s="27">
        <f t="shared" si="7"/>
        <v>286309</v>
      </c>
      <c r="U44" s="28">
        <f t="shared" si="8"/>
        <v>88590</v>
      </c>
      <c r="V44" s="28">
        <f t="shared" si="9"/>
        <v>374899</v>
      </c>
      <c r="W44" s="30"/>
      <c r="X44" s="27">
        <f t="shared" si="10"/>
        <v>414123</v>
      </c>
      <c r="Y44" s="28">
        <f t="shared" si="11"/>
        <v>13604</v>
      </c>
      <c r="Z44" s="27">
        <f t="shared" si="12"/>
        <v>162440</v>
      </c>
      <c r="AA44" s="28">
        <f t="shared" si="13"/>
        <v>187290</v>
      </c>
      <c r="AB44" s="29">
        <f t="shared" si="14"/>
        <v>427727</v>
      </c>
      <c r="AC44" s="29">
        <f t="shared" si="15"/>
        <v>349730</v>
      </c>
      <c r="AD44" s="27">
        <f t="shared" si="16"/>
        <v>576563</v>
      </c>
      <c r="AE44" s="28">
        <f t="shared" si="17"/>
        <v>200894</v>
      </c>
      <c r="AF44" s="39">
        <f t="shared" si="18"/>
        <v>777457</v>
      </c>
    </row>
    <row r="45" spans="1:32" x14ac:dyDescent="0.3">
      <c r="A45" s="18">
        <f t="shared" si="19"/>
        <v>2000</v>
      </c>
      <c r="B45" s="18">
        <f t="shared" si="20"/>
        <v>7</v>
      </c>
      <c r="C45" s="34" t="s">
        <v>17</v>
      </c>
      <c r="D45" s="35">
        <v>232730.4</v>
      </c>
      <c r="E45" s="36">
        <v>10964.6</v>
      </c>
      <c r="F45" s="37">
        <v>80864.100000000006</v>
      </c>
      <c r="G45" s="37">
        <v>116172</v>
      </c>
      <c r="H45" s="35">
        <f t="shared" si="0"/>
        <v>243695</v>
      </c>
      <c r="I45" s="36">
        <f t="shared" si="1"/>
        <v>197036.1</v>
      </c>
      <c r="J45" s="38">
        <f t="shared" si="2"/>
        <v>313594.5</v>
      </c>
      <c r="K45" s="39">
        <f t="shared" si="3"/>
        <v>127136.6</v>
      </c>
      <c r="L45" s="40">
        <f t="shared" si="4"/>
        <v>440731.1</v>
      </c>
      <c r="M45" s="26"/>
      <c r="N45" s="27">
        <v>224865</v>
      </c>
      <c r="O45" s="28">
        <v>2707</v>
      </c>
      <c r="P45" s="29">
        <v>86874</v>
      </c>
      <c r="Q45" s="29">
        <v>95552</v>
      </c>
      <c r="R45" s="27">
        <f t="shared" si="5"/>
        <v>227572</v>
      </c>
      <c r="S45" s="28">
        <f t="shared" si="6"/>
        <v>182426</v>
      </c>
      <c r="T45" s="27">
        <f t="shared" si="7"/>
        <v>311739</v>
      </c>
      <c r="U45" s="28">
        <f t="shared" si="8"/>
        <v>98259</v>
      </c>
      <c r="V45" s="28">
        <f t="shared" si="9"/>
        <v>409998</v>
      </c>
      <c r="W45" s="30"/>
      <c r="X45" s="27">
        <f t="shared" si="10"/>
        <v>457595</v>
      </c>
      <c r="Y45" s="28">
        <f t="shared" si="11"/>
        <v>13672</v>
      </c>
      <c r="Z45" s="27">
        <f t="shared" si="12"/>
        <v>167738</v>
      </c>
      <c r="AA45" s="28">
        <f t="shared" si="13"/>
        <v>211724</v>
      </c>
      <c r="AB45" s="29">
        <f t="shared" si="14"/>
        <v>471267</v>
      </c>
      <c r="AC45" s="29">
        <f t="shared" si="15"/>
        <v>379462</v>
      </c>
      <c r="AD45" s="27">
        <f t="shared" si="16"/>
        <v>625333</v>
      </c>
      <c r="AE45" s="28">
        <f t="shared" si="17"/>
        <v>225396</v>
      </c>
      <c r="AF45" s="39">
        <f t="shared" si="18"/>
        <v>850729</v>
      </c>
    </row>
    <row r="46" spans="1:32" x14ac:dyDescent="0.3">
      <c r="A46" s="18">
        <f t="shared" si="19"/>
        <v>2000</v>
      </c>
      <c r="B46" s="18">
        <f t="shared" si="20"/>
        <v>8</v>
      </c>
      <c r="C46" s="34" t="s">
        <v>16</v>
      </c>
      <c r="D46" s="35">
        <v>235529.25</v>
      </c>
      <c r="E46" s="36">
        <v>15021.25</v>
      </c>
      <c r="F46" s="37">
        <v>87338.5</v>
      </c>
      <c r="G46" s="37">
        <v>126155.8</v>
      </c>
      <c r="H46" s="35">
        <f t="shared" si="0"/>
        <v>250550.5</v>
      </c>
      <c r="I46" s="36">
        <f t="shared" si="1"/>
        <v>213494.3</v>
      </c>
      <c r="J46" s="38">
        <f t="shared" si="2"/>
        <v>322867.75</v>
      </c>
      <c r="K46" s="39">
        <f t="shared" si="3"/>
        <v>141177.04999999999</v>
      </c>
      <c r="L46" s="40">
        <f t="shared" si="4"/>
        <v>464044.79999999999</v>
      </c>
      <c r="M46" s="26"/>
      <c r="N46" s="27">
        <v>236969</v>
      </c>
      <c r="O46" s="28">
        <v>2853</v>
      </c>
      <c r="P46" s="29">
        <v>86012</v>
      </c>
      <c r="Q46" s="29">
        <v>108906</v>
      </c>
      <c r="R46" s="27">
        <f t="shared" si="5"/>
        <v>239822</v>
      </c>
      <c r="S46" s="28">
        <f t="shared" si="6"/>
        <v>194918</v>
      </c>
      <c r="T46" s="27">
        <f t="shared" si="7"/>
        <v>322981</v>
      </c>
      <c r="U46" s="28">
        <f t="shared" si="8"/>
        <v>111759</v>
      </c>
      <c r="V46" s="28">
        <f t="shared" si="9"/>
        <v>434740</v>
      </c>
      <c r="W46" s="30"/>
      <c r="X46" s="27">
        <f t="shared" si="10"/>
        <v>472498</v>
      </c>
      <c r="Y46" s="28">
        <f t="shared" si="11"/>
        <v>17874</v>
      </c>
      <c r="Z46" s="27">
        <f t="shared" si="12"/>
        <v>173351</v>
      </c>
      <c r="AA46" s="28">
        <f t="shared" si="13"/>
        <v>235062</v>
      </c>
      <c r="AB46" s="29">
        <f t="shared" si="14"/>
        <v>490372</v>
      </c>
      <c r="AC46" s="29">
        <f t="shared" si="15"/>
        <v>408413</v>
      </c>
      <c r="AD46" s="27">
        <f t="shared" si="16"/>
        <v>645849</v>
      </c>
      <c r="AE46" s="28">
        <f t="shared" si="17"/>
        <v>252936</v>
      </c>
      <c r="AF46" s="39">
        <f t="shared" si="18"/>
        <v>898785</v>
      </c>
    </row>
    <row r="47" spans="1:32" x14ac:dyDescent="0.3">
      <c r="A47" s="18">
        <f t="shared" si="19"/>
        <v>2000</v>
      </c>
      <c r="B47" s="18">
        <f t="shared" si="20"/>
        <v>9</v>
      </c>
      <c r="C47" s="34" t="s">
        <v>15</v>
      </c>
      <c r="D47" s="35">
        <v>220572.95</v>
      </c>
      <c r="E47" s="36">
        <v>7274.7</v>
      </c>
      <c r="F47" s="37">
        <v>78539.95</v>
      </c>
      <c r="G47" s="37">
        <v>115712</v>
      </c>
      <c r="H47" s="35">
        <f t="shared" si="0"/>
        <v>227847.65000000002</v>
      </c>
      <c r="I47" s="36">
        <f t="shared" si="1"/>
        <v>194251.95</v>
      </c>
      <c r="J47" s="38">
        <f t="shared" si="2"/>
        <v>299112.90000000002</v>
      </c>
      <c r="K47" s="39">
        <f t="shared" si="3"/>
        <v>122986.7</v>
      </c>
      <c r="L47" s="40">
        <f t="shared" si="4"/>
        <v>422099.60000000003</v>
      </c>
      <c r="M47" s="26"/>
      <c r="N47" s="27">
        <v>208880</v>
      </c>
      <c r="O47" s="28">
        <v>4733</v>
      </c>
      <c r="P47" s="29">
        <v>80875</v>
      </c>
      <c r="Q47" s="29">
        <v>93106</v>
      </c>
      <c r="R47" s="27">
        <f t="shared" si="5"/>
        <v>213613</v>
      </c>
      <c r="S47" s="28">
        <f t="shared" si="6"/>
        <v>173981</v>
      </c>
      <c r="T47" s="27">
        <f t="shared" si="7"/>
        <v>289755</v>
      </c>
      <c r="U47" s="28">
        <f t="shared" si="8"/>
        <v>97839</v>
      </c>
      <c r="V47" s="28">
        <f t="shared" si="9"/>
        <v>387594</v>
      </c>
      <c r="W47" s="30"/>
      <c r="X47" s="27">
        <f t="shared" si="10"/>
        <v>429453</v>
      </c>
      <c r="Y47" s="28">
        <f t="shared" si="11"/>
        <v>12008</v>
      </c>
      <c r="Z47" s="27">
        <f t="shared" si="12"/>
        <v>159415</v>
      </c>
      <c r="AA47" s="28">
        <f t="shared" si="13"/>
        <v>208818</v>
      </c>
      <c r="AB47" s="29">
        <f t="shared" si="14"/>
        <v>441461</v>
      </c>
      <c r="AC47" s="29">
        <f t="shared" si="15"/>
        <v>368233</v>
      </c>
      <c r="AD47" s="27">
        <f t="shared" si="16"/>
        <v>588868</v>
      </c>
      <c r="AE47" s="28">
        <f t="shared" si="17"/>
        <v>220826</v>
      </c>
      <c r="AF47" s="39">
        <f t="shared" si="18"/>
        <v>809694</v>
      </c>
    </row>
    <row r="48" spans="1:32" x14ac:dyDescent="0.3">
      <c r="A48" s="18">
        <f t="shared" si="19"/>
        <v>2000</v>
      </c>
      <c r="B48" s="18">
        <f t="shared" si="20"/>
        <v>10</v>
      </c>
      <c r="C48" s="34" t="s">
        <v>14</v>
      </c>
      <c r="D48" s="35">
        <v>250875.35</v>
      </c>
      <c r="E48" s="36">
        <v>9593.25</v>
      </c>
      <c r="F48" s="37">
        <v>93795.3</v>
      </c>
      <c r="G48" s="37">
        <v>127238.2</v>
      </c>
      <c r="H48" s="35">
        <f t="shared" si="0"/>
        <v>260468.6</v>
      </c>
      <c r="I48" s="36">
        <f t="shared" si="1"/>
        <v>221033.5</v>
      </c>
      <c r="J48" s="38">
        <f t="shared" si="2"/>
        <v>344670.65</v>
      </c>
      <c r="K48" s="39">
        <f t="shared" si="3"/>
        <v>136831.45000000001</v>
      </c>
      <c r="L48" s="40">
        <f t="shared" si="4"/>
        <v>481502.10000000003</v>
      </c>
      <c r="M48" s="26"/>
      <c r="N48" s="27">
        <v>235511</v>
      </c>
      <c r="O48" s="28">
        <v>3524</v>
      </c>
      <c r="P48" s="29">
        <v>88541</v>
      </c>
      <c r="Q48" s="29">
        <v>105356</v>
      </c>
      <c r="R48" s="27">
        <f t="shared" si="5"/>
        <v>239035</v>
      </c>
      <c r="S48" s="28">
        <f t="shared" si="6"/>
        <v>193897</v>
      </c>
      <c r="T48" s="27">
        <f t="shared" si="7"/>
        <v>324052</v>
      </c>
      <c r="U48" s="28">
        <f t="shared" si="8"/>
        <v>108880</v>
      </c>
      <c r="V48" s="28">
        <f t="shared" si="9"/>
        <v>432932</v>
      </c>
      <c r="W48" s="30"/>
      <c r="X48" s="27">
        <f t="shared" si="10"/>
        <v>486386</v>
      </c>
      <c r="Y48" s="28">
        <f t="shared" si="11"/>
        <v>13117</v>
      </c>
      <c r="Z48" s="27">
        <f t="shared" si="12"/>
        <v>182336</v>
      </c>
      <c r="AA48" s="28">
        <f t="shared" si="13"/>
        <v>232594</v>
      </c>
      <c r="AB48" s="29">
        <f t="shared" si="14"/>
        <v>499503</v>
      </c>
      <c r="AC48" s="29">
        <f t="shared" si="15"/>
        <v>414930</v>
      </c>
      <c r="AD48" s="27">
        <f t="shared" si="16"/>
        <v>668722</v>
      </c>
      <c r="AE48" s="28">
        <f t="shared" si="17"/>
        <v>245711</v>
      </c>
      <c r="AF48" s="39">
        <f t="shared" si="18"/>
        <v>914433</v>
      </c>
    </row>
    <row r="49" spans="1:32" x14ac:dyDescent="0.3">
      <c r="A49" s="18">
        <f t="shared" si="19"/>
        <v>2000</v>
      </c>
      <c r="B49" s="18">
        <f t="shared" si="20"/>
        <v>11</v>
      </c>
      <c r="C49" s="34" t="s">
        <v>13</v>
      </c>
      <c r="D49" s="35">
        <v>199387.15</v>
      </c>
      <c r="E49" s="36">
        <v>10821</v>
      </c>
      <c r="F49" s="37">
        <v>82848.850000000006</v>
      </c>
      <c r="G49" s="37">
        <v>120971.6</v>
      </c>
      <c r="H49" s="35">
        <f t="shared" si="0"/>
        <v>210208.15</v>
      </c>
      <c r="I49" s="36">
        <f t="shared" si="1"/>
        <v>203820.45</v>
      </c>
      <c r="J49" s="38">
        <f t="shared" si="2"/>
        <v>282236</v>
      </c>
      <c r="K49" s="39">
        <f t="shared" si="3"/>
        <v>131792.6</v>
      </c>
      <c r="L49" s="40">
        <f t="shared" si="4"/>
        <v>414028.6</v>
      </c>
      <c r="M49" s="26"/>
      <c r="N49" s="27">
        <v>213065</v>
      </c>
      <c r="O49" s="28">
        <v>4147</v>
      </c>
      <c r="P49" s="29">
        <v>90756</v>
      </c>
      <c r="Q49" s="29">
        <v>102929</v>
      </c>
      <c r="R49" s="27">
        <f t="shared" si="5"/>
        <v>217212</v>
      </c>
      <c r="S49" s="28">
        <f t="shared" si="6"/>
        <v>193685</v>
      </c>
      <c r="T49" s="27">
        <f t="shared" si="7"/>
        <v>303821</v>
      </c>
      <c r="U49" s="28">
        <f t="shared" si="8"/>
        <v>107076</v>
      </c>
      <c r="V49" s="28">
        <f t="shared" si="9"/>
        <v>410897</v>
      </c>
      <c r="W49" s="30"/>
      <c r="X49" s="27">
        <f t="shared" si="10"/>
        <v>412452</v>
      </c>
      <c r="Y49" s="28">
        <f t="shared" si="11"/>
        <v>14968</v>
      </c>
      <c r="Z49" s="27">
        <f t="shared" si="12"/>
        <v>173605</v>
      </c>
      <c r="AA49" s="28">
        <f t="shared" si="13"/>
        <v>223901</v>
      </c>
      <c r="AB49" s="29">
        <f t="shared" si="14"/>
        <v>427420</v>
      </c>
      <c r="AC49" s="29">
        <f t="shared" si="15"/>
        <v>397506</v>
      </c>
      <c r="AD49" s="27">
        <f t="shared" si="16"/>
        <v>586057</v>
      </c>
      <c r="AE49" s="28">
        <f t="shared" si="17"/>
        <v>238869</v>
      </c>
      <c r="AF49" s="39">
        <f t="shared" si="18"/>
        <v>824926</v>
      </c>
    </row>
    <row r="50" spans="1:32" x14ac:dyDescent="0.3">
      <c r="A50" s="18">
        <f t="shared" si="19"/>
        <v>2000</v>
      </c>
      <c r="B50" s="18">
        <f t="shared" si="20"/>
        <v>12</v>
      </c>
      <c r="C50" s="34" t="s">
        <v>12</v>
      </c>
      <c r="D50" s="35">
        <v>192452.8</v>
      </c>
      <c r="E50" s="36">
        <v>10567.45</v>
      </c>
      <c r="F50" s="37">
        <v>81969.95</v>
      </c>
      <c r="G50" s="37">
        <v>101981.3</v>
      </c>
      <c r="H50" s="35">
        <f t="shared" si="0"/>
        <v>203020.25</v>
      </c>
      <c r="I50" s="36">
        <f t="shared" si="1"/>
        <v>183951.25</v>
      </c>
      <c r="J50" s="38">
        <f t="shared" si="2"/>
        <v>274422.75</v>
      </c>
      <c r="K50" s="39">
        <f t="shared" si="3"/>
        <v>112548.75</v>
      </c>
      <c r="L50" s="40">
        <f t="shared" si="4"/>
        <v>386971.5</v>
      </c>
      <c r="M50" s="26"/>
      <c r="N50" s="27">
        <v>180631</v>
      </c>
      <c r="O50" s="28">
        <v>3897</v>
      </c>
      <c r="P50" s="29">
        <v>79351</v>
      </c>
      <c r="Q50" s="29">
        <v>87509</v>
      </c>
      <c r="R50" s="27">
        <f t="shared" si="5"/>
        <v>184528</v>
      </c>
      <c r="S50" s="28">
        <f t="shared" si="6"/>
        <v>166860</v>
      </c>
      <c r="T50" s="27">
        <f t="shared" si="7"/>
        <v>259982</v>
      </c>
      <c r="U50" s="28">
        <f t="shared" si="8"/>
        <v>91406</v>
      </c>
      <c r="V50" s="28">
        <f t="shared" si="9"/>
        <v>351388</v>
      </c>
      <c r="W50" s="30"/>
      <c r="X50" s="27">
        <f t="shared" si="10"/>
        <v>373084</v>
      </c>
      <c r="Y50" s="28">
        <f t="shared" si="11"/>
        <v>14464</v>
      </c>
      <c r="Z50" s="27">
        <f t="shared" si="12"/>
        <v>161321</v>
      </c>
      <c r="AA50" s="28">
        <f t="shared" si="13"/>
        <v>189490</v>
      </c>
      <c r="AB50" s="29">
        <f t="shared" si="14"/>
        <v>387548</v>
      </c>
      <c r="AC50" s="29">
        <f t="shared" si="15"/>
        <v>350811</v>
      </c>
      <c r="AD50" s="27">
        <f t="shared" si="16"/>
        <v>534405</v>
      </c>
      <c r="AE50" s="28">
        <f t="shared" si="17"/>
        <v>203954</v>
      </c>
      <c r="AF50" s="39">
        <f t="shared" si="18"/>
        <v>738359</v>
      </c>
    </row>
    <row r="51" spans="1:32" x14ac:dyDescent="0.3">
      <c r="A51" s="18">
        <f t="shared" si="19"/>
        <v>2001</v>
      </c>
      <c r="B51" s="18">
        <f t="shared" si="20"/>
        <v>1</v>
      </c>
      <c r="C51" s="34" t="s">
        <v>23</v>
      </c>
      <c r="D51" s="35">
        <v>201491.75</v>
      </c>
      <c r="E51" s="36">
        <v>10830.85</v>
      </c>
      <c r="F51" s="37">
        <v>82384.399999999994</v>
      </c>
      <c r="G51" s="37">
        <v>102286.39999999999</v>
      </c>
      <c r="H51" s="35">
        <f t="shared" si="0"/>
        <v>212322.6</v>
      </c>
      <c r="I51" s="36">
        <f t="shared" si="1"/>
        <v>184670.8</v>
      </c>
      <c r="J51" s="38">
        <f t="shared" si="2"/>
        <v>283876.15000000002</v>
      </c>
      <c r="K51" s="39">
        <f t="shared" si="3"/>
        <v>113117.25</v>
      </c>
      <c r="L51" s="40">
        <f t="shared" si="4"/>
        <v>396993.4</v>
      </c>
      <c r="M51" s="26"/>
      <c r="N51" s="27">
        <v>194738</v>
      </c>
      <c r="O51" s="28">
        <v>2914</v>
      </c>
      <c r="P51" s="29">
        <v>77073</v>
      </c>
      <c r="Q51" s="29">
        <v>79710</v>
      </c>
      <c r="R51" s="27">
        <f t="shared" si="5"/>
        <v>197652</v>
      </c>
      <c r="S51" s="28">
        <f t="shared" si="6"/>
        <v>156783</v>
      </c>
      <c r="T51" s="27">
        <f t="shared" si="7"/>
        <v>271811</v>
      </c>
      <c r="U51" s="28">
        <f t="shared" si="8"/>
        <v>82624</v>
      </c>
      <c r="V51" s="28">
        <f t="shared" si="9"/>
        <v>354435</v>
      </c>
      <c r="W51" s="30"/>
      <c r="X51" s="27">
        <f t="shared" si="10"/>
        <v>396230</v>
      </c>
      <c r="Y51" s="28">
        <f t="shared" si="11"/>
        <v>13745</v>
      </c>
      <c r="Z51" s="27">
        <f t="shared" si="12"/>
        <v>159457</v>
      </c>
      <c r="AA51" s="28">
        <f t="shared" si="13"/>
        <v>181996</v>
      </c>
      <c r="AB51" s="29">
        <f t="shared" si="14"/>
        <v>409975</v>
      </c>
      <c r="AC51" s="29">
        <f t="shared" si="15"/>
        <v>341453</v>
      </c>
      <c r="AD51" s="27">
        <f t="shared" si="16"/>
        <v>555687</v>
      </c>
      <c r="AE51" s="28">
        <f t="shared" si="17"/>
        <v>195741</v>
      </c>
      <c r="AF51" s="39">
        <f t="shared" si="18"/>
        <v>751428</v>
      </c>
    </row>
    <row r="52" spans="1:32" x14ac:dyDescent="0.3">
      <c r="A52" s="18">
        <f t="shared" si="19"/>
        <v>2001</v>
      </c>
      <c r="B52" s="18">
        <f t="shared" si="20"/>
        <v>2</v>
      </c>
      <c r="C52" s="34" t="s">
        <v>22</v>
      </c>
      <c r="D52" s="35">
        <v>154024.25</v>
      </c>
      <c r="E52" s="36">
        <v>9307.15</v>
      </c>
      <c r="F52" s="37">
        <v>80339.600000000006</v>
      </c>
      <c r="G52" s="37">
        <v>86759.8</v>
      </c>
      <c r="H52" s="35">
        <f t="shared" si="0"/>
        <v>163331.4</v>
      </c>
      <c r="I52" s="36">
        <f t="shared" si="1"/>
        <v>167099.40000000002</v>
      </c>
      <c r="J52" s="38">
        <f t="shared" si="2"/>
        <v>234363.85</v>
      </c>
      <c r="K52" s="39">
        <f t="shared" si="3"/>
        <v>96066.95</v>
      </c>
      <c r="L52" s="40">
        <f t="shared" si="4"/>
        <v>330430.8</v>
      </c>
      <c r="M52" s="26"/>
      <c r="N52" s="27">
        <v>155148</v>
      </c>
      <c r="O52" s="28">
        <v>1746</v>
      </c>
      <c r="P52" s="29">
        <v>75520</v>
      </c>
      <c r="Q52" s="29">
        <v>79297</v>
      </c>
      <c r="R52" s="27">
        <f t="shared" si="5"/>
        <v>156894</v>
      </c>
      <c r="S52" s="28">
        <f t="shared" si="6"/>
        <v>154817</v>
      </c>
      <c r="T52" s="27">
        <f t="shared" si="7"/>
        <v>230668</v>
      </c>
      <c r="U52" s="28">
        <f t="shared" si="8"/>
        <v>81043</v>
      </c>
      <c r="V52" s="28">
        <f t="shared" si="9"/>
        <v>311711</v>
      </c>
      <c r="W52" s="30"/>
      <c r="X52" s="27">
        <f t="shared" si="10"/>
        <v>309172</v>
      </c>
      <c r="Y52" s="28">
        <f t="shared" si="11"/>
        <v>11053</v>
      </c>
      <c r="Z52" s="27">
        <f t="shared" si="12"/>
        <v>155860</v>
      </c>
      <c r="AA52" s="28">
        <f t="shared" si="13"/>
        <v>166057</v>
      </c>
      <c r="AB52" s="29">
        <f t="shared" si="14"/>
        <v>320225</v>
      </c>
      <c r="AC52" s="29">
        <f t="shared" si="15"/>
        <v>321917</v>
      </c>
      <c r="AD52" s="27">
        <f t="shared" si="16"/>
        <v>465032</v>
      </c>
      <c r="AE52" s="28">
        <f t="shared" si="17"/>
        <v>177110</v>
      </c>
      <c r="AF52" s="39">
        <f t="shared" si="18"/>
        <v>642142</v>
      </c>
    </row>
    <row r="53" spans="1:32" x14ac:dyDescent="0.3">
      <c r="A53" s="18">
        <f t="shared" si="19"/>
        <v>2001</v>
      </c>
      <c r="B53" s="18">
        <f t="shared" si="20"/>
        <v>3</v>
      </c>
      <c r="C53" s="34" t="s">
        <v>21</v>
      </c>
      <c r="D53" s="35">
        <v>206780.1</v>
      </c>
      <c r="E53" s="36">
        <v>10503.45</v>
      </c>
      <c r="F53" s="37">
        <v>88237.8</v>
      </c>
      <c r="G53" s="37">
        <v>96114.15</v>
      </c>
      <c r="H53" s="35">
        <f t="shared" si="0"/>
        <v>217283.55000000002</v>
      </c>
      <c r="I53" s="36">
        <f t="shared" si="1"/>
        <v>184351.95</v>
      </c>
      <c r="J53" s="38">
        <f t="shared" si="2"/>
        <v>295017.90000000002</v>
      </c>
      <c r="K53" s="39">
        <f t="shared" si="3"/>
        <v>106617.59999999999</v>
      </c>
      <c r="L53" s="40">
        <f t="shared" si="4"/>
        <v>401635.5</v>
      </c>
      <c r="M53" s="26"/>
      <c r="N53" s="27">
        <v>195605</v>
      </c>
      <c r="O53" s="28">
        <v>3844</v>
      </c>
      <c r="P53" s="29">
        <v>84349</v>
      </c>
      <c r="Q53" s="29">
        <v>76481</v>
      </c>
      <c r="R53" s="27">
        <f t="shared" si="5"/>
        <v>199449</v>
      </c>
      <c r="S53" s="28">
        <f t="shared" si="6"/>
        <v>160830</v>
      </c>
      <c r="T53" s="27">
        <f t="shared" si="7"/>
        <v>279954</v>
      </c>
      <c r="U53" s="28">
        <f t="shared" si="8"/>
        <v>80325</v>
      </c>
      <c r="V53" s="28">
        <f t="shared" si="9"/>
        <v>360279</v>
      </c>
      <c r="W53" s="30"/>
      <c r="X53" s="27">
        <f t="shared" si="10"/>
        <v>402385</v>
      </c>
      <c r="Y53" s="28">
        <f t="shared" si="11"/>
        <v>14347</v>
      </c>
      <c r="Z53" s="27">
        <f t="shared" si="12"/>
        <v>172587</v>
      </c>
      <c r="AA53" s="28">
        <f t="shared" si="13"/>
        <v>172595</v>
      </c>
      <c r="AB53" s="29">
        <f t="shared" si="14"/>
        <v>416732</v>
      </c>
      <c r="AC53" s="29">
        <f t="shared" si="15"/>
        <v>345182</v>
      </c>
      <c r="AD53" s="27">
        <f t="shared" si="16"/>
        <v>574972</v>
      </c>
      <c r="AE53" s="28">
        <f t="shared" si="17"/>
        <v>186942</v>
      </c>
      <c r="AF53" s="39">
        <f t="shared" si="18"/>
        <v>761914</v>
      </c>
    </row>
    <row r="54" spans="1:32" x14ac:dyDescent="0.3">
      <c r="A54" s="18">
        <f t="shared" si="19"/>
        <v>2001</v>
      </c>
      <c r="B54" s="18">
        <f t="shared" si="20"/>
        <v>4</v>
      </c>
      <c r="C54" s="34" t="s">
        <v>20</v>
      </c>
      <c r="D54" s="35">
        <v>210732.05</v>
      </c>
      <c r="E54" s="36">
        <v>10732.65</v>
      </c>
      <c r="F54" s="37">
        <v>88057.15</v>
      </c>
      <c r="G54" s="37">
        <v>107907.95</v>
      </c>
      <c r="H54" s="35">
        <f t="shared" si="0"/>
        <v>221464.69999999998</v>
      </c>
      <c r="I54" s="36">
        <f t="shared" si="1"/>
        <v>195965.09999999998</v>
      </c>
      <c r="J54" s="38">
        <f t="shared" si="2"/>
        <v>298789.19999999995</v>
      </c>
      <c r="K54" s="39">
        <f t="shared" si="3"/>
        <v>118640.59999999999</v>
      </c>
      <c r="L54" s="40">
        <f t="shared" si="4"/>
        <v>417429.79999999993</v>
      </c>
      <c r="M54" s="26"/>
      <c r="N54" s="27">
        <v>202575</v>
      </c>
      <c r="O54" s="28">
        <v>2898</v>
      </c>
      <c r="P54" s="29">
        <v>76624</v>
      </c>
      <c r="Q54" s="29">
        <v>84438</v>
      </c>
      <c r="R54" s="27">
        <f t="shared" si="5"/>
        <v>205473</v>
      </c>
      <c r="S54" s="28">
        <f t="shared" si="6"/>
        <v>161062</v>
      </c>
      <c r="T54" s="27">
        <f t="shared" si="7"/>
        <v>279199</v>
      </c>
      <c r="U54" s="28">
        <f t="shared" si="8"/>
        <v>87336</v>
      </c>
      <c r="V54" s="28">
        <f t="shared" si="9"/>
        <v>366535</v>
      </c>
      <c r="W54" s="30"/>
      <c r="X54" s="27">
        <f t="shared" si="10"/>
        <v>413307</v>
      </c>
      <c r="Y54" s="28">
        <f t="shared" si="11"/>
        <v>13631</v>
      </c>
      <c r="Z54" s="27">
        <f t="shared" si="12"/>
        <v>164681</v>
      </c>
      <c r="AA54" s="28">
        <f t="shared" si="13"/>
        <v>192346</v>
      </c>
      <c r="AB54" s="29">
        <f t="shared" si="14"/>
        <v>426938</v>
      </c>
      <c r="AC54" s="29">
        <f t="shared" si="15"/>
        <v>357027</v>
      </c>
      <c r="AD54" s="27">
        <f t="shared" si="16"/>
        <v>577988</v>
      </c>
      <c r="AE54" s="28">
        <f t="shared" si="17"/>
        <v>205977</v>
      </c>
      <c r="AF54" s="39">
        <f t="shared" si="18"/>
        <v>783965</v>
      </c>
    </row>
    <row r="55" spans="1:32" x14ac:dyDescent="0.3">
      <c r="A55" s="18">
        <f t="shared" si="19"/>
        <v>2001</v>
      </c>
      <c r="B55" s="18">
        <f t="shared" si="20"/>
        <v>5</v>
      </c>
      <c r="C55" s="34" t="s">
        <v>19</v>
      </c>
      <c r="D55" s="35">
        <v>203241.95</v>
      </c>
      <c r="E55" s="36">
        <v>10617.95</v>
      </c>
      <c r="F55" s="37">
        <v>87323.5</v>
      </c>
      <c r="G55" s="37">
        <v>98827.75</v>
      </c>
      <c r="H55" s="35">
        <f t="shared" si="0"/>
        <v>213859.90000000002</v>
      </c>
      <c r="I55" s="36">
        <f t="shared" si="1"/>
        <v>186151.25</v>
      </c>
      <c r="J55" s="38">
        <f t="shared" si="2"/>
        <v>290565.45</v>
      </c>
      <c r="K55" s="39">
        <f t="shared" si="3"/>
        <v>109445.7</v>
      </c>
      <c r="L55" s="40">
        <f t="shared" si="4"/>
        <v>400011.15</v>
      </c>
      <c r="M55" s="26"/>
      <c r="N55" s="27">
        <v>196120</v>
      </c>
      <c r="O55" s="28">
        <v>6341</v>
      </c>
      <c r="P55" s="29">
        <v>81108</v>
      </c>
      <c r="Q55" s="29">
        <v>84004</v>
      </c>
      <c r="R55" s="27">
        <f t="shared" si="5"/>
        <v>202461</v>
      </c>
      <c r="S55" s="28">
        <f t="shared" si="6"/>
        <v>165112</v>
      </c>
      <c r="T55" s="27">
        <f t="shared" si="7"/>
        <v>277228</v>
      </c>
      <c r="U55" s="28">
        <f t="shared" si="8"/>
        <v>90345</v>
      </c>
      <c r="V55" s="28">
        <f t="shared" si="9"/>
        <v>367573</v>
      </c>
      <c r="W55" s="30"/>
      <c r="X55" s="27">
        <f t="shared" si="10"/>
        <v>399362</v>
      </c>
      <c r="Y55" s="28">
        <f t="shared" si="11"/>
        <v>16959</v>
      </c>
      <c r="Z55" s="27">
        <f t="shared" si="12"/>
        <v>168432</v>
      </c>
      <c r="AA55" s="28">
        <f t="shared" si="13"/>
        <v>182832</v>
      </c>
      <c r="AB55" s="29">
        <f t="shared" si="14"/>
        <v>416321</v>
      </c>
      <c r="AC55" s="29">
        <f t="shared" si="15"/>
        <v>351264</v>
      </c>
      <c r="AD55" s="27">
        <f t="shared" si="16"/>
        <v>567794</v>
      </c>
      <c r="AE55" s="28">
        <f t="shared" si="17"/>
        <v>199791</v>
      </c>
      <c r="AF55" s="39">
        <f t="shared" si="18"/>
        <v>767585</v>
      </c>
    </row>
    <row r="56" spans="1:32" x14ac:dyDescent="0.3">
      <c r="A56" s="18">
        <f t="shared" si="19"/>
        <v>2001</v>
      </c>
      <c r="B56" s="18">
        <f t="shared" si="20"/>
        <v>6</v>
      </c>
      <c r="C56" s="34" t="s">
        <v>18</v>
      </c>
      <c r="D56" s="35">
        <v>232201.85</v>
      </c>
      <c r="E56" s="36">
        <v>10851.15</v>
      </c>
      <c r="F56" s="37">
        <v>88133.45</v>
      </c>
      <c r="G56" s="37">
        <v>104058.9</v>
      </c>
      <c r="H56" s="35">
        <f t="shared" si="0"/>
        <v>243053</v>
      </c>
      <c r="I56" s="36">
        <f t="shared" si="1"/>
        <v>192192.34999999998</v>
      </c>
      <c r="J56" s="38">
        <f t="shared" si="2"/>
        <v>320335.3</v>
      </c>
      <c r="K56" s="39">
        <f t="shared" si="3"/>
        <v>114910.04999999999</v>
      </c>
      <c r="L56" s="40">
        <f t="shared" si="4"/>
        <v>435245.35</v>
      </c>
      <c r="M56" s="26"/>
      <c r="N56" s="27">
        <v>202988</v>
      </c>
      <c r="O56" s="28">
        <v>1687</v>
      </c>
      <c r="P56" s="29">
        <v>78395</v>
      </c>
      <c r="Q56" s="29">
        <v>79581</v>
      </c>
      <c r="R56" s="27">
        <f t="shared" si="5"/>
        <v>204675</v>
      </c>
      <c r="S56" s="28">
        <f t="shared" si="6"/>
        <v>157976</v>
      </c>
      <c r="T56" s="27">
        <f t="shared" si="7"/>
        <v>281383</v>
      </c>
      <c r="U56" s="28">
        <f t="shared" si="8"/>
        <v>81268</v>
      </c>
      <c r="V56" s="28">
        <f t="shared" si="9"/>
        <v>362651</v>
      </c>
      <c r="W56" s="30"/>
      <c r="X56" s="27">
        <f t="shared" si="10"/>
        <v>435190</v>
      </c>
      <c r="Y56" s="28">
        <f t="shared" si="11"/>
        <v>12538</v>
      </c>
      <c r="Z56" s="27">
        <f t="shared" si="12"/>
        <v>166528</v>
      </c>
      <c r="AA56" s="28">
        <f t="shared" si="13"/>
        <v>183640</v>
      </c>
      <c r="AB56" s="29">
        <f t="shared" si="14"/>
        <v>447728</v>
      </c>
      <c r="AC56" s="29">
        <f t="shared" si="15"/>
        <v>350168</v>
      </c>
      <c r="AD56" s="27">
        <f t="shared" si="16"/>
        <v>601718</v>
      </c>
      <c r="AE56" s="28">
        <f t="shared" si="17"/>
        <v>196178</v>
      </c>
      <c r="AF56" s="39">
        <f t="shared" si="18"/>
        <v>797896</v>
      </c>
    </row>
    <row r="57" spans="1:32" x14ac:dyDescent="0.3">
      <c r="A57" s="18">
        <f t="shared" si="19"/>
        <v>2001</v>
      </c>
      <c r="B57" s="18">
        <f t="shared" si="20"/>
        <v>7</v>
      </c>
      <c r="C57" s="34" t="s">
        <v>17</v>
      </c>
      <c r="D57" s="35">
        <v>238957.6</v>
      </c>
      <c r="E57" s="36">
        <v>11385.95</v>
      </c>
      <c r="F57" s="37">
        <v>86878.9</v>
      </c>
      <c r="G57" s="37">
        <v>114633.2</v>
      </c>
      <c r="H57" s="35">
        <f t="shared" si="0"/>
        <v>250343.55000000002</v>
      </c>
      <c r="I57" s="36">
        <f t="shared" si="1"/>
        <v>201512.09999999998</v>
      </c>
      <c r="J57" s="38">
        <f t="shared" si="2"/>
        <v>325836.5</v>
      </c>
      <c r="K57" s="39">
        <f t="shared" si="3"/>
        <v>126019.15</v>
      </c>
      <c r="L57" s="40">
        <f t="shared" si="4"/>
        <v>451855.65</v>
      </c>
      <c r="M57" s="26"/>
      <c r="N57" s="27">
        <v>208179</v>
      </c>
      <c r="O57" s="28">
        <v>1662</v>
      </c>
      <c r="P57" s="29">
        <v>77956</v>
      </c>
      <c r="Q57" s="29">
        <v>91237</v>
      </c>
      <c r="R57" s="27">
        <f t="shared" si="5"/>
        <v>209841</v>
      </c>
      <c r="S57" s="28">
        <f t="shared" si="6"/>
        <v>169193</v>
      </c>
      <c r="T57" s="27">
        <f t="shared" si="7"/>
        <v>286135</v>
      </c>
      <c r="U57" s="28">
        <f t="shared" si="8"/>
        <v>92899</v>
      </c>
      <c r="V57" s="28">
        <f t="shared" si="9"/>
        <v>379034</v>
      </c>
      <c r="W57" s="30"/>
      <c r="X57" s="27">
        <f t="shared" si="10"/>
        <v>447137</v>
      </c>
      <c r="Y57" s="28">
        <f t="shared" si="11"/>
        <v>13048</v>
      </c>
      <c r="Z57" s="27">
        <f t="shared" si="12"/>
        <v>164835</v>
      </c>
      <c r="AA57" s="28">
        <f t="shared" si="13"/>
        <v>205870</v>
      </c>
      <c r="AB57" s="29">
        <f t="shared" si="14"/>
        <v>460185</v>
      </c>
      <c r="AC57" s="29">
        <f t="shared" si="15"/>
        <v>370705</v>
      </c>
      <c r="AD57" s="27">
        <f t="shared" si="16"/>
        <v>611972</v>
      </c>
      <c r="AE57" s="28">
        <f t="shared" si="17"/>
        <v>218918</v>
      </c>
      <c r="AF57" s="39">
        <f t="shared" si="18"/>
        <v>830890</v>
      </c>
    </row>
    <row r="58" spans="1:32" x14ac:dyDescent="0.3">
      <c r="A58" s="18">
        <f t="shared" si="19"/>
        <v>2001</v>
      </c>
      <c r="B58" s="18">
        <f t="shared" si="20"/>
        <v>8</v>
      </c>
      <c r="C58" s="34" t="s">
        <v>16</v>
      </c>
      <c r="D58" s="35">
        <v>252137.2</v>
      </c>
      <c r="E58" s="36">
        <v>9567.4</v>
      </c>
      <c r="F58" s="37">
        <v>87938.95</v>
      </c>
      <c r="G58" s="37">
        <v>127415.45</v>
      </c>
      <c r="H58" s="35">
        <f t="shared" si="0"/>
        <v>261704.6</v>
      </c>
      <c r="I58" s="36">
        <f t="shared" si="1"/>
        <v>215354.4</v>
      </c>
      <c r="J58" s="38">
        <f t="shared" si="2"/>
        <v>340076.15</v>
      </c>
      <c r="K58" s="39">
        <f t="shared" si="3"/>
        <v>136982.85</v>
      </c>
      <c r="L58" s="40">
        <f t="shared" si="4"/>
        <v>477059</v>
      </c>
      <c r="M58" s="26"/>
      <c r="N58" s="27">
        <v>221492</v>
      </c>
      <c r="O58" s="28">
        <v>1343</v>
      </c>
      <c r="P58" s="29">
        <v>83301</v>
      </c>
      <c r="Q58" s="29">
        <v>99726</v>
      </c>
      <c r="R58" s="27">
        <f t="shared" si="5"/>
        <v>222835</v>
      </c>
      <c r="S58" s="28">
        <f t="shared" si="6"/>
        <v>183027</v>
      </c>
      <c r="T58" s="27">
        <f t="shared" si="7"/>
        <v>304793</v>
      </c>
      <c r="U58" s="28">
        <f t="shared" si="8"/>
        <v>101069</v>
      </c>
      <c r="V58" s="28">
        <f t="shared" si="9"/>
        <v>405862</v>
      </c>
      <c r="W58" s="30"/>
      <c r="X58" s="27">
        <f t="shared" si="10"/>
        <v>473629</v>
      </c>
      <c r="Y58" s="28">
        <f t="shared" si="11"/>
        <v>10910</v>
      </c>
      <c r="Z58" s="27">
        <f t="shared" si="12"/>
        <v>171240</v>
      </c>
      <c r="AA58" s="28">
        <f t="shared" si="13"/>
        <v>227141</v>
      </c>
      <c r="AB58" s="29">
        <f t="shared" si="14"/>
        <v>484539</v>
      </c>
      <c r="AC58" s="29">
        <f t="shared" si="15"/>
        <v>398381</v>
      </c>
      <c r="AD58" s="27">
        <f t="shared" si="16"/>
        <v>644869</v>
      </c>
      <c r="AE58" s="28">
        <f t="shared" si="17"/>
        <v>238051</v>
      </c>
      <c r="AF58" s="39">
        <f t="shared" si="18"/>
        <v>882920</v>
      </c>
    </row>
    <row r="59" spans="1:32" x14ac:dyDescent="0.3">
      <c r="A59" s="18">
        <f t="shared" si="19"/>
        <v>2001</v>
      </c>
      <c r="B59" s="18">
        <f t="shared" si="20"/>
        <v>9</v>
      </c>
      <c r="C59" s="34" t="s">
        <v>15</v>
      </c>
      <c r="D59" s="35">
        <v>267579.75</v>
      </c>
      <c r="E59" s="36">
        <v>7978.65</v>
      </c>
      <c r="F59" s="37">
        <v>81806.149999999994</v>
      </c>
      <c r="G59" s="37">
        <v>127289.7</v>
      </c>
      <c r="H59" s="35">
        <f t="shared" si="0"/>
        <v>275558.40000000002</v>
      </c>
      <c r="I59" s="36">
        <f t="shared" si="1"/>
        <v>209095.84999999998</v>
      </c>
      <c r="J59" s="38">
        <f t="shared" si="2"/>
        <v>349385.9</v>
      </c>
      <c r="K59" s="39">
        <f t="shared" si="3"/>
        <v>135268.35</v>
      </c>
      <c r="L59" s="40">
        <f t="shared" si="4"/>
        <v>484654.25</v>
      </c>
      <c r="M59" s="26"/>
      <c r="N59" s="27">
        <v>220204</v>
      </c>
      <c r="O59" s="28">
        <v>2809</v>
      </c>
      <c r="P59" s="29">
        <v>76724</v>
      </c>
      <c r="Q59" s="29">
        <v>88642</v>
      </c>
      <c r="R59" s="27">
        <f t="shared" si="5"/>
        <v>223013</v>
      </c>
      <c r="S59" s="28">
        <f t="shared" si="6"/>
        <v>165366</v>
      </c>
      <c r="T59" s="27">
        <f t="shared" si="7"/>
        <v>296928</v>
      </c>
      <c r="U59" s="28">
        <f t="shared" si="8"/>
        <v>91451</v>
      </c>
      <c r="V59" s="28">
        <f t="shared" si="9"/>
        <v>388379</v>
      </c>
      <c r="W59" s="30"/>
      <c r="X59" s="27">
        <f t="shared" si="10"/>
        <v>487784</v>
      </c>
      <c r="Y59" s="28">
        <f t="shared" si="11"/>
        <v>10788</v>
      </c>
      <c r="Z59" s="27">
        <f t="shared" si="12"/>
        <v>158530</v>
      </c>
      <c r="AA59" s="28">
        <f t="shared" si="13"/>
        <v>215932</v>
      </c>
      <c r="AB59" s="29">
        <f t="shared" si="14"/>
        <v>498572</v>
      </c>
      <c r="AC59" s="29">
        <f t="shared" si="15"/>
        <v>374462</v>
      </c>
      <c r="AD59" s="27">
        <f t="shared" si="16"/>
        <v>646314</v>
      </c>
      <c r="AE59" s="28">
        <f t="shared" si="17"/>
        <v>226720</v>
      </c>
      <c r="AF59" s="39">
        <f t="shared" si="18"/>
        <v>873034</v>
      </c>
    </row>
    <row r="60" spans="1:32" x14ac:dyDescent="0.3">
      <c r="A60" s="18">
        <f t="shared" si="19"/>
        <v>2001</v>
      </c>
      <c r="B60" s="18">
        <f t="shared" si="20"/>
        <v>10</v>
      </c>
      <c r="C60" s="34" t="s">
        <v>14</v>
      </c>
      <c r="D60" s="35">
        <v>265721.7</v>
      </c>
      <c r="E60" s="36">
        <v>9231.4</v>
      </c>
      <c r="F60" s="37">
        <v>90827.65</v>
      </c>
      <c r="G60" s="37">
        <v>139239.35</v>
      </c>
      <c r="H60" s="35">
        <f t="shared" si="0"/>
        <v>274953.10000000003</v>
      </c>
      <c r="I60" s="36">
        <f t="shared" si="1"/>
        <v>230067</v>
      </c>
      <c r="J60" s="38">
        <f t="shared" si="2"/>
        <v>356549.35</v>
      </c>
      <c r="K60" s="39">
        <f t="shared" si="3"/>
        <v>148470.75</v>
      </c>
      <c r="L60" s="40">
        <f t="shared" si="4"/>
        <v>505020.1</v>
      </c>
      <c r="M60" s="26"/>
      <c r="N60" s="27">
        <v>238185</v>
      </c>
      <c r="O60" s="28">
        <v>2207</v>
      </c>
      <c r="P60" s="29">
        <v>82255</v>
      </c>
      <c r="Q60" s="29">
        <v>112220</v>
      </c>
      <c r="R60" s="27">
        <f t="shared" si="5"/>
        <v>240392</v>
      </c>
      <c r="S60" s="28">
        <f t="shared" si="6"/>
        <v>194475</v>
      </c>
      <c r="T60" s="27">
        <f t="shared" si="7"/>
        <v>320440</v>
      </c>
      <c r="U60" s="28">
        <f t="shared" si="8"/>
        <v>114427</v>
      </c>
      <c r="V60" s="28">
        <f t="shared" si="9"/>
        <v>434867</v>
      </c>
      <c r="W60" s="30"/>
      <c r="X60" s="27">
        <f t="shared" si="10"/>
        <v>503907</v>
      </c>
      <c r="Y60" s="28">
        <f t="shared" si="11"/>
        <v>11438</v>
      </c>
      <c r="Z60" s="27">
        <f t="shared" si="12"/>
        <v>173083</v>
      </c>
      <c r="AA60" s="28">
        <f t="shared" si="13"/>
        <v>251459</v>
      </c>
      <c r="AB60" s="29">
        <f t="shared" si="14"/>
        <v>515345</v>
      </c>
      <c r="AC60" s="29">
        <f t="shared" si="15"/>
        <v>424542</v>
      </c>
      <c r="AD60" s="27">
        <f t="shared" si="16"/>
        <v>676990</v>
      </c>
      <c r="AE60" s="28">
        <f t="shared" si="17"/>
        <v>262897</v>
      </c>
      <c r="AF60" s="39">
        <f t="shared" si="18"/>
        <v>939887</v>
      </c>
    </row>
    <row r="61" spans="1:32" x14ac:dyDescent="0.3">
      <c r="A61" s="18">
        <f t="shared" si="19"/>
        <v>2001</v>
      </c>
      <c r="B61" s="18">
        <f t="shared" si="20"/>
        <v>11</v>
      </c>
      <c r="C61" s="34" t="s">
        <v>13</v>
      </c>
      <c r="D61" s="35">
        <v>234132.15</v>
      </c>
      <c r="E61" s="36">
        <v>7597.05</v>
      </c>
      <c r="F61" s="37">
        <v>89680.8</v>
      </c>
      <c r="G61" s="37">
        <v>124094.75</v>
      </c>
      <c r="H61" s="35">
        <f t="shared" si="0"/>
        <v>241729.19999999998</v>
      </c>
      <c r="I61" s="36">
        <f t="shared" si="1"/>
        <v>213775.55</v>
      </c>
      <c r="J61" s="38">
        <f t="shared" si="2"/>
        <v>323812.95</v>
      </c>
      <c r="K61" s="39">
        <f t="shared" si="3"/>
        <v>131691.79999999999</v>
      </c>
      <c r="L61" s="40">
        <f t="shared" si="4"/>
        <v>455504.75</v>
      </c>
      <c r="M61" s="26"/>
      <c r="N61" s="27">
        <v>193861</v>
      </c>
      <c r="O61" s="28">
        <v>3104</v>
      </c>
      <c r="P61" s="29">
        <v>75879</v>
      </c>
      <c r="Q61" s="29">
        <v>99267</v>
      </c>
      <c r="R61" s="27">
        <f t="shared" si="5"/>
        <v>196965</v>
      </c>
      <c r="S61" s="28">
        <f t="shared" si="6"/>
        <v>175146</v>
      </c>
      <c r="T61" s="27">
        <f t="shared" si="7"/>
        <v>269740</v>
      </c>
      <c r="U61" s="28">
        <f t="shared" si="8"/>
        <v>102371</v>
      </c>
      <c r="V61" s="28">
        <f t="shared" si="9"/>
        <v>372111</v>
      </c>
      <c r="W61" s="30"/>
      <c r="X61" s="27">
        <f t="shared" si="10"/>
        <v>427993</v>
      </c>
      <c r="Y61" s="28">
        <f t="shared" si="11"/>
        <v>10701</v>
      </c>
      <c r="Z61" s="27">
        <f t="shared" si="12"/>
        <v>165560</v>
      </c>
      <c r="AA61" s="28">
        <f t="shared" si="13"/>
        <v>223362</v>
      </c>
      <c r="AB61" s="29">
        <f t="shared" si="14"/>
        <v>438694</v>
      </c>
      <c r="AC61" s="29">
        <f t="shared" si="15"/>
        <v>388922</v>
      </c>
      <c r="AD61" s="27">
        <f t="shared" si="16"/>
        <v>593553</v>
      </c>
      <c r="AE61" s="28">
        <f t="shared" si="17"/>
        <v>234063</v>
      </c>
      <c r="AF61" s="39">
        <f t="shared" si="18"/>
        <v>827616</v>
      </c>
    </row>
    <row r="62" spans="1:32" x14ac:dyDescent="0.3">
      <c r="A62" s="18">
        <f t="shared" si="19"/>
        <v>2001</v>
      </c>
      <c r="B62" s="18">
        <f t="shared" si="20"/>
        <v>12</v>
      </c>
      <c r="C62" s="34" t="s">
        <v>12</v>
      </c>
      <c r="D62" s="35">
        <v>216656.7</v>
      </c>
      <c r="E62" s="36">
        <v>9228.7999999999993</v>
      </c>
      <c r="F62" s="37">
        <v>86186.35</v>
      </c>
      <c r="G62" s="37">
        <v>115608.3</v>
      </c>
      <c r="H62" s="35">
        <f t="shared" si="0"/>
        <v>225885.5</v>
      </c>
      <c r="I62" s="36">
        <f t="shared" si="1"/>
        <v>201794.65000000002</v>
      </c>
      <c r="J62" s="38">
        <f t="shared" si="2"/>
        <v>302843.05000000005</v>
      </c>
      <c r="K62" s="39">
        <f t="shared" si="3"/>
        <v>124837.1</v>
      </c>
      <c r="L62" s="40">
        <f t="shared" si="4"/>
        <v>427680.15</v>
      </c>
      <c r="M62" s="26"/>
      <c r="N62" s="27">
        <v>191584</v>
      </c>
      <c r="O62" s="28">
        <v>3866</v>
      </c>
      <c r="P62" s="29">
        <v>83660</v>
      </c>
      <c r="Q62" s="29">
        <v>80430</v>
      </c>
      <c r="R62" s="27">
        <f t="shared" si="5"/>
        <v>195450</v>
      </c>
      <c r="S62" s="28">
        <f t="shared" si="6"/>
        <v>164090</v>
      </c>
      <c r="T62" s="27">
        <f t="shared" si="7"/>
        <v>275244</v>
      </c>
      <c r="U62" s="28">
        <f t="shared" si="8"/>
        <v>84296</v>
      </c>
      <c r="V62" s="28">
        <f t="shared" si="9"/>
        <v>359540</v>
      </c>
      <c r="W62" s="30"/>
      <c r="X62" s="27">
        <f t="shared" si="10"/>
        <v>408241</v>
      </c>
      <c r="Y62" s="28">
        <f t="shared" si="11"/>
        <v>13095</v>
      </c>
      <c r="Z62" s="27">
        <f t="shared" si="12"/>
        <v>169846</v>
      </c>
      <c r="AA62" s="28">
        <f t="shared" si="13"/>
        <v>196038</v>
      </c>
      <c r="AB62" s="29">
        <f t="shared" si="14"/>
        <v>421336</v>
      </c>
      <c r="AC62" s="29">
        <f t="shared" si="15"/>
        <v>365884</v>
      </c>
      <c r="AD62" s="27">
        <f t="shared" si="16"/>
        <v>578087</v>
      </c>
      <c r="AE62" s="28">
        <f t="shared" si="17"/>
        <v>209133</v>
      </c>
      <c r="AF62" s="39">
        <f t="shared" si="18"/>
        <v>787220</v>
      </c>
    </row>
    <row r="63" spans="1:32" x14ac:dyDescent="0.3">
      <c r="A63" s="18">
        <f t="shared" si="19"/>
        <v>2002</v>
      </c>
      <c r="B63" s="18">
        <f t="shared" si="20"/>
        <v>1</v>
      </c>
      <c r="C63" s="34" t="s">
        <v>23</v>
      </c>
      <c r="D63" s="35">
        <v>210394.25</v>
      </c>
      <c r="E63" s="36">
        <v>10415</v>
      </c>
      <c r="F63" s="37">
        <v>83122.55</v>
      </c>
      <c r="G63" s="37">
        <v>104304.65</v>
      </c>
      <c r="H63" s="35">
        <f t="shared" si="0"/>
        <v>220809.25</v>
      </c>
      <c r="I63" s="36">
        <f t="shared" si="1"/>
        <v>187427.20000000001</v>
      </c>
      <c r="J63" s="38">
        <f t="shared" si="2"/>
        <v>293516.79999999999</v>
      </c>
      <c r="K63" s="39">
        <f t="shared" si="3"/>
        <v>114719.65</v>
      </c>
      <c r="L63" s="40">
        <f t="shared" si="4"/>
        <v>408236.44999999995</v>
      </c>
      <c r="M63" s="26"/>
      <c r="N63" s="27">
        <v>180528</v>
      </c>
      <c r="O63" s="28">
        <v>5896</v>
      </c>
      <c r="P63" s="29">
        <v>70944</v>
      </c>
      <c r="Q63" s="29">
        <v>87276</v>
      </c>
      <c r="R63" s="27">
        <f t="shared" si="5"/>
        <v>186424</v>
      </c>
      <c r="S63" s="28">
        <f t="shared" si="6"/>
        <v>158220</v>
      </c>
      <c r="T63" s="27">
        <f t="shared" si="7"/>
        <v>251472</v>
      </c>
      <c r="U63" s="28">
        <f t="shared" si="8"/>
        <v>93172</v>
      </c>
      <c r="V63" s="28">
        <f t="shared" si="9"/>
        <v>344644</v>
      </c>
      <c r="W63" s="30"/>
      <c r="X63" s="27">
        <f t="shared" si="10"/>
        <v>390922</v>
      </c>
      <c r="Y63" s="28">
        <f t="shared" si="11"/>
        <v>16311</v>
      </c>
      <c r="Z63" s="27">
        <f t="shared" si="12"/>
        <v>154067</v>
      </c>
      <c r="AA63" s="28">
        <f t="shared" si="13"/>
        <v>191581</v>
      </c>
      <c r="AB63" s="29">
        <f t="shared" si="14"/>
        <v>407233</v>
      </c>
      <c r="AC63" s="29">
        <f t="shared" si="15"/>
        <v>345648</v>
      </c>
      <c r="AD63" s="27">
        <f t="shared" si="16"/>
        <v>544989</v>
      </c>
      <c r="AE63" s="28">
        <f t="shared" si="17"/>
        <v>207892</v>
      </c>
      <c r="AF63" s="39">
        <f t="shared" si="18"/>
        <v>752881</v>
      </c>
    </row>
    <row r="64" spans="1:32" x14ac:dyDescent="0.3">
      <c r="A64" s="18">
        <f t="shared" si="19"/>
        <v>2002</v>
      </c>
      <c r="B64" s="18">
        <f t="shared" si="20"/>
        <v>2</v>
      </c>
      <c r="C64" s="34" t="s">
        <v>22</v>
      </c>
      <c r="D64" s="35">
        <v>234405.15</v>
      </c>
      <c r="E64" s="36">
        <v>9761.6</v>
      </c>
      <c r="F64" s="37">
        <v>92400.75</v>
      </c>
      <c r="G64" s="37">
        <v>98440.2</v>
      </c>
      <c r="H64" s="35">
        <f t="shared" si="0"/>
        <v>244166.75</v>
      </c>
      <c r="I64" s="36">
        <f t="shared" si="1"/>
        <v>190840.95</v>
      </c>
      <c r="J64" s="38">
        <f t="shared" si="2"/>
        <v>326805.90000000002</v>
      </c>
      <c r="K64" s="39">
        <f t="shared" si="3"/>
        <v>108201.8</v>
      </c>
      <c r="L64" s="40">
        <f t="shared" si="4"/>
        <v>435007.7</v>
      </c>
      <c r="M64" s="26"/>
      <c r="N64" s="27">
        <v>202276</v>
      </c>
      <c r="O64" s="28">
        <v>4303</v>
      </c>
      <c r="P64" s="29">
        <v>83333</v>
      </c>
      <c r="Q64" s="29">
        <v>73070</v>
      </c>
      <c r="R64" s="27">
        <f t="shared" si="5"/>
        <v>206579</v>
      </c>
      <c r="S64" s="28">
        <f t="shared" si="6"/>
        <v>156403</v>
      </c>
      <c r="T64" s="27">
        <f t="shared" si="7"/>
        <v>285609</v>
      </c>
      <c r="U64" s="28">
        <f t="shared" si="8"/>
        <v>77373</v>
      </c>
      <c r="V64" s="28">
        <f t="shared" si="9"/>
        <v>362982</v>
      </c>
      <c r="W64" s="30"/>
      <c r="X64" s="27">
        <f t="shared" si="10"/>
        <v>436681</v>
      </c>
      <c r="Y64" s="28">
        <f t="shared" si="11"/>
        <v>14065</v>
      </c>
      <c r="Z64" s="27">
        <f t="shared" si="12"/>
        <v>175734</v>
      </c>
      <c r="AA64" s="28">
        <f t="shared" si="13"/>
        <v>171510</v>
      </c>
      <c r="AB64" s="29">
        <f t="shared" si="14"/>
        <v>450746</v>
      </c>
      <c r="AC64" s="29">
        <f t="shared" si="15"/>
        <v>347244</v>
      </c>
      <c r="AD64" s="27">
        <f t="shared" si="16"/>
        <v>612415</v>
      </c>
      <c r="AE64" s="28">
        <f t="shared" si="17"/>
        <v>185575</v>
      </c>
      <c r="AF64" s="39">
        <f t="shared" si="18"/>
        <v>797990</v>
      </c>
    </row>
    <row r="65" spans="1:32" x14ac:dyDescent="0.3">
      <c r="A65" s="18">
        <f t="shared" si="19"/>
        <v>2002</v>
      </c>
      <c r="B65" s="18">
        <f t="shared" si="20"/>
        <v>3</v>
      </c>
      <c r="C65" s="34" t="s">
        <v>21</v>
      </c>
      <c r="D65" s="35">
        <v>218697.5</v>
      </c>
      <c r="E65" s="36">
        <v>11256.2</v>
      </c>
      <c r="F65" s="37">
        <v>92662.25</v>
      </c>
      <c r="G65" s="37">
        <v>113949.75</v>
      </c>
      <c r="H65" s="35">
        <f t="shared" si="0"/>
        <v>229953.7</v>
      </c>
      <c r="I65" s="36">
        <f t="shared" si="1"/>
        <v>206612</v>
      </c>
      <c r="J65" s="38">
        <f t="shared" si="2"/>
        <v>311359.75</v>
      </c>
      <c r="K65" s="39">
        <f t="shared" si="3"/>
        <v>125205.95</v>
      </c>
      <c r="L65" s="40">
        <f t="shared" si="4"/>
        <v>436565.7</v>
      </c>
      <c r="M65" s="26"/>
      <c r="N65" s="27">
        <v>171874</v>
      </c>
      <c r="O65" s="28">
        <v>5525</v>
      </c>
      <c r="P65" s="29">
        <v>87845</v>
      </c>
      <c r="Q65" s="29">
        <v>78362</v>
      </c>
      <c r="R65" s="27">
        <f t="shared" si="5"/>
        <v>177399</v>
      </c>
      <c r="S65" s="28">
        <f t="shared" si="6"/>
        <v>166207</v>
      </c>
      <c r="T65" s="27">
        <f t="shared" si="7"/>
        <v>259719</v>
      </c>
      <c r="U65" s="28">
        <f t="shared" si="8"/>
        <v>83887</v>
      </c>
      <c r="V65" s="28">
        <f t="shared" si="9"/>
        <v>343606</v>
      </c>
      <c r="W65" s="30"/>
      <c r="X65" s="27">
        <f t="shared" si="10"/>
        <v>390572</v>
      </c>
      <c r="Y65" s="28">
        <f t="shared" si="11"/>
        <v>16781</v>
      </c>
      <c r="Z65" s="27">
        <f t="shared" si="12"/>
        <v>180507</v>
      </c>
      <c r="AA65" s="28">
        <f t="shared" si="13"/>
        <v>192312</v>
      </c>
      <c r="AB65" s="29">
        <f t="shared" si="14"/>
        <v>407353</v>
      </c>
      <c r="AC65" s="29">
        <f t="shared" si="15"/>
        <v>372819</v>
      </c>
      <c r="AD65" s="27">
        <f t="shared" si="16"/>
        <v>571079</v>
      </c>
      <c r="AE65" s="28">
        <f t="shared" si="17"/>
        <v>209093</v>
      </c>
      <c r="AF65" s="39">
        <f t="shared" si="18"/>
        <v>780172</v>
      </c>
    </row>
    <row r="66" spans="1:32" x14ac:dyDescent="0.3">
      <c r="A66" s="18">
        <f t="shared" si="19"/>
        <v>2002</v>
      </c>
      <c r="B66" s="18">
        <f t="shared" si="20"/>
        <v>4</v>
      </c>
      <c r="C66" s="34" t="s">
        <v>20</v>
      </c>
      <c r="D66" s="35">
        <v>258026.4</v>
      </c>
      <c r="E66" s="36">
        <v>9346.35</v>
      </c>
      <c r="F66" s="37">
        <v>91114.35</v>
      </c>
      <c r="G66" s="37">
        <v>125812.15</v>
      </c>
      <c r="H66" s="35">
        <f t="shared" si="0"/>
        <v>267372.75</v>
      </c>
      <c r="I66" s="36">
        <f t="shared" si="1"/>
        <v>216926.5</v>
      </c>
      <c r="J66" s="38">
        <f t="shared" si="2"/>
        <v>349140.75</v>
      </c>
      <c r="K66" s="39">
        <f t="shared" si="3"/>
        <v>135158.5</v>
      </c>
      <c r="L66" s="40">
        <f t="shared" si="4"/>
        <v>484299.25</v>
      </c>
      <c r="M66" s="26"/>
      <c r="N66" s="27">
        <v>227953</v>
      </c>
      <c r="O66" s="28">
        <v>4373</v>
      </c>
      <c r="P66" s="29">
        <v>87960</v>
      </c>
      <c r="Q66" s="29">
        <v>89914</v>
      </c>
      <c r="R66" s="27">
        <f t="shared" si="5"/>
        <v>232326</v>
      </c>
      <c r="S66" s="28">
        <f t="shared" si="6"/>
        <v>177874</v>
      </c>
      <c r="T66" s="27">
        <f t="shared" si="7"/>
        <v>315913</v>
      </c>
      <c r="U66" s="28">
        <f t="shared" si="8"/>
        <v>94287</v>
      </c>
      <c r="V66" s="28">
        <f t="shared" si="9"/>
        <v>410200</v>
      </c>
      <c r="W66" s="30"/>
      <c r="X66" s="27">
        <f t="shared" si="10"/>
        <v>485979</v>
      </c>
      <c r="Y66" s="28">
        <f t="shared" si="11"/>
        <v>13719</v>
      </c>
      <c r="Z66" s="27">
        <f t="shared" si="12"/>
        <v>179074</v>
      </c>
      <c r="AA66" s="28">
        <f t="shared" si="13"/>
        <v>215726</v>
      </c>
      <c r="AB66" s="29">
        <f t="shared" si="14"/>
        <v>499698</v>
      </c>
      <c r="AC66" s="29">
        <f t="shared" si="15"/>
        <v>394800</v>
      </c>
      <c r="AD66" s="27">
        <f t="shared" si="16"/>
        <v>665053</v>
      </c>
      <c r="AE66" s="28">
        <f t="shared" si="17"/>
        <v>229445</v>
      </c>
      <c r="AF66" s="39">
        <f t="shared" si="18"/>
        <v>894498</v>
      </c>
    </row>
    <row r="67" spans="1:32" x14ac:dyDescent="0.3">
      <c r="A67" s="18">
        <f t="shared" si="19"/>
        <v>2002</v>
      </c>
      <c r="B67" s="18">
        <f t="shared" si="20"/>
        <v>5</v>
      </c>
      <c r="C67" s="34" t="s">
        <v>19</v>
      </c>
      <c r="D67" s="35">
        <v>274449.3</v>
      </c>
      <c r="E67" s="36">
        <v>9935.2000000000007</v>
      </c>
      <c r="F67" s="37">
        <v>96684.7</v>
      </c>
      <c r="G67" s="37">
        <v>150145</v>
      </c>
      <c r="H67" s="35">
        <f t="shared" ref="H67:H130" si="21">D67+E67</f>
        <v>284384.5</v>
      </c>
      <c r="I67" s="36">
        <f t="shared" ref="I67:I130" si="22">F67+G67</f>
        <v>246829.7</v>
      </c>
      <c r="J67" s="38">
        <f t="shared" ref="J67:J130" si="23">D67+F67</f>
        <v>371134</v>
      </c>
      <c r="K67" s="39">
        <f t="shared" ref="K67:K130" si="24">E67+G67</f>
        <v>160080.20000000001</v>
      </c>
      <c r="L67" s="40">
        <f t="shared" ref="L67:L130" si="25">J67+K67</f>
        <v>531214.19999999995</v>
      </c>
      <c r="M67" s="26"/>
      <c r="N67" s="27">
        <v>231382</v>
      </c>
      <c r="O67" s="28">
        <v>4971</v>
      </c>
      <c r="P67" s="29">
        <v>84062</v>
      </c>
      <c r="Q67" s="29">
        <v>107783</v>
      </c>
      <c r="R67" s="27">
        <f t="shared" ref="R67:R130" si="26">N67+O67</f>
        <v>236353</v>
      </c>
      <c r="S67" s="28">
        <f t="shared" ref="S67:S130" si="27">P67+Q67</f>
        <v>191845</v>
      </c>
      <c r="T67" s="27">
        <f t="shared" ref="T67:T130" si="28">N67+P67</f>
        <v>315444</v>
      </c>
      <c r="U67" s="28">
        <f t="shared" ref="U67:U130" si="29">O67+Q67</f>
        <v>112754</v>
      </c>
      <c r="V67" s="28">
        <f t="shared" ref="V67:V130" si="30">(R67+S67)</f>
        <v>428198</v>
      </c>
      <c r="W67" s="30"/>
      <c r="X67" s="27">
        <f t="shared" ref="X67:X130" si="31">ROUND(D67+N67,0)</f>
        <v>505831</v>
      </c>
      <c r="Y67" s="28">
        <f t="shared" ref="Y67:Y130" si="32">ROUND(E67+O67,0)</f>
        <v>14906</v>
      </c>
      <c r="Z67" s="27">
        <f t="shared" ref="Z67:Z130" si="33">ROUND(F67+P67,0)</f>
        <v>180747</v>
      </c>
      <c r="AA67" s="28">
        <f t="shared" ref="AA67:AA130" si="34">ROUND(G67+Q67,0)</f>
        <v>257928</v>
      </c>
      <c r="AB67" s="29">
        <f t="shared" ref="AB67:AB130" si="35">X67+Y67</f>
        <v>520737</v>
      </c>
      <c r="AC67" s="29">
        <f t="shared" ref="AC67:AC130" si="36">Z67+AA67</f>
        <v>438675</v>
      </c>
      <c r="AD67" s="27">
        <f t="shared" ref="AD67:AD130" si="37">X67+Z67</f>
        <v>686578</v>
      </c>
      <c r="AE67" s="28">
        <f t="shared" ref="AE67:AE130" si="38">Y67+AA67</f>
        <v>272834</v>
      </c>
      <c r="AF67" s="39">
        <f t="shared" ref="AF67:AF130" si="39">(AB67+AC67)</f>
        <v>959412</v>
      </c>
    </row>
    <row r="68" spans="1:32" x14ac:dyDescent="0.3">
      <c r="A68" s="18">
        <f t="shared" si="19"/>
        <v>2002</v>
      </c>
      <c r="B68" s="18">
        <f t="shared" si="20"/>
        <v>6</v>
      </c>
      <c r="C68" s="34" t="s">
        <v>18</v>
      </c>
      <c r="D68" s="35">
        <v>291966.3</v>
      </c>
      <c r="E68" s="36">
        <v>9480.65</v>
      </c>
      <c r="F68" s="37">
        <v>95285.1</v>
      </c>
      <c r="G68" s="37">
        <v>139729.45000000001</v>
      </c>
      <c r="H68" s="35">
        <f t="shared" si="21"/>
        <v>301446.95</v>
      </c>
      <c r="I68" s="36">
        <f t="shared" si="22"/>
        <v>235014.55000000002</v>
      </c>
      <c r="J68" s="38">
        <f t="shared" si="23"/>
        <v>387251.4</v>
      </c>
      <c r="K68" s="39">
        <f t="shared" si="24"/>
        <v>149210.1</v>
      </c>
      <c r="L68" s="40">
        <f t="shared" si="25"/>
        <v>536461.5</v>
      </c>
      <c r="M68" s="26"/>
      <c r="N68" s="27">
        <v>236112</v>
      </c>
      <c r="O68" s="28">
        <v>3043</v>
      </c>
      <c r="P68" s="29">
        <v>75814</v>
      </c>
      <c r="Q68" s="29">
        <v>104009</v>
      </c>
      <c r="R68" s="27">
        <f t="shared" si="26"/>
        <v>239155</v>
      </c>
      <c r="S68" s="28">
        <f t="shared" si="27"/>
        <v>179823</v>
      </c>
      <c r="T68" s="27">
        <f t="shared" si="28"/>
        <v>311926</v>
      </c>
      <c r="U68" s="28">
        <f t="shared" si="29"/>
        <v>107052</v>
      </c>
      <c r="V68" s="28">
        <f t="shared" si="30"/>
        <v>418978</v>
      </c>
      <c r="W68" s="30"/>
      <c r="X68" s="27">
        <f t="shared" si="31"/>
        <v>528078</v>
      </c>
      <c r="Y68" s="28">
        <f t="shared" si="32"/>
        <v>12524</v>
      </c>
      <c r="Z68" s="27">
        <f t="shared" si="33"/>
        <v>171099</v>
      </c>
      <c r="AA68" s="28">
        <f t="shared" si="34"/>
        <v>243738</v>
      </c>
      <c r="AB68" s="29">
        <f t="shared" si="35"/>
        <v>540602</v>
      </c>
      <c r="AC68" s="29">
        <f t="shared" si="36"/>
        <v>414837</v>
      </c>
      <c r="AD68" s="27">
        <f t="shared" si="37"/>
        <v>699177</v>
      </c>
      <c r="AE68" s="28">
        <f t="shared" si="38"/>
        <v>256262</v>
      </c>
      <c r="AF68" s="39">
        <f t="shared" si="39"/>
        <v>955439</v>
      </c>
    </row>
    <row r="69" spans="1:32" x14ac:dyDescent="0.3">
      <c r="A69" s="18">
        <f t="shared" si="19"/>
        <v>2002</v>
      </c>
      <c r="B69" s="18">
        <f t="shared" si="20"/>
        <v>7</v>
      </c>
      <c r="C69" s="34" t="s">
        <v>17</v>
      </c>
      <c r="D69" s="35">
        <v>260811.15</v>
      </c>
      <c r="E69" s="36">
        <v>11120.95</v>
      </c>
      <c r="F69" s="37">
        <v>83739.649999999994</v>
      </c>
      <c r="G69" s="37">
        <v>140018.70000000001</v>
      </c>
      <c r="H69" s="35">
        <f t="shared" si="21"/>
        <v>271932.09999999998</v>
      </c>
      <c r="I69" s="36">
        <f t="shared" si="22"/>
        <v>223758.35</v>
      </c>
      <c r="J69" s="38">
        <f t="shared" si="23"/>
        <v>344550.8</v>
      </c>
      <c r="K69" s="39">
        <f t="shared" si="24"/>
        <v>151139.65000000002</v>
      </c>
      <c r="L69" s="40">
        <f t="shared" si="25"/>
        <v>495690.45</v>
      </c>
      <c r="M69" s="26"/>
      <c r="N69" s="27">
        <v>249618</v>
      </c>
      <c r="O69" s="28">
        <v>4254</v>
      </c>
      <c r="P69" s="29">
        <v>70500</v>
      </c>
      <c r="Q69" s="29">
        <v>127546</v>
      </c>
      <c r="R69" s="27">
        <f t="shared" si="26"/>
        <v>253872</v>
      </c>
      <c r="S69" s="28">
        <f t="shared" si="27"/>
        <v>198046</v>
      </c>
      <c r="T69" s="27">
        <f t="shared" si="28"/>
        <v>320118</v>
      </c>
      <c r="U69" s="28">
        <f t="shared" si="29"/>
        <v>131800</v>
      </c>
      <c r="V69" s="28">
        <f t="shared" si="30"/>
        <v>451918</v>
      </c>
      <c r="W69" s="30"/>
      <c r="X69" s="27">
        <f t="shared" si="31"/>
        <v>510429</v>
      </c>
      <c r="Y69" s="28">
        <f t="shared" si="32"/>
        <v>15375</v>
      </c>
      <c r="Z69" s="27">
        <f t="shared" si="33"/>
        <v>154240</v>
      </c>
      <c r="AA69" s="28">
        <f t="shared" si="34"/>
        <v>267565</v>
      </c>
      <c r="AB69" s="29">
        <f t="shared" si="35"/>
        <v>525804</v>
      </c>
      <c r="AC69" s="29">
        <f t="shared" si="36"/>
        <v>421805</v>
      </c>
      <c r="AD69" s="27">
        <f t="shared" si="37"/>
        <v>664669</v>
      </c>
      <c r="AE69" s="28">
        <f t="shared" si="38"/>
        <v>282940</v>
      </c>
      <c r="AF69" s="39">
        <f t="shared" si="39"/>
        <v>947609</v>
      </c>
    </row>
    <row r="70" spans="1:32" x14ac:dyDescent="0.3">
      <c r="A70" s="18">
        <f t="shared" si="19"/>
        <v>2002</v>
      </c>
      <c r="B70" s="18">
        <f t="shared" si="20"/>
        <v>8</v>
      </c>
      <c r="C70" s="34" t="s">
        <v>16</v>
      </c>
      <c r="D70" s="35">
        <v>327471.84999999998</v>
      </c>
      <c r="E70" s="36">
        <v>12217.4</v>
      </c>
      <c r="F70" s="37">
        <v>91421.45</v>
      </c>
      <c r="G70" s="37">
        <v>174383.1</v>
      </c>
      <c r="H70" s="35">
        <f t="shared" si="21"/>
        <v>339689.25</v>
      </c>
      <c r="I70" s="36">
        <f t="shared" si="22"/>
        <v>265804.55</v>
      </c>
      <c r="J70" s="38">
        <f t="shared" si="23"/>
        <v>418893.3</v>
      </c>
      <c r="K70" s="39">
        <f t="shared" si="24"/>
        <v>186600.5</v>
      </c>
      <c r="L70" s="40">
        <f t="shared" si="25"/>
        <v>605493.80000000005</v>
      </c>
      <c r="M70" s="26"/>
      <c r="N70" s="27">
        <v>234592</v>
      </c>
      <c r="O70" s="28">
        <v>3217</v>
      </c>
      <c r="P70" s="29">
        <v>71086</v>
      </c>
      <c r="Q70" s="29">
        <v>118341</v>
      </c>
      <c r="R70" s="27">
        <f t="shared" si="26"/>
        <v>237809</v>
      </c>
      <c r="S70" s="28">
        <f t="shared" si="27"/>
        <v>189427</v>
      </c>
      <c r="T70" s="27">
        <f t="shared" si="28"/>
        <v>305678</v>
      </c>
      <c r="U70" s="28">
        <f t="shared" si="29"/>
        <v>121558</v>
      </c>
      <c r="V70" s="28">
        <f t="shared" si="30"/>
        <v>427236</v>
      </c>
      <c r="W70" s="30"/>
      <c r="X70" s="27">
        <f t="shared" si="31"/>
        <v>562064</v>
      </c>
      <c r="Y70" s="28">
        <f t="shared" si="32"/>
        <v>15434</v>
      </c>
      <c r="Z70" s="27">
        <f t="shared" si="33"/>
        <v>162507</v>
      </c>
      <c r="AA70" s="28">
        <f t="shared" si="34"/>
        <v>292724</v>
      </c>
      <c r="AB70" s="29">
        <f t="shared" si="35"/>
        <v>577498</v>
      </c>
      <c r="AC70" s="29">
        <f t="shared" si="36"/>
        <v>455231</v>
      </c>
      <c r="AD70" s="27">
        <f t="shared" si="37"/>
        <v>724571</v>
      </c>
      <c r="AE70" s="28">
        <f t="shared" si="38"/>
        <v>308158</v>
      </c>
      <c r="AF70" s="39">
        <f t="shared" si="39"/>
        <v>1032729</v>
      </c>
    </row>
    <row r="71" spans="1:32" x14ac:dyDescent="0.3">
      <c r="A71" s="18">
        <f t="shared" si="19"/>
        <v>2002</v>
      </c>
      <c r="B71" s="18">
        <f t="shared" si="20"/>
        <v>9</v>
      </c>
      <c r="C71" s="34" t="s">
        <v>15</v>
      </c>
      <c r="D71" s="35">
        <v>320577.65000000002</v>
      </c>
      <c r="E71" s="36">
        <v>10388.799999999999</v>
      </c>
      <c r="F71" s="37">
        <v>89503.25</v>
      </c>
      <c r="G71" s="37">
        <v>168772.45</v>
      </c>
      <c r="H71" s="35">
        <f t="shared" si="21"/>
        <v>330966.45</v>
      </c>
      <c r="I71" s="36">
        <f t="shared" si="22"/>
        <v>258275.7</v>
      </c>
      <c r="J71" s="38">
        <f t="shared" si="23"/>
        <v>410080.9</v>
      </c>
      <c r="K71" s="39">
        <f t="shared" si="24"/>
        <v>179161.25</v>
      </c>
      <c r="L71" s="40">
        <f t="shared" si="25"/>
        <v>589242.15</v>
      </c>
      <c r="M71" s="26"/>
      <c r="N71" s="27">
        <v>188874</v>
      </c>
      <c r="O71" s="28">
        <v>1745</v>
      </c>
      <c r="P71" s="29">
        <v>53924</v>
      </c>
      <c r="Q71" s="29">
        <v>95796</v>
      </c>
      <c r="R71" s="27">
        <f t="shared" si="26"/>
        <v>190619</v>
      </c>
      <c r="S71" s="28">
        <f t="shared" si="27"/>
        <v>149720</v>
      </c>
      <c r="T71" s="27">
        <f t="shared" si="28"/>
        <v>242798</v>
      </c>
      <c r="U71" s="28">
        <f t="shared" si="29"/>
        <v>97541</v>
      </c>
      <c r="V71" s="28">
        <f t="shared" si="30"/>
        <v>340339</v>
      </c>
      <c r="W71" s="30"/>
      <c r="X71" s="27">
        <f t="shared" si="31"/>
        <v>509452</v>
      </c>
      <c r="Y71" s="28">
        <f t="shared" si="32"/>
        <v>12134</v>
      </c>
      <c r="Z71" s="27">
        <f t="shared" si="33"/>
        <v>143427</v>
      </c>
      <c r="AA71" s="28">
        <f t="shared" si="34"/>
        <v>264568</v>
      </c>
      <c r="AB71" s="29">
        <f t="shared" si="35"/>
        <v>521586</v>
      </c>
      <c r="AC71" s="29">
        <f t="shared" si="36"/>
        <v>407995</v>
      </c>
      <c r="AD71" s="27">
        <f t="shared" si="37"/>
        <v>652879</v>
      </c>
      <c r="AE71" s="28">
        <f t="shared" si="38"/>
        <v>276702</v>
      </c>
      <c r="AF71" s="39">
        <f t="shared" si="39"/>
        <v>929581</v>
      </c>
    </row>
    <row r="72" spans="1:32" x14ac:dyDescent="0.3">
      <c r="A72" s="18">
        <f t="shared" si="19"/>
        <v>2002</v>
      </c>
      <c r="B72" s="18">
        <f t="shared" si="20"/>
        <v>10</v>
      </c>
      <c r="C72" s="34" t="s">
        <v>14</v>
      </c>
      <c r="D72" s="35">
        <v>252909.65</v>
      </c>
      <c r="E72" s="36">
        <v>12307.7</v>
      </c>
      <c r="F72" s="37">
        <v>70208.399999999994</v>
      </c>
      <c r="G72" s="37">
        <v>135544.85</v>
      </c>
      <c r="H72" s="35">
        <f t="shared" si="21"/>
        <v>265217.34999999998</v>
      </c>
      <c r="I72" s="36">
        <f t="shared" si="22"/>
        <v>205753.25</v>
      </c>
      <c r="J72" s="38">
        <f t="shared" si="23"/>
        <v>323118.05</v>
      </c>
      <c r="K72" s="39">
        <f t="shared" si="24"/>
        <v>147852.55000000002</v>
      </c>
      <c r="L72" s="40">
        <f t="shared" si="25"/>
        <v>470970.6</v>
      </c>
      <c r="M72" s="26"/>
      <c r="N72" s="27">
        <v>163776</v>
      </c>
      <c r="O72" s="28">
        <v>1137</v>
      </c>
      <c r="P72" s="29">
        <v>40608</v>
      </c>
      <c r="Q72" s="29">
        <v>95797</v>
      </c>
      <c r="R72" s="27">
        <f t="shared" si="26"/>
        <v>164913</v>
      </c>
      <c r="S72" s="28">
        <f t="shared" si="27"/>
        <v>136405</v>
      </c>
      <c r="T72" s="27">
        <f t="shared" si="28"/>
        <v>204384</v>
      </c>
      <c r="U72" s="28">
        <f t="shared" si="29"/>
        <v>96934</v>
      </c>
      <c r="V72" s="28">
        <f t="shared" si="30"/>
        <v>301318</v>
      </c>
      <c r="W72" s="30"/>
      <c r="X72" s="27">
        <f t="shared" si="31"/>
        <v>416686</v>
      </c>
      <c r="Y72" s="28">
        <f t="shared" si="32"/>
        <v>13445</v>
      </c>
      <c r="Z72" s="27">
        <f t="shared" si="33"/>
        <v>110816</v>
      </c>
      <c r="AA72" s="28">
        <f t="shared" si="34"/>
        <v>231342</v>
      </c>
      <c r="AB72" s="29">
        <f t="shared" si="35"/>
        <v>430131</v>
      </c>
      <c r="AC72" s="29">
        <f t="shared" si="36"/>
        <v>342158</v>
      </c>
      <c r="AD72" s="27">
        <f t="shared" si="37"/>
        <v>527502</v>
      </c>
      <c r="AE72" s="28">
        <f t="shared" si="38"/>
        <v>244787</v>
      </c>
      <c r="AF72" s="39">
        <f t="shared" si="39"/>
        <v>772289</v>
      </c>
    </row>
    <row r="73" spans="1:32" x14ac:dyDescent="0.3">
      <c r="A73" s="18">
        <f t="shared" si="19"/>
        <v>2002</v>
      </c>
      <c r="B73" s="18">
        <f t="shared" si="20"/>
        <v>11</v>
      </c>
      <c r="C73" s="34" t="s">
        <v>13</v>
      </c>
      <c r="D73" s="35">
        <v>291571.45</v>
      </c>
      <c r="E73" s="36">
        <v>9760.65</v>
      </c>
      <c r="F73" s="37">
        <v>95772.3</v>
      </c>
      <c r="G73" s="37">
        <v>148925.1</v>
      </c>
      <c r="H73" s="35">
        <f t="shared" si="21"/>
        <v>301332.10000000003</v>
      </c>
      <c r="I73" s="36">
        <f t="shared" si="22"/>
        <v>244697.40000000002</v>
      </c>
      <c r="J73" s="38">
        <f t="shared" si="23"/>
        <v>387343.75</v>
      </c>
      <c r="K73" s="39">
        <f t="shared" si="24"/>
        <v>158685.75</v>
      </c>
      <c r="L73" s="40">
        <f t="shared" si="25"/>
        <v>546029.5</v>
      </c>
      <c r="M73" s="26"/>
      <c r="N73" s="27">
        <v>179463</v>
      </c>
      <c r="O73" s="28">
        <v>2307</v>
      </c>
      <c r="P73" s="29">
        <v>64946</v>
      </c>
      <c r="Q73" s="29">
        <v>87419</v>
      </c>
      <c r="R73" s="27">
        <f t="shared" si="26"/>
        <v>181770</v>
      </c>
      <c r="S73" s="28">
        <f t="shared" si="27"/>
        <v>152365</v>
      </c>
      <c r="T73" s="27">
        <f t="shared" si="28"/>
        <v>244409</v>
      </c>
      <c r="U73" s="28">
        <f t="shared" si="29"/>
        <v>89726</v>
      </c>
      <c r="V73" s="28">
        <f t="shared" si="30"/>
        <v>334135</v>
      </c>
      <c r="W73" s="30"/>
      <c r="X73" s="27">
        <f t="shared" si="31"/>
        <v>471034</v>
      </c>
      <c r="Y73" s="28">
        <f t="shared" si="32"/>
        <v>12068</v>
      </c>
      <c r="Z73" s="27">
        <f t="shared" si="33"/>
        <v>160718</v>
      </c>
      <c r="AA73" s="28">
        <f t="shared" si="34"/>
        <v>236344</v>
      </c>
      <c r="AB73" s="29">
        <f t="shared" si="35"/>
        <v>483102</v>
      </c>
      <c r="AC73" s="29">
        <f t="shared" si="36"/>
        <v>397062</v>
      </c>
      <c r="AD73" s="27">
        <f t="shared" si="37"/>
        <v>631752</v>
      </c>
      <c r="AE73" s="28">
        <f t="shared" si="38"/>
        <v>248412</v>
      </c>
      <c r="AF73" s="39">
        <f t="shared" si="39"/>
        <v>880164</v>
      </c>
    </row>
    <row r="74" spans="1:32" x14ac:dyDescent="0.3">
      <c r="A74" s="18">
        <f t="shared" si="19"/>
        <v>2002</v>
      </c>
      <c r="B74" s="18">
        <f t="shared" si="20"/>
        <v>12</v>
      </c>
      <c r="C74" s="34" t="s">
        <v>12</v>
      </c>
      <c r="D74" s="35">
        <v>291130.5</v>
      </c>
      <c r="E74" s="36">
        <v>14968.05</v>
      </c>
      <c r="F74" s="37">
        <v>111941.95</v>
      </c>
      <c r="G74" s="37">
        <v>148661.35</v>
      </c>
      <c r="H74" s="35">
        <f t="shared" si="21"/>
        <v>306098.55</v>
      </c>
      <c r="I74" s="36">
        <f t="shared" si="22"/>
        <v>260603.3</v>
      </c>
      <c r="J74" s="38">
        <f t="shared" si="23"/>
        <v>403072.45</v>
      </c>
      <c r="K74" s="39">
        <f t="shared" si="24"/>
        <v>163629.4</v>
      </c>
      <c r="L74" s="40">
        <f t="shared" si="25"/>
        <v>566701.85</v>
      </c>
      <c r="M74" s="26"/>
      <c r="N74" s="27">
        <v>186243</v>
      </c>
      <c r="O74" s="28">
        <v>1857</v>
      </c>
      <c r="P74" s="29">
        <v>64262</v>
      </c>
      <c r="Q74" s="29">
        <v>109438</v>
      </c>
      <c r="R74" s="27">
        <f t="shared" si="26"/>
        <v>188100</v>
      </c>
      <c r="S74" s="28">
        <f t="shared" si="27"/>
        <v>173700</v>
      </c>
      <c r="T74" s="27">
        <f t="shared" si="28"/>
        <v>250505</v>
      </c>
      <c r="U74" s="28">
        <f t="shared" si="29"/>
        <v>111295</v>
      </c>
      <c r="V74" s="28">
        <f t="shared" si="30"/>
        <v>361800</v>
      </c>
      <c r="W74" s="30"/>
      <c r="X74" s="27">
        <f t="shared" si="31"/>
        <v>477374</v>
      </c>
      <c r="Y74" s="28">
        <f t="shared" si="32"/>
        <v>16825</v>
      </c>
      <c r="Z74" s="27">
        <f t="shared" si="33"/>
        <v>176204</v>
      </c>
      <c r="AA74" s="28">
        <f t="shared" si="34"/>
        <v>258099</v>
      </c>
      <c r="AB74" s="29">
        <f t="shared" si="35"/>
        <v>494199</v>
      </c>
      <c r="AC74" s="29">
        <f t="shared" si="36"/>
        <v>434303</v>
      </c>
      <c r="AD74" s="27">
        <f t="shared" si="37"/>
        <v>653578</v>
      </c>
      <c r="AE74" s="28">
        <f t="shared" si="38"/>
        <v>274924</v>
      </c>
      <c r="AF74" s="39">
        <f t="shared" si="39"/>
        <v>928502</v>
      </c>
    </row>
    <row r="75" spans="1:32" x14ac:dyDescent="0.3">
      <c r="A75" s="18">
        <f t="shared" si="19"/>
        <v>2003</v>
      </c>
      <c r="B75" s="18">
        <f t="shared" si="20"/>
        <v>1</v>
      </c>
      <c r="C75" s="34" t="s">
        <v>23</v>
      </c>
      <c r="D75" s="35">
        <v>264680.65000000002</v>
      </c>
      <c r="E75" s="36">
        <v>11800.9</v>
      </c>
      <c r="F75" s="37">
        <v>105485.1</v>
      </c>
      <c r="G75" s="37">
        <v>136571.75</v>
      </c>
      <c r="H75" s="35">
        <f t="shared" si="21"/>
        <v>276481.55000000005</v>
      </c>
      <c r="I75" s="36">
        <f t="shared" si="22"/>
        <v>242056.85</v>
      </c>
      <c r="J75" s="38">
        <f t="shared" si="23"/>
        <v>370165.75</v>
      </c>
      <c r="K75" s="39">
        <f t="shared" si="24"/>
        <v>148372.65</v>
      </c>
      <c r="L75" s="40">
        <f t="shared" si="25"/>
        <v>518538.4</v>
      </c>
      <c r="M75" s="26"/>
      <c r="N75" s="27">
        <v>168186</v>
      </c>
      <c r="O75" s="28">
        <v>2716</v>
      </c>
      <c r="P75" s="29">
        <v>57626</v>
      </c>
      <c r="Q75" s="29">
        <v>105818</v>
      </c>
      <c r="R75" s="27">
        <f t="shared" si="26"/>
        <v>170902</v>
      </c>
      <c r="S75" s="28">
        <f t="shared" si="27"/>
        <v>163444</v>
      </c>
      <c r="T75" s="27">
        <f t="shared" si="28"/>
        <v>225812</v>
      </c>
      <c r="U75" s="28">
        <f t="shared" si="29"/>
        <v>108534</v>
      </c>
      <c r="V75" s="28">
        <f t="shared" si="30"/>
        <v>334346</v>
      </c>
      <c r="W75" s="30"/>
      <c r="X75" s="27">
        <f t="shared" si="31"/>
        <v>432867</v>
      </c>
      <c r="Y75" s="28">
        <f t="shared" si="32"/>
        <v>14517</v>
      </c>
      <c r="Z75" s="27">
        <f t="shared" si="33"/>
        <v>163111</v>
      </c>
      <c r="AA75" s="28">
        <f t="shared" si="34"/>
        <v>242390</v>
      </c>
      <c r="AB75" s="29">
        <f t="shared" si="35"/>
        <v>447384</v>
      </c>
      <c r="AC75" s="29">
        <f t="shared" si="36"/>
        <v>405501</v>
      </c>
      <c r="AD75" s="27">
        <f t="shared" si="37"/>
        <v>595978</v>
      </c>
      <c r="AE75" s="28">
        <f t="shared" si="38"/>
        <v>256907</v>
      </c>
      <c r="AF75" s="39">
        <f t="shared" si="39"/>
        <v>852885</v>
      </c>
    </row>
    <row r="76" spans="1:32" x14ac:dyDescent="0.3">
      <c r="A76" s="18">
        <f t="shared" si="19"/>
        <v>2003</v>
      </c>
      <c r="B76" s="18">
        <f t="shared" si="20"/>
        <v>2</v>
      </c>
      <c r="C76" s="34" t="s">
        <v>22</v>
      </c>
      <c r="D76" s="35">
        <v>270731.25</v>
      </c>
      <c r="E76" s="36">
        <v>4008.25</v>
      </c>
      <c r="F76" s="37">
        <v>100162.5</v>
      </c>
      <c r="G76" s="37">
        <v>166236.79999999999</v>
      </c>
      <c r="H76" s="35">
        <f t="shared" si="21"/>
        <v>274739.5</v>
      </c>
      <c r="I76" s="36">
        <f t="shared" si="22"/>
        <v>266399.3</v>
      </c>
      <c r="J76" s="38">
        <f t="shared" si="23"/>
        <v>370893.75</v>
      </c>
      <c r="K76" s="39">
        <f t="shared" si="24"/>
        <v>170245.05</v>
      </c>
      <c r="L76" s="40">
        <f t="shared" si="25"/>
        <v>541138.80000000005</v>
      </c>
      <c r="M76" s="26"/>
      <c r="N76" s="27">
        <v>158863</v>
      </c>
      <c r="O76" s="28">
        <v>10480</v>
      </c>
      <c r="P76" s="29">
        <v>67645</v>
      </c>
      <c r="Q76" s="29">
        <v>85619</v>
      </c>
      <c r="R76" s="27">
        <f t="shared" si="26"/>
        <v>169343</v>
      </c>
      <c r="S76" s="28">
        <f t="shared" si="27"/>
        <v>153264</v>
      </c>
      <c r="T76" s="27">
        <f t="shared" si="28"/>
        <v>226508</v>
      </c>
      <c r="U76" s="28">
        <f t="shared" si="29"/>
        <v>96099</v>
      </c>
      <c r="V76" s="28">
        <f t="shared" si="30"/>
        <v>322607</v>
      </c>
      <c r="W76" s="30"/>
      <c r="X76" s="27">
        <f t="shared" si="31"/>
        <v>429594</v>
      </c>
      <c r="Y76" s="28">
        <f t="shared" si="32"/>
        <v>14488</v>
      </c>
      <c r="Z76" s="27">
        <f t="shared" si="33"/>
        <v>167808</v>
      </c>
      <c r="AA76" s="28">
        <f t="shared" si="34"/>
        <v>251856</v>
      </c>
      <c r="AB76" s="29">
        <f t="shared" si="35"/>
        <v>444082</v>
      </c>
      <c r="AC76" s="29">
        <f t="shared" si="36"/>
        <v>419664</v>
      </c>
      <c r="AD76" s="27">
        <f t="shared" si="37"/>
        <v>597402</v>
      </c>
      <c r="AE76" s="28">
        <f t="shared" si="38"/>
        <v>266344</v>
      </c>
      <c r="AF76" s="39">
        <f t="shared" si="39"/>
        <v>863746</v>
      </c>
    </row>
    <row r="77" spans="1:32" x14ac:dyDescent="0.3">
      <c r="A77" s="18">
        <f t="shared" si="19"/>
        <v>2003</v>
      </c>
      <c r="B77" s="18">
        <f t="shared" si="20"/>
        <v>3</v>
      </c>
      <c r="C77" s="34" t="s">
        <v>21</v>
      </c>
      <c r="D77" s="35">
        <v>293532.75</v>
      </c>
      <c r="E77" s="36">
        <v>4962.25</v>
      </c>
      <c r="F77" s="37">
        <v>107152</v>
      </c>
      <c r="G77" s="37">
        <v>157924.25</v>
      </c>
      <c r="H77" s="35">
        <f t="shared" si="21"/>
        <v>298495</v>
      </c>
      <c r="I77" s="36">
        <f t="shared" si="22"/>
        <v>265076.25</v>
      </c>
      <c r="J77" s="38">
        <f t="shared" si="23"/>
        <v>400684.75</v>
      </c>
      <c r="K77" s="39">
        <f t="shared" si="24"/>
        <v>162886.5</v>
      </c>
      <c r="L77" s="40">
        <f t="shared" si="25"/>
        <v>563571.25</v>
      </c>
      <c r="M77" s="26"/>
      <c r="N77" s="27">
        <v>179800</v>
      </c>
      <c r="O77" s="28">
        <v>9990</v>
      </c>
      <c r="P77" s="29">
        <v>82797</v>
      </c>
      <c r="Q77" s="29">
        <v>83945</v>
      </c>
      <c r="R77" s="27">
        <f t="shared" si="26"/>
        <v>189790</v>
      </c>
      <c r="S77" s="28">
        <f t="shared" si="27"/>
        <v>166742</v>
      </c>
      <c r="T77" s="27">
        <f t="shared" si="28"/>
        <v>262597</v>
      </c>
      <c r="U77" s="28">
        <f t="shared" si="29"/>
        <v>93935</v>
      </c>
      <c r="V77" s="28">
        <f t="shared" si="30"/>
        <v>356532</v>
      </c>
      <c r="W77" s="30"/>
      <c r="X77" s="27">
        <f t="shared" si="31"/>
        <v>473333</v>
      </c>
      <c r="Y77" s="28">
        <f t="shared" si="32"/>
        <v>14952</v>
      </c>
      <c r="Z77" s="27">
        <f t="shared" si="33"/>
        <v>189949</v>
      </c>
      <c r="AA77" s="28">
        <f t="shared" si="34"/>
        <v>241869</v>
      </c>
      <c r="AB77" s="29">
        <f t="shared" si="35"/>
        <v>488285</v>
      </c>
      <c r="AC77" s="29">
        <f t="shared" si="36"/>
        <v>431818</v>
      </c>
      <c r="AD77" s="27">
        <f t="shared" si="37"/>
        <v>663282</v>
      </c>
      <c r="AE77" s="28">
        <f t="shared" si="38"/>
        <v>256821</v>
      </c>
      <c r="AF77" s="39">
        <f t="shared" si="39"/>
        <v>920103</v>
      </c>
    </row>
    <row r="78" spans="1:32" x14ac:dyDescent="0.3">
      <c r="A78" s="18">
        <f t="shared" si="19"/>
        <v>2003</v>
      </c>
      <c r="B78" s="18">
        <f t="shared" si="20"/>
        <v>4</v>
      </c>
      <c r="C78" s="34" t="s">
        <v>20</v>
      </c>
      <c r="D78" s="35">
        <v>319620.55</v>
      </c>
      <c r="E78" s="36">
        <v>7087.5</v>
      </c>
      <c r="F78" s="37">
        <v>97540.75</v>
      </c>
      <c r="G78" s="37">
        <v>164786</v>
      </c>
      <c r="H78" s="35">
        <f t="shared" si="21"/>
        <v>326708.05</v>
      </c>
      <c r="I78" s="36">
        <f t="shared" si="22"/>
        <v>262326.75</v>
      </c>
      <c r="J78" s="38">
        <f t="shared" si="23"/>
        <v>417161.3</v>
      </c>
      <c r="K78" s="39">
        <f t="shared" si="24"/>
        <v>171873.5</v>
      </c>
      <c r="L78" s="40">
        <f t="shared" si="25"/>
        <v>589034.80000000005</v>
      </c>
      <c r="M78" s="26"/>
      <c r="N78" s="27">
        <v>200476</v>
      </c>
      <c r="O78" s="28">
        <v>11552</v>
      </c>
      <c r="P78" s="29">
        <v>75295</v>
      </c>
      <c r="Q78" s="29">
        <v>113463</v>
      </c>
      <c r="R78" s="27">
        <f t="shared" si="26"/>
        <v>212028</v>
      </c>
      <c r="S78" s="28">
        <f t="shared" si="27"/>
        <v>188758</v>
      </c>
      <c r="T78" s="27">
        <f t="shared" si="28"/>
        <v>275771</v>
      </c>
      <c r="U78" s="28">
        <f t="shared" si="29"/>
        <v>125015</v>
      </c>
      <c r="V78" s="28">
        <f t="shared" si="30"/>
        <v>400786</v>
      </c>
      <c r="W78" s="30"/>
      <c r="X78" s="27">
        <f t="shared" si="31"/>
        <v>520097</v>
      </c>
      <c r="Y78" s="28">
        <f t="shared" si="32"/>
        <v>18640</v>
      </c>
      <c r="Z78" s="27">
        <f t="shared" si="33"/>
        <v>172836</v>
      </c>
      <c r="AA78" s="28">
        <f t="shared" si="34"/>
        <v>278249</v>
      </c>
      <c r="AB78" s="29">
        <f t="shared" si="35"/>
        <v>538737</v>
      </c>
      <c r="AC78" s="29">
        <f t="shared" si="36"/>
        <v>451085</v>
      </c>
      <c r="AD78" s="27">
        <f t="shared" si="37"/>
        <v>692933</v>
      </c>
      <c r="AE78" s="28">
        <f t="shared" si="38"/>
        <v>296889</v>
      </c>
      <c r="AF78" s="39">
        <f t="shared" si="39"/>
        <v>989822</v>
      </c>
    </row>
    <row r="79" spans="1:32" x14ac:dyDescent="0.3">
      <c r="A79" s="18">
        <f t="shared" ref="A79:A142" si="40">A67+1</f>
        <v>2003</v>
      </c>
      <c r="B79" s="18">
        <f t="shared" ref="B79:B142" si="41">B67</f>
        <v>5</v>
      </c>
      <c r="C79" s="34" t="s">
        <v>19</v>
      </c>
      <c r="D79" s="35">
        <v>340164.7</v>
      </c>
      <c r="E79" s="36">
        <v>8110.35</v>
      </c>
      <c r="F79" s="37">
        <v>102253.5</v>
      </c>
      <c r="G79" s="37">
        <v>201377.7</v>
      </c>
      <c r="H79" s="35">
        <f t="shared" si="21"/>
        <v>348275.05</v>
      </c>
      <c r="I79" s="36">
        <f t="shared" si="22"/>
        <v>303631.2</v>
      </c>
      <c r="J79" s="38">
        <f t="shared" si="23"/>
        <v>442418.2</v>
      </c>
      <c r="K79" s="39">
        <f t="shared" si="24"/>
        <v>209488.05000000002</v>
      </c>
      <c r="L79" s="40">
        <f t="shared" si="25"/>
        <v>651906.25</v>
      </c>
      <c r="M79" s="26"/>
      <c r="N79" s="27">
        <v>196565</v>
      </c>
      <c r="O79" s="28">
        <v>10472</v>
      </c>
      <c r="P79" s="29">
        <v>76606</v>
      </c>
      <c r="Q79" s="29">
        <v>104744</v>
      </c>
      <c r="R79" s="27">
        <f t="shared" si="26"/>
        <v>207037</v>
      </c>
      <c r="S79" s="28">
        <f t="shared" si="27"/>
        <v>181350</v>
      </c>
      <c r="T79" s="27">
        <f t="shared" si="28"/>
        <v>273171</v>
      </c>
      <c r="U79" s="28">
        <f t="shared" si="29"/>
        <v>115216</v>
      </c>
      <c r="V79" s="28">
        <f t="shared" si="30"/>
        <v>388387</v>
      </c>
      <c r="W79" s="30"/>
      <c r="X79" s="27">
        <f t="shared" si="31"/>
        <v>536730</v>
      </c>
      <c r="Y79" s="28">
        <f t="shared" si="32"/>
        <v>18582</v>
      </c>
      <c r="Z79" s="27">
        <f t="shared" si="33"/>
        <v>178860</v>
      </c>
      <c r="AA79" s="28">
        <f t="shared" si="34"/>
        <v>306122</v>
      </c>
      <c r="AB79" s="29">
        <f t="shared" si="35"/>
        <v>555312</v>
      </c>
      <c r="AC79" s="29">
        <f t="shared" si="36"/>
        <v>484982</v>
      </c>
      <c r="AD79" s="27">
        <f t="shared" si="37"/>
        <v>715590</v>
      </c>
      <c r="AE79" s="28">
        <f t="shared" si="38"/>
        <v>324704</v>
      </c>
      <c r="AF79" s="39">
        <f t="shared" si="39"/>
        <v>1040294</v>
      </c>
    </row>
    <row r="80" spans="1:32" x14ac:dyDescent="0.3">
      <c r="A80" s="18">
        <f t="shared" si="40"/>
        <v>2003</v>
      </c>
      <c r="B80" s="18">
        <f t="shared" si="41"/>
        <v>6</v>
      </c>
      <c r="C80" s="34" t="s">
        <v>18</v>
      </c>
      <c r="D80" s="35">
        <v>301151.34999999998</v>
      </c>
      <c r="E80" s="36">
        <v>4740.5</v>
      </c>
      <c r="F80" s="37">
        <v>89532.25</v>
      </c>
      <c r="G80" s="37">
        <v>168362.1</v>
      </c>
      <c r="H80" s="35">
        <f t="shared" si="21"/>
        <v>305891.84999999998</v>
      </c>
      <c r="I80" s="36">
        <f t="shared" si="22"/>
        <v>257894.35</v>
      </c>
      <c r="J80" s="38">
        <f t="shared" si="23"/>
        <v>390683.6</v>
      </c>
      <c r="K80" s="39">
        <f t="shared" si="24"/>
        <v>173102.6</v>
      </c>
      <c r="L80" s="40">
        <f t="shared" si="25"/>
        <v>563786.19999999995</v>
      </c>
      <c r="M80" s="26"/>
      <c r="N80" s="27">
        <v>204344</v>
      </c>
      <c r="O80" s="28">
        <v>9348</v>
      </c>
      <c r="P80" s="29">
        <v>70992</v>
      </c>
      <c r="Q80" s="29">
        <v>71760</v>
      </c>
      <c r="R80" s="27">
        <f t="shared" si="26"/>
        <v>213692</v>
      </c>
      <c r="S80" s="28">
        <f t="shared" si="27"/>
        <v>142752</v>
      </c>
      <c r="T80" s="27">
        <f t="shared" si="28"/>
        <v>275336</v>
      </c>
      <c r="U80" s="28">
        <f t="shared" si="29"/>
        <v>81108</v>
      </c>
      <c r="V80" s="28">
        <f t="shared" si="30"/>
        <v>356444</v>
      </c>
      <c r="W80" s="30"/>
      <c r="X80" s="27">
        <f t="shared" si="31"/>
        <v>505495</v>
      </c>
      <c r="Y80" s="28">
        <f t="shared" si="32"/>
        <v>14089</v>
      </c>
      <c r="Z80" s="27">
        <f t="shared" si="33"/>
        <v>160524</v>
      </c>
      <c r="AA80" s="28">
        <f t="shared" si="34"/>
        <v>240122</v>
      </c>
      <c r="AB80" s="29">
        <f t="shared" si="35"/>
        <v>519584</v>
      </c>
      <c r="AC80" s="29">
        <f t="shared" si="36"/>
        <v>400646</v>
      </c>
      <c r="AD80" s="27">
        <f t="shared" si="37"/>
        <v>666019</v>
      </c>
      <c r="AE80" s="28">
        <f t="shared" si="38"/>
        <v>254211</v>
      </c>
      <c r="AF80" s="39">
        <f t="shared" si="39"/>
        <v>920230</v>
      </c>
    </row>
    <row r="81" spans="1:32" x14ac:dyDescent="0.3">
      <c r="A81" s="18">
        <f t="shared" si="40"/>
        <v>2003</v>
      </c>
      <c r="B81" s="18">
        <f t="shared" si="41"/>
        <v>7</v>
      </c>
      <c r="C81" s="34" t="s">
        <v>17</v>
      </c>
      <c r="D81" s="35">
        <v>326753.45</v>
      </c>
      <c r="E81" s="36">
        <v>4986.8500000000004</v>
      </c>
      <c r="F81" s="37">
        <v>97374.5</v>
      </c>
      <c r="G81" s="37">
        <v>186599.5</v>
      </c>
      <c r="H81" s="35">
        <f t="shared" si="21"/>
        <v>331740.3</v>
      </c>
      <c r="I81" s="36">
        <f t="shared" si="22"/>
        <v>283974</v>
      </c>
      <c r="J81" s="38">
        <f t="shared" si="23"/>
        <v>424127.95</v>
      </c>
      <c r="K81" s="39">
        <f t="shared" si="24"/>
        <v>191586.35</v>
      </c>
      <c r="L81" s="40">
        <f t="shared" si="25"/>
        <v>615714.30000000005</v>
      </c>
      <c r="M81" s="26"/>
      <c r="N81" s="27">
        <v>231118</v>
      </c>
      <c r="O81" s="28">
        <v>8038</v>
      </c>
      <c r="P81" s="29">
        <v>80972</v>
      </c>
      <c r="Q81" s="29">
        <v>110558</v>
      </c>
      <c r="R81" s="27">
        <f t="shared" si="26"/>
        <v>239156</v>
      </c>
      <c r="S81" s="28">
        <f t="shared" si="27"/>
        <v>191530</v>
      </c>
      <c r="T81" s="27">
        <f t="shared" si="28"/>
        <v>312090</v>
      </c>
      <c r="U81" s="28">
        <f t="shared" si="29"/>
        <v>118596</v>
      </c>
      <c r="V81" s="28">
        <f t="shared" si="30"/>
        <v>430686</v>
      </c>
      <c r="W81" s="30"/>
      <c r="X81" s="27">
        <f t="shared" si="31"/>
        <v>557871</v>
      </c>
      <c r="Y81" s="28">
        <f t="shared" si="32"/>
        <v>13025</v>
      </c>
      <c r="Z81" s="27">
        <f t="shared" si="33"/>
        <v>178347</v>
      </c>
      <c r="AA81" s="28">
        <f t="shared" si="34"/>
        <v>297158</v>
      </c>
      <c r="AB81" s="29">
        <f t="shared" si="35"/>
        <v>570896</v>
      </c>
      <c r="AC81" s="29">
        <f t="shared" si="36"/>
        <v>475505</v>
      </c>
      <c r="AD81" s="27">
        <f t="shared" si="37"/>
        <v>736218</v>
      </c>
      <c r="AE81" s="28">
        <f t="shared" si="38"/>
        <v>310183</v>
      </c>
      <c r="AF81" s="39">
        <f t="shared" si="39"/>
        <v>1046401</v>
      </c>
    </row>
    <row r="82" spans="1:32" x14ac:dyDescent="0.3">
      <c r="A82" s="18">
        <f t="shared" si="40"/>
        <v>2003</v>
      </c>
      <c r="B82" s="18">
        <f t="shared" si="41"/>
        <v>8</v>
      </c>
      <c r="C82" s="34" t="s">
        <v>16</v>
      </c>
      <c r="D82" s="35">
        <v>354433.85</v>
      </c>
      <c r="E82" s="36">
        <v>5611.25</v>
      </c>
      <c r="F82" s="37">
        <v>88080.75</v>
      </c>
      <c r="G82" s="37">
        <v>202843.55</v>
      </c>
      <c r="H82" s="35">
        <f t="shared" si="21"/>
        <v>360045.1</v>
      </c>
      <c r="I82" s="36">
        <f t="shared" si="22"/>
        <v>290924.3</v>
      </c>
      <c r="J82" s="38">
        <f t="shared" si="23"/>
        <v>442514.6</v>
      </c>
      <c r="K82" s="39">
        <f t="shared" si="24"/>
        <v>208454.8</v>
      </c>
      <c r="L82" s="40">
        <f t="shared" si="25"/>
        <v>650969.39999999991</v>
      </c>
      <c r="M82" s="26"/>
      <c r="N82" s="27">
        <v>206910</v>
      </c>
      <c r="O82" s="28">
        <v>8797</v>
      </c>
      <c r="P82" s="29">
        <v>75338</v>
      </c>
      <c r="Q82" s="29">
        <v>99673</v>
      </c>
      <c r="R82" s="27">
        <f t="shared" si="26"/>
        <v>215707</v>
      </c>
      <c r="S82" s="28">
        <f t="shared" si="27"/>
        <v>175011</v>
      </c>
      <c r="T82" s="27">
        <f t="shared" si="28"/>
        <v>282248</v>
      </c>
      <c r="U82" s="28">
        <f t="shared" si="29"/>
        <v>108470</v>
      </c>
      <c r="V82" s="28">
        <f t="shared" si="30"/>
        <v>390718</v>
      </c>
      <c r="W82" s="30"/>
      <c r="X82" s="27">
        <f t="shared" si="31"/>
        <v>561344</v>
      </c>
      <c r="Y82" s="28">
        <f t="shared" si="32"/>
        <v>14408</v>
      </c>
      <c r="Z82" s="27">
        <f t="shared" si="33"/>
        <v>163419</v>
      </c>
      <c r="AA82" s="28">
        <f t="shared" si="34"/>
        <v>302517</v>
      </c>
      <c r="AB82" s="29">
        <f t="shared" si="35"/>
        <v>575752</v>
      </c>
      <c r="AC82" s="29">
        <f t="shared" si="36"/>
        <v>465936</v>
      </c>
      <c r="AD82" s="27">
        <f t="shared" si="37"/>
        <v>724763</v>
      </c>
      <c r="AE82" s="28">
        <f t="shared" si="38"/>
        <v>316925</v>
      </c>
      <c r="AF82" s="39">
        <f t="shared" si="39"/>
        <v>1041688</v>
      </c>
    </row>
    <row r="83" spans="1:32" x14ac:dyDescent="0.3">
      <c r="A83" s="18">
        <f t="shared" si="40"/>
        <v>2003</v>
      </c>
      <c r="B83" s="18">
        <f t="shared" si="41"/>
        <v>9</v>
      </c>
      <c r="C83" s="34" t="s">
        <v>15</v>
      </c>
      <c r="D83" s="35">
        <v>342068</v>
      </c>
      <c r="E83" s="36">
        <v>8407.6</v>
      </c>
      <c r="F83" s="37">
        <v>83858</v>
      </c>
      <c r="G83" s="37">
        <v>188395.6</v>
      </c>
      <c r="H83" s="35">
        <f t="shared" si="21"/>
        <v>350475.6</v>
      </c>
      <c r="I83" s="36">
        <f t="shared" si="22"/>
        <v>272253.59999999998</v>
      </c>
      <c r="J83" s="38">
        <f t="shared" si="23"/>
        <v>425926</v>
      </c>
      <c r="K83" s="39">
        <f t="shared" si="24"/>
        <v>196803.20000000001</v>
      </c>
      <c r="L83" s="40">
        <f t="shared" si="25"/>
        <v>622729.19999999995</v>
      </c>
      <c r="M83" s="26"/>
      <c r="N83" s="27">
        <v>206315</v>
      </c>
      <c r="O83" s="28">
        <v>7738</v>
      </c>
      <c r="P83" s="29">
        <v>65926</v>
      </c>
      <c r="Q83" s="29">
        <v>99833</v>
      </c>
      <c r="R83" s="27">
        <f t="shared" si="26"/>
        <v>214053</v>
      </c>
      <c r="S83" s="28">
        <f t="shared" si="27"/>
        <v>165759</v>
      </c>
      <c r="T83" s="27">
        <f t="shared" si="28"/>
        <v>272241</v>
      </c>
      <c r="U83" s="28">
        <f t="shared" si="29"/>
        <v>107571</v>
      </c>
      <c r="V83" s="28">
        <f t="shared" si="30"/>
        <v>379812</v>
      </c>
      <c r="W83" s="30"/>
      <c r="X83" s="27">
        <f t="shared" si="31"/>
        <v>548383</v>
      </c>
      <c r="Y83" s="28">
        <f t="shared" si="32"/>
        <v>16146</v>
      </c>
      <c r="Z83" s="27">
        <f t="shared" si="33"/>
        <v>149784</v>
      </c>
      <c r="AA83" s="28">
        <f t="shared" si="34"/>
        <v>288229</v>
      </c>
      <c r="AB83" s="29">
        <f t="shared" si="35"/>
        <v>564529</v>
      </c>
      <c r="AC83" s="29">
        <f t="shared" si="36"/>
        <v>438013</v>
      </c>
      <c r="AD83" s="27">
        <f t="shared" si="37"/>
        <v>698167</v>
      </c>
      <c r="AE83" s="28">
        <f t="shared" si="38"/>
        <v>304375</v>
      </c>
      <c r="AF83" s="39">
        <f t="shared" si="39"/>
        <v>1002542</v>
      </c>
    </row>
    <row r="84" spans="1:32" x14ac:dyDescent="0.3">
      <c r="A84" s="18">
        <f t="shared" si="40"/>
        <v>2003</v>
      </c>
      <c r="B84" s="18">
        <f t="shared" si="41"/>
        <v>10</v>
      </c>
      <c r="C84" s="34" t="s">
        <v>14</v>
      </c>
      <c r="D84" s="35">
        <v>365198.85</v>
      </c>
      <c r="E84" s="36">
        <v>6912.2</v>
      </c>
      <c r="F84" s="37">
        <v>93824.25</v>
      </c>
      <c r="G84" s="37">
        <v>205171.55</v>
      </c>
      <c r="H84" s="35">
        <f t="shared" si="21"/>
        <v>372111.05</v>
      </c>
      <c r="I84" s="36">
        <f t="shared" si="22"/>
        <v>298995.8</v>
      </c>
      <c r="J84" s="38">
        <f t="shared" si="23"/>
        <v>459023.1</v>
      </c>
      <c r="K84" s="39">
        <f t="shared" si="24"/>
        <v>212083.75</v>
      </c>
      <c r="L84" s="40">
        <f t="shared" si="25"/>
        <v>671106.85</v>
      </c>
      <c r="M84" s="26"/>
      <c r="N84" s="27">
        <v>230527</v>
      </c>
      <c r="O84" s="28">
        <v>7057</v>
      </c>
      <c r="P84" s="29">
        <v>84952</v>
      </c>
      <c r="Q84" s="29">
        <v>114289</v>
      </c>
      <c r="R84" s="27">
        <f t="shared" si="26"/>
        <v>237584</v>
      </c>
      <c r="S84" s="28">
        <f t="shared" si="27"/>
        <v>199241</v>
      </c>
      <c r="T84" s="27">
        <f t="shared" si="28"/>
        <v>315479</v>
      </c>
      <c r="U84" s="28">
        <f t="shared" si="29"/>
        <v>121346</v>
      </c>
      <c r="V84" s="28">
        <f t="shared" si="30"/>
        <v>436825</v>
      </c>
      <c r="W84" s="30"/>
      <c r="X84" s="27">
        <f t="shared" si="31"/>
        <v>595726</v>
      </c>
      <c r="Y84" s="28">
        <f t="shared" si="32"/>
        <v>13969</v>
      </c>
      <c r="Z84" s="27">
        <f t="shared" si="33"/>
        <v>178776</v>
      </c>
      <c r="AA84" s="28">
        <f t="shared" si="34"/>
        <v>319461</v>
      </c>
      <c r="AB84" s="29">
        <f t="shared" si="35"/>
        <v>609695</v>
      </c>
      <c r="AC84" s="29">
        <f t="shared" si="36"/>
        <v>498237</v>
      </c>
      <c r="AD84" s="27">
        <f t="shared" si="37"/>
        <v>774502</v>
      </c>
      <c r="AE84" s="28">
        <f t="shared" si="38"/>
        <v>333430</v>
      </c>
      <c r="AF84" s="39">
        <f t="shared" si="39"/>
        <v>1107932</v>
      </c>
    </row>
    <row r="85" spans="1:32" x14ac:dyDescent="0.3">
      <c r="A85" s="18">
        <f t="shared" si="40"/>
        <v>2003</v>
      </c>
      <c r="B85" s="18">
        <f t="shared" si="41"/>
        <v>11</v>
      </c>
      <c r="C85" s="34" t="s">
        <v>13</v>
      </c>
      <c r="D85" s="35">
        <v>334215.45</v>
      </c>
      <c r="E85" s="36">
        <v>4162.75</v>
      </c>
      <c r="F85" s="37">
        <v>98896</v>
      </c>
      <c r="G85" s="37">
        <v>190512.85</v>
      </c>
      <c r="H85" s="35">
        <f t="shared" si="21"/>
        <v>338378.2</v>
      </c>
      <c r="I85" s="36">
        <f t="shared" si="22"/>
        <v>289408.84999999998</v>
      </c>
      <c r="J85" s="38">
        <f t="shared" si="23"/>
        <v>433111.45</v>
      </c>
      <c r="K85" s="39">
        <f t="shared" si="24"/>
        <v>194675.6</v>
      </c>
      <c r="L85" s="40">
        <f t="shared" si="25"/>
        <v>627787.05000000005</v>
      </c>
      <c r="M85" s="26"/>
      <c r="N85" s="27">
        <v>216379</v>
      </c>
      <c r="O85" s="28">
        <v>10475</v>
      </c>
      <c r="P85" s="29">
        <v>82449</v>
      </c>
      <c r="Q85" s="29">
        <v>115590</v>
      </c>
      <c r="R85" s="27">
        <f t="shared" si="26"/>
        <v>226854</v>
      </c>
      <c r="S85" s="28">
        <f t="shared" si="27"/>
        <v>198039</v>
      </c>
      <c r="T85" s="27">
        <f t="shared" si="28"/>
        <v>298828</v>
      </c>
      <c r="U85" s="28">
        <f t="shared" si="29"/>
        <v>126065</v>
      </c>
      <c r="V85" s="28">
        <f t="shared" si="30"/>
        <v>424893</v>
      </c>
      <c r="W85" s="30"/>
      <c r="X85" s="27">
        <f t="shared" si="31"/>
        <v>550594</v>
      </c>
      <c r="Y85" s="28">
        <f t="shared" si="32"/>
        <v>14638</v>
      </c>
      <c r="Z85" s="27">
        <f t="shared" si="33"/>
        <v>181345</v>
      </c>
      <c r="AA85" s="28">
        <f t="shared" si="34"/>
        <v>306103</v>
      </c>
      <c r="AB85" s="29">
        <f t="shared" si="35"/>
        <v>565232</v>
      </c>
      <c r="AC85" s="29">
        <f t="shared" si="36"/>
        <v>487448</v>
      </c>
      <c r="AD85" s="27">
        <f t="shared" si="37"/>
        <v>731939</v>
      </c>
      <c r="AE85" s="28">
        <f t="shared" si="38"/>
        <v>320741</v>
      </c>
      <c r="AF85" s="39">
        <f t="shared" si="39"/>
        <v>1052680</v>
      </c>
    </row>
    <row r="86" spans="1:32" x14ac:dyDescent="0.3">
      <c r="A86" s="18">
        <f t="shared" si="40"/>
        <v>2003</v>
      </c>
      <c r="B86" s="18">
        <f t="shared" si="41"/>
        <v>12</v>
      </c>
      <c r="C86" s="34" t="s">
        <v>12</v>
      </c>
      <c r="D86" s="35">
        <v>301922.40000000002</v>
      </c>
      <c r="E86" s="36">
        <v>5061.05</v>
      </c>
      <c r="F86" s="37">
        <v>99185</v>
      </c>
      <c r="G86" s="37">
        <v>156489.15</v>
      </c>
      <c r="H86" s="35">
        <f t="shared" si="21"/>
        <v>306983.45</v>
      </c>
      <c r="I86" s="36">
        <f t="shared" si="22"/>
        <v>255674.15</v>
      </c>
      <c r="J86" s="38">
        <f t="shared" si="23"/>
        <v>401107.4</v>
      </c>
      <c r="K86" s="39">
        <f t="shared" si="24"/>
        <v>161550.19999999998</v>
      </c>
      <c r="L86" s="40">
        <f t="shared" si="25"/>
        <v>562657.6</v>
      </c>
      <c r="M86" s="26"/>
      <c r="N86" s="27">
        <v>210094</v>
      </c>
      <c r="O86" s="28">
        <v>11053</v>
      </c>
      <c r="P86" s="29">
        <v>83941</v>
      </c>
      <c r="Q86" s="29">
        <v>100933</v>
      </c>
      <c r="R86" s="27">
        <f t="shared" si="26"/>
        <v>221147</v>
      </c>
      <c r="S86" s="28">
        <f t="shared" si="27"/>
        <v>184874</v>
      </c>
      <c r="T86" s="27">
        <f t="shared" si="28"/>
        <v>294035</v>
      </c>
      <c r="U86" s="28">
        <f t="shared" si="29"/>
        <v>111986</v>
      </c>
      <c r="V86" s="28">
        <f t="shared" si="30"/>
        <v>406021</v>
      </c>
      <c r="W86" s="30"/>
      <c r="X86" s="27">
        <f t="shared" si="31"/>
        <v>512016</v>
      </c>
      <c r="Y86" s="28">
        <f t="shared" si="32"/>
        <v>16114</v>
      </c>
      <c r="Z86" s="27">
        <f t="shared" si="33"/>
        <v>183126</v>
      </c>
      <c r="AA86" s="28">
        <f t="shared" si="34"/>
        <v>257422</v>
      </c>
      <c r="AB86" s="29">
        <f t="shared" si="35"/>
        <v>528130</v>
      </c>
      <c r="AC86" s="29">
        <f t="shared" si="36"/>
        <v>440548</v>
      </c>
      <c r="AD86" s="27">
        <f t="shared" si="37"/>
        <v>695142</v>
      </c>
      <c r="AE86" s="28">
        <f t="shared" si="38"/>
        <v>273536</v>
      </c>
      <c r="AF86" s="39">
        <f t="shared" si="39"/>
        <v>968678</v>
      </c>
    </row>
    <row r="87" spans="1:32" x14ac:dyDescent="0.3">
      <c r="A87" s="18">
        <f t="shared" si="40"/>
        <v>2004</v>
      </c>
      <c r="B87" s="18">
        <f t="shared" si="41"/>
        <v>1</v>
      </c>
      <c r="C87" s="34" t="s">
        <v>23</v>
      </c>
      <c r="D87" s="35">
        <v>340907.8</v>
      </c>
      <c r="E87" s="36">
        <v>4503.75</v>
      </c>
      <c r="F87" s="37">
        <v>97093.25</v>
      </c>
      <c r="G87" s="37">
        <v>173582.15</v>
      </c>
      <c r="H87" s="35">
        <f t="shared" si="21"/>
        <v>345411.55</v>
      </c>
      <c r="I87" s="36">
        <f t="shared" si="22"/>
        <v>270675.40000000002</v>
      </c>
      <c r="J87" s="38">
        <f t="shared" si="23"/>
        <v>438001.05</v>
      </c>
      <c r="K87" s="39">
        <f t="shared" si="24"/>
        <v>178085.9</v>
      </c>
      <c r="L87" s="40">
        <f t="shared" si="25"/>
        <v>616086.94999999995</v>
      </c>
      <c r="M87" s="26"/>
      <c r="N87" s="27">
        <v>201652</v>
      </c>
      <c r="O87" s="28">
        <v>9468</v>
      </c>
      <c r="P87" s="29">
        <v>72975</v>
      </c>
      <c r="Q87" s="29">
        <v>92861</v>
      </c>
      <c r="R87" s="27">
        <f t="shared" si="26"/>
        <v>211120</v>
      </c>
      <c r="S87" s="28">
        <f t="shared" si="27"/>
        <v>165836</v>
      </c>
      <c r="T87" s="27">
        <f t="shared" si="28"/>
        <v>274627</v>
      </c>
      <c r="U87" s="28">
        <f t="shared" si="29"/>
        <v>102329</v>
      </c>
      <c r="V87" s="28">
        <f t="shared" si="30"/>
        <v>376956</v>
      </c>
      <c r="W87" s="30"/>
      <c r="X87" s="27">
        <f t="shared" si="31"/>
        <v>542560</v>
      </c>
      <c r="Y87" s="28">
        <f t="shared" si="32"/>
        <v>13972</v>
      </c>
      <c r="Z87" s="27">
        <f t="shared" si="33"/>
        <v>170068</v>
      </c>
      <c r="AA87" s="28">
        <f t="shared" si="34"/>
        <v>266443</v>
      </c>
      <c r="AB87" s="29">
        <f t="shared" si="35"/>
        <v>556532</v>
      </c>
      <c r="AC87" s="29">
        <f t="shared" si="36"/>
        <v>436511</v>
      </c>
      <c r="AD87" s="27">
        <f t="shared" si="37"/>
        <v>712628</v>
      </c>
      <c r="AE87" s="28">
        <f t="shared" si="38"/>
        <v>280415</v>
      </c>
      <c r="AF87" s="39">
        <f t="shared" si="39"/>
        <v>993043</v>
      </c>
    </row>
    <row r="88" spans="1:32" x14ac:dyDescent="0.3">
      <c r="A88" s="18">
        <f t="shared" si="40"/>
        <v>2004</v>
      </c>
      <c r="B88" s="18">
        <f t="shared" si="41"/>
        <v>2</v>
      </c>
      <c r="C88" s="34" t="s">
        <v>22</v>
      </c>
      <c r="D88" s="35">
        <v>242928.3</v>
      </c>
      <c r="E88" s="36">
        <v>4781</v>
      </c>
      <c r="F88" s="37">
        <v>95388.25</v>
      </c>
      <c r="G88" s="37">
        <v>139276.15</v>
      </c>
      <c r="H88" s="35">
        <f t="shared" si="21"/>
        <v>247709.3</v>
      </c>
      <c r="I88" s="36">
        <f t="shared" si="22"/>
        <v>234664.4</v>
      </c>
      <c r="J88" s="38">
        <f t="shared" si="23"/>
        <v>338316.55</v>
      </c>
      <c r="K88" s="39">
        <f t="shared" si="24"/>
        <v>144057.15</v>
      </c>
      <c r="L88" s="40">
        <f t="shared" si="25"/>
        <v>482373.69999999995</v>
      </c>
      <c r="M88" s="26"/>
      <c r="N88" s="27">
        <v>153995</v>
      </c>
      <c r="O88" s="28">
        <v>8939</v>
      </c>
      <c r="P88" s="29">
        <v>76963</v>
      </c>
      <c r="Q88" s="29">
        <v>74853</v>
      </c>
      <c r="R88" s="27">
        <f t="shared" si="26"/>
        <v>162934</v>
      </c>
      <c r="S88" s="28">
        <f t="shared" si="27"/>
        <v>151816</v>
      </c>
      <c r="T88" s="27">
        <f t="shared" si="28"/>
        <v>230958</v>
      </c>
      <c r="U88" s="28">
        <f t="shared" si="29"/>
        <v>83792</v>
      </c>
      <c r="V88" s="28">
        <f t="shared" si="30"/>
        <v>314750</v>
      </c>
      <c r="W88" s="30"/>
      <c r="X88" s="27">
        <f t="shared" si="31"/>
        <v>396923</v>
      </c>
      <c r="Y88" s="28">
        <f t="shared" si="32"/>
        <v>13720</v>
      </c>
      <c r="Z88" s="27">
        <f t="shared" si="33"/>
        <v>172351</v>
      </c>
      <c r="AA88" s="28">
        <f t="shared" si="34"/>
        <v>214129</v>
      </c>
      <c r="AB88" s="29">
        <f t="shared" si="35"/>
        <v>410643</v>
      </c>
      <c r="AC88" s="29">
        <f t="shared" si="36"/>
        <v>386480</v>
      </c>
      <c r="AD88" s="27">
        <f t="shared" si="37"/>
        <v>569274</v>
      </c>
      <c r="AE88" s="28">
        <f t="shared" si="38"/>
        <v>227849</v>
      </c>
      <c r="AF88" s="39">
        <f t="shared" si="39"/>
        <v>797123</v>
      </c>
    </row>
    <row r="89" spans="1:32" x14ac:dyDescent="0.3">
      <c r="A89" s="18">
        <f t="shared" si="40"/>
        <v>2004</v>
      </c>
      <c r="B89" s="18">
        <f t="shared" si="41"/>
        <v>3</v>
      </c>
      <c r="C89" s="34" t="s">
        <v>21</v>
      </c>
      <c r="D89" s="35">
        <v>334547.75</v>
      </c>
      <c r="E89" s="36">
        <v>6200.25</v>
      </c>
      <c r="F89" s="37">
        <v>115026</v>
      </c>
      <c r="G89" s="37">
        <v>155842.35</v>
      </c>
      <c r="H89" s="35">
        <f t="shared" si="21"/>
        <v>340748</v>
      </c>
      <c r="I89" s="36">
        <f t="shared" si="22"/>
        <v>270868.34999999998</v>
      </c>
      <c r="J89" s="38">
        <f t="shared" si="23"/>
        <v>449573.75</v>
      </c>
      <c r="K89" s="39">
        <f t="shared" si="24"/>
        <v>162042.6</v>
      </c>
      <c r="L89" s="40">
        <f t="shared" si="25"/>
        <v>611616.35</v>
      </c>
      <c r="M89" s="26"/>
      <c r="N89" s="27">
        <v>235500</v>
      </c>
      <c r="O89" s="28">
        <v>12614</v>
      </c>
      <c r="P89" s="29">
        <v>94823</v>
      </c>
      <c r="Q89" s="29">
        <v>105461</v>
      </c>
      <c r="R89" s="27">
        <f t="shared" si="26"/>
        <v>248114</v>
      </c>
      <c r="S89" s="28">
        <f t="shared" si="27"/>
        <v>200284</v>
      </c>
      <c r="T89" s="27">
        <f t="shared" si="28"/>
        <v>330323</v>
      </c>
      <c r="U89" s="28">
        <f t="shared" si="29"/>
        <v>118075</v>
      </c>
      <c r="V89" s="28">
        <f t="shared" si="30"/>
        <v>448398</v>
      </c>
      <c r="W89" s="30"/>
      <c r="X89" s="27">
        <f t="shared" si="31"/>
        <v>570048</v>
      </c>
      <c r="Y89" s="28">
        <f t="shared" si="32"/>
        <v>18814</v>
      </c>
      <c r="Z89" s="27">
        <f t="shared" si="33"/>
        <v>209849</v>
      </c>
      <c r="AA89" s="28">
        <f t="shared" si="34"/>
        <v>261303</v>
      </c>
      <c r="AB89" s="29">
        <f t="shared" si="35"/>
        <v>588862</v>
      </c>
      <c r="AC89" s="29">
        <f t="shared" si="36"/>
        <v>471152</v>
      </c>
      <c r="AD89" s="27">
        <f t="shared" si="37"/>
        <v>779897</v>
      </c>
      <c r="AE89" s="28">
        <f t="shared" si="38"/>
        <v>280117</v>
      </c>
      <c r="AF89" s="39">
        <f t="shared" si="39"/>
        <v>1060014</v>
      </c>
    </row>
    <row r="90" spans="1:32" x14ac:dyDescent="0.3">
      <c r="A90" s="18">
        <f t="shared" si="40"/>
        <v>2004</v>
      </c>
      <c r="B90" s="18">
        <f t="shared" si="41"/>
        <v>4</v>
      </c>
      <c r="C90" s="34" t="s">
        <v>20</v>
      </c>
      <c r="D90" s="35">
        <v>339942.9</v>
      </c>
      <c r="E90" s="36">
        <v>5395.25</v>
      </c>
      <c r="F90" s="37">
        <v>102541</v>
      </c>
      <c r="G90" s="37">
        <v>169017.9</v>
      </c>
      <c r="H90" s="35">
        <f t="shared" si="21"/>
        <v>345338.15</v>
      </c>
      <c r="I90" s="36">
        <f t="shared" si="22"/>
        <v>271558.90000000002</v>
      </c>
      <c r="J90" s="38">
        <f t="shared" si="23"/>
        <v>442483.9</v>
      </c>
      <c r="K90" s="39">
        <f t="shared" si="24"/>
        <v>174413.15</v>
      </c>
      <c r="L90" s="40">
        <f t="shared" si="25"/>
        <v>616897.05000000005</v>
      </c>
      <c r="M90" s="26"/>
      <c r="N90" s="27">
        <v>227046</v>
      </c>
      <c r="O90" s="28">
        <v>8740</v>
      </c>
      <c r="P90" s="29">
        <v>79825</v>
      </c>
      <c r="Q90" s="29">
        <v>125449</v>
      </c>
      <c r="R90" s="27">
        <f t="shared" si="26"/>
        <v>235786</v>
      </c>
      <c r="S90" s="28">
        <f t="shared" si="27"/>
        <v>205274</v>
      </c>
      <c r="T90" s="27">
        <f t="shared" si="28"/>
        <v>306871</v>
      </c>
      <c r="U90" s="28">
        <f t="shared" si="29"/>
        <v>134189</v>
      </c>
      <c r="V90" s="28">
        <f t="shared" si="30"/>
        <v>441060</v>
      </c>
      <c r="W90" s="30"/>
      <c r="X90" s="27">
        <f t="shared" si="31"/>
        <v>566989</v>
      </c>
      <c r="Y90" s="28">
        <f t="shared" si="32"/>
        <v>14135</v>
      </c>
      <c r="Z90" s="27">
        <f t="shared" si="33"/>
        <v>182366</v>
      </c>
      <c r="AA90" s="28">
        <f t="shared" si="34"/>
        <v>294467</v>
      </c>
      <c r="AB90" s="29">
        <f t="shared" si="35"/>
        <v>581124</v>
      </c>
      <c r="AC90" s="29">
        <f t="shared" si="36"/>
        <v>476833</v>
      </c>
      <c r="AD90" s="27">
        <f t="shared" si="37"/>
        <v>749355</v>
      </c>
      <c r="AE90" s="28">
        <f t="shared" si="38"/>
        <v>308602</v>
      </c>
      <c r="AF90" s="39">
        <f t="shared" si="39"/>
        <v>1057957</v>
      </c>
    </row>
    <row r="91" spans="1:32" x14ac:dyDescent="0.3">
      <c r="A91" s="18">
        <f t="shared" si="40"/>
        <v>2004</v>
      </c>
      <c r="B91" s="18">
        <f t="shared" si="41"/>
        <v>5</v>
      </c>
      <c r="C91" s="34" t="s">
        <v>19</v>
      </c>
      <c r="D91" s="35">
        <v>361413.3</v>
      </c>
      <c r="E91" s="36">
        <v>5714.7</v>
      </c>
      <c r="F91" s="37">
        <v>100912.5</v>
      </c>
      <c r="G91" s="37">
        <v>192798.65</v>
      </c>
      <c r="H91" s="35">
        <f t="shared" si="21"/>
        <v>367128</v>
      </c>
      <c r="I91" s="36">
        <f t="shared" si="22"/>
        <v>293711.15000000002</v>
      </c>
      <c r="J91" s="38">
        <f t="shared" si="23"/>
        <v>462325.8</v>
      </c>
      <c r="K91" s="39">
        <f t="shared" si="24"/>
        <v>198513.35</v>
      </c>
      <c r="L91" s="40">
        <f t="shared" si="25"/>
        <v>660839.15</v>
      </c>
      <c r="M91" s="26"/>
      <c r="N91" s="27">
        <v>242910</v>
      </c>
      <c r="O91" s="28">
        <v>9628</v>
      </c>
      <c r="P91" s="29">
        <v>84502</v>
      </c>
      <c r="Q91" s="29">
        <v>130990</v>
      </c>
      <c r="R91" s="27">
        <f t="shared" si="26"/>
        <v>252538</v>
      </c>
      <c r="S91" s="28">
        <f t="shared" si="27"/>
        <v>215492</v>
      </c>
      <c r="T91" s="27">
        <f t="shared" si="28"/>
        <v>327412</v>
      </c>
      <c r="U91" s="28">
        <f t="shared" si="29"/>
        <v>140618</v>
      </c>
      <c r="V91" s="28">
        <f t="shared" si="30"/>
        <v>468030</v>
      </c>
      <c r="W91" s="30"/>
      <c r="X91" s="27">
        <f t="shared" si="31"/>
        <v>604323</v>
      </c>
      <c r="Y91" s="28">
        <f t="shared" si="32"/>
        <v>15343</v>
      </c>
      <c r="Z91" s="27">
        <f t="shared" si="33"/>
        <v>185415</v>
      </c>
      <c r="AA91" s="28">
        <f t="shared" si="34"/>
        <v>323789</v>
      </c>
      <c r="AB91" s="29">
        <f t="shared" si="35"/>
        <v>619666</v>
      </c>
      <c r="AC91" s="29">
        <f t="shared" si="36"/>
        <v>509204</v>
      </c>
      <c r="AD91" s="27">
        <f t="shared" si="37"/>
        <v>789738</v>
      </c>
      <c r="AE91" s="28">
        <f t="shared" si="38"/>
        <v>339132</v>
      </c>
      <c r="AF91" s="39">
        <f t="shared" si="39"/>
        <v>1128870</v>
      </c>
    </row>
    <row r="92" spans="1:32" x14ac:dyDescent="0.3">
      <c r="A92" s="18">
        <f t="shared" si="40"/>
        <v>2004</v>
      </c>
      <c r="B92" s="18">
        <f t="shared" si="41"/>
        <v>6</v>
      </c>
      <c r="C92" s="34" t="s">
        <v>18</v>
      </c>
      <c r="D92" s="35">
        <v>340625.2</v>
      </c>
      <c r="E92" s="36">
        <v>6430.55</v>
      </c>
      <c r="F92" s="37">
        <v>89709.75</v>
      </c>
      <c r="G92" s="37">
        <v>175315.3</v>
      </c>
      <c r="H92" s="35">
        <f t="shared" si="21"/>
        <v>347055.75</v>
      </c>
      <c r="I92" s="36">
        <f t="shared" si="22"/>
        <v>265025.05</v>
      </c>
      <c r="J92" s="38">
        <f t="shared" si="23"/>
        <v>430334.95</v>
      </c>
      <c r="K92" s="39">
        <f t="shared" si="24"/>
        <v>181745.84999999998</v>
      </c>
      <c r="L92" s="40">
        <f t="shared" si="25"/>
        <v>612080.80000000005</v>
      </c>
      <c r="M92" s="26"/>
      <c r="N92" s="27">
        <v>260752</v>
      </c>
      <c r="O92" s="28">
        <v>9944</v>
      </c>
      <c r="P92" s="29">
        <v>82218</v>
      </c>
      <c r="Q92" s="29">
        <v>141184</v>
      </c>
      <c r="R92" s="27">
        <f t="shared" si="26"/>
        <v>270696</v>
      </c>
      <c r="S92" s="28">
        <f t="shared" si="27"/>
        <v>223402</v>
      </c>
      <c r="T92" s="27">
        <f t="shared" si="28"/>
        <v>342970</v>
      </c>
      <c r="U92" s="28">
        <f t="shared" si="29"/>
        <v>151128</v>
      </c>
      <c r="V92" s="28">
        <f t="shared" si="30"/>
        <v>494098</v>
      </c>
      <c r="W92" s="30"/>
      <c r="X92" s="27">
        <f t="shared" si="31"/>
        <v>601377</v>
      </c>
      <c r="Y92" s="28">
        <f t="shared" si="32"/>
        <v>16375</v>
      </c>
      <c r="Z92" s="27">
        <f t="shared" si="33"/>
        <v>171928</v>
      </c>
      <c r="AA92" s="28">
        <f t="shared" si="34"/>
        <v>316499</v>
      </c>
      <c r="AB92" s="29">
        <f t="shared" si="35"/>
        <v>617752</v>
      </c>
      <c r="AC92" s="29">
        <f t="shared" si="36"/>
        <v>488427</v>
      </c>
      <c r="AD92" s="27">
        <f t="shared" si="37"/>
        <v>773305</v>
      </c>
      <c r="AE92" s="28">
        <f t="shared" si="38"/>
        <v>332874</v>
      </c>
      <c r="AF92" s="39">
        <f t="shared" si="39"/>
        <v>1106179</v>
      </c>
    </row>
    <row r="93" spans="1:32" x14ac:dyDescent="0.3">
      <c r="A93" s="18">
        <f t="shared" si="40"/>
        <v>2004</v>
      </c>
      <c r="B93" s="18">
        <f t="shared" si="41"/>
        <v>7</v>
      </c>
      <c r="C93" s="34" t="s">
        <v>17</v>
      </c>
      <c r="D93" s="35">
        <v>361584.3</v>
      </c>
      <c r="E93" s="36">
        <v>4316</v>
      </c>
      <c r="F93" s="37">
        <v>95940.75</v>
      </c>
      <c r="G93" s="37">
        <v>214558.4</v>
      </c>
      <c r="H93" s="35">
        <f t="shared" si="21"/>
        <v>365900.3</v>
      </c>
      <c r="I93" s="36">
        <f t="shared" si="22"/>
        <v>310499.15000000002</v>
      </c>
      <c r="J93" s="38">
        <f t="shared" si="23"/>
        <v>457525.05</v>
      </c>
      <c r="K93" s="39">
        <f t="shared" si="24"/>
        <v>218874.4</v>
      </c>
      <c r="L93" s="40">
        <f t="shared" si="25"/>
        <v>676399.45</v>
      </c>
      <c r="M93" s="26"/>
      <c r="N93" s="27">
        <v>281817</v>
      </c>
      <c r="O93" s="28">
        <v>11395</v>
      </c>
      <c r="P93" s="29">
        <v>82441</v>
      </c>
      <c r="Q93" s="29">
        <v>154011</v>
      </c>
      <c r="R93" s="27">
        <f t="shared" si="26"/>
        <v>293212</v>
      </c>
      <c r="S93" s="28">
        <f t="shared" si="27"/>
        <v>236452</v>
      </c>
      <c r="T93" s="27">
        <f t="shared" si="28"/>
        <v>364258</v>
      </c>
      <c r="U93" s="28">
        <f t="shared" si="29"/>
        <v>165406</v>
      </c>
      <c r="V93" s="28">
        <f t="shared" si="30"/>
        <v>529664</v>
      </c>
      <c r="W93" s="30"/>
      <c r="X93" s="27">
        <f t="shared" si="31"/>
        <v>643401</v>
      </c>
      <c r="Y93" s="28">
        <f t="shared" si="32"/>
        <v>15711</v>
      </c>
      <c r="Z93" s="27">
        <f t="shared" si="33"/>
        <v>178382</v>
      </c>
      <c r="AA93" s="28">
        <f t="shared" si="34"/>
        <v>368569</v>
      </c>
      <c r="AB93" s="29">
        <f t="shared" si="35"/>
        <v>659112</v>
      </c>
      <c r="AC93" s="29">
        <f t="shared" si="36"/>
        <v>546951</v>
      </c>
      <c r="AD93" s="27">
        <f t="shared" si="37"/>
        <v>821783</v>
      </c>
      <c r="AE93" s="28">
        <f t="shared" si="38"/>
        <v>384280</v>
      </c>
      <c r="AF93" s="39">
        <f t="shared" si="39"/>
        <v>1206063</v>
      </c>
    </row>
    <row r="94" spans="1:32" x14ac:dyDescent="0.3">
      <c r="A94" s="18">
        <f t="shared" si="40"/>
        <v>2004</v>
      </c>
      <c r="B94" s="18">
        <f t="shared" si="41"/>
        <v>8</v>
      </c>
      <c r="C94" s="34" t="s">
        <v>16</v>
      </c>
      <c r="D94" s="35">
        <v>339428.1</v>
      </c>
      <c r="E94" s="36">
        <v>4680.5</v>
      </c>
      <c r="F94" s="37">
        <v>86693.25</v>
      </c>
      <c r="G94" s="37">
        <v>196586.95</v>
      </c>
      <c r="H94" s="35">
        <f t="shared" si="21"/>
        <v>344108.6</v>
      </c>
      <c r="I94" s="36">
        <f t="shared" si="22"/>
        <v>283280.2</v>
      </c>
      <c r="J94" s="38">
        <f t="shared" si="23"/>
        <v>426121.35</v>
      </c>
      <c r="K94" s="39">
        <f t="shared" si="24"/>
        <v>201267.45</v>
      </c>
      <c r="L94" s="40">
        <f t="shared" si="25"/>
        <v>627388.80000000005</v>
      </c>
      <c r="M94" s="26"/>
      <c r="N94" s="27">
        <v>274914</v>
      </c>
      <c r="O94" s="28">
        <v>9410</v>
      </c>
      <c r="P94" s="29">
        <v>79339</v>
      </c>
      <c r="Q94" s="29">
        <v>157241</v>
      </c>
      <c r="R94" s="27">
        <f t="shared" si="26"/>
        <v>284324</v>
      </c>
      <c r="S94" s="28">
        <f t="shared" si="27"/>
        <v>236580</v>
      </c>
      <c r="T94" s="27">
        <f t="shared" si="28"/>
        <v>354253</v>
      </c>
      <c r="U94" s="28">
        <f t="shared" si="29"/>
        <v>166651</v>
      </c>
      <c r="V94" s="28">
        <f t="shared" si="30"/>
        <v>520904</v>
      </c>
      <c r="W94" s="30"/>
      <c r="X94" s="27">
        <f t="shared" si="31"/>
        <v>614342</v>
      </c>
      <c r="Y94" s="28">
        <f t="shared" si="32"/>
        <v>14091</v>
      </c>
      <c r="Z94" s="27">
        <f t="shared" si="33"/>
        <v>166032</v>
      </c>
      <c r="AA94" s="28">
        <f t="shared" si="34"/>
        <v>353828</v>
      </c>
      <c r="AB94" s="29">
        <f t="shared" si="35"/>
        <v>628433</v>
      </c>
      <c r="AC94" s="29">
        <f t="shared" si="36"/>
        <v>519860</v>
      </c>
      <c r="AD94" s="27">
        <f t="shared" si="37"/>
        <v>780374</v>
      </c>
      <c r="AE94" s="28">
        <f t="shared" si="38"/>
        <v>367919</v>
      </c>
      <c r="AF94" s="39">
        <f t="shared" si="39"/>
        <v>1148293</v>
      </c>
    </row>
    <row r="95" spans="1:32" x14ac:dyDescent="0.3">
      <c r="A95" s="18">
        <f t="shared" si="40"/>
        <v>2004</v>
      </c>
      <c r="B95" s="18">
        <f t="shared" si="41"/>
        <v>9</v>
      </c>
      <c r="C95" s="34" t="s">
        <v>15</v>
      </c>
      <c r="D95" s="35">
        <v>318722.15000000002</v>
      </c>
      <c r="E95" s="36">
        <v>5623.55</v>
      </c>
      <c r="F95" s="37">
        <v>76129</v>
      </c>
      <c r="G95" s="37">
        <v>192306.1</v>
      </c>
      <c r="H95" s="35">
        <f t="shared" si="21"/>
        <v>324345.7</v>
      </c>
      <c r="I95" s="36">
        <f t="shared" si="22"/>
        <v>268435.09999999998</v>
      </c>
      <c r="J95" s="38">
        <f t="shared" si="23"/>
        <v>394851.15</v>
      </c>
      <c r="K95" s="39">
        <f t="shared" si="24"/>
        <v>197929.65</v>
      </c>
      <c r="L95" s="40">
        <f t="shared" si="25"/>
        <v>592780.80000000005</v>
      </c>
      <c r="M95" s="26"/>
      <c r="N95" s="27">
        <v>255592</v>
      </c>
      <c r="O95" s="28">
        <v>9136</v>
      </c>
      <c r="P95" s="29">
        <v>76190</v>
      </c>
      <c r="Q95" s="29">
        <v>153458</v>
      </c>
      <c r="R95" s="27">
        <f t="shared" si="26"/>
        <v>264728</v>
      </c>
      <c r="S95" s="28">
        <f t="shared" si="27"/>
        <v>229648</v>
      </c>
      <c r="T95" s="27">
        <f t="shared" si="28"/>
        <v>331782</v>
      </c>
      <c r="U95" s="28">
        <f t="shared" si="29"/>
        <v>162594</v>
      </c>
      <c r="V95" s="28">
        <f t="shared" si="30"/>
        <v>494376</v>
      </c>
      <c r="W95" s="30"/>
      <c r="X95" s="27">
        <f t="shared" si="31"/>
        <v>574314</v>
      </c>
      <c r="Y95" s="28">
        <f t="shared" si="32"/>
        <v>14760</v>
      </c>
      <c r="Z95" s="27">
        <f t="shared" si="33"/>
        <v>152319</v>
      </c>
      <c r="AA95" s="28">
        <f t="shared" si="34"/>
        <v>345764</v>
      </c>
      <c r="AB95" s="29">
        <f t="shared" si="35"/>
        <v>589074</v>
      </c>
      <c r="AC95" s="29">
        <f t="shared" si="36"/>
        <v>498083</v>
      </c>
      <c r="AD95" s="27">
        <f t="shared" si="37"/>
        <v>726633</v>
      </c>
      <c r="AE95" s="28">
        <f t="shared" si="38"/>
        <v>360524</v>
      </c>
      <c r="AF95" s="39">
        <f t="shared" si="39"/>
        <v>1087157</v>
      </c>
    </row>
    <row r="96" spans="1:32" x14ac:dyDescent="0.3">
      <c r="A96" s="18">
        <f t="shared" si="40"/>
        <v>2004</v>
      </c>
      <c r="B96" s="18">
        <f t="shared" si="41"/>
        <v>10</v>
      </c>
      <c r="C96" s="34" t="s">
        <v>14</v>
      </c>
      <c r="D96" s="35">
        <v>347354.6</v>
      </c>
      <c r="E96" s="36">
        <v>5363.25</v>
      </c>
      <c r="F96" s="37">
        <v>91494.5</v>
      </c>
      <c r="G96" s="37">
        <v>198723.55</v>
      </c>
      <c r="H96" s="35">
        <f t="shared" si="21"/>
        <v>352717.85</v>
      </c>
      <c r="I96" s="36">
        <f t="shared" si="22"/>
        <v>290218.05</v>
      </c>
      <c r="J96" s="38">
        <f t="shared" si="23"/>
        <v>438849.1</v>
      </c>
      <c r="K96" s="39">
        <f t="shared" si="24"/>
        <v>204086.8</v>
      </c>
      <c r="L96" s="40">
        <f t="shared" si="25"/>
        <v>642935.89999999991</v>
      </c>
      <c r="M96" s="26"/>
      <c r="N96" s="27">
        <v>288590</v>
      </c>
      <c r="O96" s="28">
        <v>10959</v>
      </c>
      <c r="P96" s="29">
        <v>85824</v>
      </c>
      <c r="Q96" s="29">
        <v>172292</v>
      </c>
      <c r="R96" s="27">
        <f t="shared" si="26"/>
        <v>299549</v>
      </c>
      <c r="S96" s="28">
        <f t="shared" si="27"/>
        <v>258116</v>
      </c>
      <c r="T96" s="27">
        <f t="shared" si="28"/>
        <v>374414</v>
      </c>
      <c r="U96" s="28">
        <f t="shared" si="29"/>
        <v>183251</v>
      </c>
      <c r="V96" s="28">
        <f t="shared" si="30"/>
        <v>557665</v>
      </c>
      <c r="W96" s="30"/>
      <c r="X96" s="27">
        <f t="shared" si="31"/>
        <v>635945</v>
      </c>
      <c r="Y96" s="28">
        <f t="shared" si="32"/>
        <v>16322</v>
      </c>
      <c r="Z96" s="27">
        <f t="shared" si="33"/>
        <v>177319</v>
      </c>
      <c r="AA96" s="28">
        <f t="shared" si="34"/>
        <v>371016</v>
      </c>
      <c r="AB96" s="29">
        <f t="shared" si="35"/>
        <v>652267</v>
      </c>
      <c r="AC96" s="29">
        <f t="shared" si="36"/>
        <v>548335</v>
      </c>
      <c r="AD96" s="27">
        <f t="shared" si="37"/>
        <v>813264</v>
      </c>
      <c r="AE96" s="28">
        <f t="shared" si="38"/>
        <v>387338</v>
      </c>
      <c r="AF96" s="39">
        <f t="shared" si="39"/>
        <v>1200602</v>
      </c>
    </row>
    <row r="97" spans="1:32" x14ac:dyDescent="0.3">
      <c r="A97" s="18">
        <f t="shared" si="40"/>
        <v>2004</v>
      </c>
      <c r="B97" s="18">
        <f t="shared" si="41"/>
        <v>11</v>
      </c>
      <c r="C97" s="34" t="s">
        <v>13</v>
      </c>
      <c r="D97" s="35">
        <v>335855.4</v>
      </c>
      <c r="E97" s="36">
        <v>4195</v>
      </c>
      <c r="F97" s="37">
        <v>90283.25</v>
      </c>
      <c r="G97" s="37">
        <v>200059.2</v>
      </c>
      <c r="H97" s="35">
        <f t="shared" si="21"/>
        <v>340050.4</v>
      </c>
      <c r="I97" s="36">
        <f t="shared" si="22"/>
        <v>290342.45</v>
      </c>
      <c r="J97" s="38">
        <f t="shared" si="23"/>
        <v>426138.65</v>
      </c>
      <c r="K97" s="39">
        <f t="shared" si="24"/>
        <v>204254.2</v>
      </c>
      <c r="L97" s="40">
        <f t="shared" si="25"/>
        <v>630392.85000000009</v>
      </c>
      <c r="M97" s="26"/>
      <c r="N97" s="27">
        <v>295717</v>
      </c>
      <c r="O97" s="28">
        <v>10692</v>
      </c>
      <c r="P97" s="29">
        <v>99436</v>
      </c>
      <c r="Q97" s="29">
        <v>176769</v>
      </c>
      <c r="R97" s="27">
        <f t="shared" si="26"/>
        <v>306409</v>
      </c>
      <c r="S97" s="28">
        <f t="shared" si="27"/>
        <v>276205</v>
      </c>
      <c r="T97" s="27">
        <f t="shared" si="28"/>
        <v>395153</v>
      </c>
      <c r="U97" s="28">
        <f t="shared" si="29"/>
        <v>187461</v>
      </c>
      <c r="V97" s="28">
        <f t="shared" si="30"/>
        <v>582614</v>
      </c>
      <c r="W97" s="30"/>
      <c r="X97" s="27">
        <f t="shared" si="31"/>
        <v>631572</v>
      </c>
      <c r="Y97" s="28">
        <f t="shared" si="32"/>
        <v>14887</v>
      </c>
      <c r="Z97" s="27">
        <f t="shared" si="33"/>
        <v>189719</v>
      </c>
      <c r="AA97" s="28">
        <f t="shared" si="34"/>
        <v>376828</v>
      </c>
      <c r="AB97" s="29">
        <f t="shared" si="35"/>
        <v>646459</v>
      </c>
      <c r="AC97" s="29">
        <f t="shared" si="36"/>
        <v>566547</v>
      </c>
      <c r="AD97" s="27">
        <f t="shared" si="37"/>
        <v>821291</v>
      </c>
      <c r="AE97" s="28">
        <f t="shared" si="38"/>
        <v>391715</v>
      </c>
      <c r="AF97" s="39">
        <f t="shared" si="39"/>
        <v>1213006</v>
      </c>
    </row>
    <row r="98" spans="1:32" x14ac:dyDescent="0.3">
      <c r="A98" s="18">
        <f t="shared" si="40"/>
        <v>2004</v>
      </c>
      <c r="B98" s="18">
        <f t="shared" si="41"/>
        <v>12</v>
      </c>
      <c r="C98" s="34" t="s">
        <v>12</v>
      </c>
      <c r="D98" s="35">
        <v>277110.09999999998</v>
      </c>
      <c r="E98" s="36">
        <v>6157.1</v>
      </c>
      <c r="F98" s="37">
        <v>88668.5</v>
      </c>
      <c r="G98" s="37">
        <v>179712.6</v>
      </c>
      <c r="H98" s="35">
        <f t="shared" si="21"/>
        <v>283267.19999999995</v>
      </c>
      <c r="I98" s="36">
        <f t="shared" si="22"/>
        <v>268381.09999999998</v>
      </c>
      <c r="J98" s="38">
        <f t="shared" si="23"/>
        <v>365778.6</v>
      </c>
      <c r="K98" s="39">
        <f t="shared" si="24"/>
        <v>185869.7</v>
      </c>
      <c r="L98" s="40">
        <f t="shared" si="25"/>
        <v>551648.30000000005</v>
      </c>
      <c r="M98" s="26"/>
      <c r="N98" s="27">
        <v>269495</v>
      </c>
      <c r="O98" s="28">
        <v>13081</v>
      </c>
      <c r="P98" s="29">
        <v>93377</v>
      </c>
      <c r="Q98" s="29">
        <v>175386</v>
      </c>
      <c r="R98" s="27">
        <f t="shared" si="26"/>
        <v>282576</v>
      </c>
      <c r="S98" s="28">
        <f t="shared" si="27"/>
        <v>268763</v>
      </c>
      <c r="T98" s="27">
        <f t="shared" si="28"/>
        <v>362872</v>
      </c>
      <c r="U98" s="28">
        <f t="shared" si="29"/>
        <v>188467</v>
      </c>
      <c r="V98" s="28">
        <f t="shared" si="30"/>
        <v>551339</v>
      </c>
      <c r="W98" s="30"/>
      <c r="X98" s="27">
        <f t="shared" si="31"/>
        <v>546605</v>
      </c>
      <c r="Y98" s="28">
        <f t="shared" si="32"/>
        <v>19238</v>
      </c>
      <c r="Z98" s="27">
        <f t="shared" si="33"/>
        <v>182046</v>
      </c>
      <c r="AA98" s="28">
        <f t="shared" si="34"/>
        <v>355099</v>
      </c>
      <c r="AB98" s="29">
        <f t="shared" si="35"/>
        <v>565843</v>
      </c>
      <c r="AC98" s="29">
        <f t="shared" si="36"/>
        <v>537145</v>
      </c>
      <c r="AD98" s="27">
        <f t="shared" si="37"/>
        <v>728651</v>
      </c>
      <c r="AE98" s="28">
        <f t="shared" si="38"/>
        <v>374337</v>
      </c>
      <c r="AF98" s="39">
        <f t="shared" si="39"/>
        <v>1102988</v>
      </c>
    </row>
    <row r="99" spans="1:32" x14ac:dyDescent="0.3">
      <c r="A99" s="18">
        <f t="shared" si="40"/>
        <v>2005</v>
      </c>
      <c r="B99" s="18">
        <f t="shared" si="41"/>
        <v>1</v>
      </c>
      <c r="C99" s="34" t="s">
        <v>23</v>
      </c>
      <c r="D99" s="35">
        <v>298435.34999999998</v>
      </c>
      <c r="E99" s="36">
        <v>6666.85</v>
      </c>
      <c r="F99" s="37">
        <v>83252.25</v>
      </c>
      <c r="G99" s="37">
        <v>201823.95</v>
      </c>
      <c r="H99" s="35">
        <f t="shared" si="21"/>
        <v>305102.19999999995</v>
      </c>
      <c r="I99" s="36">
        <f t="shared" si="22"/>
        <v>285076.2</v>
      </c>
      <c r="J99" s="38">
        <f t="shared" si="23"/>
        <v>381687.6</v>
      </c>
      <c r="K99" s="39">
        <f t="shared" si="24"/>
        <v>208490.80000000002</v>
      </c>
      <c r="L99" s="40">
        <f t="shared" si="25"/>
        <v>590178.4</v>
      </c>
      <c r="M99" s="26"/>
      <c r="N99" s="27">
        <v>252785</v>
      </c>
      <c r="O99" s="28">
        <v>9894</v>
      </c>
      <c r="P99" s="29">
        <v>81580</v>
      </c>
      <c r="Q99" s="29">
        <v>165338</v>
      </c>
      <c r="R99" s="27">
        <f t="shared" si="26"/>
        <v>262679</v>
      </c>
      <c r="S99" s="28">
        <f t="shared" si="27"/>
        <v>246918</v>
      </c>
      <c r="T99" s="27">
        <f t="shared" si="28"/>
        <v>334365</v>
      </c>
      <c r="U99" s="28">
        <f t="shared" si="29"/>
        <v>175232</v>
      </c>
      <c r="V99" s="28">
        <f t="shared" si="30"/>
        <v>509597</v>
      </c>
      <c r="W99" s="30"/>
      <c r="X99" s="27">
        <f t="shared" si="31"/>
        <v>551220</v>
      </c>
      <c r="Y99" s="28">
        <f t="shared" si="32"/>
        <v>16561</v>
      </c>
      <c r="Z99" s="27">
        <f t="shared" si="33"/>
        <v>164832</v>
      </c>
      <c r="AA99" s="28">
        <f t="shared" si="34"/>
        <v>367162</v>
      </c>
      <c r="AB99" s="29">
        <f t="shared" si="35"/>
        <v>567781</v>
      </c>
      <c r="AC99" s="29">
        <f t="shared" si="36"/>
        <v>531994</v>
      </c>
      <c r="AD99" s="27">
        <f t="shared" si="37"/>
        <v>716052</v>
      </c>
      <c r="AE99" s="28">
        <f t="shared" si="38"/>
        <v>383723</v>
      </c>
      <c r="AF99" s="39">
        <f t="shared" si="39"/>
        <v>1099775</v>
      </c>
    </row>
    <row r="100" spans="1:32" x14ac:dyDescent="0.3">
      <c r="A100" s="18">
        <f t="shared" si="40"/>
        <v>2005</v>
      </c>
      <c r="B100" s="18">
        <f t="shared" si="41"/>
        <v>2</v>
      </c>
      <c r="C100" s="34" t="s">
        <v>22</v>
      </c>
      <c r="D100" s="35">
        <v>289415.40000000002</v>
      </c>
      <c r="E100" s="36">
        <v>4607.05</v>
      </c>
      <c r="F100" s="37">
        <v>87297.75</v>
      </c>
      <c r="G100" s="37">
        <v>173144.85</v>
      </c>
      <c r="H100" s="35">
        <f t="shared" si="21"/>
        <v>294022.45</v>
      </c>
      <c r="I100" s="36">
        <f t="shared" si="22"/>
        <v>260442.6</v>
      </c>
      <c r="J100" s="38">
        <f t="shared" si="23"/>
        <v>376713.15</v>
      </c>
      <c r="K100" s="39">
        <f t="shared" si="24"/>
        <v>177751.9</v>
      </c>
      <c r="L100" s="40">
        <f t="shared" si="25"/>
        <v>554465.05000000005</v>
      </c>
      <c r="M100" s="26"/>
      <c r="N100" s="27">
        <v>250245</v>
      </c>
      <c r="O100" s="28">
        <v>10324</v>
      </c>
      <c r="P100" s="29">
        <v>90867</v>
      </c>
      <c r="Q100" s="29">
        <v>146489</v>
      </c>
      <c r="R100" s="27">
        <f t="shared" si="26"/>
        <v>260569</v>
      </c>
      <c r="S100" s="28">
        <f t="shared" si="27"/>
        <v>237356</v>
      </c>
      <c r="T100" s="27">
        <f t="shared" si="28"/>
        <v>341112</v>
      </c>
      <c r="U100" s="28">
        <f t="shared" si="29"/>
        <v>156813</v>
      </c>
      <c r="V100" s="28">
        <f t="shared" si="30"/>
        <v>497925</v>
      </c>
      <c r="W100" s="30"/>
      <c r="X100" s="27">
        <f t="shared" si="31"/>
        <v>539660</v>
      </c>
      <c r="Y100" s="28">
        <f t="shared" si="32"/>
        <v>14931</v>
      </c>
      <c r="Z100" s="27">
        <f t="shared" si="33"/>
        <v>178165</v>
      </c>
      <c r="AA100" s="28">
        <f t="shared" si="34"/>
        <v>319634</v>
      </c>
      <c r="AB100" s="29">
        <f t="shared" si="35"/>
        <v>554591</v>
      </c>
      <c r="AC100" s="29">
        <f t="shared" si="36"/>
        <v>497799</v>
      </c>
      <c r="AD100" s="27">
        <f t="shared" si="37"/>
        <v>717825</v>
      </c>
      <c r="AE100" s="28">
        <f t="shared" si="38"/>
        <v>334565</v>
      </c>
      <c r="AF100" s="39">
        <f t="shared" si="39"/>
        <v>1052390</v>
      </c>
    </row>
    <row r="101" spans="1:32" x14ac:dyDescent="0.3">
      <c r="A101" s="18">
        <f t="shared" si="40"/>
        <v>2005</v>
      </c>
      <c r="B101" s="18">
        <f t="shared" si="41"/>
        <v>3</v>
      </c>
      <c r="C101" s="34" t="s">
        <v>21</v>
      </c>
      <c r="D101" s="35">
        <v>255389.9</v>
      </c>
      <c r="E101" s="36">
        <v>6783.45</v>
      </c>
      <c r="F101" s="37">
        <v>107452.5</v>
      </c>
      <c r="G101" s="37">
        <v>155393.85</v>
      </c>
      <c r="H101" s="35">
        <f t="shared" si="21"/>
        <v>262173.34999999998</v>
      </c>
      <c r="I101" s="36">
        <f t="shared" si="22"/>
        <v>262846.34999999998</v>
      </c>
      <c r="J101" s="38">
        <f t="shared" si="23"/>
        <v>362842.4</v>
      </c>
      <c r="K101" s="39">
        <f t="shared" si="24"/>
        <v>162177.30000000002</v>
      </c>
      <c r="L101" s="40">
        <f t="shared" si="25"/>
        <v>525019.70000000007</v>
      </c>
      <c r="M101" s="26"/>
      <c r="N101" s="27">
        <v>210093</v>
      </c>
      <c r="O101" s="28">
        <v>14256</v>
      </c>
      <c r="P101" s="29">
        <v>104519</v>
      </c>
      <c r="Q101" s="29">
        <v>137151</v>
      </c>
      <c r="R101" s="27">
        <f t="shared" si="26"/>
        <v>224349</v>
      </c>
      <c r="S101" s="28">
        <f t="shared" si="27"/>
        <v>241670</v>
      </c>
      <c r="T101" s="27">
        <f t="shared" si="28"/>
        <v>314612</v>
      </c>
      <c r="U101" s="28">
        <f t="shared" si="29"/>
        <v>151407</v>
      </c>
      <c r="V101" s="28">
        <f t="shared" si="30"/>
        <v>466019</v>
      </c>
      <c r="W101" s="30"/>
      <c r="X101" s="27">
        <f t="shared" si="31"/>
        <v>465483</v>
      </c>
      <c r="Y101" s="28">
        <f t="shared" si="32"/>
        <v>21039</v>
      </c>
      <c r="Z101" s="27">
        <f t="shared" si="33"/>
        <v>211972</v>
      </c>
      <c r="AA101" s="28">
        <f t="shared" si="34"/>
        <v>292545</v>
      </c>
      <c r="AB101" s="29">
        <f t="shared" si="35"/>
        <v>486522</v>
      </c>
      <c r="AC101" s="29">
        <f t="shared" si="36"/>
        <v>504517</v>
      </c>
      <c r="AD101" s="27">
        <f t="shared" si="37"/>
        <v>677455</v>
      </c>
      <c r="AE101" s="28">
        <f t="shared" si="38"/>
        <v>313584</v>
      </c>
      <c r="AF101" s="39">
        <f t="shared" si="39"/>
        <v>991039</v>
      </c>
    </row>
    <row r="102" spans="1:32" x14ac:dyDescent="0.3">
      <c r="A102" s="18">
        <f t="shared" si="40"/>
        <v>2005</v>
      </c>
      <c r="B102" s="18">
        <f t="shared" si="41"/>
        <v>4</v>
      </c>
      <c r="C102" s="34" t="s">
        <v>20</v>
      </c>
      <c r="D102" s="35">
        <v>329094.2</v>
      </c>
      <c r="E102" s="36">
        <v>6992.7</v>
      </c>
      <c r="F102" s="37">
        <v>107048.5</v>
      </c>
      <c r="G102" s="37">
        <v>193837.35</v>
      </c>
      <c r="H102" s="35">
        <f t="shared" si="21"/>
        <v>336086.9</v>
      </c>
      <c r="I102" s="36">
        <f t="shared" si="22"/>
        <v>300885.84999999998</v>
      </c>
      <c r="J102" s="38">
        <f t="shared" si="23"/>
        <v>436142.7</v>
      </c>
      <c r="K102" s="39">
        <f t="shared" si="24"/>
        <v>200830.05000000002</v>
      </c>
      <c r="L102" s="40">
        <f t="shared" si="25"/>
        <v>636972.75</v>
      </c>
      <c r="M102" s="26"/>
      <c r="N102" s="27">
        <v>270920</v>
      </c>
      <c r="O102" s="28">
        <v>8545</v>
      </c>
      <c r="P102" s="29">
        <v>107609</v>
      </c>
      <c r="Q102" s="29">
        <v>151429</v>
      </c>
      <c r="R102" s="27">
        <f t="shared" si="26"/>
        <v>279465</v>
      </c>
      <c r="S102" s="28">
        <f t="shared" si="27"/>
        <v>259038</v>
      </c>
      <c r="T102" s="27">
        <f t="shared" si="28"/>
        <v>378529</v>
      </c>
      <c r="U102" s="28">
        <f t="shared" si="29"/>
        <v>159974</v>
      </c>
      <c r="V102" s="28">
        <f t="shared" si="30"/>
        <v>538503</v>
      </c>
      <c r="W102" s="30"/>
      <c r="X102" s="27">
        <f t="shared" si="31"/>
        <v>600014</v>
      </c>
      <c r="Y102" s="28">
        <f t="shared" si="32"/>
        <v>15538</v>
      </c>
      <c r="Z102" s="27">
        <f t="shared" si="33"/>
        <v>214658</v>
      </c>
      <c r="AA102" s="28">
        <f t="shared" si="34"/>
        <v>345266</v>
      </c>
      <c r="AB102" s="29">
        <f t="shared" si="35"/>
        <v>615552</v>
      </c>
      <c r="AC102" s="29">
        <f t="shared" si="36"/>
        <v>559924</v>
      </c>
      <c r="AD102" s="27">
        <f t="shared" si="37"/>
        <v>814672</v>
      </c>
      <c r="AE102" s="28">
        <f t="shared" si="38"/>
        <v>360804</v>
      </c>
      <c r="AF102" s="39">
        <f t="shared" si="39"/>
        <v>1175476</v>
      </c>
    </row>
    <row r="103" spans="1:32" x14ac:dyDescent="0.3">
      <c r="A103" s="18">
        <f t="shared" si="40"/>
        <v>2005</v>
      </c>
      <c r="B103" s="18">
        <f t="shared" si="41"/>
        <v>5</v>
      </c>
      <c r="C103" s="34" t="s">
        <v>19</v>
      </c>
      <c r="D103" s="35">
        <v>313026.84999999998</v>
      </c>
      <c r="E103" s="36">
        <v>6445.55</v>
      </c>
      <c r="F103" s="37">
        <v>105220.25</v>
      </c>
      <c r="G103" s="37">
        <v>185931.25</v>
      </c>
      <c r="H103" s="35">
        <f t="shared" si="21"/>
        <v>319472.39999999997</v>
      </c>
      <c r="I103" s="36">
        <f t="shared" si="22"/>
        <v>291151.5</v>
      </c>
      <c r="J103" s="38">
        <f t="shared" si="23"/>
        <v>418247.1</v>
      </c>
      <c r="K103" s="39">
        <f t="shared" si="24"/>
        <v>192376.8</v>
      </c>
      <c r="L103" s="40">
        <f t="shared" si="25"/>
        <v>610623.89999999991</v>
      </c>
      <c r="M103" s="26"/>
      <c r="N103" s="27">
        <v>288031</v>
      </c>
      <c r="O103" s="28">
        <v>8908</v>
      </c>
      <c r="P103" s="29">
        <v>106034</v>
      </c>
      <c r="Q103" s="29">
        <v>161913</v>
      </c>
      <c r="R103" s="27">
        <f t="shared" si="26"/>
        <v>296939</v>
      </c>
      <c r="S103" s="28">
        <f t="shared" si="27"/>
        <v>267947</v>
      </c>
      <c r="T103" s="27">
        <f t="shared" si="28"/>
        <v>394065</v>
      </c>
      <c r="U103" s="28">
        <f t="shared" si="29"/>
        <v>170821</v>
      </c>
      <c r="V103" s="28">
        <f t="shared" si="30"/>
        <v>564886</v>
      </c>
      <c r="W103" s="30"/>
      <c r="X103" s="27">
        <f t="shared" si="31"/>
        <v>601058</v>
      </c>
      <c r="Y103" s="28">
        <f t="shared" si="32"/>
        <v>15354</v>
      </c>
      <c r="Z103" s="27">
        <f t="shared" si="33"/>
        <v>211254</v>
      </c>
      <c r="AA103" s="28">
        <f t="shared" si="34"/>
        <v>347844</v>
      </c>
      <c r="AB103" s="29">
        <f t="shared" si="35"/>
        <v>616412</v>
      </c>
      <c r="AC103" s="29">
        <f t="shared" si="36"/>
        <v>559098</v>
      </c>
      <c r="AD103" s="27">
        <f t="shared" si="37"/>
        <v>812312</v>
      </c>
      <c r="AE103" s="28">
        <f t="shared" si="38"/>
        <v>363198</v>
      </c>
      <c r="AF103" s="39">
        <f t="shared" si="39"/>
        <v>1175510</v>
      </c>
    </row>
    <row r="104" spans="1:32" x14ac:dyDescent="0.3">
      <c r="A104" s="18">
        <f t="shared" si="40"/>
        <v>2005</v>
      </c>
      <c r="B104" s="18">
        <f t="shared" si="41"/>
        <v>6</v>
      </c>
      <c r="C104" s="34" t="s">
        <v>18</v>
      </c>
      <c r="D104" s="35">
        <v>334823.5</v>
      </c>
      <c r="E104" s="36">
        <v>5758.45</v>
      </c>
      <c r="F104" s="37">
        <v>96659.25</v>
      </c>
      <c r="G104" s="37">
        <v>196807.25</v>
      </c>
      <c r="H104" s="35">
        <f t="shared" si="21"/>
        <v>340581.95</v>
      </c>
      <c r="I104" s="36">
        <f t="shared" si="22"/>
        <v>293466.5</v>
      </c>
      <c r="J104" s="38">
        <f t="shared" si="23"/>
        <v>431482.75</v>
      </c>
      <c r="K104" s="39">
        <f t="shared" si="24"/>
        <v>202565.7</v>
      </c>
      <c r="L104" s="40">
        <f t="shared" si="25"/>
        <v>634048.44999999995</v>
      </c>
      <c r="M104" s="26"/>
      <c r="N104" s="27">
        <v>294252</v>
      </c>
      <c r="O104" s="28">
        <v>8780</v>
      </c>
      <c r="P104" s="29">
        <v>101381</v>
      </c>
      <c r="Q104" s="29">
        <v>172192</v>
      </c>
      <c r="R104" s="27">
        <f t="shared" si="26"/>
        <v>303032</v>
      </c>
      <c r="S104" s="28">
        <f t="shared" si="27"/>
        <v>273573</v>
      </c>
      <c r="T104" s="27">
        <f t="shared" si="28"/>
        <v>395633</v>
      </c>
      <c r="U104" s="28">
        <f t="shared" si="29"/>
        <v>180972</v>
      </c>
      <c r="V104" s="28">
        <f t="shared" si="30"/>
        <v>576605</v>
      </c>
      <c r="W104" s="30"/>
      <c r="X104" s="27">
        <f t="shared" si="31"/>
        <v>629076</v>
      </c>
      <c r="Y104" s="28">
        <f t="shared" si="32"/>
        <v>14538</v>
      </c>
      <c r="Z104" s="27">
        <f t="shared" si="33"/>
        <v>198040</v>
      </c>
      <c r="AA104" s="28">
        <f t="shared" si="34"/>
        <v>368999</v>
      </c>
      <c r="AB104" s="29">
        <f t="shared" si="35"/>
        <v>643614</v>
      </c>
      <c r="AC104" s="29">
        <f t="shared" si="36"/>
        <v>567039</v>
      </c>
      <c r="AD104" s="27">
        <f t="shared" si="37"/>
        <v>827116</v>
      </c>
      <c r="AE104" s="28">
        <f t="shared" si="38"/>
        <v>383537</v>
      </c>
      <c r="AF104" s="39">
        <f t="shared" si="39"/>
        <v>1210653</v>
      </c>
    </row>
    <row r="105" spans="1:32" x14ac:dyDescent="0.3">
      <c r="A105" s="18">
        <f t="shared" si="40"/>
        <v>2005</v>
      </c>
      <c r="B105" s="18">
        <f t="shared" si="41"/>
        <v>7</v>
      </c>
      <c r="C105" s="34" t="s">
        <v>17</v>
      </c>
      <c r="D105" s="35">
        <v>352416.8</v>
      </c>
      <c r="E105" s="36">
        <v>4299.1499999999996</v>
      </c>
      <c r="F105" s="37">
        <v>97547.5</v>
      </c>
      <c r="G105" s="37">
        <v>194116.2</v>
      </c>
      <c r="H105" s="35">
        <f t="shared" si="21"/>
        <v>356715.95</v>
      </c>
      <c r="I105" s="36">
        <f t="shared" si="22"/>
        <v>291663.7</v>
      </c>
      <c r="J105" s="38">
        <f t="shared" si="23"/>
        <v>449964.3</v>
      </c>
      <c r="K105" s="39">
        <f t="shared" si="24"/>
        <v>198415.35</v>
      </c>
      <c r="L105" s="40">
        <f t="shared" si="25"/>
        <v>648379.65</v>
      </c>
      <c r="M105" s="26"/>
      <c r="N105" s="27">
        <v>289518</v>
      </c>
      <c r="O105" s="28">
        <v>11324</v>
      </c>
      <c r="P105" s="29">
        <v>106917</v>
      </c>
      <c r="Q105" s="29">
        <v>165541</v>
      </c>
      <c r="R105" s="27">
        <f t="shared" si="26"/>
        <v>300842</v>
      </c>
      <c r="S105" s="28">
        <f t="shared" si="27"/>
        <v>272458</v>
      </c>
      <c r="T105" s="27">
        <f t="shared" si="28"/>
        <v>396435</v>
      </c>
      <c r="U105" s="28">
        <f t="shared" si="29"/>
        <v>176865</v>
      </c>
      <c r="V105" s="28">
        <f t="shared" si="30"/>
        <v>573300</v>
      </c>
      <c r="W105" s="30"/>
      <c r="X105" s="27">
        <f t="shared" si="31"/>
        <v>641935</v>
      </c>
      <c r="Y105" s="28">
        <f t="shared" si="32"/>
        <v>15623</v>
      </c>
      <c r="Z105" s="27">
        <f t="shared" si="33"/>
        <v>204465</v>
      </c>
      <c r="AA105" s="28">
        <f t="shared" si="34"/>
        <v>359657</v>
      </c>
      <c r="AB105" s="29">
        <f t="shared" si="35"/>
        <v>657558</v>
      </c>
      <c r="AC105" s="29">
        <f t="shared" si="36"/>
        <v>564122</v>
      </c>
      <c r="AD105" s="27">
        <f t="shared" si="37"/>
        <v>846400</v>
      </c>
      <c r="AE105" s="28">
        <f t="shared" si="38"/>
        <v>375280</v>
      </c>
      <c r="AF105" s="39">
        <f t="shared" si="39"/>
        <v>1221680</v>
      </c>
    </row>
    <row r="106" spans="1:32" x14ac:dyDescent="0.3">
      <c r="A106" s="18">
        <f t="shared" si="40"/>
        <v>2005</v>
      </c>
      <c r="B106" s="18">
        <f t="shared" si="41"/>
        <v>8</v>
      </c>
      <c r="C106" s="34" t="s">
        <v>16</v>
      </c>
      <c r="D106" s="35">
        <v>343029.25</v>
      </c>
      <c r="E106" s="36">
        <v>6625.25</v>
      </c>
      <c r="F106" s="37">
        <v>95061.25</v>
      </c>
      <c r="G106" s="37">
        <v>206838.7</v>
      </c>
      <c r="H106" s="35">
        <f t="shared" si="21"/>
        <v>349654.5</v>
      </c>
      <c r="I106" s="36">
        <f t="shared" si="22"/>
        <v>301899.95</v>
      </c>
      <c r="J106" s="38">
        <f t="shared" si="23"/>
        <v>438090.5</v>
      </c>
      <c r="K106" s="39">
        <f t="shared" si="24"/>
        <v>213463.95</v>
      </c>
      <c r="L106" s="40">
        <f t="shared" si="25"/>
        <v>651554.44999999995</v>
      </c>
      <c r="M106" s="26"/>
      <c r="N106" s="27">
        <v>306124</v>
      </c>
      <c r="O106" s="28">
        <v>11567</v>
      </c>
      <c r="P106" s="29">
        <v>110750</v>
      </c>
      <c r="Q106" s="29">
        <v>186921</v>
      </c>
      <c r="R106" s="27">
        <f t="shared" si="26"/>
        <v>317691</v>
      </c>
      <c r="S106" s="28">
        <f t="shared" si="27"/>
        <v>297671</v>
      </c>
      <c r="T106" s="27">
        <f t="shared" si="28"/>
        <v>416874</v>
      </c>
      <c r="U106" s="28">
        <f t="shared" si="29"/>
        <v>198488</v>
      </c>
      <c r="V106" s="28">
        <f t="shared" si="30"/>
        <v>615362</v>
      </c>
      <c r="W106" s="30"/>
      <c r="X106" s="27">
        <f t="shared" si="31"/>
        <v>649153</v>
      </c>
      <c r="Y106" s="28">
        <f t="shared" si="32"/>
        <v>18192</v>
      </c>
      <c r="Z106" s="27">
        <f t="shared" si="33"/>
        <v>205811</v>
      </c>
      <c r="AA106" s="28">
        <f t="shared" si="34"/>
        <v>393760</v>
      </c>
      <c r="AB106" s="29">
        <f t="shared" si="35"/>
        <v>667345</v>
      </c>
      <c r="AC106" s="29">
        <f t="shared" si="36"/>
        <v>599571</v>
      </c>
      <c r="AD106" s="27">
        <f t="shared" si="37"/>
        <v>854964</v>
      </c>
      <c r="AE106" s="28">
        <f t="shared" si="38"/>
        <v>411952</v>
      </c>
      <c r="AF106" s="39">
        <f t="shared" si="39"/>
        <v>1266916</v>
      </c>
    </row>
    <row r="107" spans="1:32" x14ac:dyDescent="0.3">
      <c r="A107" s="18">
        <f t="shared" si="40"/>
        <v>2005</v>
      </c>
      <c r="B107" s="18">
        <f t="shared" si="41"/>
        <v>9</v>
      </c>
      <c r="C107" s="34" t="s">
        <v>15</v>
      </c>
      <c r="D107" s="35">
        <v>350754.85</v>
      </c>
      <c r="E107" s="36">
        <v>6157.55</v>
      </c>
      <c r="F107" s="37">
        <v>92992.5</v>
      </c>
      <c r="G107" s="37">
        <v>213590.35</v>
      </c>
      <c r="H107" s="35">
        <f t="shared" si="21"/>
        <v>356912.39999999997</v>
      </c>
      <c r="I107" s="36">
        <f t="shared" si="22"/>
        <v>306582.84999999998</v>
      </c>
      <c r="J107" s="38">
        <f t="shared" si="23"/>
        <v>443747.35</v>
      </c>
      <c r="K107" s="39">
        <f t="shared" si="24"/>
        <v>219747.9</v>
      </c>
      <c r="L107" s="40">
        <f t="shared" si="25"/>
        <v>663495.25</v>
      </c>
      <c r="M107" s="26"/>
      <c r="N107" s="27">
        <v>313460</v>
      </c>
      <c r="O107" s="28">
        <v>11466</v>
      </c>
      <c r="P107" s="29">
        <v>97009</v>
      </c>
      <c r="Q107" s="29">
        <v>188334</v>
      </c>
      <c r="R107" s="27">
        <f t="shared" si="26"/>
        <v>324926</v>
      </c>
      <c r="S107" s="28">
        <f t="shared" si="27"/>
        <v>285343</v>
      </c>
      <c r="T107" s="27">
        <f t="shared" si="28"/>
        <v>410469</v>
      </c>
      <c r="U107" s="28">
        <f t="shared" si="29"/>
        <v>199800</v>
      </c>
      <c r="V107" s="28">
        <f t="shared" si="30"/>
        <v>610269</v>
      </c>
      <c r="W107" s="30"/>
      <c r="X107" s="27">
        <f t="shared" si="31"/>
        <v>664215</v>
      </c>
      <c r="Y107" s="28">
        <f t="shared" si="32"/>
        <v>17624</v>
      </c>
      <c r="Z107" s="27">
        <f t="shared" si="33"/>
        <v>190002</v>
      </c>
      <c r="AA107" s="28">
        <f t="shared" si="34"/>
        <v>401924</v>
      </c>
      <c r="AB107" s="29">
        <f t="shared" si="35"/>
        <v>681839</v>
      </c>
      <c r="AC107" s="29">
        <f t="shared" si="36"/>
        <v>591926</v>
      </c>
      <c r="AD107" s="27">
        <f t="shared" si="37"/>
        <v>854217</v>
      </c>
      <c r="AE107" s="28">
        <f t="shared" si="38"/>
        <v>419548</v>
      </c>
      <c r="AF107" s="39">
        <f t="shared" si="39"/>
        <v>1273765</v>
      </c>
    </row>
    <row r="108" spans="1:32" x14ac:dyDescent="0.3">
      <c r="A108" s="18">
        <f t="shared" si="40"/>
        <v>2005</v>
      </c>
      <c r="B108" s="18">
        <f t="shared" si="41"/>
        <v>10</v>
      </c>
      <c r="C108" s="34" t="s">
        <v>14</v>
      </c>
      <c r="D108" s="35">
        <v>368524.2</v>
      </c>
      <c r="E108" s="36">
        <v>6526.65</v>
      </c>
      <c r="F108" s="37">
        <v>98189</v>
      </c>
      <c r="G108" s="37">
        <v>234500.25</v>
      </c>
      <c r="H108" s="35">
        <f t="shared" si="21"/>
        <v>375050.85000000003</v>
      </c>
      <c r="I108" s="36">
        <f t="shared" si="22"/>
        <v>332689.25</v>
      </c>
      <c r="J108" s="38">
        <f t="shared" si="23"/>
        <v>466713.2</v>
      </c>
      <c r="K108" s="39">
        <f t="shared" si="24"/>
        <v>241026.9</v>
      </c>
      <c r="L108" s="40">
        <f t="shared" si="25"/>
        <v>707740.1</v>
      </c>
      <c r="M108" s="26"/>
      <c r="N108" s="27">
        <v>299203</v>
      </c>
      <c r="O108" s="28">
        <v>12480</v>
      </c>
      <c r="P108" s="29">
        <v>103422</v>
      </c>
      <c r="Q108" s="29">
        <v>185834</v>
      </c>
      <c r="R108" s="27">
        <f t="shared" si="26"/>
        <v>311683</v>
      </c>
      <c r="S108" s="28">
        <f t="shared" si="27"/>
        <v>289256</v>
      </c>
      <c r="T108" s="27">
        <f t="shared" si="28"/>
        <v>402625</v>
      </c>
      <c r="U108" s="28">
        <f t="shared" si="29"/>
        <v>198314</v>
      </c>
      <c r="V108" s="28">
        <f t="shared" si="30"/>
        <v>600939</v>
      </c>
      <c r="W108" s="30"/>
      <c r="X108" s="27">
        <f t="shared" si="31"/>
        <v>667727</v>
      </c>
      <c r="Y108" s="28">
        <f t="shared" si="32"/>
        <v>19007</v>
      </c>
      <c r="Z108" s="27">
        <f t="shared" si="33"/>
        <v>201611</v>
      </c>
      <c r="AA108" s="28">
        <f t="shared" si="34"/>
        <v>420334</v>
      </c>
      <c r="AB108" s="29">
        <f t="shared" si="35"/>
        <v>686734</v>
      </c>
      <c r="AC108" s="29">
        <f t="shared" si="36"/>
        <v>621945</v>
      </c>
      <c r="AD108" s="27">
        <f t="shared" si="37"/>
        <v>869338</v>
      </c>
      <c r="AE108" s="28">
        <f t="shared" si="38"/>
        <v>439341</v>
      </c>
      <c r="AF108" s="39">
        <f t="shared" si="39"/>
        <v>1308679</v>
      </c>
    </row>
    <row r="109" spans="1:32" x14ac:dyDescent="0.3">
      <c r="A109" s="18">
        <f t="shared" si="40"/>
        <v>2005</v>
      </c>
      <c r="B109" s="18">
        <f t="shared" si="41"/>
        <v>11</v>
      </c>
      <c r="C109" s="34" t="s">
        <v>13</v>
      </c>
      <c r="D109" s="35">
        <v>325089.90000000002</v>
      </c>
      <c r="E109" s="36">
        <v>6946.65</v>
      </c>
      <c r="F109" s="37">
        <v>98268.25</v>
      </c>
      <c r="G109" s="37">
        <v>210553.15</v>
      </c>
      <c r="H109" s="35">
        <f t="shared" si="21"/>
        <v>332036.55000000005</v>
      </c>
      <c r="I109" s="36">
        <f t="shared" si="22"/>
        <v>308821.40000000002</v>
      </c>
      <c r="J109" s="38">
        <f t="shared" si="23"/>
        <v>423358.15</v>
      </c>
      <c r="K109" s="39">
        <f t="shared" si="24"/>
        <v>217499.8</v>
      </c>
      <c r="L109" s="40">
        <f t="shared" si="25"/>
        <v>640857.94999999995</v>
      </c>
      <c r="M109" s="26"/>
      <c r="N109" s="27">
        <v>305065</v>
      </c>
      <c r="O109" s="28">
        <v>12744</v>
      </c>
      <c r="P109" s="29">
        <v>107147</v>
      </c>
      <c r="Q109" s="29">
        <v>185690</v>
      </c>
      <c r="R109" s="27">
        <f t="shared" si="26"/>
        <v>317809</v>
      </c>
      <c r="S109" s="28">
        <f t="shared" si="27"/>
        <v>292837</v>
      </c>
      <c r="T109" s="27">
        <f t="shared" si="28"/>
        <v>412212</v>
      </c>
      <c r="U109" s="28">
        <f t="shared" si="29"/>
        <v>198434</v>
      </c>
      <c r="V109" s="28">
        <f t="shared" si="30"/>
        <v>610646</v>
      </c>
      <c r="W109" s="30"/>
      <c r="X109" s="27">
        <f t="shared" si="31"/>
        <v>630155</v>
      </c>
      <c r="Y109" s="28">
        <f t="shared" si="32"/>
        <v>19691</v>
      </c>
      <c r="Z109" s="27">
        <f t="shared" si="33"/>
        <v>205415</v>
      </c>
      <c r="AA109" s="28">
        <f t="shared" si="34"/>
        <v>396243</v>
      </c>
      <c r="AB109" s="29">
        <f t="shared" si="35"/>
        <v>649846</v>
      </c>
      <c r="AC109" s="29">
        <f t="shared" si="36"/>
        <v>601658</v>
      </c>
      <c r="AD109" s="27">
        <f t="shared" si="37"/>
        <v>835570</v>
      </c>
      <c r="AE109" s="28">
        <f t="shared" si="38"/>
        <v>415934</v>
      </c>
      <c r="AF109" s="39">
        <f t="shared" si="39"/>
        <v>1251504</v>
      </c>
    </row>
    <row r="110" spans="1:32" x14ac:dyDescent="0.3">
      <c r="A110" s="18">
        <f t="shared" si="40"/>
        <v>2005</v>
      </c>
      <c r="B110" s="18">
        <f t="shared" si="41"/>
        <v>12</v>
      </c>
      <c r="C110" s="34" t="s">
        <v>12</v>
      </c>
      <c r="D110" s="35">
        <v>321326.15000000002</v>
      </c>
      <c r="E110" s="36">
        <v>6917.95</v>
      </c>
      <c r="F110" s="37">
        <v>102241.5</v>
      </c>
      <c r="G110" s="37">
        <v>190803.5</v>
      </c>
      <c r="H110" s="35">
        <f t="shared" si="21"/>
        <v>328244.10000000003</v>
      </c>
      <c r="I110" s="36">
        <f t="shared" si="22"/>
        <v>293045</v>
      </c>
      <c r="J110" s="38">
        <f t="shared" si="23"/>
        <v>423567.65</v>
      </c>
      <c r="K110" s="39">
        <f t="shared" si="24"/>
        <v>197721.45</v>
      </c>
      <c r="L110" s="40">
        <f t="shared" si="25"/>
        <v>621289.10000000009</v>
      </c>
      <c r="M110" s="26"/>
      <c r="N110" s="27">
        <v>266358</v>
      </c>
      <c r="O110" s="28">
        <v>13472</v>
      </c>
      <c r="P110" s="29">
        <v>104184</v>
      </c>
      <c r="Q110" s="29">
        <v>161758</v>
      </c>
      <c r="R110" s="27">
        <f t="shared" si="26"/>
        <v>279830</v>
      </c>
      <c r="S110" s="28">
        <f t="shared" si="27"/>
        <v>265942</v>
      </c>
      <c r="T110" s="27">
        <f t="shared" si="28"/>
        <v>370542</v>
      </c>
      <c r="U110" s="28">
        <f t="shared" si="29"/>
        <v>175230</v>
      </c>
      <c r="V110" s="28">
        <f t="shared" si="30"/>
        <v>545772</v>
      </c>
      <c r="W110" s="30"/>
      <c r="X110" s="27">
        <f t="shared" si="31"/>
        <v>587684</v>
      </c>
      <c r="Y110" s="28">
        <f t="shared" si="32"/>
        <v>20390</v>
      </c>
      <c r="Z110" s="27">
        <f t="shared" si="33"/>
        <v>206426</v>
      </c>
      <c r="AA110" s="28">
        <f t="shared" si="34"/>
        <v>352562</v>
      </c>
      <c r="AB110" s="29">
        <f t="shared" si="35"/>
        <v>608074</v>
      </c>
      <c r="AC110" s="29">
        <f t="shared" si="36"/>
        <v>558988</v>
      </c>
      <c r="AD110" s="27">
        <f t="shared" si="37"/>
        <v>794110</v>
      </c>
      <c r="AE110" s="28">
        <f t="shared" si="38"/>
        <v>372952</v>
      </c>
      <c r="AF110" s="39">
        <f t="shared" si="39"/>
        <v>1167062</v>
      </c>
    </row>
    <row r="111" spans="1:32" x14ac:dyDescent="0.3">
      <c r="A111" s="18">
        <f t="shared" si="40"/>
        <v>2006</v>
      </c>
      <c r="B111" s="18">
        <f t="shared" si="41"/>
        <v>1</v>
      </c>
      <c r="C111" s="34" t="s">
        <v>23</v>
      </c>
      <c r="D111" s="35">
        <v>321696.7</v>
      </c>
      <c r="E111" s="36">
        <v>5312.4</v>
      </c>
      <c r="F111" s="37">
        <v>100408.25</v>
      </c>
      <c r="G111" s="37">
        <v>192858</v>
      </c>
      <c r="H111" s="35">
        <f t="shared" si="21"/>
        <v>327009.10000000003</v>
      </c>
      <c r="I111" s="36">
        <f t="shared" si="22"/>
        <v>293266.25</v>
      </c>
      <c r="J111" s="38">
        <f t="shared" si="23"/>
        <v>422104.95</v>
      </c>
      <c r="K111" s="39">
        <f t="shared" si="24"/>
        <v>198170.4</v>
      </c>
      <c r="L111" s="40">
        <f t="shared" si="25"/>
        <v>620275.35</v>
      </c>
      <c r="M111" s="26"/>
      <c r="N111" s="27">
        <v>293855</v>
      </c>
      <c r="O111" s="28">
        <v>10581</v>
      </c>
      <c r="P111" s="29">
        <v>99740</v>
      </c>
      <c r="Q111" s="29">
        <v>175280</v>
      </c>
      <c r="R111" s="27">
        <f t="shared" si="26"/>
        <v>304436</v>
      </c>
      <c r="S111" s="28">
        <f t="shared" si="27"/>
        <v>275020</v>
      </c>
      <c r="T111" s="27">
        <f t="shared" si="28"/>
        <v>393595</v>
      </c>
      <c r="U111" s="28">
        <f t="shared" si="29"/>
        <v>185861</v>
      </c>
      <c r="V111" s="28">
        <f t="shared" si="30"/>
        <v>579456</v>
      </c>
      <c r="W111" s="30"/>
      <c r="X111" s="27">
        <f t="shared" si="31"/>
        <v>615552</v>
      </c>
      <c r="Y111" s="28">
        <f t="shared" si="32"/>
        <v>15893</v>
      </c>
      <c r="Z111" s="27">
        <f t="shared" si="33"/>
        <v>200148</v>
      </c>
      <c r="AA111" s="28">
        <f t="shared" si="34"/>
        <v>368138</v>
      </c>
      <c r="AB111" s="29">
        <f t="shared" si="35"/>
        <v>631445</v>
      </c>
      <c r="AC111" s="29">
        <f t="shared" si="36"/>
        <v>568286</v>
      </c>
      <c r="AD111" s="27">
        <f t="shared" si="37"/>
        <v>815700</v>
      </c>
      <c r="AE111" s="28">
        <f t="shared" si="38"/>
        <v>384031</v>
      </c>
      <c r="AF111" s="39">
        <f t="shared" si="39"/>
        <v>1199731</v>
      </c>
    </row>
    <row r="112" spans="1:32" x14ac:dyDescent="0.3">
      <c r="A112" s="18">
        <f t="shared" si="40"/>
        <v>2006</v>
      </c>
      <c r="B112" s="18">
        <f t="shared" si="41"/>
        <v>2</v>
      </c>
      <c r="C112" s="34" t="s">
        <v>22</v>
      </c>
      <c r="D112" s="35">
        <v>247693</v>
      </c>
      <c r="E112" s="36">
        <v>4118.8500000000004</v>
      </c>
      <c r="F112" s="37">
        <v>96481.25</v>
      </c>
      <c r="G112" s="37">
        <v>132521.85</v>
      </c>
      <c r="H112" s="35">
        <f t="shared" si="21"/>
        <v>251811.85</v>
      </c>
      <c r="I112" s="36">
        <f t="shared" si="22"/>
        <v>229003.1</v>
      </c>
      <c r="J112" s="38">
        <f t="shared" si="23"/>
        <v>344174.25</v>
      </c>
      <c r="K112" s="39">
        <f t="shared" si="24"/>
        <v>136640.70000000001</v>
      </c>
      <c r="L112" s="40">
        <f t="shared" si="25"/>
        <v>480814.95</v>
      </c>
      <c r="M112" s="26"/>
      <c r="N112" s="27">
        <v>252463</v>
      </c>
      <c r="O112" s="28">
        <v>7940</v>
      </c>
      <c r="P112" s="29">
        <v>109963</v>
      </c>
      <c r="Q112" s="29">
        <v>145098</v>
      </c>
      <c r="R112" s="27">
        <f t="shared" si="26"/>
        <v>260403</v>
      </c>
      <c r="S112" s="28">
        <f t="shared" si="27"/>
        <v>255061</v>
      </c>
      <c r="T112" s="27">
        <f t="shared" si="28"/>
        <v>362426</v>
      </c>
      <c r="U112" s="28">
        <f t="shared" si="29"/>
        <v>153038</v>
      </c>
      <c r="V112" s="28">
        <f t="shared" si="30"/>
        <v>515464</v>
      </c>
      <c r="W112" s="30"/>
      <c r="X112" s="27">
        <f t="shared" si="31"/>
        <v>500156</v>
      </c>
      <c r="Y112" s="28">
        <f t="shared" si="32"/>
        <v>12059</v>
      </c>
      <c r="Z112" s="27">
        <f t="shared" si="33"/>
        <v>206444</v>
      </c>
      <c r="AA112" s="28">
        <f t="shared" si="34"/>
        <v>277620</v>
      </c>
      <c r="AB112" s="29">
        <f t="shared" si="35"/>
        <v>512215</v>
      </c>
      <c r="AC112" s="29">
        <f t="shared" si="36"/>
        <v>484064</v>
      </c>
      <c r="AD112" s="27">
        <f t="shared" si="37"/>
        <v>706600</v>
      </c>
      <c r="AE112" s="28">
        <f t="shared" si="38"/>
        <v>289679</v>
      </c>
      <c r="AF112" s="39">
        <f t="shared" si="39"/>
        <v>996279</v>
      </c>
    </row>
    <row r="113" spans="1:32" x14ac:dyDescent="0.3">
      <c r="A113" s="18">
        <f t="shared" si="40"/>
        <v>2006</v>
      </c>
      <c r="B113" s="18">
        <f t="shared" si="41"/>
        <v>3</v>
      </c>
      <c r="C113" s="34" t="s">
        <v>21</v>
      </c>
      <c r="D113" s="35">
        <v>340793.55</v>
      </c>
      <c r="E113" s="36">
        <v>4607.5</v>
      </c>
      <c r="F113" s="37">
        <v>128240.5</v>
      </c>
      <c r="G113" s="37">
        <v>197308.25</v>
      </c>
      <c r="H113" s="35">
        <f t="shared" si="21"/>
        <v>345401.05</v>
      </c>
      <c r="I113" s="36">
        <f t="shared" si="22"/>
        <v>325548.75</v>
      </c>
      <c r="J113" s="38">
        <f t="shared" si="23"/>
        <v>469034.05</v>
      </c>
      <c r="K113" s="39">
        <f t="shared" si="24"/>
        <v>201915.75</v>
      </c>
      <c r="L113" s="40">
        <f t="shared" si="25"/>
        <v>670949.80000000005</v>
      </c>
      <c r="M113" s="26"/>
      <c r="N113" s="27">
        <v>282440</v>
      </c>
      <c r="O113" s="28">
        <v>9620</v>
      </c>
      <c r="P113" s="29">
        <v>118728</v>
      </c>
      <c r="Q113" s="29">
        <v>150407</v>
      </c>
      <c r="R113" s="27">
        <f t="shared" si="26"/>
        <v>292060</v>
      </c>
      <c r="S113" s="28">
        <f t="shared" si="27"/>
        <v>269135</v>
      </c>
      <c r="T113" s="27">
        <f t="shared" si="28"/>
        <v>401168</v>
      </c>
      <c r="U113" s="28">
        <f t="shared" si="29"/>
        <v>160027</v>
      </c>
      <c r="V113" s="28">
        <f t="shared" si="30"/>
        <v>561195</v>
      </c>
      <c r="W113" s="30"/>
      <c r="X113" s="27">
        <f t="shared" si="31"/>
        <v>623234</v>
      </c>
      <c r="Y113" s="28">
        <f t="shared" si="32"/>
        <v>14228</v>
      </c>
      <c r="Z113" s="27">
        <f t="shared" si="33"/>
        <v>246969</v>
      </c>
      <c r="AA113" s="28">
        <f t="shared" si="34"/>
        <v>347715</v>
      </c>
      <c r="AB113" s="29">
        <f t="shared" si="35"/>
        <v>637462</v>
      </c>
      <c r="AC113" s="29">
        <f t="shared" si="36"/>
        <v>594684</v>
      </c>
      <c r="AD113" s="27">
        <f t="shared" si="37"/>
        <v>870203</v>
      </c>
      <c r="AE113" s="28">
        <f t="shared" si="38"/>
        <v>361943</v>
      </c>
      <c r="AF113" s="39">
        <f t="shared" si="39"/>
        <v>1232146</v>
      </c>
    </row>
    <row r="114" spans="1:32" x14ac:dyDescent="0.3">
      <c r="A114" s="18">
        <f t="shared" si="40"/>
        <v>2006</v>
      </c>
      <c r="B114" s="18">
        <f t="shared" si="41"/>
        <v>4</v>
      </c>
      <c r="C114" s="34" t="s">
        <v>20</v>
      </c>
      <c r="D114" s="35">
        <v>365187.9</v>
      </c>
      <c r="E114" s="36">
        <v>4982.7</v>
      </c>
      <c r="F114" s="37">
        <v>113398.75</v>
      </c>
      <c r="G114" s="37">
        <v>189824.25</v>
      </c>
      <c r="H114" s="35">
        <f t="shared" si="21"/>
        <v>370170.60000000003</v>
      </c>
      <c r="I114" s="36">
        <f t="shared" si="22"/>
        <v>303223</v>
      </c>
      <c r="J114" s="38">
        <f t="shared" si="23"/>
        <v>478586.65</v>
      </c>
      <c r="K114" s="39">
        <f t="shared" si="24"/>
        <v>194806.95</v>
      </c>
      <c r="L114" s="40">
        <f t="shared" si="25"/>
        <v>673393.60000000009</v>
      </c>
      <c r="M114" s="26"/>
      <c r="N114" s="27">
        <v>321044</v>
      </c>
      <c r="O114" s="28">
        <v>7891</v>
      </c>
      <c r="P114" s="29">
        <v>111755</v>
      </c>
      <c r="Q114" s="29">
        <v>178823</v>
      </c>
      <c r="R114" s="27">
        <f t="shared" si="26"/>
        <v>328935</v>
      </c>
      <c r="S114" s="28">
        <f t="shared" si="27"/>
        <v>290578</v>
      </c>
      <c r="T114" s="27">
        <f t="shared" si="28"/>
        <v>432799</v>
      </c>
      <c r="U114" s="28">
        <f t="shared" si="29"/>
        <v>186714</v>
      </c>
      <c r="V114" s="28">
        <f t="shared" si="30"/>
        <v>619513</v>
      </c>
      <c r="W114" s="30"/>
      <c r="X114" s="27">
        <f t="shared" si="31"/>
        <v>686232</v>
      </c>
      <c r="Y114" s="28">
        <f t="shared" si="32"/>
        <v>12874</v>
      </c>
      <c r="Z114" s="27">
        <f t="shared" si="33"/>
        <v>225154</v>
      </c>
      <c r="AA114" s="28">
        <f t="shared" si="34"/>
        <v>368647</v>
      </c>
      <c r="AB114" s="29">
        <f t="shared" si="35"/>
        <v>699106</v>
      </c>
      <c r="AC114" s="29">
        <f t="shared" si="36"/>
        <v>593801</v>
      </c>
      <c r="AD114" s="27">
        <f t="shared" si="37"/>
        <v>911386</v>
      </c>
      <c r="AE114" s="28">
        <f t="shared" si="38"/>
        <v>381521</v>
      </c>
      <c r="AF114" s="39">
        <f t="shared" si="39"/>
        <v>1292907</v>
      </c>
    </row>
    <row r="115" spans="1:32" x14ac:dyDescent="0.3">
      <c r="A115" s="18">
        <f t="shared" si="40"/>
        <v>2006</v>
      </c>
      <c r="B115" s="18">
        <f t="shared" si="41"/>
        <v>5</v>
      </c>
      <c r="C115" s="34" t="s">
        <v>19</v>
      </c>
      <c r="D115" s="35">
        <v>362494.6</v>
      </c>
      <c r="E115" s="36">
        <v>6368.95</v>
      </c>
      <c r="F115" s="37">
        <v>118907.25</v>
      </c>
      <c r="G115" s="37">
        <v>208182.5</v>
      </c>
      <c r="H115" s="35">
        <f t="shared" si="21"/>
        <v>368863.55</v>
      </c>
      <c r="I115" s="36">
        <f t="shared" si="22"/>
        <v>327089.75</v>
      </c>
      <c r="J115" s="38">
        <f t="shared" si="23"/>
        <v>481401.85</v>
      </c>
      <c r="K115" s="39">
        <f t="shared" si="24"/>
        <v>214551.45</v>
      </c>
      <c r="L115" s="40">
        <f t="shared" si="25"/>
        <v>695953.3</v>
      </c>
      <c r="M115" s="26"/>
      <c r="N115" s="27">
        <v>328314</v>
      </c>
      <c r="O115" s="28">
        <v>9168</v>
      </c>
      <c r="P115" s="29">
        <v>115158</v>
      </c>
      <c r="Q115" s="29">
        <v>191425</v>
      </c>
      <c r="R115" s="27">
        <f t="shared" si="26"/>
        <v>337482</v>
      </c>
      <c r="S115" s="28">
        <f t="shared" si="27"/>
        <v>306583</v>
      </c>
      <c r="T115" s="27">
        <f t="shared" si="28"/>
        <v>443472</v>
      </c>
      <c r="U115" s="28">
        <f t="shared" si="29"/>
        <v>200593</v>
      </c>
      <c r="V115" s="28">
        <f t="shared" si="30"/>
        <v>644065</v>
      </c>
      <c r="W115" s="30"/>
      <c r="X115" s="27">
        <f t="shared" si="31"/>
        <v>690809</v>
      </c>
      <c r="Y115" s="28">
        <f t="shared" si="32"/>
        <v>15537</v>
      </c>
      <c r="Z115" s="27">
        <f t="shared" si="33"/>
        <v>234065</v>
      </c>
      <c r="AA115" s="28">
        <f t="shared" si="34"/>
        <v>399608</v>
      </c>
      <c r="AB115" s="29">
        <f t="shared" si="35"/>
        <v>706346</v>
      </c>
      <c r="AC115" s="29">
        <f t="shared" si="36"/>
        <v>633673</v>
      </c>
      <c r="AD115" s="27">
        <f t="shared" si="37"/>
        <v>924874</v>
      </c>
      <c r="AE115" s="28">
        <f t="shared" si="38"/>
        <v>415145</v>
      </c>
      <c r="AF115" s="39">
        <f t="shared" si="39"/>
        <v>1340019</v>
      </c>
    </row>
    <row r="116" spans="1:32" x14ac:dyDescent="0.3">
      <c r="A116" s="18">
        <f t="shared" si="40"/>
        <v>2006</v>
      </c>
      <c r="B116" s="18">
        <f t="shared" si="41"/>
        <v>6</v>
      </c>
      <c r="C116" s="34" t="s">
        <v>18</v>
      </c>
      <c r="D116" s="35">
        <v>380852.5</v>
      </c>
      <c r="E116" s="36">
        <v>7104.35</v>
      </c>
      <c r="F116" s="37">
        <v>115184.65</v>
      </c>
      <c r="G116" s="37">
        <v>223730</v>
      </c>
      <c r="H116" s="35">
        <f t="shared" si="21"/>
        <v>387956.85</v>
      </c>
      <c r="I116" s="36">
        <f t="shared" si="22"/>
        <v>338914.65</v>
      </c>
      <c r="J116" s="38">
        <f t="shared" si="23"/>
        <v>496037.15</v>
      </c>
      <c r="K116" s="39">
        <f t="shared" si="24"/>
        <v>230834.35</v>
      </c>
      <c r="L116" s="40">
        <f t="shared" si="25"/>
        <v>726871.5</v>
      </c>
      <c r="M116" s="26"/>
      <c r="N116" s="27">
        <v>319737</v>
      </c>
      <c r="O116" s="28">
        <v>6055</v>
      </c>
      <c r="P116" s="29">
        <v>101828</v>
      </c>
      <c r="Q116" s="29">
        <v>189383</v>
      </c>
      <c r="R116" s="27">
        <f t="shared" si="26"/>
        <v>325792</v>
      </c>
      <c r="S116" s="28">
        <f t="shared" si="27"/>
        <v>291211</v>
      </c>
      <c r="T116" s="27">
        <f t="shared" si="28"/>
        <v>421565</v>
      </c>
      <c r="U116" s="28">
        <f t="shared" si="29"/>
        <v>195438</v>
      </c>
      <c r="V116" s="28">
        <f t="shared" si="30"/>
        <v>617003</v>
      </c>
      <c r="W116" s="30"/>
      <c r="X116" s="27">
        <f t="shared" si="31"/>
        <v>700590</v>
      </c>
      <c r="Y116" s="28">
        <f t="shared" si="32"/>
        <v>13159</v>
      </c>
      <c r="Z116" s="27">
        <f t="shared" si="33"/>
        <v>217013</v>
      </c>
      <c r="AA116" s="28">
        <f t="shared" si="34"/>
        <v>413113</v>
      </c>
      <c r="AB116" s="29">
        <f t="shared" si="35"/>
        <v>713749</v>
      </c>
      <c r="AC116" s="29">
        <f t="shared" si="36"/>
        <v>630126</v>
      </c>
      <c r="AD116" s="27">
        <f t="shared" si="37"/>
        <v>917603</v>
      </c>
      <c r="AE116" s="28">
        <f t="shared" si="38"/>
        <v>426272</v>
      </c>
      <c r="AF116" s="39">
        <f t="shared" si="39"/>
        <v>1343875</v>
      </c>
    </row>
    <row r="117" spans="1:32" x14ac:dyDescent="0.3">
      <c r="A117" s="18">
        <f t="shared" si="40"/>
        <v>2006</v>
      </c>
      <c r="B117" s="18">
        <f t="shared" si="41"/>
        <v>7</v>
      </c>
      <c r="C117" s="34" t="s">
        <v>17</v>
      </c>
      <c r="D117" s="35">
        <v>404664.55</v>
      </c>
      <c r="E117" s="36">
        <v>8692.7000000000007</v>
      </c>
      <c r="F117" s="37">
        <v>124134.25</v>
      </c>
      <c r="G117" s="37">
        <v>223834.85</v>
      </c>
      <c r="H117" s="35">
        <f t="shared" si="21"/>
        <v>413357.25</v>
      </c>
      <c r="I117" s="36">
        <f t="shared" si="22"/>
        <v>347969.1</v>
      </c>
      <c r="J117" s="38">
        <f t="shared" si="23"/>
        <v>528798.80000000005</v>
      </c>
      <c r="K117" s="39">
        <f t="shared" si="24"/>
        <v>232527.55000000002</v>
      </c>
      <c r="L117" s="40">
        <f t="shared" si="25"/>
        <v>761326.35000000009</v>
      </c>
      <c r="M117" s="26"/>
      <c r="N117" s="27">
        <v>305117</v>
      </c>
      <c r="O117" s="28">
        <v>9494</v>
      </c>
      <c r="P117" s="29">
        <v>100861</v>
      </c>
      <c r="Q117" s="29">
        <v>167453</v>
      </c>
      <c r="R117" s="27">
        <f t="shared" si="26"/>
        <v>314611</v>
      </c>
      <c r="S117" s="28">
        <f t="shared" si="27"/>
        <v>268314</v>
      </c>
      <c r="T117" s="27">
        <f t="shared" si="28"/>
        <v>405978</v>
      </c>
      <c r="U117" s="28">
        <f t="shared" si="29"/>
        <v>176947</v>
      </c>
      <c r="V117" s="28">
        <f t="shared" si="30"/>
        <v>582925</v>
      </c>
      <c r="W117" s="30"/>
      <c r="X117" s="27">
        <f t="shared" si="31"/>
        <v>709782</v>
      </c>
      <c r="Y117" s="28">
        <f t="shared" si="32"/>
        <v>18187</v>
      </c>
      <c r="Z117" s="27">
        <f t="shared" si="33"/>
        <v>224995</v>
      </c>
      <c r="AA117" s="28">
        <f t="shared" si="34"/>
        <v>391288</v>
      </c>
      <c r="AB117" s="29">
        <f t="shared" si="35"/>
        <v>727969</v>
      </c>
      <c r="AC117" s="29">
        <f t="shared" si="36"/>
        <v>616283</v>
      </c>
      <c r="AD117" s="27">
        <f t="shared" si="37"/>
        <v>934777</v>
      </c>
      <c r="AE117" s="28">
        <f t="shared" si="38"/>
        <v>409475</v>
      </c>
      <c r="AF117" s="39">
        <f t="shared" si="39"/>
        <v>1344252</v>
      </c>
    </row>
    <row r="118" spans="1:32" x14ac:dyDescent="0.3">
      <c r="A118" s="18">
        <f t="shared" si="40"/>
        <v>2006</v>
      </c>
      <c r="B118" s="18">
        <f t="shared" si="41"/>
        <v>8</v>
      </c>
      <c r="C118" s="34" t="s">
        <v>16</v>
      </c>
      <c r="D118" s="35">
        <v>405303.05</v>
      </c>
      <c r="E118" s="36">
        <v>8701.25</v>
      </c>
      <c r="F118" s="37">
        <v>119220.25</v>
      </c>
      <c r="G118" s="37">
        <v>257502</v>
      </c>
      <c r="H118" s="35">
        <f t="shared" si="21"/>
        <v>414004.3</v>
      </c>
      <c r="I118" s="36">
        <f t="shared" si="22"/>
        <v>376722.25</v>
      </c>
      <c r="J118" s="38">
        <f t="shared" si="23"/>
        <v>524523.30000000005</v>
      </c>
      <c r="K118" s="39">
        <f t="shared" si="24"/>
        <v>266203.25</v>
      </c>
      <c r="L118" s="40">
        <f t="shared" si="25"/>
        <v>790726.55</v>
      </c>
      <c r="M118" s="26"/>
      <c r="N118" s="27">
        <v>347829</v>
      </c>
      <c r="O118" s="28">
        <v>10221</v>
      </c>
      <c r="P118" s="29">
        <v>105256</v>
      </c>
      <c r="Q118" s="29">
        <v>211753</v>
      </c>
      <c r="R118" s="27">
        <f t="shared" si="26"/>
        <v>358050</v>
      </c>
      <c r="S118" s="28">
        <f t="shared" si="27"/>
        <v>317009</v>
      </c>
      <c r="T118" s="27">
        <f t="shared" si="28"/>
        <v>453085</v>
      </c>
      <c r="U118" s="28">
        <f t="shared" si="29"/>
        <v>221974</v>
      </c>
      <c r="V118" s="28">
        <f t="shared" si="30"/>
        <v>675059</v>
      </c>
      <c r="W118" s="30"/>
      <c r="X118" s="27">
        <f t="shared" si="31"/>
        <v>753132</v>
      </c>
      <c r="Y118" s="28">
        <f t="shared" si="32"/>
        <v>18922</v>
      </c>
      <c r="Z118" s="27">
        <f t="shared" si="33"/>
        <v>224476</v>
      </c>
      <c r="AA118" s="28">
        <f t="shared" si="34"/>
        <v>469255</v>
      </c>
      <c r="AB118" s="29">
        <f t="shared" si="35"/>
        <v>772054</v>
      </c>
      <c r="AC118" s="29">
        <f t="shared" si="36"/>
        <v>693731</v>
      </c>
      <c r="AD118" s="27">
        <f t="shared" si="37"/>
        <v>977608</v>
      </c>
      <c r="AE118" s="28">
        <f t="shared" si="38"/>
        <v>488177</v>
      </c>
      <c r="AF118" s="39">
        <f t="shared" si="39"/>
        <v>1465785</v>
      </c>
    </row>
    <row r="119" spans="1:32" x14ac:dyDescent="0.3">
      <c r="A119" s="18">
        <f t="shared" si="40"/>
        <v>2006</v>
      </c>
      <c r="B119" s="18">
        <f t="shared" si="41"/>
        <v>9</v>
      </c>
      <c r="C119" s="34" t="s">
        <v>15</v>
      </c>
      <c r="D119" s="35">
        <v>425473.75</v>
      </c>
      <c r="E119" s="36">
        <v>5809.15</v>
      </c>
      <c r="F119" s="37">
        <v>124195.75</v>
      </c>
      <c r="G119" s="37">
        <v>236126</v>
      </c>
      <c r="H119" s="35">
        <f t="shared" si="21"/>
        <v>431282.9</v>
      </c>
      <c r="I119" s="36">
        <f t="shared" si="22"/>
        <v>360321.75</v>
      </c>
      <c r="J119" s="38">
        <f t="shared" si="23"/>
        <v>549669.5</v>
      </c>
      <c r="K119" s="39">
        <f t="shared" si="24"/>
        <v>241935.15</v>
      </c>
      <c r="L119" s="40">
        <f t="shared" si="25"/>
        <v>791604.65</v>
      </c>
      <c r="M119" s="26"/>
      <c r="N119" s="27">
        <v>317661</v>
      </c>
      <c r="O119" s="28">
        <v>10106</v>
      </c>
      <c r="P119" s="29">
        <v>98660</v>
      </c>
      <c r="Q119" s="29">
        <v>188313</v>
      </c>
      <c r="R119" s="27">
        <f t="shared" si="26"/>
        <v>327767</v>
      </c>
      <c r="S119" s="28">
        <f t="shared" si="27"/>
        <v>286973</v>
      </c>
      <c r="T119" s="27">
        <f t="shared" si="28"/>
        <v>416321</v>
      </c>
      <c r="U119" s="28">
        <f t="shared" si="29"/>
        <v>198419</v>
      </c>
      <c r="V119" s="28">
        <f t="shared" si="30"/>
        <v>614740</v>
      </c>
      <c r="W119" s="30"/>
      <c r="X119" s="27">
        <f t="shared" si="31"/>
        <v>743135</v>
      </c>
      <c r="Y119" s="28">
        <f t="shared" si="32"/>
        <v>15915</v>
      </c>
      <c r="Z119" s="27">
        <f t="shared" si="33"/>
        <v>222856</v>
      </c>
      <c r="AA119" s="28">
        <f t="shared" si="34"/>
        <v>424439</v>
      </c>
      <c r="AB119" s="29">
        <f t="shared" si="35"/>
        <v>759050</v>
      </c>
      <c r="AC119" s="29">
        <f t="shared" si="36"/>
        <v>647295</v>
      </c>
      <c r="AD119" s="27">
        <f t="shared" si="37"/>
        <v>965991</v>
      </c>
      <c r="AE119" s="28">
        <f t="shared" si="38"/>
        <v>440354</v>
      </c>
      <c r="AF119" s="39">
        <f t="shared" si="39"/>
        <v>1406345</v>
      </c>
    </row>
    <row r="120" spans="1:32" x14ac:dyDescent="0.3">
      <c r="A120" s="18">
        <f t="shared" si="40"/>
        <v>2006</v>
      </c>
      <c r="B120" s="18">
        <f t="shared" si="41"/>
        <v>10</v>
      </c>
      <c r="C120" s="34" t="s">
        <v>14</v>
      </c>
      <c r="D120" s="35">
        <v>412554.4</v>
      </c>
      <c r="E120" s="36">
        <v>9139.2999999999993</v>
      </c>
      <c r="F120" s="37">
        <v>131335.25</v>
      </c>
      <c r="G120" s="37">
        <v>247034.9</v>
      </c>
      <c r="H120" s="35">
        <f t="shared" si="21"/>
        <v>421693.7</v>
      </c>
      <c r="I120" s="36">
        <f t="shared" si="22"/>
        <v>378370.15</v>
      </c>
      <c r="J120" s="38">
        <f t="shared" si="23"/>
        <v>543889.65</v>
      </c>
      <c r="K120" s="39">
        <f t="shared" si="24"/>
        <v>256174.19999999998</v>
      </c>
      <c r="L120" s="40">
        <f t="shared" si="25"/>
        <v>800063.85</v>
      </c>
      <c r="M120" s="26"/>
      <c r="N120" s="27">
        <v>335688</v>
      </c>
      <c r="O120" s="28">
        <v>8009</v>
      </c>
      <c r="P120" s="29">
        <v>109318</v>
      </c>
      <c r="Q120" s="29">
        <v>197711</v>
      </c>
      <c r="R120" s="27">
        <f t="shared" si="26"/>
        <v>343697</v>
      </c>
      <c r="S120" s="28">
        <f t="shared" si="27"/>
        <v>307029</v>
      </c>
      <c r="T120" s="27">
        <f t="shared" si="28"/>
        <v>445006</v>
      </c>
      <c r="U120" s="28">
        <f t="shared" si="29"/>
        <v>205720</v>
      </c>
      <c r="V120" s="28">
        <f t="shared" si="30"/>
        <v>650726</v>
      </c>
      <c r="W120" s="30"/>
      <c r="X120" s="27">
        <f t="shared" si="31"/>
        <v>748242</v>
      </c>
      <c r="Y120" s="28">
        <f t="shared" si="32"/>
        <v>17148</v>
      </c>
      <c r="Z120" s="27">
        <f t="shared" si="33"/>
        <v>240653</v>
      </c>
      <c r="AA120" s="28">
        <f t="shared" si="34"/>
        <v>444746</v>
      </c>
      <c r="AB120" s="29">
        <f t="shared" si="35"/>
        <v>765390</v>
      </c>
      <c r="AC120" s="29">
        <f t="shared" si="36"/>
        <v>685399</v>
      </c>
      <c r="AD120" s="27">
        <f t="shared" si="37"/>
        <v>988895</v>
      </c>
      <c r="AE120" s="28">
        <f t="shared" si="38"/>
        <v>461894</v>
      </c>
      <c r="AF120" s="39">
        <f t="shared" si="39"/>
        <v>1450789</v>
      </c>
    </row>
    <row r="121" spans="1:32" x14ac:dyDescent="0.3">
      <c r="A121" s="18">
        <f t="shared" si="40"/>
        <v>2006</v>
      </c>
      <c r="B121" s="18">
        <f t="shared" si="41"/>
        <v>11</v>
      </c>
      <c r="C121" s="34" t="s">
        <v>13</v>
      </c>
      <c r="D121" s="35">
        <v>382404.65</v>
      </c>
      <c r="E121" s="36">
        <v>7803.85</v>
      </c>
      <c r="F121" s="37">
        <v>122646</v>
      </c>
      <c r="G121" s="37">
        <v>232758.6</v>
      </c>
      <c r="H121" s="35">
        <f t="shared" si="21"/>
        <v>390208.5</v>
      </c>
      <c r="I121" s="36">
        <f t="shared" si="22"/>
        <v>355404.6</v>
      </c>
      <c r="J121" s="38">
        <f t="shared" si="23"/>
        <v>505050.65</v>
      </c>
      <c r="K121" s="39">
        <f t="shared" si="24"/>
        <v>240562.45</v>
      </c>
      <c r="L121" s="40">
        <f t="shared" si="25"/>
        <v>745613.10000000009</v>
      </c>
      <c r="M121" s="26"/>
      <c r="N121" s="27">
        <v>332806</v>
      </c>
      <c r="O121" s="28">
        <v>6575</v>
      </c>
      <c r="P121" s="29">
        <v>107738</v>
      </c>
      <c r="Q121" s="29">
        <v>207877</v>
      </c>
      <c r="R121" s="27">
        <f t="shared" si="26"/>
        <v>339381</v>
      </c>
      <c r="S121" s="28">
        <f t="shared" si="27"/>
        <v>315615</v>
      </c>
      <c r="T121" s="27">
        <f t="shared" si="28"/>
        <v>440544</v>
      </c>
      <c r="U121" s="28">
        <f t="shared" si="29"/>
        <v>214452</v>
      </c>
      <c r="V121" s="28">
        <f t="shared" si="30"/>
        <v>654996</v>
      </c>
      <c r="W121" s="30"/>
      <c r="X121" s="27">
        <f t="shared" si="31"/>
        <v>715211</v>
      </c>
      <c r="Y121" s="28">
        <f t="shared" si="32"/>
        <v>14379</v>
      </c>
      <c r="Z121" s="27">
        <f t="shared" si="33"/>
        <v>230384</v>
      </c>
      <c r="AA121" s="28">
        <f t="shared" si="34"/>
        <v>440636</v>
      </c>
      <c r="AB121" s="29">
        <f t="shared" si="35"/>
        <v>729590</v>
      </c>
      <c r="AC121" s="29">
        <f t="shared" si="36"/>
        <v>671020</v>
      </c>
      <c r="AD121" s="27">
        <f t="shared" si="37"/>
        <v>945595</v>
      </c>
      <c r="AE121" s="28">
        <f t="shared" si="38"/>
        <v>455015</v>
      </c>
      <c r="AF121" s="39">
        <f t="shared" si="39"/>
        <v>1400610</v>
      </c>
    </row>
    <row r="122" spans="1:32" x14ac:dyDescent="0.3">
      <c r="A122" s="18">
        <f t="shared" si="40"/>
        <v>2006</v>
      </c>
      <c r="B122" s="18">
        <f t="shared" si="41"/>
        <v>12</v>
      </c>
      <c r="C122" s="34" t="s">
        <v>12</v>
      </c>
      <c r="D122" s="35">
        <v>359066.6</v>
      </c>
      <c r="E122" s="36">
        <v>6524.15</v>
      </c>
      <c r="F122" s="37">
        <v>129467.75</v>
      </c>
      <c r="G122" s="37">
        <v>217201.5</v>
      </c>
      <c r="H122" s="35">
        <f t="shared" si="21"/>
        <v>365590.75</v>
      </c>
      <c r="I122" s="36">
        <f t="shared" si="22"/>
        <v>346669.25</v>
      </c>
      <c r="J122" s="38">
        <f t="shared" si="23"/>
        <v>488534.35</v>
      </c>
      <c r="K122" s="39">
        <f t="shared" si="24"/>
        <v>223725.65</v>
      </c>
      <c r="L122" s="40">
        <f t="shared" si="25"/>
        <v>712260</v>
      </c>
      <c r="M122" s="26"/>
      <c r="N122" s="27">
        <v>282726</v>
      </c>
      <c r="O122" s="28">
        <v>7123</v>
      </c>
      <c r="P122" s="29">
        <v>111838</v>
      </c>
      <c r="Q122" s="29">
        <v>173540</v>
      </c>
      <c r="R122" s="27">
        <f t="shared" si="26"/>
        <v>289849</v>
      </c>
      <c r="S122" s="28">
        <f t="shared" si="27"/>
        <v>285378</v>
      </c>
      <c r="T122" s="27">
        <f t="shared" si="28"/>
        <v>394564</v>
      </c>
      <c r="U122" s="28">
        <f t="shared" si="29"/>
        <v>180663</v>
      </c>
      <c r="V122" s="28">
        <f t="shared" si="30"/>
        <v>575227</v>
      </c>
      <c r="W122" s="30"/>
      <c r="X122" s="27">
        <f t="shared" si="31"/>
        <v>641793</v>
      </c>
      <c r="Y122" s="28">
        <f t="shared" si="32"/>
        <v>13647</v>
      </c>
      <c r="Z122" s="27">
        <f t="shared" si="33"/>
        <v>241306</v>
      </c>
      <c r="AA122" s="28">
        <f t="shared" si="34"/>
        <v>390742</v>
      </c>
      <c r="AB122" s="29">
        <f t="shared" si="35"/>
        <v>655440</v>
      </c>
      <c r="AC122" s="29">
        <f t="shared" si="36"/>
        <v>632048</v>
      </c>
      <c r="AD122" s="27">
        <f t="shared" si="37"/>
        <v>883099</v>
      </c>
      <c r="AE122" s="28">
        <f t="shared" si="38"/>
        <v>404389</v>
      </c>
      <c r="AF122" s="39">
        <f t="shared" si="39"/>
        <v>1287488</v>
      </c>
    </row>
    <row r="123" spans="1:32" x14ac:dyDescent="0.3">
      <c r="A123" s="18">
        <f t="shared" si="40"/>
        <v>2007</v>
      </c>
      <c r="B123" s="18">
        <f t="shared" si="41"/>
        <v>1</v>
      </c>
      <c r="C123" s="34" t="s">
        <v>23</v>
      </c>
      <c r="D123" s="35">
        <v>360191.45</v>
      </c>
      <c r="E123" s="36">
        <v>6904.2</v>
      </c>
      <c r="F123" s="37">
        <v>124433.25</v>
      </c>
      <c r="G123" s="37">
        <v>200073.1</v>
      </c>
      <c r="H123" s="35">
        <f t="shared" si="21"/>
        <v>367095.65</v>
      </c>
      <c r="I123" s="36">
        <f t="shared" si="22"/>
        <v>324506.34999999998</v>
      </c>
      <c r="J123" s="38">
        <f t="shared" si="23"/>
        <v>484624.7</v>
      </c>
      <c r="K123" s="39">
        <f t="shared" si="24"/>
        <v>206977.30000000002</v>
      </c>
      <c r="L123" s="40">
        <f t="shared" si="25"/>
        <v>691602</v>
      </c>
      <c r="M123" s="26"/>
      <c r="N123" s="27">
        <v>303344</v>
      </c>
      <c r="O123" s="28">
        <v>8055</v>
      </c>
      <c r="P123" s="29">
        <v>108310</v>
      </c>
      <c r="Q123" s="29">
        <v>171761</v>
      </c>
      <c r="R123" s="27">
        <f t="shared" si="26"/>
        <v>311399</v>
      </c>
      <c r="S123" s="28">
        <f t="shared" si="27"/>
        <v>280071</v>
      </c>
      <c r="T123" s="27">
        <f t="shared" si="28"/>
        <v>411654</v>
      </c>
      <c r="U123" s="28">
        <f t="shared" si="29"/>
        <v>179816</v>
      </c>
      <c r="V123" s="28">
        <f t="shared" si="30"/>
        <v>591470</v>
      </c>
      <c r="W123" s="30"/>
      <c r="X123" s="27">
        <f t="shared" si="31"/>
        <v>663535</v>
      </c>
      <c r="Y123" s="28">
        <f t="shared" si="32"/>
        <v>14959</v>
      </c>
      <c r="Z123" s="27">
        <f t="shared" si="33"/>
        <v>232743</v>
      </c>
      <c r="AA123" s="28">
        <f t="shared" si="34"/>
        <v>371834</v>
      </c>
      <c r="AB123" s="29">
        <f t="shared" si="35"/>
        <v>678494</v>
      </c>
      <c r="AC123" s="29">
        <f t="shared" si="36"/>
        <v>604577</v>
      </c>
      <c r="AD123" s="27">
        <f t="shared" si="37"/>
        <v>896278</v>
      </c>
      <c r="AE123" s="28">
        <f t="shared" si="38"/>
        <v>386793</v>
      </c>
      <c r="AF123" s="39">
        <f t="shared" si="39"/>
        <v>1283071</v>
      </c>
    </row>
    <row r="124" spans="1:32" x14ac:dyDescent="0.3">
      <c r="A124" s="18">
        <f t="shared" si="40"/>
        <v>2007</v>
      </c>
      <c r="B124" s="18">
        <f t="shared" si="41"/>
        <v>2</v>
      </c>
      <c r="C124" s="34" t="s">
        <v>22</v>
      </c>
      <c r="D124" s="35">
        <v>353009.95</v>
      </c>
      <c r="E124" s="36">
        <v>5590.8</v>
      </c>
      <c r="F124" s="37">
        <v>118952.75</v>
      </c>
      <c r="G124" s="37">
        <v>171689.5</v>
      </c>
      <c r="H124" s="35">
        <f t="shared" si="21"/>
        <v>358600.75</v>
      </c>
      <c r="I124" s="36">
        <f t="shared" si="22"/>
        <v>290642.25</v>
      </c>
      <c r="J124" s="38">
        <f t="shared" si="23"/>
        <v>471962.7</v>
      </c>
      <c r="K124" s="39">
        <f t="shared" si="24"/>
        <v>177280.3</v>
      </c>
      <c r="L124" s="40">
        <f t="shared" si="25"/>
        <v>649243</v>
      </c>
      <c r="M124" s="26"/>
      <c r="N124" s="27">
        <v>284800</v>
      </c>
      <c r="O124" s="28">
        <v>6076</v>
      </c>
      <c r="P124" s="29">
        <v>108215</v>
      </c>
      <c r="Q124" s="29">
        <v>142113</v>
      </c>
      <c r="R124" s="27">
        <f t="shared" si="26"/>
        <v>290876</v>
      </c>
      <c r="S124" s="28">
        <f t="shared" si="27"/>
        <v>250328</v>
      </c>
      <c r="T124" s="27">
        <f t="shared" si="28"/>
        <v>393015</v>
      </c>
      <c r="U124" s="28">
        <f t="shared" si="29"/>
        <v>148189</v>
      </c>
      <c r="V124" s="28">
        <f t="shared" si="30"/>
        <v>541204</v>
      </c>
      <c r="W124" s="30"/>
      <c r="X124" s="27">
        <f t="shared" si="31"/>
        <v>637810</v>
      </c>
      <c r="Y124" s="28">
        <f t="shared" si="32"/>
        <v>11667</v>
      </c>
      <c r="Z124" s="27">
        <f t="shared" si="33"/>
        <v>227168</v>
      </c>
      <c r="AA124" s="28">
        <f t="shared" si="34"/>
        <v>313803</v>
      </c>
      <c r="AB124" s="29">
        <f t="shared" si="35"/>
        <v>649477</v>
      </c>
      <c r="AC124" s="29">
        <f t="shared" si="36"/>
        <v>540971</v>
      </c>
      <c r="AD124" s="27">
        <f t="shared" si="37"/>
        <v>864978</v>
      </c>
      <c r="AE124" s="28">
        <f t="shared" si="38"/>
        <v>325470</v>
      </c>
      <c r="AF124" s="39">
        <f t="shared" si="39"/>
        <v>1190448</v>
      </c>
    </row>
    <row r="125" spans="1:32" x14ac:dyDescent="0.3">
      <c r="A125" s="18">
        <f t="shared" si="40"/>
        <v>2007</v>
      </c>
      <c r="B125" s="18">
        <f t="shared" si="41"/>
        <v>3</v>
      </c>
      <c r="C125" s="34" t="s">
        <v>21</v>
      </c>
      <c r="D125" s="35">
        <v>318279.3</v>
      </c>
      <c r="E125" s="36">
        <v>5192.8</v>
      </c>
      <c r="F125" s="37">
        <v>127945.75</v>
      </c>
      <c r="G125" s="37">
        <v>178521.3</v>
      </c>
      <c r="H125" s="35">
        <f t="shared" si="21"/>
        <v>323472.09999999998</v>
      </c>
      <c r="I125" s="36">
        <f t="shared" si="22"/>
        <v>306467.05</v>
      </c>
      <c r="J125" s="38">
        <f t="shared" si="23"/>
        <v>446225.05</v>
      </c>
      <c r="K125" s="39">
        <f t="shared" si="24"/>
        <v>183714.09999999998</v>
      </c>
      <c r="L125" s="40">
        <f t="shared" si="25"/>
        <v>629939.14999999991</v>
      </c>
      <c r="M125" s="26"/>
      <c r="N125" s="27">
        <v>252998</v>
      </c>
      <c r="O125" s="28">
        <v>11149</v>
      </c>
      <c r="P125" s="29">
        <v>125529</v>
      </c>
      <c r="Q125" s="29">
        <v>151431</v>
      </c>
      <c r="R125" s="27">
        <f t="shared" si="26"/>
        <v>264147</v>
      </c>
      <c r="S125" s="28">
        <f t="shared" si="27"/>
        <v>276960</v>
      </c>
      <c r="T125" s="27">
        <f t="shared" si="28"/>
        <v>378527</v>
      </c>
      <c r="U125" s="28">
        <f t="shared" si="29"/>
        <v>162580</v>
      </c>
      <c r="V125" s="28">
        <f t="shared" si="30"/>
        <v>541107</v>
      </c>
      <c r="W125" s="30"/>
      <c r="X125" s="27">
        <f t="shared" si="31"/>
        <v>571277</v>
      </c>
      <c r="Y125" s="28">
        <f t="shared" si="32"/>
        <v>16342</v>
      </c>
      <c r="Z125" s="27">
        <f t="shared" si="33"/>
        <v>253475</v>
      </c>
      <c r="AA125" s="28">
        <f t="shared" si="34"/>
        <v>329952</v>
      </c>
      <c r="AB125" s="29">
        <f t="shared" si="35"/>
        <v>587619</v>
      </c>
      <c r="AC125" s="29">
        <f t="shared" si="36"/>
        <v>583427</v>
      </c>
      <c r="AD125" s="27">
        <f t="shared" si="37"/>
        <v>824752</v>
      </c>
      <c r="AE125" s="28">
        <f t="shared" si="38"/>
        <v>346294</v>
      </c>
      <c r="AF125" s="39">
        <f t="shared" si="39"/>
        <v>1171046</v>
      </c>
    </row>
    <row r="126" spans="1:32" x14ac:dyDescent="0.3">
      <c r="A126" s="18">
        <f t="shared" si="40"/>
        <v>2007</v>
      </c>
      <c r="B126" s="18">
        <f t="shared" si="41"/>
        <v>4</v>
      </c>
      <c r="C126" s="34" t="s">
        <v>20</v>
      </c>
      <c r="D126" s="35">
        <v>368682.95</v>
      </c>
      <c r="E126" s="36">
        <v>6828.55</v>
      </c>
      <c r="F126" s="37">
        <v>123079</v>
      </c>
      <c r="G126" s="37">
        <v>181066.75</v>
      </c>
      <c r="H126" s="35">
        <f t="shared" si="21"/>
        <v>375511.5</v>
      </c>
      <c r="I126" s="36">
        <f t="shared" si="22"/>
        <v>304145.75</v>
      </c>
      <c r="J126" s="38">
        <f t="shared" si="23"/>
        <v>491761.95</v>
      </c>
      <c r="K126" s="39">
        <f t="shared" si="24"/>
        <v>187895.3</v>
      </c>
      <c r="L126" s="40">
        <f t="shared" si="25"/>
        <v>679657.25</v>
      </c>
      <c r="M126" s="26"/>
      <c r="N126" s="27">
        <v>303138</v>
      </c>
      <c r="O126" s="28">
        <v>7407</v>
      </c>
      <c r="P126" s="29">
        <v>121191</v>
      </c>
      <c r="Q126" s="29">
        <v>147500</v>
      </c>
      <c r="R126" s="27">
        <f t="shared" si="26"/>
        <v>310545</v>
      </c>
      <c r="S126" s="28">
        <f t="shared" si="27"/>
        <v>268691</v>
      </c>
      <c r="T126" s="27">
        <f t="shared" si="28"/>
        <v>424329</v>
      </c>
      <c r="U126" s="28">
        <f t="shared" si="29"/>
        <v>154907</v>
      </c>
      <c r="V126" s="28">
        <f t="shared" si="30"/>
        <v>579236</v>
      </c>
      <c r="W126" s="30"/>
      <c r="X126" s="27">
        <f t="shared" si="31"/>
        <v>671821</v>
      </c>
      <c r="Y126" s="28">
        <f t="shared" si="32"/>
        <v>14236</v>
      </c>
      <c r="Z126" s="27">
        <f t="shared" si="33"/>
        <v>244270</v>
      </c>
      <c r="AA126" s="28">
        <f t="shared" si="34"/>
        <v>328567</v>
      </c>
      <c r="AB126" s="29">
        <f t="shared" si="35"/>
        <v>686057</v>
      </c>
      <c r="AC126" s="29">
        <f t="shared" si="36"/>
        <v>572837</v>
      </c>
      <c r="AD126" s="27">
        <f t="shared" si="37"/>
        <v>916091</v>
      </c>
      <c r="AE126" s="28">
        <f t="shared" si="38"/>
        <v>342803</v>
      </c>
      <c r="AF126" s="39">
        <f t="shared" si="39"/>
        <v>1258894</v>
      </c>
    </row>
    <row r="127" spans="1:32" x14ac:dyDescent="0.3">
      <c r="A127" s="18">
        <f t="shared" si="40"/>
        <v>2007</v>
      </c>
      <c r="B127" s="18">
        <f t="shared" si="41"/>
        <v>5</v>
      </c>
      <c r="C127" s="34" t="s">
        <v>19</v>
      </c>
      <c r="D127" s="35">
        <v>361683.05</v>
      </c>
      <c r="E127" s="36">
        <v>7191.25</v>
      </c>
      <c r="F127" s="37">
        <v>134349.5</v>
      </c>
      <c r="G127" s="37">
        <v>178320.75</v>
      </c>
      <c r="H127" s="35">
        <f t="shared" si="21"/>
        <v>368874.3</v>
      </c>
      <c r="I127" s="36">
        <f t="shared" si="22"/>
        <v>312670.25</v>
      </c>
      <c r="J127" s="38">
        <f t="shared" si="23"/>
        <v>496032.55</v>
      </c>
      <c r="K127" s="39">
        <f t="shared" si="24"/>
        <v>185512</v>
      </c>
      <c r="L127" s="40">
        <f t="shared" si="25"/>
        <v>681544.55</v>
      </c>
      <c r="M127" s="26"/>
      <c r="N127" s="27">
        <v>316666</v>
      </c>
      <c r="O127" s="28">
        <v>6705</v>
      </c>
      <c r="P127" s="29">
        <v>127061</v>
      </c>
      <c r="Q127" s="29">
        <v>155824</v>
      </c>
      <c r="R127" s="27">
        <f t="shared" si="26"/>
        <v>323371</v>
      </c>
      <c r="S127" s="28">
        <f t="shared" si="27"/>
        <v>282885</v>
      </c>
      <c r="T127" s="27">
        <f t="shared" si="28"/>
        <v>443727</v>
      </c>
      <c r="U127" s="28">
        <f t="shared" si="29"/>
        <v>162529</v>
      </c>
      <c r="V127" s="28">
        <f t="shared" si="30"/>
        <v>606256</v>
      </c>
      <c r="W127" s="30"/>
      <c r="X127" s="27">
        <f t="shared" si="31"/>
        <v>678349</v>
      </c>
      <c r="Y127" s="28">
        <f t="shared" si="32"/>
        <v>13896</v>
      </c>
      <c r="Z127" s="27">
        <f t="shared" si="33"/>
        <v>261411</v>
      </c>
      <c r="AA127" s="28">
        <f t="shared" si="34"/>
        <v>334145</v>
      </c>
      <c r="AB127" s="29">
        <f t="shared" si="35"/>
        <v>692245</v>
      </c>
      <c r="AC127" s="29">
        <f t="shared" si="36"/>
        <v>595556</v>
      </c>
      <c r="AD127" s="27">
        <f t="shared" si="37"/>
        <v>939760</v>
      </c>
      <c r="AE127" s="28">
        <f t="shared" si="38"/>
        <v>348041</v>
      </c>
      <c r="AF127" s="39">
        <f t="shared" si="39"/>
        <v>1287801</v>
      </c>
    </row>
    <row r="128" spans="1:32" x14ac:dyDescent="0.3">
      <c r="A128" s="18">
        <f t="shared" si="40"/>
        <v>2007</v>
      </c>
      <c r="B128" s="18">
        <f t="shared" si="41"/>
        <v>6</v>
      </c>
      <c r="C128" s="34" t="s">
        <v>18</v>
      </c>
      <c r="D128" s="35">
        <v>387314.3</v>
      </c>
      <c r="E128" s="36">
        <v>5872.8</v>
      </c>
      <c r="F128" s="37">
        <v>135963.5</v>
      </c>
      <c r="G128" s="37">
        <v>187020.15</v>
      </c>
      <c r="H128" s="35">
        <f t="shared" si="21"/>
        <v>393187.1</v>
      </c>
      <c r="I128" s="36">
        <f t="shared" si="22"/>
        <v>322983.65000000002</v>
      </c>
      <c r="J128" s="38">
        <f t="shared" si="23"/>
        <v>523277.8</v>
      </c>
      <c r="K128" s="39">
        <f t="shared" si="24"/>
        <v>192892.94999999998</v>
      </c>
      <c r="L128" s="40">
        <f t="shared" si="25"/>
        <v>716170.75</v>
      </c>
      <c r="M128" s="26"/>
      <c r="N128" s="27">
        <v>339411</v>
      </c>
      <c r="O128" s="28">
        <v>10465</v>
      </c>
      <c r="P128" s="29">
        <v>140967</v>
      </c>
      <c r="Q128" s="29">
        <v>171376</v>
      </c>
      <c r="R128" s="27">
        <f t="shared" si="26"/>
        <v>349876</v>
      </c>
      <c r="S128" s="28">
        <f t="shared" si="27"/>
        <v>312343</v>
      </c>
      <c r="T128" s="27">
        <f t="shared" si="28"/>
        <v>480378</v>
      </c>
      <c r="U128" s="28">
        <f t="shared" si="29"/>
        <v>181841</v>
      </c>
      <c r="V128" s="28">
        <f t="shared" si="30"/>
        <v>662219</v>
      </c>
      <c r="W128" s="30"/>
      <c r="X128" s="27">
        <f t="shared" si="31"/>
        <v>726725</v>
      </c>
      <c r="Y128" s="28">
        <f t="shared" si="32"/>
        <v>16338</v>
      </c>
      <c r="Z128" s="27">
        <f t="shared" si="33"/>
        <v>276931</v>
      </c>
      <c r="AA128" s="28">
        <f t="shared" si="34"/>
        <v>358396</v>
      </c>
      <c r="AB128" s="29">
        <f t="shared" si="35"/>
        <v>743063</v>
      </c>
      <c r="AC128" s="29">
        <f t="shared" si="36"/>
        <v>635327</v>
      </c>
      <c r="AD128" s="27">
        <f t="shared" si="37"/>
        <v>1003656</v>
      </c>
      <c r="AE128" s="28">
        <f t="shared" si="38"/>
        <v>374734</v>
      </c>
      <c r="AF128" s="39">
        <f t="shared" si="39"/>
        <v>1378390</v>
      </c>
    </row>
    <row r="129" spans="1:32" x14ac:dyDescent="0.3">
      <c r="A129" s="18">
        <f t="shared" si="40"/>
        <v>2007</v>
      </c>
      <c r="B129" s="18">
        <f t="shared" si="41"/>
        <v>7</v>
      </c>
      <c r="C129" s="34" t="s">
        <v>17</v>
      </c>
      <c r="D129" s="35">
        <v>382247.05</v>
      </c>
      <c r="E129" s="36">
        <v>5326.2</v>
      </c>
      <c r="F129" s="37">
        <v>129591.75</v>
      </c>
      <c r="G129" s="37">
        <v>199154.4</v>
      </c>
      <c r="H129" s="35">
        <f t="shared" si="21"/>
        <v>387573.25</v>
      </c>
      <c r="I129" s="36">
        <f t="shared" si="22"/>
        <v>328746.15000000002</v>
      </c>
      <c r="J129" s="38">
        <f t="shared" si="23"/>
        <v>511838.8</v>
      </c>
      <c r="K129" s="39">
        <f t="shared" si="24"/>
        <v>204480.6</v>
      </c>
      <c r="L129" s="40">
        <f t="shared" si="25"/>
        <v>716319.4</v>
      </c>
      <c r="M129" s="26"/>
      <c r="N129" s="27">
        <v>332402</v>
      </c>
      <c r="O129" s="28">
        <v>6859</v>
      </c>
      <c r="P129" s="29">
        <v>135089</v>
      </c>
      <c r="Q129" s="29">
        <v>173078</v>
      </c>
      <c r="R129" s="27">
        <f t="shared" si="26"/>
        <v>339261</v>
      </c>
      <c r="S129" s="28">
        <f t="shared" si="27"/>
        <v>308167</v>
      </c>
      <c r="T129" s="27">
        <f t="shared" si="28"/>
        <v>467491</v>
      </c>
      <c r="U129" s="28">
        <f t="shared" si="29"/>
        <v>179937</v>
      </c>
      <c r="V129" s="28">
        <f t="shared" si="30"/>
        <v>647428</v>
      </c>
      <c r="W129" s="30"/>
      <c r="X129" s="27">
        <f t="shared" si="31"/>
        <v>714649</v>
      </c>
      <c r="Y129" s="28">
        <f t="shared" si="32"/>
        <v>12185</v>
      </c>
      <c r="Z129" s="27">
        <f t="shared" si="33"/>
        <v>264681</v>
      </c>
      <c r="AA129" s="28">
        <f t="shared" si="34"/>
        <v>372232</v>
      </c>
      <c r="AB129" s="29">
        <f t="shared" si="35"/>
        <v>726834</v>
      </c>
      <c r="AC129" s="29">
        <f t="shared" si="36"/>
        <v>636913</v>
      </c>
      <c r="AD129" s="27">
        <f t="shared" si="37"/>
        <v>979330</v>
      </c>
      <c r="AE129" s="28">
        <f t="shared" si="38"/>
        <v>384417</v>
      </c>
      <c r="AF129" s="39">
        <f t="shared" si="39"/>
        <v>1363747</v>
      </c>
    </row>
    <row r="130" spans="1:32" x14ac:dyDescent="0.3">
      <c r="A130" s="18">
        <f t="shared" si="40"/>
        <v>2007</v>
      </c>
      <c r="B130" s="18">
        <f t="shared" si="41"/>
        <v>8</v>
      </c>
      <c r="C130" s="34" t="s">
        <v>16</v>
      </c>
      <c r="D130" s="35">
        <v>374225.9</v>
      </c>
      <c r="E130" s="36">
        <v>4801.2</v>
      </c>
      <c r="F130" s="37">
        <v>137352</v>
      </c>
      <c r="G130" s="37">
        <v>198331.1</v>
      </c>
      <c r="H130" s="35">
        <f t="shared" si="21"/>
        <v>379027.10000000003</v>
      </c>
      <c r="I130" s="36">
        <f t="shared" si="22"/>
        <v>335683.1</v>
      </c>
      <c r="J130" s="38">
        <f t="shared" si="23"/>
        <v>511577.9</v>
      </c>
      <c r="K130" s="39">
        <f t="shared" si="24"/>
        <v>203132.30000000002</v>
      </c>
      <c r="L130" s="40">
        <f t="shared" si="25"/>
        <v>714710.20000000007</v>
      </c>
      <c r="M130" s="26"/>
      <c r="N130" s="27">
        <v>326646</v>
      </c>
      <c r="O130" s="28">
        <v>12804</v>
      </c>
      <c r="P130" s="29">
        <v>141410</v>
      </c>
      <c r="Q130" s="29">
        <v>177044</v>
      </c>
      <c r="R130" s="27">
        <f t="shared" si="26"/>
        <v>339450</v>
      </c>
      <c r="S130" s="28">
        <f t="shared" si="27"/>
        <v>318454</v>
      </c>
      <c r="T130" s="27">
        <f t="shared" si="28"/>
        <v>468056</v>
      </c>
      <c r="U130" s="28">
        <f t="shared" si="29"/>
        <v>189848</v>
      </c>
      <c r="V130" s="28">
        <f t="shared" si="30"/>
        <v>657904</v>
      </c>
      <c r="W130" s="30"/>
      <c r="X130" s="27">
        <f t="shared" si="31"/>
        <v>700872</v>
      </c>
      <c r="Y130" s="28">
        <f t="shared" si="32"/>
        <v>17605</v>
      </c>
      <c r="Z130" s="27">
        <f t="shared" si="33"/>
        <v>278762</v>
      </c>
      <c r="AA130" s="28">
        <f t="shared" si="34"/>
        <v>375375</v>
      </c>
      <c r="AB130" s="29">
        <f t="shared" si="35"/>
        <v>718477</v>
      </c>
      <c r="AC130" s="29">
        <f t="shared" si="36"/>
        <v>654137</v>
      </c>
      <c r="AD130" s="27">
        <f t="shared" si="37"/>
        <v>979634</v>
      </c>
      <c r="AE130" s="28">
        <f t="shared" si="38"/>
        <v>392980</v>
      </c>
      <c r="AF130" s="39">
        <f t="shared" si="39"/>
        <v>1372614</v>
      </c>
    </row>
    <row r="131" spans="1:32" x14ac:dyDescent="0.3">
      <c r="A131" s="18">
        <f t="shared" si="40"/>
        <v>2007</v>
      </c>
      <c r="B131" s="18">
        <f t="shared" si="41"/>
        <v>9</v>
      </c>
      <c r="C131" s="34" t="s">
        <v>15</v>
      </c>
      <c r="D131" s="35">
        <v>403658.8</v>
      </c>
      <c r="E131" s="36">
        <v>4255.95</v>
      </c>
      <c r="F131" s="37">
        <v>135716.70000000001</v>
      </c>
      <c r="G131" s="37">
        <v>198932.05</v>
      </c>
      <c r="H131" s="35">
        <f t="shared" ref="H131:H194" si="42">D131+E131</f>
        <v>407914.75</v>
      </c>
      <c r="I131" s="36">
        <f t="shared" ref="I131:I194" si="43">F131+G131</f>
        <v>334648.75</v>
      </c>
      <c r="J131" s="38">
        <f t="shared" ref="J131:J194" si="44">D131+F131</f>
        <v>539375.5</v>
      </c>
      <c r="K131" s="39">
        <f t="shared" ref="K131:K194" si="45">E131+G131</f>
        <v>203188</v>
      </c>
      <c r="L131" s="40">
        <f t="shared" ref="L131:L194" si="46">J131+K131</f>
        <v>742563.5</v>
      </c>
      <c r="M131" s="26"/>
      <c r="N131" s="27">
        <v>331507</v>
      </c>
      <c r="O131" s="28">
        <v>9135</v>
      </c>
      <c r="P131" s="29">
        <v>134842</v>
      </c>
      <c r="Q131" s="29">
        <v>178625</v>
      </c>
      <c r="R131" s="27">
        <f t="shared" ref="R131:R194" si="47">N131+O131</f>
        <v>340642</v>
      </c>
      <c r="S131" s="28">
        <f t="shared" ref="S131:S194" si="48">P131+Q131</f>
        <v>313467</v>
      </c>
      <c r="T131" s="27">
        <f t="shared" ref="T131:T194" si="49">N131+P131</f>
        <v>466349</v>
      </c>
      <c r="U131" s="28">
        <f t="shared" ref="U131:U194" si="50">O131+Q131</f>
        <v>187760</v>
      </c>
      <c r="V131" s="28">
        <f t="shared" ref="V131:V194" si="51">(R131+S131)</f>
        <v>654109</v>
      </c>
      <c r="W131" s="30"/>
      <c r="X131" s="27">
        <f t="shared" ref="X131:X194" si="52">ROUND(D131+N131,0)</f>
        <v>735166</v>
      </c>
      <c r="Y131" s="28">
        <f t="shared" ref="Y131:Y194" si="53">ROUND(E131+O131,0)</f>
        <v>13391</v>
      </c>
      <c r="Z131" s="27">
        <f t="shared" ref="Z131:Z194" si="54">ROUND(F131+P131,0)</f>
        <v>270559</v>
      </c>
      <c r="AA131" s="28">
        <f t="shared" ref="AA131:AA194" si="55">ROUND(G131+Q131,0)</f>
        <v>377557</v>
      </c>
      <c r="AB131" s="29">
        <f t="shared" ref="AB131:AB194" si="56">X131+Y131</f>
        <v>748557</v>
      </c>
      <c r="AC131" s="29">
        <f t="shared" ref="AC131:AC194" si="57">Z131+AA131</f>
        <v>648116</v>
      </c>
      <c r="AD131" s="27">
        <f t="shared" ref="AD131:AD194" si="58">X131+Z131</f>
        <v>1005725</v>
      </c>
      <c r="AE131" s="28">
        <f t="shared" ref="AE131:AE194" si="59">Y131+AA131</f>
        <v>390948</v>
      </c>
      <c r="AF131" s="39">
        <f t="shared" ref="AF131:AF194" si="60">(AB131+AC131)</f>
        <v>1396673</v>
      </c>
    </row>
    <row r="132" spans="1:32" x14ac:dyDescent="0.3">
      <c r="A132" s="18">
        <f t="shared" si="40"/>
        <v>2007</v>
      </c>
      <c r="B132" s="18">
        <f t="shared" si="41"/>
        <v>10</v>
      </c>
      <c r="C132" s="34" t="s">
        <v>14</v>
      </c>
      <c r="D132" s="35">
        <v>385529.75</v>
      </c>
      <c r="E132" s="36">
        <v>8418.2000000000007</v>
      </c>
      <c r="F132" s="37">
        <v>146906.75</v>
      </c>
      <c r="G132" s="37">
        <v>194691.55</v>
      </c>
      <c r="H132" s="35">
        <f t="shared" si="42"/>
        <v>393947.95</v>
      </c>
      <c r="I132" s="36">
        <f t="shared" si="43"/>
        <v>341598.3</v>
      </c>
      <c r="J132" s="38">
        <f t="shared" si="44"/>
        <v>532436.5</v>
      </c>
      <c r="K132" s="39">
        <f t="shared" si="45"/>
        <v>203109.75</v>
      </c>
      <c r="L132" s="40">
        <f t="shared" si="46"/>
        <v>735546.25</v>
      </c>
      <c r="M132" s="26"/>
      <c r="N132" s="27">
        <v>323131</v>
      </c>
      <c r="O132" s="28">
        <v>6855</v>
      </c>
      <c r="P132" s="29">
        <v>144839</v>
      </c>
      <c r="Q132" s="29">
        <v>169749</v>
      </c>
      <c r="R132" s="27">
        <f t="shared" si="47"/>
        <v>329986</v>
      </c>
      <c r="S132" s="28">
        <f t="shared" si="48"/>
        <v>314588</v>
      </c>
      <c r="T132" s="27">
        <f t="shared" si="49"/>
        <v>467970</v>
      </c>
      <c r="U132" s="28">
        <f t="shared" si="50"/>
        <v>176604</v>
      </c>
      <c r="V132" s="28">
        <f t="shared" si="51"/>
        <v>644574</v>
      </c>
      <c r="W132" s="30"/>
      <c r="X132" s="27">
        <f t="shared" si="52"/>
        <v>708661</v>
      </c>
      <c r="Y132" s="28">
        <f t="shared" si="53"/>
        <v>15273</v>
      </c>
      <c r="Z132" s="27">
        <f t="shared" si="54"/>
        <v>291746</v>
      </c>
      <c r="AA132" s="28">
        <f t="shared" si="55"/>
        <v>364441</v>
      </c>
      <c r="AB132" s="29">
        <f t="shared" si="56"/>
        <v>723934</v>
      </c>
      <c r="AC132" s="29">
        <f t="shared" si="57"/>
        <v>656187</v>
      </c>
      <c r="AD132" s="27">
        <f t="shared" si="58"/>
        <v>1000407</v>
      </c>
      <c r="AE132" s="28">
        <f t="shared" si="59"/>
        <v>379714</v>
      </c>
      <c r="AF132" s="39">
        <f t="shared" si="60"/>
        <v>1380121</v>
      </c>
    </row>
    <row r="133" spans="1:32" x14ac:dyDescent="0.3">
      <c r="A133" s="18">
        <f t="shared" si="40"/>
        <v>2007</v>
      </c>
      <c r="B133" s="18">
        <f t="shared" si="41"/>
        <v>11</v>
      </c>
      <c r="C133" s="34" t="s">
        <v>13</v>
      </c>
      <c r="D133" s="35">
        <v>375271.45</v>
      </c>
      <c r="E133" s="36">
        <v>7969.3</v>
      </c>
      <c r="F133" s="37">
        <v>145227.75</v>
      </c>
      <c r="G133" s="37">
        <v>207871.65</v>
      </c>
      <c r="H133" s="35">
        <f t="shared" si="42"/>
        <v>383240.75</v>
      </c>
      <c r="I133" s="36">
        <f t="shared" si="43"/>
        <v>353099.4</v>
      </c>
      <c r="J133" s="38">
        <f t="shared" si="44"/>
        <v>520499.20000000001</v>
      </c>
      <c r="K133" s="39">
        <f t="shared" si="45"/>
        <v>215840.94999999998</v>
      </c>
      <c r="L133" s="40">
        <f t="shared" si="46"/>
        <v>736340.15</v>
      </c>
      <c r="M133" s="26"/>
      <c r="N133" s="27">
        <v>310068</v>
      </c>
      <c r="O133" s="28">
        <v>8147</v>
      </c>
      <c r="P133" s="29">
        <v>143848</v>
      </c>
      <c r="Q133" s="29">
        <v>149543</v>
      </c>
      <c r="R133" s="27">
        <f t="shared" si="47"/>
        <v>318215</v>
      </c>
      <c r="S133" s="28">
        <f t="shared" si="48"/>
        <v>293391</v>
      </c>
      <c r="T133" s="27">
        <f t="shared" si="49"/>
        <v>453916</v>
      </c>
      <c r="U133" s="28">
        <f t="shared" si="50"/>
        <v>157690</v>
      </c>
      <c r="V133" s="28">
        <f t="shared" si="51"/>
        <v>611606</v>
      </c>
      <c r="W133" s="30"/>
      <c r="X133" s="27">
        <f t="shared" si="52"/>
        <v>685339</v>
      </c>
      <c r="Y133" s="28">
        <f t="shared" si="53"/>
        <v>16116</v>
      </c>
      <c r="Z133" s="27">
        <f t="shared" si="54"/>
        <v>289076</v>
      </c>
      <c r="AA133" s="28">
        <f t="shared" si="55"/>
        <v>357415</v>
      </c>
      <c r="AB133" s="29">
        <f t="shared" si="56"/>
        <v>701455</v>
      </c>
      <c r="AC133" s="29">
        <f t="shared" si="57"/>
        <v>646491</v>
      </c>
      <c r="AD133" s="27">
        <f t="shared" si="58"/>
        <v>974415</v>
      </c>
      <c r="AE133" s="28">
        <f t="shared" si="59"/>
        <v>373531</v>
      </c>
      <c r="AF133" s="39">
        <f t="shared" si="60"/>
        <v>1347946</v>
      </c>
    </row>
    <row r="134" spans="1:32" x14ac:dyDescent="0.3">
      <c r="A134" s="18">
        <f t="shared" si="40"/>
        <v>2007</v>
      </c>
      <c r="B134" s="18">
        <f t="shared" si="41"/>
        <v>12</v>
      </c>
      <c r="C134" s="34" t="s">
        <v>12</v>
      </c>
      <c r="D134" s="35">
        <v>340075.65</v>
      </c>
      <c r="E134" s="36">
        <v>6064.8</v>
      </c>
      <c r="F134" s="37">
        <v>148124</v>
      </c>
      <c r="G134" s="37">
        <v>167137.85</v>
      </c>
      <c r="H134" s="35">
        <f t="shared" si="42"/>
        <v>346140.45</v>
      </c>
      <c r="I134" s="36">
        <f t="shared" si="43"/>
        <v>315261.84999999998</v>
      </c>
      <c r="J134" s="38">
        <f t="shared" si="44"/>
        <v>488199.65</v>
      </c>
      <c r="K134" s="39">
        <f t="shared" si="45"/>
        <v>173202.65</v>
      </c>
      <c r="L134" s="40">
        <f t="shared" si="46"/>
        <v>661402.30000000005</v>
      </c>
      <c r="M134" s="26"/>
      <c r="N134" s="27">
        <v>280482</v>
      </c>
      <c r="O134" s="28">
        <v>6654</v>
      </c>
      <c r="P134" s="29">
        <v>142940</v>
      </c>
      <c r="Q134" s="29">
        <v>145280</v>
      </c>
      <c r="R134" s="27">
        <f t="shared" si="47"/>
        <v>287136</v>
      </c>
      <c r="S134" s="28">
        <f t="shared" si="48"/>
        <v>288220</v>
      </c>
      <c r="T134" s="27">
        <f t="shared" si="49"/>
        <v>423422</v>
      </c>
      <c r="U134" s="28">
        <f t="shared" si="50"/>
        <v>151934</v>
      </c>
      <c r="V134" s="28">
        <f t="shared" si="51"/>
        <v>575356</v>
      </c>
      <c r="W134" s="30"/>
      <c r="X134" s="27">
        <f t="shared" si="52"/>
        <v>620558</v>
      </c>
      <c r="Y134" s="28">
        <f t="shared" si="53"/>
        <v>12719</v>
      </c>
      <c r="Z134" s="27">
        <f t="shared" si="54"/>
        <v>291064</v>
      </c>
      <c r="AA134" s="28">
        <f t="shared" si="55"/>
        <v>312418</v>
      </c>
      <c r="AB134" s="29">
        <f t="shared" si="56"/>
        <v>633277</v>
      </c>
      <c r="AC134" s="29">
        <f t="shared" si="57"/>
        <v>603482</v>
      </c>
      <c r="AD134" s="27">
        <f t="shared" si="58"/>
        <v>911622</v>
      </c>
      <c r="AE134" s="28">
        <f t="shared" si="59"/>
        <v>325137</v>
      </c>
      <c r="AF134" s="39">
        <f t="shared" si="60"/>
        <v>1236759</v>
      </c>
    </row>
    <row r="135" spans="1:32" x14ac:dyDescent="0.3">
      <c r="A135" s="18">
        <f t="shared" si="40"/>
        <v>2008</v>
      </c>
      <c r="B135" s="18">
        <f t="shared" si="41"/>
        <v>1</v>
      </c>
      <c r="C135" s="34" t="s">
        <v>23</v>
      </c>
      <c r="D135" s="35">
        <v>343529.2</v>
      </c>
      <c r="E135" s="36">
        <v>3612.75</v>
      </c>
      <c r="F135" s="37">
        <v>147949.75</v>
      </c>
      <c r="G135" s="37">
        <v>157144.5</v>
      </c>
      <c r="H135" s="35">
        <f t="shared" si="42"/>
        <v>347141.95</v>
      </c>
      <c r="I135" s="36">
        <f t="shared" si="43"/>
        <v>305094.25</v>
      </c>
      <c r="J135" s="38">
        <f t="shared" si="44"/>
        <v>491478.95</v>
      </c>
      <c r="K135" s="39">
        <f t="shared" si="45"/>
        <v>160757.25</v>
      </c>
      <c r="L135" s="40">
        <f t="shared" si="46"/>
        <v>652236.19999999995</v>
      </c>
      <c r="M135" s="26"/>
      <c r="N135" s="27">
        <v>261543</v>
      </c>
      <c r="O135" s="28">
        <v>7166</v>
      </c>
      <c r="P135" s="29">
        <v>121701</v>
      </c>
      <c r="Q135" s="29">
        <v>130932</v>
      </c>
      <c r="R135" s="27">
        <f t="shared" si="47"/>
        <v>268709</v>
      </c>
      <c r="S135" s="28">
        <f t="shared" si="48"/>
        <v>252633</v>
      </c>
      <c r="T135" s="27">
        <f t="shared" si="49"/>
        <v>383244</v>
      </c>
      <c r="U135" s="28">
        <f t="shared" si="50"/>
        <v>138098</v>
      </c>
      <c r="V135" s="28">
        <f t="shared" si="51"/>
        <v>521342</v>
      </c>
      <c r="W135" s="30"/>
      <c r="X135" s="27">
        <f t="shared" si="52"/>
        <v>605072</v>
      </c>
      <c r="Y135" s="28">
        <f t="shared" si="53"/>
        <v>10779</v>
      </c>
      <c r="Z135" s="27">
        <f t="shared" si="54"/>
        <v>269651</v>
      </c>
      <c r="AA135" s="28">
        <f t="shared" si="55"/>
        <v>288077</v>
      </c>
      <c r="AB135" s="29">
        <f t="shared" si="56"/>
        <v>615851</v>
      </c>
      <c r="AC135" s="29">
        <f t="shared" si="57"/>
        <v>557728</v>
      </c>
      <c r="AD135" s="27">
        <f t="shared" si="58"/>
        <v>874723</v>
      </c>
      <c r="AE135" s="28">
        <f t="shared" si="59"/>
        <v>298856</v>
      </c>
      <c r="AF135" s="39">
        <f t="shared" si="60"/>
        <v>1173579</v>
      </c>
    </row>
    <row r="136" spans="1:32" x14ac:dyDescent="0.3">
      <c r="A136" s="18">
        <f t="shared" si="40"/>
        <v>2008</v>
      </c>
      <c r="B136" s="18">
        <f t="shared" si="41"/>
        <v>2</v>
      </c>
      <c r="C136" s="34" t="s">
        <v>22</v>
      </c>
      <c r="D136" s="35">
        <v>318444.95</v>
      </c>
      <c r="E136" s="36">
        <v>4533.6000000000004</v>
      </c>
      <c r="F136" s="37">
        <v>154127.15</v>
      </c>
      <c r="G136" s="37">
        <v>136620</v>
      </c>
      <c r="H136" s="35">
        <f t="shared" si="42"/>
        <v>322978.55</v>
      </c>
      <c r="I136" s="36">
        <f t="shared" si="43"/>
        <v>290747.15000000002</v>
      </c>
      <c r="J136" s="38">
        <f t="shared" si="44"/>
        <v>472572.1</v>
      </c>
      <c r="K136" s="39">
        <f t="shared" si="45"/>
        <v>141153.60000000001</v>
      </c>
      <c r="L136" s="40">
        <f t="shared" si="46"/>
        <v>613725.69999999995</v>
      </c>
      <c r="M136" s="26"/>
      <c r="N136" s="27">
        <v>263231</v>
      </c>
      <c r="O136" s="28">
        <v>6445</v>
      </c>
      <c r="P136" s="29">
        <v>147275</v>
      </c>
      <c r="Q136" s="29">
        <v>112748</v>
      </c>
      <c r="R136" s="27">
        <f t="shared" si="47"/>
        <v>269676</v>
      </c>
      <c r="S136" s="28">
        <f t="shared" si="48"/>
        <v>260023</v>
      </c>
      <c r="T136" s="27">
        <f t="shared" si="49"/>
        <v>410506</v>
      </c>
      <c r="U136" s="28">
        <f t="shared" si="50"/>
        <v>119193</v>
      </c>
      <c r="V136" s="28">
        <f t="shared" si="51"/>
        <v>529699</v>
      </c>
      <c r="W136" s="30"/>
      <c r="X136" s="27">
        <f t="shared" si="52"/>
        <v>581676</v>
      </c>
      <c r="Y136" s="28">
        <f t="shared" si="53"/>
        <v>10979</v>
      </c>
      <c r="Z136" s="27">
        <f t="shared" si="54"/>
        <v>301402</v>
      </c>
      <c r="AA136" s="28">
        <f t="shared" si="55"/>
        <v>249368</v>
      </c>
      <c r="AB136" s="29">
        <f t="shared" si="56"/>
        <v>592655</v>
      </c>
      <c r="AC136" s="29">
        <f t="shared" si="57"/>
        <v>550770</v>
      </c>
      <c r="AD136" s="27">
        <f t="shared" si="58"/>
        <v>883078</v>
      </c>
      <c r="AE136" s="28">
        <f t="shared" si="59"/>
        <v>260347</v>
      </c>
      <c r="AF136" s="39">
        <f t="shared" si="60"/>
        <v>1143425</v>
      </c>
    </row>
    <row r="137" spans="1:32" x14ac:dyDescent="0.3">
      <c r="A137" s="18">
        <f t="shared" si="40"/>
        <v>2008</v>
      </c>
      <c r="B137" s="18">
        <f t="shared" si="41"/>
        <v>3</v>
      </c>
      <c r="C137" s="34" t="s">
        <v>21</v>
      </c>
      <c r="D137" s="35">
        <v>295955.59999999998</v>
      </c>
      <c r="E137" s="36">
        <v>5332.7</v>
      </c>
      <c r="F137" s="37">
        <v>154980.29999999999</v>
      </c>
      <c r="G137" s="37">
        <v>127654.39999999999</v>
      </c>
      <c r="H137" s="35">
        <f t="shared" si="42"/>
        <v>301288.3</v>
      </c>
      <c r="I137" s="36">
        <f t="shared" si="43"/>
        <v>282634.69999999995</v>
      </c>
      <c r="J137" s="38">
        <f t="shared" si="44"/>
        <v>450935.89999999997</v>
      </c>
      <c r="K137" s="39">
        <f t="shared" si="45"/>
        <v>132987.1</v>
      </c>
      <c r="L137" s="40">
        <f t="shared" si="46"/>
        <v>583923</v>
      </c>
      <c r="M137" s="26"/>
      <c r="N137" s="27">
        <v>228328</v>
      </c>
      <c r="O137" s="28">
        <v>8849</v>
      </c>
      <c r="P137" s="29">
        <v>162679</v>
      </c>
      <c r="Q137" s="29">
        <v>98258</v>
      </c>
      <c r="R137" s="27">
        <f t="shared" si="47"/>
        <v>237177</v>
      </c>
      <c r="S137" s="28">
        <f t="shared" si="48"/>
        <v>260937</v>
      </c>
      <c r="T137" s="27">
        <f t="shared" si="49"/>
        <v>391007</v>
      </c>
      <c r="U137" s="28">
        <f t="shared" si="50"/>
        <v>107107</v>
      </c>
      <c r="V137" s="28">
        <f t="shared" si="51"/>
        <v>498114</v>
      </c>
      <c r="W137" s="30"/>
      <c r="X137" s="27">
        <f t="shared" si="52"/>
        <v>524284</v>
      </c>
      <c r="Y137" s="28">
        <f t="shared" si="53"/>
        <v>14182</v>
      </c>
      <c r="Z137" s="27">
        <f t="shared" si="54"/>
        <v>317659</v>
      </c>
      <c r="AA137" s="28">
        <f t="shared" si="55"/>
        <v>225912</v>
      </c>
      <c r="AB137" s="29">
        <f t="shared" si="56"/>
        <v>538466</v>
      </c>
      <c r="AC137" s="29">
        <f t="shared" si="57"/>
        <v>543571</v>
      </c>
      <c r="AD137" s="27">
        <f t="shared" si="58"/>
        <v>841943</v>
      </c>
      <c r="AE137" s="28">
        <f t="shared" si="59"/>
        <v>240094</v>
      </c>
      <c r="AF137" s="39">
        <f t="shared" si="60"/>
        <v>1082037</v>
      </c>
    </row>
    <row r="138" spans="1:32" x14ac:dyDescent="0.3">
      <c r="A138" s="18">
        <f t="shared" si="40"/>
        <v>2008</v>
      </c>
      <c r="B138" s="18">
        <f t="shared" si="41"/>
        <v>4</v>
      </c>
      <c r="C138" s="34" t="s">
        <v>20</v>
      </c>
      <c r="D138" s="35">
        <v>328403.40000000002</v>
      </c>
      <c r="E138" s="36">
        <v>3437.25</v>
      </c>
      <c r="F138" s="37">
        <v>147056.25</v>
      </c>
      <c r="G138" s="37">
        <v>126569.45</v>
      </c>
      <c r="H138" s="35">
        <f t="shared" si="42"/>
        <v>331840.65000000002</v>
      </c>
      <c r="I138" s="36">
        <f t="shared" si="43"/>
        <v>273625.7</v>
      </c>
      <c r="J138" s="38">
        <f t="shared" si="44"/>
        <v>475459.65</v>
      </c>
      <c r="K138" s="39">
        <f t="shared" si="45"/>
        <v>130006.7</v>
      </c>
      <c r="L138" s="40">
        <f t="shared" si="46"/>
        <v>605466.35</v>
      </c>
      <c r="M138" s="26"/>
      <c r="N138" s="27">
        <v>280553</v>
      </c>
      <c r="O138" s="28">
        <v>8058</v>
      </c>
      <c r="P138" s="29">
        <v>163577</v>
      </c>
      <c r="Q138" s="29">
        <v>104398</v>
      </c>
      <c r="R138" s="27">
        <f t="shared" si="47"/>
        <v>288611</v>
      </c>
      <c r="S138" s="28">
        <f t="shared" si="48"/>
        <v>267975</v>
      </c>
      <c r="T138" s="27">
        <f t="shared" si="49"/>
        <v>444130</v>
      </c>
      <c r="U138" s="28">
        <f t="shared" si="50"/>
        <v>112456</v>
      </c>
      <c r="V138" s="28">
        <f t="shared" si="51"/>
        <v>556586</v>
      </c>
      <c r="W138" s="30"/>
      <c r="X138" s="27">
        <f t="shared" si="52"/>
        <v>608956</v>
      </c>
      <c r="Y138" s="28">
        <f t="shared" si="53"/>
        <v>11495</v>
      </c>
      <c r="Z138" s="27">
        <f t="shared" si="54"/>
        <v>310633</v>
      </c>
      <c r="AA138" s="28">
        <f t="shared" si="55"/>
        <v>230967</v>
      </c>
      <c r="AB138" s="29">
        <f t="shared" si="56"/>
        <v>620451</v>
      </c>
      <c r="AC138" s="29">
        <f t="shared" si="57"/>
        <v>541600</v>
      </c>
      <c r="AD138" s="27">
        <f t="shared" si="58"/>
        <v>919589</v>
      </c>
      <c r="AE138" s="28">
        <f t="shared" si="59"/>
        <v>242462</v>
      </c>
      <c r="AF138" s="39">
        <f t="shared" si="60"/>
        <v>1162051</v>
      </c>
    </row>
    <row r="139" spans="1:32" x14ac:dyDescent="0.3">
      <c r="A139" s="18">
        <f t="shared" si="40"/>
        <v>2008</v>
      </c>
      <c r="B139" s="18">
        <f t="shared" si="41"/>
        <v>5</v>
      </c>
      <c r="C139" s="34" t="s">
        <v>19</v>
      </c>
      <c r="D139" s="35">
        <v>371026.95</v>
      </c>
      <c r="E139" s="36">
        <v>5760</v>
      </c>
      <c r="F139" s="37">
        <v>164061.75</v>
      </c>
      <c r="G139" s="37">
        <v>145999.1</v>
      </c>
      <c r="H139" s="35">
        <f t="shared" si="42"/>
        <v>376786.95</v>
      </c>
      <c r="I139" s="36">
        <f t="shared" si="43"/>
        <v>310060.84999999998</v>
      </c>
      <c r="J139" s="38">
        <f t="shared" si="44"/>
        <v>535088.69999999995</v>
      </c>
      <c r="K139" s="39">
        <f t="shared" si="45"/>
        <v>151759.1</v>
      </c>
      <c r="L139" s="40">
        <f t="shared" si="46"/>
        <v>686847.79999999993</v>
      </c>
      <c r="M139" s="26"/>
      <c r="N139" s="27">
        <v>267381</v>
      </c>
      <c r="O139" s="28">
        <v>9398</v>
      </c>
      <c r="P139" s="29">
        <v>158798</v>
      </c>
      <c r="Q139" s="29">
        <v>93434</v>
      </c>
      <c r="R139" s="27">
        <f t="shared" si="47"/>
        <v>276779</v>
      </c>
      <c r="S139" s="28">
        <f t="shared" si="48"/>
        <v>252232</v>
      </c>
      <c r="T139" s="27">
        <f t="shared" si="49"/>
        <v>426179</v>
      </c>
      <c r="U139" s="28">
        <f t="shared" si="50"/>
        <v>102832</v>
      </c>
      <c r="V139" s="28">
        <f t="shared" si="51"/>
        <v>529011</v>
      </c>
      <c r="W139" s="30"/>
      <c r="X139" s="27">
        <f t="shared" si="52"/>
        <v>638408</v>
      </c>
      <c r="Y139" s="28">
        <f t="shared" si="53"/>
        <v>15158</v>
      </c>
      <c r="Z139" s="27">
        <f t="shared" si="54"/>
        <v>322860</v>
      </c>
      <c r="AA139" s="28">
        <f t="shared" si="55"/>
        <v>239433</v>
      </c>
      <c r="AB139" s="29">
        <f t="shared" si="56"/>
        <v>653566</v>
      </c>
      <c r="AC139" s="29">
        <f t="shared" si="57"/>
        <v>562293</v>
      </c>
      <c r="AD139" s="27">
        <f t="shared" si="58"/>
        <v>961268</v>
      </c>
      <c r="AE139" s="28">
        <f t="shared" si="59"/>
        <v>254591</v>
      </c>
      <c r="AF139" s="39">
        <f t="shared" si="60"/>
        <v>1215859</v>
      </c>
    </row>
    <row r="140" spans="1:32" x14ac:dyDescent="0.3">
      <c r="A140" s="18">
        <f t="shared" si="40"/>
        <v>2008</v>
      </c>
      <c r="B140" s="18">
        <f t="shared" si="41"/>
        <v>6</v>
      </c>
      <c r="C140" s="34" t="s">
        <v>18</v>
      </c>
      <c r="D140" s="35">
        <v>339102.25</v>
      </c>
      <c r="E140" s="36">
        <v>7689.3</v>
      </c>
      <c r="F140" s="37">
        <v>150852.15</v>
      </c>
      <c r="G140" s="37">
        <v>134636.4</v>
      </c>
      <c r="H140" s="35">
        <f t="shared" si="42"/>
        <v>346791.55</v>
      </c>
      <c r="I140" s="36">
        <f t="shared" si="43"/>
        <v>285488.55</v>
      </c>
      <c r="J140" s="38">
        <f t="shared" si="44"/>
        <v>489954.4</v>
      </c>
      <c r="K140" s="39">
        <f t="shared" si="45"/>
        <v>142325.69999999998</v>
      </c>
      <c r="L140" s="40">
        <f t="shared" si="46"/>
        <v>632280.1</v>
      </c>
      <c r="M140" s="26"/>
      <c r="N140" s="27">
        <v>288339</v>
      </c>
      <c r="O140" s="28">
        <v>9437</v>
      </c>
      <c r="P140" s="29">
        <v>160180</v>
      </c>
      <c r="Q140" s="29">
        <v>121719</v>
      </c>
      <c r="R140" s="27">
        <f t="shared" si="47"/>
        <v>297776</v>
      </c>
      <c r="S140" s="28">
        <f t="shared" si="48"/>
        <v>281899</v>
      </c>
      <c r="T140" s="27">
        <f t="shared" si="49"/>
        <v>448519</v>
      </c>
      <c r="U140" s="28">
        <f t="shared" si="50"/>
        <v>131156</v>
      </c>
      <c r="V140" s="28">
        <f t="shared" si="51"/>
        <v>579675</v>
      </c>
      <c r="W140" s="30"/>
      <c r="X140" s="27">
        <f t="shared" si="52"/>
        <v>627441</v>
      </c>
      <c r="Y140" s="28">
        <f t="shared" si="53"/>
        <v>17126</v>
      </c>
      <c r="Z140" s="27">
        <f t="shared" si="54"/>
        <v>311032</v>
      </c>
      <c r="AA140" s="28">
        <f t="shared" si="55"/>
        <v>256355</v>
      </c>
      <c r="AB140" s="29">
        <f t="shared" si="56"/>
        <v>644567</v>
      </c>
      <c r="AC140" s="29">
        <f t="shared" si="57"/>
        <v>567387</v>
      </c>
      <c r="AD140" s="27">
        <f t="shared" si="58"/>
        <v>938473</v>
      </c>
      <c r="AE140" s="28">
        <f t="shared" si="59"/>
        <v>273481</v>
      </c>
      <c r="AF140" s="39">
        <f t="shared" si="60"/>
        <v>1211954</v>
      </c>
    </row>
    <row r="141" spans="1:32" x14ac:dyDescent="0.3">
      <c r="A141" s="18">
        <f t="shared" si="40"/>
        <v>2008</v>
      </c>
      <c r="B141" s="18">
        <f t="shared" si="41"/>
        <v>7</v>
      </c>
      <c r="C141" s="34" t="s">
        <v>17</v>
      </c>
      <c r="D141" s="35">
        <v>367496.5</v>
      </c>
      <c r="E141" s="36">
        <v>9449.35</v>
      </c>
      <c r="F141" s="37">
        <v>173650.5</v>
      </c>
      <c r="G141" s="37">
        <v>147562.95000000001</v>
      </c>
      <c r="H141" s="35">
        <f t="shared" si="42"/>
        <v>376945.85</v>
      </c>
      <c r="I141" s="36">
        <f t="shared" si="43"/>
        <v>321213.45</v>
      </c>
      <c r="J141" s="38">
        <f t="shared" si="44"/>
        <v>541147</v>
      </c>
      <c r="K141" s="39">
        <f t="shared" si="45"/>
        <v>157012.30000000002</v>
      </c>
      <c r="L141" s="40">
        <f t="shared" si="46"/>
        <v>698159.3</v>
      </c>
      <c r="M141" s="26"/>
      <c r="N141" s="27">
        <v>272350</v>
      </c>
      <c r="O141" s="28">
        <v>9339</v>
      </c>
      <c r="P141" s="29">
        <v>153364</v>
      </c>
      <c r="Q141" s="29">
        <v>128650</v>
      </c>
      <c r="R141" s="27">
        <f t="shared" si="47"/>
        <v>281689</v>
      </c>
      <c r="S141" s="28">
        <f t="shared" si="48"/>
        <v>282014</v>
      </c>
      <c r="T141" s="27">
        <f t="shared" si="49"/>
        <v>425714</v>
      </c>
      <c r="U141" s="28">
        <f t="shared" si="50"/>
        <v>137989</v>
      </c>
      <c r="V141" s="28">
        <f t="shared" si="51"/>
        <v>563703</v>
      </c>
      <c r="W141" s="30"/>
      <c r="X141" s="27">
        <f t="shared" si="52"/>
        <v>639847</v>
      </c>
      <c r="Y141" s="28">
        <f t="shared" si="53"/>
        <v>18788</v>
      </c>
      <c r="Z141" s="27">
        <f t="shared" si="54"/>
        <v>327015</v>
      </c>
      <c r="AA141" s="28">
        <f t="shared" si="55"/>
        <v>276213</v>
      </c>
      <c r="AB141" s="29">
        <f t="shared" si="56"/>
        <v>658635</v>
      </c>
      <c r="AC141" s="29">
        <f t="shared" si="57"/>
        <v>603228</v>
      </c>
      <c r="AD141" s="27">
        <f t="shared" si="58"/>
        <v>966862</v>
      </c>
      <c r="AE141" s="28">
        <f t="shared" si="59"/>
        <v>295001</v>
      </c>
      <c r="AF141" s="39">
        <f t="shared" si="60"/>
        <v>1261863</v>
      </c>
    </row>
    <row r="142" spans="1:32" x14ac:dyDescent="0.3">
      <c r="A142" s="18">
        <f t="shared" si="40"/>
        <v>2008</v>
      </c>
      <c r="B142" s="18">
        <f t="shared" si="41"/>
        <v>8</v>
      </c>
      <c r="C142" s="34" t="s">
        <v>16</v>
      </c>
      <c r="D142" s="35">
        <v>401137.35</v>
      </c>
      <c r="E142" s="36">
        <v>7098.95</v>
      </c>
      <c r="F142" s="37">
        <v>175262.5</v>
      </c>
      <c r="G142" s="37">
        <v>173570.05</v>
      </c>
      <c r="H142" s="35">
        <f t="shared" si="42"/>
        <v>408236.3</v>
      </c>
      <c r="I142" s="36">
        <f t="shared" si="43"/>
        <v>348832.55</v>
      </c>
      <c r="J142" s="38">
        <f t="shared" si="44"/>
        <v>576399.85</v>
      </c>
      <c r="K142" s="39">
        <f t="shared" si="45"/>
        <v>180669</v>
      </c>
      <c r="L142" s="40">
        <f t="shared" si="46"/>
        <v>757068.85</v>
      </c>
      <c r="M142" s="26"/>
      <c r="N142" s="27">
        <v>283174</v>
      </c>
      <c r="O142" s="28">
        <v>13313</v>
      </c>
      <c r="P142" s="29">
        <v>153467</v>
      </c>
      <c r="Q142" s="29">
        <v>122303</v>
      </c>
      <c r="R142" s="27">
        <f t="shared" si="47"/>
        <v>296487</v>
      </c>
      <c r="S142" s="28">
        <f t="shared" si="48"/>
        <v>275770</v>
      </c>
      <c r="T142" s="27">
        <f t="shared" si="49"/>
        <v>436641</v>
      </c>
      <c r="U142" s="28">
        <f t="shared" si="50"/>
        <v>135616</v>
      </c>
      <c r="V142" s="28">
        <f t="shared" si="51"/>
        <v>572257</v>
      </c>
      <c r="W142" s="30"/>
      <c r="X142" s="27">
        <f t="shared" si="52"/>
        <v>684311</v>
      </c>
      <c r="Y142" s="28">
        <f t="shared" si="53"/>
        <v>20412</v>
      </c>
      <c r="Z142" s="27">
        <f t="shared" si="54"/>
        <v>328730</v>
      </c>
      <c r="AA142" s="28">
        <f t="shared" si="55"/>
        <v>295873</v>
      </c>
      <c r="AB142" s="29">
        <f t="shared" si="56"/>
        <v>704723</v>
      </c>
      <c r="AC142" s="29">
        <f t="shared" si="57"/>
        <v>624603</v>
      </c>
      <c r="AD142" s="27">
        <f t="shared" si="58"/>
        <v>1013041</v>
      </c>
      <c r="AE142" s="28">
        <f t="shared" si="59"/>
        <v>316285</v>
      </c>
      <c r="AF142" s="39">
        <f t="shared" si="60"/>
        <v>1329326</v>
      </c>
    </row>
    <row r="143" spans="1:32" x14ac:dyDescent="0.3">
      <c r="A143" s="18">
        <f t="shared" ref="A143:A206" si="61">A131+1</f>
        <v>2008</v>
      </c>
      <c r="B143" s="18">
        <f t="shared" ref="B143:B206" si="62">B131</f>
        <v>9</v>
      </c>
      <c r="C143" s="34" t="s">
        <v>15</v>
      </c>
      <c r="D143" s="35">
        <v>367159.25</v>
      </c>
      <c r="E143" s="36">
        <v>6192</v>
      </c>
      <c r="F143" s="37">
        <v>143470.75</v>
      </c>
      <c r="G143" s="37">
        <v>176067.9</v>
      </c>
      <c r="H143" s="35">
        <f t="shared" si="42"/>
        <v>373351.25</v>
      </c>
      <c r="I143" s="36">
        <f t="shared" si="43"/>
        <v>319538.65000000002</v>
      </c>
      <c r="J143" s="38">
        <f t="shared" si="44"/>
        <v>510630</v>
      </c>
      <c r="K143" s="39">
        <f t="shared" si="45"/>
        <v>182259.9</v>
      </c>
      <c r="L143" s="40">
        <f t="shared" si="46"/>
        <v>692889.9</v>
      </c>
      <c r="M143" s="26"/>
      <c r="N143" s="27">
        <v>279137</v>
      </c>
      <c r="O143" s="28">
        <v>6539</v>
      </c>
      <c r="P143" s="29">
        <v>129630</v>
      </c>
      <c r="Q143" s="29">
        <v>139531</v>
      </c>
      <c r="R143" s="27">
        <f t="shared" si="47"/>
        <v>285676</v>
      </c>
      <c r="S143" s="28">
        <f t="shared" si="48"/>
        <v>269161</v>
      </c>
      <c r="T143" s="27">
        <f t="shared" si="49"/>
        <v>408767</v>
      </c>
      <c r="U143" s="28">
        <f t="shared" si="50"/>
        <v>146070</v>
      </c>
      <c r="V143" s="28">
        <f t="shared" si="51"/>
        <v>554837</v>
      </c>
      <c r="W143" s="30"/>
      <c r="X143" s="27">
        <f t="shared" si="52"/>
        <v>646296</v>
      </c>
      <c r="Y143" s="28">
        <f t="shared" si="53"/>
        <v>12731</v>
      </c>
      <c r="Z143" s="27">
        <f t="shared" si="54"/>
        <v>273101</v>
      </c>
      <c r="AA143" s="28">
        <f t="shared" si="55"/>
        <v>315599</v>
      </c>
      <c r="AB143" s="29">
        <f t="shared" si="56"/>
        <v>659027</v>
      </c>
      <c r="AC143" s="29">
        <f t="shared" si="57"/>
        <v>588700</v>
      </c>
      <c r="AD143" s="27">
        <f t="shared" si="58"/>
        <v>919397</v>
      </c>
      <c r="AE143" s="28">
        <f t="shared" si="59"/>
        <v>328330</v>
      </c>
      <c r="AF143" s="39">
        <f t="shared" si="60"/>
        <v>1247727</v>
      </c>
    </row>
    <row r="144" spans="1:32" x14ac:dyDescent="0.3">
      <c r="A144" s="18">
        <f t="shared" si="61"/>
        <v>2008</v>
      </c>
      <c r="B144" s="18">
        <f t="shared" si="62"/>
        <v>10</v>
      </c>
      <c r="C144" s="34" t="s">
        <v>14</v>
      </c>
      <c r="D144" s="35">
        <v>370986.9</v>
      </c>
      <c r="E144" s="36">
        <v>6286.05</v>
      </c>
      <c r="F144" s="37">
        <v>134784.5</v>
      </c>
      <c r="G144" s="37">
        <v>194250.8</v>
      </c>
      <c r="H144" s="35">
        <f t="shared" si="42"/>
        <v>377272.95</v>
      </c>
      <c r="I144" s="36">
        <f t="shared" si="43"/>
        <v>329035.3</v>
      </c>
      <c r="J144" s="38">
        <f t="shared" si="44"/>
        <v>505771.4</v>
      </c>
      <c r="K144" s="39">
        <f t="shared" si="45"/>
        <v>200536.84999999998</v>
      </c>
      <c r="L144" s="40">
        <f t="shared" si="46"/>
        <v>706308.25</v>
      </c>
      <c r="M144" s="26"/>
      <c r="N144" s="27">
        <v>292456</v>
      </c>
      <c r="O144" s="28">
        <v>10408</v>
      </c>
      <c r="P144" s="29">
        <v>132521</v>
      </c>
      <c r="Q144" s="29">
        <v>159804</v>
      </c>
      <c r="R144" s="27">
        <f t="shared" si="47"/>
        <v>302864</v>
      </c>
      <c r="S144" s="28">
        <f t="shared" si="48"/>
        <v>292325</v>
      </c>
      <c r="T144" s="27">
        <f t="shared" si="49"/>
        <v>424977</v>
      </c>
      <c r="U144" s="28">
        <f t="shared" si="50"/>
        <v>170212</v>
      </c>
      <c r="V144" s="28">
        <f t="shared" si="51"/>
        <v>595189</v>
      </c>
      <c r="W144" s="30"/>
      <c r="X144" s="27">
        <f t="shared" si="52"/>
        <v>663443</v>
      </c>
      <c r="Y144" s="28">
        <f t="shared" si="53"/>
        <v>16694</v>
      </c>
      <c r="Z144" s="27">
        <f t="shared" si="54"/>
        <v>267306</v>
      </c>
      <c r="AA144" s="28">
        <f t="shared" si="55"/>
        <v>354055</v>
      </c>
      <c r="AB144" s="29">
        <f t="shared" si="56"/>
        <v>680137</v>
      </c>
      <c r="AC144" s="29">
        <f t="shared" si="57"/>
        <v>621361</v>
      </c>
      <c r="AD144" s="27">
        <f t="shared" si="58"/>
        <v>930749</v>
      </c>
      <c r="AE144" s="28">
        <f t="shared" si="59"/>
        <v>370749</v>
      </c>
      <c r="AF144" s="39">
        <f t="shared" si="60"/>
        <v>1301498</v>
      </c>
    </row>
    <row r="145" spans="1:32" x14ac:dyDescent="0.3">
      <c r="A145" s="18">
        <f t="shared" si="61"/>
        <v>2008</v>
      </c>
      <c r="B145" s="18">
        <f t="shared" si="62"/>
        <v>11</v>
      </c>
      <c r="C145" s="34" t="s">
        <v>13</v>
      </c>
      <c r="D145" s="35">
        <v>338905.3</v>
      </c>
      <c r="E145" s="36">
        <v>6859.55</v>
      </c>
      <c r="F145" s="37">
        <v>126602.25</v>
      </c>
      <c r="G145" s="37">
        <v>187679.4</v>
      </c>
      <c r="H145" s="35">
        <f t="shared" si="42"/>
        <v>345764.85</v>
      </c>
      <c r="I145" s="36">
        <f t="shared" si="43"/>
        <v>314281.65000000002</v>
      </c>
      <c r="J145" s="38">
        <f t="shared" si="44"/>
        <v>465507.55</v>
      </c>
      <c r="K145" s="39">
        <f t="shared" si="45"/>
        <v>194538.94999999998</v>
      </c>
      <c r="L145" s="40">
        <f t="shared" si="46"/>
        <v>660046.5</v>
      </c>
      <c r="M145" s="26"/>
      <c r="N145" s="27">
        <v>267840</v>
      </c>
      <c r="O145" s="28">
        <v>13651</v>
      </c>
      <c r="P145" s="29">
        <v>109850</v>
      </c>
      <c r="Q145" s="29">
        <v>166119</v>
      </c>
      <c r="R145" s="27">
        <f t="shared" si="47"/>
        <v>281491</v>
      </c>
      <c r="S145" s="28">
        <f t="shared" si="48"/>
        <v>275969</v>
      </c>
      <c r="T145" s="27">
        <f t="shared" si="49"/>
        <v>377690</v>
      </c>
      <c r="U145" s="28">
        <f t="shared" si="50"/>
        <v>179770</v>
      </c>
      <c r="V145" s="28">
        <f t="shared" si="51"/>
        <v>557460</v>
      </c>
      <c r="W145" s="30"/>
      <c r="X145" s="27">
        <f t="shared" si="52"/>
        <v>606745</v>
      </c>
      <c r="Y145" s="28">
        <f t="shared" si="53"/>
        <v>20511</v>
      </c>
      <c r="Z145" s="27">
        <f t="shared" si="54"/>
        <v>236452</v>
      </c>
      <c r="AA145" s="28">
        <f t="shared" si="55"/>
        <v>353798</v>
      </c>
      <c r="AB145" s="29">
        <f t="shared" si="56"/>
        <v>627256</v>
      </c>
      <c r="AC145" s="29">
        <f t="shared" si="57"/>
        <v>590250</v>
      </c>
      <c r="AD145" s="27">
        <f t="shared" si="58"/>
        <v>843197</v>
      </c>
      <c r="AE145" s="28">
        <f t="shared" si="59"/>
        <v>374309</v>
      </c>
      <c r="AF145" s="39">
        <f t="shared" si="60"/>
        <v>1217506</v>
      </c>
    </row>
    <row r="146" spans="1:32" x14ac:dyDescent="0.3">
      <c r="A146" s="18">
        <f t="shared" si="61"/>
        <v>2008</v>
      </c>
      <c r="B146" s="18">
        <f t="shared" si="62"/>
        <v>12</v>
      </c>
      <c r="C146" s="34" t="s">
        <v>12</v>
      </c>
      <c r="D146" s="35">
        <v>296442.7</v>
      </c>
      <c r="E146" s="36">
        <v>6317.5</v>
      </c>
      <c r="F146" s="37">
        <v>109704.5</v>
      </c>
      <c r="G146" s="37">
        <v>148568.54999999999</v>
      </c>
      <c r="H146" s="35">
        <f t="shared" si="42"/>
        <v>302760.2</v>
      </c>
      <c r="I146" s="36">
        <f t="shared" si="43"/>
        <v>258273.05</v>
      </c>
      <c r="J146" s="38">
        <f t="shared" si="44"/>
        <v>406147.2</v>
      </c>
      <c r="K146" s="39">
        <f t="shared" si="45"/>
        <v>154886.04999999999</v>
      </c>
      <c r="L146" s="40">
        <f t="shared" si="46"/>
        <v>561033.25</v>
      </c>
      <c r="M146" s="26"/>
      <c r="N146" s="27">
        <v>205031</v>
      </c>
      <c r="O146" s="28">
        <v>10311</v>
      </c>
      <c r="P146" s="29">
        <v>94009</v>
      </c>
      <c r="Q146" s="29">
        <v>120595</v>
      </c>
      <c r="R146" s="27">
        <f t="shared" si="47"/>
        <v>215342</v>
      </c>
      <c r="S146" s="28">
        <f t="shared" si="48"/>
        <v>214604</v>
      </c>
      <c r="T146" s="27">
        <f t="shared" si="49"/>
        <v>299040</v>
      </c>
      <c r="U146" s="28">
        <f t="shared" si="50"/>
        <v>130906</v>
      </c>
      <c r="V146" s="28">
        <f t="shared" si="51"/>
        <v>429946</v>
      </c>
      <c r="W146" s="30"/>
      <c r="X146" s="27">
        <f t="shared" si="52"/>
        <v>501474</v>
      </c>
      <c r="Y146" s="28">
        <f t="shared" si="53"/>
        <v>16629</v>
      </c>
      <c r="Z146" s="27">
        <f t="shared" si="54"/>
        <v>203714</v>
      </c>
      <c r="AA146" s="28">
        <f t="shared" si="55"/>
        <v>269164</v>
      </c>
      <c r="AB146" s="29">
        <f t="shared" si="56"/>
        <v>518103</v>
      </c>
      <c r="AC146" s="29">
        <f t="shared" si="57"/>
        <v>472878</v>
      </c>
      <c r="AD146" s="27">
        <f t="shared" si="58"/>
        <v>705188</v>
      </c>
      <c r="AE146" s="28">
        <f t="shared" si="59"/>
        <v>285793</v>
      </c>
      <c r="AF146" s="39">
        <f t="shared" si="60"/>
        <v>990981</v>
      </c>
    </row>
    <row r="147" spans="1:32" x14ac:dyDescent="0.3">
      <c r="A147" s="18">
        <f t="shared" si="61"/>
        <v>2009</v>
      </c>
      <c r="B147" s="18">
        <f t="shared" si="62"/>
        <v>1</v>
      </c>
      <c r="C147" s="34" t="s">
        <v>23</v>
      </c>
      <c r="D147" s="35">
        <v>317493.09999999998</v>
      </c>
      <c r="E147" s="36">
        <v>2886</v>
      </c>
      <c r="F147" s="37">
        <v>104503.25</v>
      </c>
      <c r="G147" s="37">
        <v>162121.85</v>
      </c>
      <c r="H147" s="35">
        <f t="shared" si="42"/>
        <v>320379.09999999998</v>
      </c>
      <c r="I147" s="36">
        <f t="shared" si="43"/>
        <v>266625.09999999998</v>
      </c>
      <c r="J147" s="38">
        <f t="shared" si="44"/>
        <v>421996.35</v>
      </c>
      <c r="K147" s="39">
        <f t="shared" si="45"/>
        <v>165007.85</v>
      </c>
      <c r="L147" s="40">
        <f t="shared" si="46"/>
        <v>587004.19999999995</v>
      </c>
      <c r="M147" s="26"/>
      <c r="N147" s="27">
        <v>200588</v>
      </c>
      <c r="O147" s="28">
        <v>8033</v>
      </c>
      <c r="P147" s="29">
        <v>88510</v>
      </c>
      <c r="Q147" s="29">
        <v>102164</v>
      </c>
      <c r="R147" s="27">
        <f t="shared" si="47"/>
        <v>208621</v>
      </c>
      <c r="S147" s="28">
        <f t="shared" si="48"/>
        <v>190674</v>
      </c>
      <c r="T147" s="27">
        <f t="shared" si="49"/>
        <v>289098</v>
      </c>
      <c r="U147" s="28">
        <f t="shared" si="50"/>
        <v>110197</v>
      </c>
      <c r="V147" s="28">
        <f t="shared" si="51"/>
        <v>399295</v>
      </c>
      <c r="W147" s="30"/>
      <c r="X147" s="27">
        <f t="shared" si="52"/>
        <v>518081</v>
      </c>
      <c r="Y147" s="28">
        <f t="shared" si="53"/>
        <v>10919</v>
      </c>
      <c r="Z147" s="27">
        <f t="shared" si="54"/>
        <v>193013</v>
      </c>
      <c r="AA147" s="28">
        <f t="shared" si="55"/>
        <v>264286</v>
      </c>
      <c r="AB147" s="29">
        <f t="shared" si="56"/>
        <v>529000</v>
      </c>
      <c r="AC147" s="29">
        <f t="shared" si="57"/>
        <v>457299</v>
      </c>
      <c r="AD147" s="27">
        <f t="shared" si="58"/>
        <v>711094</v>
      </c>
      <c r="AE147" s="28">
        <f t="shared" si="59"/>
        <v>275205</v>
      </c>
      <c r="AF147" s="39">
        <f t="shared" si="60"/>
        <v>986299</v>
      </c>
    </row>
    <row r="148" spans="1:32" x14ac:dyDescent="0.3">
      <c r="A148" s="18">
        <f t="shared" si="61"/>
        <v>2009</v>
      </c>
      <c r="B148" s="18">
        <f t="shared" si="62"/>
        <v>2</v>
      </c>
      <c r="C148" s="34" t="s">
        <v>22</v>
      </c>
      <c r="D148" s="35">
        <v>206034.5</v>
      </c>
      <c r="E148" s="36">
        <v>2144</v>
      </c>
      <c r="F148" s="37">
        <v>111595.25</v>
      </c>
      <c r="G148" s="37">
        <v>94136.55</v>
      </c>
      <c r="H148" s="35">
        <f t="shared" si="42"/>
        <v>208178.5</v>
      </c>
      <c r="I148" s="36">
        <f t="shared" si="43"/>
        <v>205731.8</v>
      </c>
      <c r="J148" s="38">
        <f t="shared" si="44"/>
        <v>317629.75</v>
      </c>
      <c r="K148" s="39">
        <f t="shared" si="45"/>
        <v>96280.55</v>
      </c>
      <c r="L148" s="40">
        <f t="shared" si="46"/>
        <v>413910.3</v>
      </c>
      <c r="M148" s="26"/>
      <c r="N148" s="27">
        <v>149299</v>
      </c>
      <c r="O148" s="28">
        <v>8160</v>
      </c>
      <c r="P148" s="29">
        <v>92781</v>
      </c>
      <c r="Q148" s="29">
        <v>67802</v>
      </c>
      <c r="R148" s="27">
        <f t="shared" si="47"/>
        <v>157459</v>
      </c>
      <c r="S148" s="28">
        <f t="shared" si="48"/>
        <v>160583</v>
      </c>
      <c r="T148" s="27">
        <f t="shared" si="49"/>
        <v>242080</v>
      </c>
      <c r="U148" s="28">
        <f t="shared" si="50"/>
        <v>75962</v>
      </c>
      <c r="V148" s="28">
        <f t="shared" si="51"/>
        <v>318042</v>
      </c>
      <c r="W148" s="30"/>
      <c r="X148" s="27">
        <f t="shared" si="52"/>
        <v>355334</v>
      </c>
      <c r="Y148" s="28">
        <f t="shared" si="53"/>
        <v>10304</v>
      </c>
      <c r="Z148" s="27">
        <f t="shared" si="54"/>
        <v>204376</v>
      </c>
      <c r="AA148" s="28">
        <f t="shared" si="55"/>
        <v>161939</v>
      </c>
      <c r="AB148" s="29">
        <f t="shared" si="56"/>
        <v>365638</v>
      </c>
      <c r="AC148" s="29">
        <f t="shared" si="57"/>
        <v>366315</v>
      </c>
      <c r="AD148" s="27">
        <f t="shared" si="58"/>
        <v>559710</v>
      </c>
      <c r="AE148" s="28">
        <f t="shared" si="59"/>
        <v>172243</v>
      </c>
      <c r="AF148" s="39">
        <f t="shared" si="60"/>
        <v>731953</v>
      </c>
    </row>
    <row r="149" spans="1:32" x14ac:dyDescent="0.3">
      <c r="A149" s="18">
        <f t="shared" si="61"/>
        <v>2009</v>
      </c>
      <c r="B149" s="18">
        <f t="shared" si="62"/>
        <v>3</v>
      </c>
      <c r="C149" s="34" t="s">
        <v>21</v>
      </c>
      <c r="D149" s="35">
        <v>277569.8</v>
      </c>
      <c r="E149" s="36">
        <v>4123.3500000000004</v>
      </c>
      <c r="F149" s="37">
        <v>139774.5</v>
      </c>
      <c r="G149" s="37">
        <v>105019.4</v>
      </c>
      <c r="H149" s="35">
        <f t="shared" si="42"/>
        <v>281693.14999999997</v>
      </c>
      <c r="I149" s="36">
        <f t="shared" si="43"/>
        <v>244793.9</v>
      </c>
      <c r="J149" s="38">
        <f t="shared" si="44"/>
        <v>417344.3</v>
      </c>
      <c r="K149" s="39">
        <f t="shared" si="45"/>
        <v>109142.75</v>
      </c>
      <c r="L149" s="40">
        <f t="shared" si="46"/>
        <v>526487.05000000005</v>
      </c>
      <c r="M149" s="26"/>
      <c r="N149" s="27">
        <v>186450</v>
      </c>
      <c r="O149" s="28">
        <v>6602</v>
      </c>
      <c r="P149" s="29">
        <v>117674</v>
      </c>
      <c r="Q149" s="29">
        <v>63405</v>
      </c>
      <c r="R149" s="27">
        <f t="shared" si="47"/>
        <v>193052</v>
      </c>
      <c r="S149" s="28">
        <f t="shared" si="48"/>
        <v>181079</v>
      </c>
      <c r="T149" s="27">
        <f t="shared" si="49"/>
        <v>304124</v>
      </c>
      <c r="U149" s="28">
        <f t="shared" si="50"/>
        <v>70007</v>
      </c>
      <c r="V149" s="28">
        <f t="shared" si="51"/>
        <v>374131</v>
      </c>
      <c r="W149" s="30"/>
      <c r="X149" s="27">
        <f t="shared" si="52"/>
        <v>464020</v>
      </c>
      <c r="Y149" s="28">
        <f t="shared" si="53"/>
        <v>10725</v>
      </c>
      <c r="Z149" s="27">
        <f t="shared" si="54"/>
        <v>257449</v>
      </c>
      <c r="AA149" s="28">
        <f t="shared" si="55"/>
        <v>168424</v>
      </c>
      <c r="AB149" s="29">
        <f t="shared" si="56"/>
        <v>474745</v>
      </c>
      <c r="AC149" s="29">
        <f t="shared" si="57"/>
        <v>425873</v>
      </c>
      <c r="AD149" s="27">
        <f t="shared" si="58"/>
        <v>721469</v>
      </c>
      <c r="AE149" s="28">
        <f t="shared" si="59"/>
        <v>179149</v>
      </c>
      <c r="AF149" s="39">
        <f t="shared" si="60"/>
        <v>900618</v>
      </c>
    </row>
    <row r="150" spans="1:32" x14ac:dyDescent="0.3">
      <c r="A150" s="18">
        <f t="shared" si="61"/>
        <v>2009</v>
      </c>
      <c r="B150" s="18">
        <f t="shared" si="62"/>
        <v>4</v>
      </c>
      <c r="C150" s="34" t="s">
        <v>20</v>
      </c>
      <c r="D150" s="35">
        <v>279194.15000000002</v>
      </c>
      <c r="E150" s="36">
        <v>2480.1</v>
      </c>
      <c r="F150" s="37">
        <v>140829</v>
      </c>
      <c r="G150" s="37">
        <v>109620.9</v>
      </c>
      <c r="H150" s="35">
        <f t="shared" si="42"/>
        <v>281674.25</v>
      </c>
      <c r="I150" s="36">
        <f t="shared" si="43"/>
        <v>250449.9</v>
      </c>
      <c r="J150" s="38">
        <f t="shared" si="44"/>
        <v>420023.15</v>
      </c>
      <c r="K150" s="39">
        <f t="shared" si="45"/>
        <v>112101</v>
      </c>
      <c r="L150" s="40">
        <f t="shared" si="46"/>
        <v>532124.15</v>
      </c>
      <c r="M150" s="26"/>
      <c r="N150" s="27">
        <v>199051</v>
      </c>
      <c r="O150" s="28">
        <v>9425</v>
      </c>
      <c r="P150" s="29">
        <v>112976</v>
      </c>
      <c r="Q150" s="29">
        <v>87253</v>
      </c>
      <c r="R150" s="27">
        <f t="shared" si="47"/>
        <v>208476</v>
      </c>
      <c r="S150" s="28">
        <f t="shared" si="48"/>
        <v>200229</v>
      </c>
      <c r="T150" s="27">
        <f t="shared" si="49"/>
        <v>312027</v>
      </c>
      <c r="U150" s="28">
        <f t="shared" si="50"/>
        <v>96678</v>
      </c>
      <c r="V150" s="28">
        <f t="shared" si="51"/>
        <v>408705</v>
      </c>
      <c r="W150" s="30"/>
      <c r="X150" s="27">
        <f t="shared" si="52"/>
        <v>478245</v>
      </c>
      <c r="Y150" s="28">
        <f t="shared" si="53"/>
        <v>11905</v>
      </c>
      <c r="Z150" s="27">
        <f t="shared" si="54"/>
        <v>253805</v>
      </c>
      <c r="AA150" s="28">
        <f t="shared" si="55"/>
        <v>196874</v>
      </c>
      <c r="AB150" s="29">
        <f t="shared" si="56"/>
        <v>490150</v>
      </c>
      <c r="AC150" s="29">
        <f t="shared" si="57"/>
        <v>450679</v>
      </c>
      <c r="AD150" s="27">
        <f t="shared" si="58"/>
        <v>732050</v>
      </c>
      <c r="AE150" s="28">
        <f t="shared" si="59"/>
        <v>208779</v>
      </c>
      <c r="AF150" s="39">
        <f t="shared" si="60"/>
        <v>940829</v>
      </c>
    </row>
    <row r="151" spans="1:32" x14ac:dyDescent="0.3">
      <c r="A151" s="18">
        <f t="shared" si="61"/>
        <v>2009</v>
      </c>
      <c r="B151" s="18">
        <f t="shared" si="62"/>
        <v>5</v>
      </c>
      <c r="C151" s="34" t="s">
        <v>19</v>
      </c>
      <c r="D151" s="35">
        <v>304109.90000000002</v>
      </c>
      <c r="E151" s="36">
        <v>2054.85</v>
      </c>
      <c r="F151" s="37">
        <v>152471.75</v>
      </c>
      <c r="G151" s="37">
        <v>116191.3</v>
      </c>
      <c r="H151" s="35">
        <f t="shared" si="42"/>
        <v>306164.75</v>
      </c>
      <c r="I151" s="36">
        <f t="shared" si="43"/>
        <v>268663.05</v>
      </c>
      <c r="J151" s="38">
        <f t="shared" si="44"/>
        <v>456581.65</v>
      </c>
      <c r="K151" s="39">
        <f t="shared" si="45"/>
        <v>118246.15000000001</v>
      </c>
      <c r="L151" s="40">
        <f t="shared" si="46"/>
        <v>574827.80000000005</v>
      </c>
      <c r="M151" s="26"/>
      <c r="N151" s="27">
        <v>208590</v>
      </c>
      <c r="O151" s="28">
        <v>7888</v>
      </c>
      <c r="P151" s="29">
        <v>121065</v>
      </c>
      <c r="Q151" s="29">
        <v>82013</v>
      </c>
      <c r="R151" s="27">
        <f t="shared" si="47"/>
        <v>216478</v>
      </c>
      <c r="S151" s="28">
        <f t="shared" si="48"/>
        <v>203078</v>
      </c>
      <c r="T151" s="27">
        <f t="shared" si="49"/>
        <v>329655</v>
      </c>
      <c r="U151" s="28">
        <f t="shared" si="50"/>
        <v>89901</v>
      </c>
      <c r="V151" s="28">
        <f t="shared" si="51"/>
        <v>419556</v>
      </c>
      <c r="W151" s="30"/>
      <c r="X151" s="27">
        <f t="shared" si="52"/>
        <v>512700</v>
      </c>
      <c r="Y151" s="28">
        <f t="shared" si="53"/>
        <v>9943</v>
      </c>
      <c r="Z151" s="27">
        <f t="shared" si="54"/>
        <v>273537</v>
      </c>
      <c r="AA151" s="28">
        <f t="shared" si="55"/>
        <v>198204</v>
      </c>
      <c r="AB151" s="29">
        <f t="shared" si="56"/>
        <v>522643</v>
      </c>
      <c r="AC151" s="29">
        <f t="shared" si="57"/>
        <v>471741</v>
      </c>
      <c r="AD151" s="27">
        <f t="shared" si="58"/>
        <v>786237</v>
      </c>
      <c r="AE151" s="28">
        <f t="shared" si="59"/>
        <v>208147</v>
      </c>
      <c r="AF151" s="39">
        <f t="shared" si="60"/>
        <v>994384</v>
      </c>
    </row>
    <row r="152" spans="1:32" x14ac:dyDescent="0.3">
      <c r="A152" s="18">
        <f t="shared" si="61"/>
        <v>2009</v>
      </c>
      <c r="B152" s="18">
        <f t="shared" si="62"/>
        <v>6</v>
      </c>
      <c r="C152" s="34" t="s">
        <v>18</v>
      </c>
      <c r="D152" s="35">
        <v>281175.05</v>
      </c>
      <c r="E152" s="36">
        <v>2807.75</v>
      </c>
      <c r="F152" s="37">
        <v>137214.39999999999</v>
      </c>
      <c r="G152" s="37">
        <v>130482.5</v>
      </c>
      <c r="H152" s="35">
        <f t="shared" si="42"/>
        <v>283982.8</v>
      </c>
      <c r="I152" s="36">
        <f t="shared" si="43"/>
        <v>267696.90000000002</v>
      </c>
      <c r="J152" s="38">
        <f t="shared" si="44"/>
        <v>418389.44999999995</v>
      </c>
      <c r="K152" s="39">
        <f t="shared" si="45"/>
        <v>133290.25</v>
      </c>
      <c r="L152" s="40">
        <f t="shared" si="46"/>
        <v>551679.69999999995</v>
      </c>
      <c r="M152" s="26"/>
      <c r="N152" s="27">
        <v>206358</v>
      </c>
      <c r="O152" s="28">
        <v>6425</v>
      </c>
      <c r="P152" s="29">
        <v>114107</v>
      </c>
      <c r="Q152" s="29">
        <v>86458</v>
      </c>
      <c r="R152" s="27">
        <f t="shared" si="47"/>
        <v>212783</v>
      </c>
      <c r="S152" s="28">
        <f t="shared" si="48"/>
        <v>200565</v>
      </c>
      <c r="T152" s="27">
        <f t="shared" si="49"/>
        <v>320465</v>
      </c>
      <c r="U152" s="28">
        <f t="shared" si="50"/>
        <v>92883</v>
      </c>
      <c r="V152" s="28">
        <f t="shared" si="51"/>
        <v>413348</v>
      </c>
      <c r="W152" s="30"/>
      <c r="X152" s="27">
        <f t="shared" si="52"/>
        <v>487533</v>
      </c>
      <c r="Y152" s="28">
        <f t="shared" si="53"/>
        <v>9233</v>
      </c>
      <c r="Z152" s="27">
        <f t="shared" si="54"/>
        <v>251321</v>
      </c>
      <c r="AA152" s="28">
        <f t="shared" si="55"/>
        <v>216941</v>
      </c>
      <c r="AB152" s="29">
        <f t="shared" si="56"/>
        <v>496766</v>
      </c>
      <c r="AC152" s="29">
        <f t="shared" si="57"/>
        <v>468262</v>
      </c>
      <c r="AD152" s="27">
        <f t="shared" si="58"/>
        <v>738854</v>
      </c>
      <c r="AE152" s="28">
        <f t="shared" si="59"/>
        <v>226174</v>
      </c>
      <c r="AF152" s="39">
        <f t="shared" si="60"/>
        <v>965028</v>
      </c>
    </row>
    <row r="153" spans="1:32" x14ac:dyDescent="0.3">
      <c r="A153" s="18">
        <f t="shared" si="61"/>
        <v>2009</v>
      </c>
      <c r="B153" s="18">
        <f t="shared" si="62"/>
        <v>7</v>
      </c>
      <c r="C153" s="34" t="s">
        <v>17</v>
      </c>
      <c r="D153" s="35">
        <v>305225.75</v>
      </c>
      <c r="E153" s="36">
        <v>2682</v>
      </c>
      <c r="F153" s="37">
        <v>138268.75</v>
      </c>
      <c r="G153" s="37">
        <v>130026.75</v>
      </c>
      <c r="H153" s="35">
        <f t="shared" si="42"/>
        <v>307907.75</v>
      </c>
      <c r="I153" s="36">
        <f t="shared" si="43"/>
        <v>268295.5</v>
      </c>
      <c r="J153" s="38">
        <f t="shared" si="44"/>
        <v>443494.5</v>
      </c>
      <c r="K153" s="39">
        <f t="shared" si="45"/>
        <v>132708.75</v>
      </c>
      <c r="L153" s="40">
        <f t="shared" si="46"/>
        <v>576203.25</v>
      </c>
      <c r="M153" s="26"/>
      <c r="N153" s="27">
        <v>221719</v>
      </c>
      <c r="O153" s="28">
        <v>6361</v>
      </c>
      <c r="P153" s="29">
        <v>108420</v>
      </c>
      <c r="Q153" s="29">
        <v>96513</v>
      </c>
      <c r="R153" s="27">
        <f t="shared" si="47"/>
        <v>228080</v>
      </c>
      <c r="S153" s="28">
        <f t="shared" si="48"/>
        <v>204933</v>
      </c>
      <c r="T153" s="27">
        <f t="shared" si="49"/>
        <v>330139</v>
      </c>
      <c r="U153" s="28">
        <f t="shared" si="50"/>
        <v>102874</v>
      </c>
      <c r="V153" s="28">
        <f t="shared" si="51"/>
        <v>433013</v>
      </c>
      <c r="W153" s="30"/>
      <c r="X153" s="27">
        <f t="shared" si="52"/>
        <v>526945</v>
      </c>
      <c r="Y153" s="28">
        <f t="shared" si="53"/>
        <v>9043</v>
      </c>
      <c r="Z153" s="27">
        <f t="shared" si="54"/>
        <v>246689</v>
      </c>
      <c r="AA153" s="28">
        <f t="shared" si="55"/>
        <v>226540</v>
      </c>
      <c r="AB153" s="29">
        <f t="shared" si="56"/>
        <v>535988</v>
      </c>
      <c r="AC153" s="29">
        <f t="shared" si="57"/>
        <v>473229</v>
      </c>
      <c r="AD153" s="27">
        <f t="shared" si="58"/>
        <v>773634</v>
      </c>
      <c r="AE153" s="28">
        <f t="shared" si="59"/>
        <v>235583</v>
      </c>
      <c r="AF153" s="39">
        <f t="shared" si="60"/>
        <v>1009217</v>
      </c>
    </row>
    <row r="154" spans="1:32" x14ac:dyDescent="0.3">
      <c r="A154" s="18">
        <f t="shared" si="61"/>
        <v>2009</v>
      </c>
      <c r="B154" s="18">
        <f t="shared" si="62"/>
        <v>8</v>
      </c>
      <c r="C154" s="34" t="s">
        <v>16</v>
      </c>
      <c r="D154" s="35">
        <v>323629.2</v>
      </c>
      <c r="E154" s="36">
        <v>3276.55</v>
      </c>
      <c r="F154" s="37">
        <v>150341.5</v>
      </c>
      <c r="G154" s="37">
        <v>135334.25</v>
      </c>
      <c r="H154" s="35">
        <f t="shared" si="42"/>
        <v>326905.75</v>
      </c>
      <c r="I154" s="36">
        <f t="shared" si="43"/>
        <v>285675.75</v>
      </c>
      <c r="J154" s="38">
        <f t="shared" si="44"/>
        <v>473970.7</v>
      </c>
      <c r="K154" s="39">
        <f t="shared" si="45"/>
        <v>138610.79999999999</v>
      </c>
      <c r="L154" s="40">
        <f t="shared" si="46"/>
        <v>612581.5</v>
      </c>
      <c r="M154" s="26"/>
      <c r="N154" s="27">
        <v>249920</v>
      </c>
      <c r="O154" s="28">
        <v>6564</v>
      </c>
      <c r="P154" s="29">
        <v>130623</v>
      </c>
      <c r="Q154" s="29">
        <v>106233</v>
      </c>
      <c r="R154" s="27">
        <f t="shared" si="47"/>
        <v>256484</v>
      </c>
      <c r="S154" s="28">
        <f t="shared" si="48"/>
        <v>236856</v>
      </c>
      <c r="T154" s="27">
        <f t="shared" si="49"/>
        <v>380543</v>
      </c>
      <c r="U154" s="28">
        <f t="shared" si="50"/>
        <v>112797</v>
      </c>
      <c r="V154" s="28">
        <f t="shared" si="51"/>
        <v>493340</v>
      </c>
      <c r="W154" s="30"/>
      <c r="X154" s="27">
        <f t="shared" si="52"/>
        <v>573549</v>
      </c>
      <c r="Y154" s="28">
        <f t="shared" si="53"/>
        <v>9841</v>
      </c>
      <c r="Z154" s="27">
        <f t="shared" si="54"/>
        <v>280965</v>
      </c>
      <c r="AA154" s="28">
        <f t="shared" si="55"/>
        <v>241567</v>
      </c>
      <c r="AB154" s="29">
        <f t="shared" si="56"/>
        <v>583390</v>
      </c>
      <c r="AC154" s="29">
        <f t="shared" si="57"/>
        <v>522532</v>
      </c>
      <c r="AD154" s="27">
        <f t="shared" si="58"/>
        <v>854514</v>
      </c>
      <c r="AE154" s="28">
        <f t="shared" si="59"/>
        <v>251408</v>
      </c>
      <c r="AF154" s="39">
        <f t="shared" si="60"/>
        <v>1105922</v>
      </c>
    </row>
    <row r="155" spans="1:32" x14ac:dyDescent="0.3">
      <c r="A155" s="18">
        <f t="shared" si="61"/>
        <v>2009</v>
      </c>
      <c r="B155" s="18">
        <f t="shared" si="62"/>
        <v>9</v>
      </c>
      <c r="C155" s="34" t="s">
        <v>15</v>
      </c>
      <c r="D155" s="35">
        <v>309078.3</v>
      </c>
      <c r="E155" s="36">
        <v>4208.6499999999996</v>
      </c>
      <c r="F155" s="37">
        <v>140271</v>
      </c>
      <c r="G155" s="37">
        <v>129999.05</v>
      </c>
      <c r="H155" s="35">
        <f t="shared" si="42"/>
        <v>313286.95</v>
      </c>
      <c r="I155" s="36">
        <f t="shared" si="43"/>
        <v>270270.05</v>
      </c>
      <c r="J155" s="38">
        <f t="shared" si="44"/>
        <v>449349.3</v>
      </c>
      <c r="K155" s="39">
        <f t="shared" si="45"/>
        <v>134207.70000000001</v>
      </c>
      <c r="L155" s="40">
        <f t="shared" si="46"/>
        <v>583557</v>
      </c>
      <c r="M155" s="26"/>
      <c r="N155" s="27">
        <v>224924</v>
      </c>
      <c r="O155" s="28">
        <v>6207</v>
      </c>
      <c r="P155" s="29">
        <v>109337</v>
      </c>
      <c r="Q155" s="29">
        <v>99896</v>
      </c>
      <c r="R155" s="27">
        <f t="shared" si="47"/>
        <v>231131</v>
      </c>
      <c r="S155" s="28">
        <f t="shared" si="48"/>
        <v>209233</v>
      </c>
      <c r="T155" s="27">
        <f t="shared" si="49"/>
        <v>334261</v>
      </c>
      <c r="U155" s="28">
        <f t="shared" si="50"/>
        <v>106103</v>
      </c>
      <c r="V155" s="28">
        <f t="shared" si="51"/>
        <v>440364</v>
      </c>
      <c r="W155" s="30"/>
      <c r="X155" s="27">
        <f t="shared" si="52"/>
        <v>534002</v>
      </c>
      <c r="Y155" s="28">
        <f t="shared" si="53"/>
        <v>10416</v>
      </c>
      <c r="Z155" s="27">
        <f t="shared" si="54"/>
        <v>249608</v>
      </c>
      <c r="AA155" s="28">
        <f t="shared" si="55"/>
        <v>229895</v>
      </c>
      <c r="AB155" s="29">
        <f t="shared" si="56"/>
        <v>544418</v>
      </c>
      <c r="AC155" s="29">
        <f t="shared" si="57"/>
        <v>479503</v>
      </c>
      <c r="AD155" s="27">
        <f t="shared" si="58"/>
        <v>783610</v>
      </c>
      <c r="AE155" s="28">
        <f t="shared" si="59"/>
        <v>240311</v>
      </c>
      <c r="AF155" s="39">
        <f t="shared" si="60"/>
        <v>1023921</v>
      </c>
    </row>
    <row r="156" spans="1:32" x14ac:dyDescent="0.3">
      <c r="A156" s="18">
        <f t="shared" si="61"/>
        <v>2009</v>
      </c>
      <c r="B156" s="18">
        <f t="shared" si="62"/>
        <v>10</v>
      </c>
      <c r="C156" s="34" t="s">
        <v>14</v>
      </c>
      <c r="D156" s="35">
        <v>338734.75</v>
      </c>
      <c r="E156" s="36">
        <v>3677.85</v>
      </c>
      <c r="F156" s="37">
        <v>150656.75</v>
      </c>
      <c r="G156" s="37">
        <v>154354.35</v>
      </c>
      <c r="H156" s="35">
        <f t="shared" si="42"/>
        <v>342412.6</v>
      </c>
      <c r="I156" s="36">
        <f t="shared" si="43"/>
        <v>305011.09999999998</v>
      </c>
      <c r="J156" s="38">
        <f t="shared" si="44"/>
        <v>489391.5</v>
      </c>
      <c r="K156" s="39">
        <f t="shared" si="45"/>
        <v>158032.20000000001</v>
      </c>
      <c r="L156" s="40">
        <f t="shared" si="46"/>
        <v>647423.69999999995</v>
      </c>
      <c r="M156" s="26"/>
      <c r="N156" s="27">
        <v>227064</v>
      </c>
      <c r="O156" s="28">
        <v>4358</v>
      </c>
      <c r="P156" s="29">
        <v>119194</v>
      </c>
      <c r="Q156" s="29">
        <v>100080</v>
      </c>
      <c r="R156" s="27">
        <f t="shared" si="47"/>
        <v>231422</v>
      </c>
      <c r="S156" s="28">
        <f t="shared" si="48"/>
        <v>219274</v>
      </c>
      <c r="T156" s="27">
        <f t="shared" si="49"/>
        <v>346258</v>
      </c>
      <c r="U156" s="28">
        <f t="shared" si="50"/>
        <v>104438</v>
      </c>
      <c r="V156" s="28">
        <f t="shared" si="51"/>
        <v>450696</v>
      </c>
      <c r="W156" s="30"/>
      <c r="X156" s="27">
        <f t="shared" si="52"/>
        <v>565799</v>
      </c>
      <c r="Y156" s="28">
        <f t="shared" si="53"/>
        <v>8036</v>
      </c>
      <c r="Z156" s="27">
        <f t="shared" si="54"/>
        <v>269851</v>
      </c>
      <c r="AA156" s="28">
        <f t="shared" si="55"/>
        <v>254434</v>
      </c>
      <c r="AB156" s="29">
        <f t="shared" si="56"/>
        <v>573835</v>
      </c>
      <c r="AC156" s="29">
        <f t="shared" si="57"/>
        <v>524285</v>
      </c>
      <c r="AD156" s="27">
        <f t="shared" si="58"/>
        <v>835650</v>
      </c>
      <c r="AE156" s="28">
        <f t="shared" si="59"/>
        <v>262470</v>
      </c>
      <c r="AF156" s="39">
        <f t="shared" si="60"/>
        <v>1098120</v>
      </c>
    </row>
    <row r="157" spans="1:32" x14ac:dyDescent="0.3">
      <c r="A157" s="18">
        <f t="shared" si="61"/>
        <v>2009</v>
      </c>
      <c r="B157" s="18">
        <f t="shared" si="62"/>
        <v>11</v>
      </c>
      <c r="C157" s="34" t="s">
        <v>13</v>
      </c>
      <c r="D157" s="35">
        <v>298777.40000000002</v>
      </c>
      <c r="E157" s="36">
        <v>4717.3500000000004</v>
      </c>
      <c r="F157" s="37">
        <v>149147.9</v>
      </c>
      <c r="G157" s="37">
        <v>127563.5</v>
      </c>
      <c r="H157" s="35">
        <f t="shared" si="42"/>
        <v>303494.75</v>
      </c>
      <c r="I157" s="36">
        <f t="shared" si="43"/>
        <v>276711.40000000002</v>
      </c>
      <c r="J157" s="38">
        <f t="shared" si="44"/>
        <v>447925.30000000005</v>
      </c>
      <c r="K157" s="39">
        <f t="shared" si="45"/>
        <v>132280.85</v>
      </c>
      <c r="L157" s="40">
        <f t="shared" si="46"/>
        <v>580206.15</v>
      </c>
      <c r="M157" s="26"/>
      <c r="N157" s="27">
        <v>228347</v>
      </c>
      <c r="O157" s="28">
        <v>4547</v>
      </c>
      <c r="P157" s="29">
        <v>114283</v>
      </c>
      <c r="Q157" s="29">
        <v>98996</v>
      </c>
      <c r="R157" s="27">
        <f t="shared" si="47"/>
        <v>232894</v>
      </c>
      <c r="S157" s="28">
        <f t="shared" si="48"/>
        <v>213279</v>
      </c>
      <c r="T157" s="27">
        <f t="shared" si="49"/>
        <v>342630</v>
      </c>
      <c r="U157" s="28">
        <f t="shared" si="50"/>
        <v>103543</v>
      </c>
      <c r="V157" s="28">
        <f t="shared" si="51"/>
        <v>446173</v>
      </c>
      <c r="W157" s="30"/>
      <c r="X157" s="27">
        <f t="shared" si="52"/>
        <v>527124</v>
      </c>
      <c r="Y157" s="28">
        <f t="shared" si="53"/>
        <v>9264</v>
      </c>
      <c r="Z157" s="27">
        <f t="shared" si="54"/>
        <v>263431</v>
      </c>
      <c r="AA157" s="28">
        <f t="shared" si="55"/>
        <v>226560</v>
      </c>
      <c r="AB157" s="29">
        <f t="shared" si="56"/>
        <v>536388</v>
      </c>
      <c r="AC157" s="29">
        <f t="shared" si="57"/>
        <v>489991</v>
      </c>
      <c r="AD157" s="27">
        <f t="shared" si="58"/>
        <v>790555</v>
      </c>
      <c r="AE157" s="28">
        <f t="shared" si="59"/>
        <v>235824</v>
      </c>
      <c r="AF157" s="39">
        <f t="shared" si="60"/>
        <v>1026379</v>
      </c>
    </row>
    <row r="158" spans="1:32" x14ac:dyDescent="0.3">
      <c r="A158" s="18">
        <f t="shared" si="61"/>
        <v>2009</v>
      </c>
      <c r="B158" s="18">
        <f t="shared" si="62"/>
        <v>12</v>
      </c>
      <c r="C158" s="34" t="s">
        <v>12</v>
      </c>
      <c r="D158" s="35">
        <v>283364.40000000002</v>
      </c>
      <c r="E158" s="36">
        <v>5646.45</v>
      </c>
      <c r="F158" s="37">
        <v>153836.5</v>
      </c>
      <c r="G158" s="37">
        <v>120142.39999999999</v>
      </c>
      <c r="H158" s="35">
        <f t="shared" si="42"/>
        <v>289010.85000000003</v>
      </c>
      <c r="I158" s="36">
        <f t="shared" si="43"/>
        <v>273978.90000000002</v>
      </c>
      <c r="J158" s="38">
        <f t="shared" si="44"/>
        <v>437200.9</v>
      </c>
      <c r="K158" s="39">
        <f t="shared" si="45"/>
        <v>125788.84999999999</v>
      </c>
      <c r="L158" s="40">
        <f t="shared" si="46"/>
        <v>562989.75</v>
      </c>
      <c r="M158" s="26"/>
      <c r="N158" s="27">
        <v>232586</v>
      </c>
      <c r="O158" s="28">
        <v>7831</v>
      </c>
      <c r="P158" s="29">
        <v>123084</v>
      </c>
      <c r="Q158" s="29">
        <v>103736</v>
      </c>
      <c r="R158" s="27">
        <f t="shared" si="47"/>
        <v>240417</v>
      </c>
      <c r="S158" s="28">
        <f t="shared" si="48"/>
        <v>226820</v>
      </c>
      <c r="T158" s="27">
        <f t="shared" si="49"/>
        <v>355670</v>
      </c>
      <c r="U158" s="28">
        <f t="shared" si="50"/>
        <v>111567</v>
      </c>
      <c r="V158" s="28">
        <f t="shared" si="51"/>
        <v>467237</v>
      </c>
      <c r="W158" s="30"/>
      <c r="X158" s="27">
        <f t="shared" si="52"/>
        <v>515950</v>
      </c>
      <c r="Y158" s="28">
        <f t="shared" si="53"/>
        <v>13477</v>
      </c>
      <c r="Z158" s="27">
        <f t="shared" si="54"/>
        <v>276921</v>
      </c>
      <c r="AA158" s="28">
        <f t="shared" si="55"/>
        <v>223878</v>
      </c>
      <c r="AB158" s="29">
        <f t="shared" si="56"/>
        <v>529427</v>
      </c>
      <c r="AC158" s="29">
        <f t="shared" si="57"/>
        <v>500799</v>
      </c>
      <c r="AD158" s="27">
        <f t="shared" si="58"/>
        <v>792871</v>
      </c>
      <c r="AE158" s="28">
        <f t="shared" si="59"/>
        <v>237355</v>
      </c>
      <c r="AF158" s="39">
        <f t="shared" si="60"/>
        <v>1030226</v>
      </c>
    </row>
    <row r="159" spans="1:32" x14ac:dyDescent="0.3">
      <c r="A159" s="18">
        <f t="shared" si="61"/>
        <v>2010</v>
      </c>
      <c r="B159" s="18">
        <f t="shared" si="62"/>
        <v>1</v>
      </c>
      <c r="C159" s="34" t="s">
        <v>23</v>
      </c>
      <c r="D159" s="35">
        <v>296304.95</v>
      </c>
      <c r="E159" s="36">
        <v>6387.95</v>
      </c>
      <c r="F159" s="37">
        <v>141243.5</v>
      </c>
      <c r="G159" s="37">
        <v>129032.75</v>
      </c>
      <c r="H159" s="35">
        <f t="shared" si="42"/>
        <v>302692.90000000002</v>
      </c>
      <c r="I159" s="36">
        <f t="shared" si="43"/>
        <v>270276.25</v>
      </c>
      <c r="J159" s="38">
        <f t="shared" si="44"/>
        <v>437548.45</v>
      </c>
      <c r="K159" s="39">
        <f t="shared" si="45"/>
        <v>135420.70000000001</v>
      </c>
      <c r="L159" s="40">
        <f t="shared" si="46"/>
        <v>572969.15</v>
      </c>
      <c r="M159" s="26"/>
      <c r="N159" s="27">
        <v>217925</v>
      </c>
      <c r="O159" s="28">
        <v>7606</v>
      </c>
      <c r="P159" s="29">
        <v>113183</v>
      </c>
      <c r="Q159" s="29">
        <v>90092</v>
      </c>
      <c r="R159" s="27">
        <f t="shared" si="47"/>
        <v>225531</v>
      </c>
      <c r="S159" s="28">
        <f t="shared" si="48"/>
        <v>203275</v>
      </c>
      <c r="T159" s="27">
        <f t="shared" si="49"/>
        <v>331108</v>
      </c>
      <c r="U159" s="28">
        <f t="shared" si="50"/>
        <v>97698</v>
      </c>
      <c r="V159" s="28">
        <f t="shared" si="51"/>
        <v>428806</v>
      </c>
      <c r="W159" s="30"/>
      <c r="X159" s="27">
        <f t="shared" si="52"/>
        <v>514230</v>
      </c>
      <c r="Y159" s="28">
        <f t="shared" si="53"/>
        <v>13994</v>
      </c>
      <c r="Z159" s="27">
        <f t="shared" si="54"/>
        <v>254427</v>
      </c>
      <c r="AA159" s="28">
        <f t="shared" si="55"/>
        <v>219125</v>
      </c>
      <c r="AB159" s="29">
        <f t="shared" si="56"/>
        <v>528224</v>
      </c>
      <c r="AC159" s="29">
        <f t="shared" si="57"/>
        <v>473552</v>
      </c>
      <c r="AD159" s="27">
        <f t="shared" si="58"/>
        <v>768657</v>
      </c>
      <c r="AE159" s="28">
        <f t="shared" si="59"/>
        <v>233119</v>
      </c>
      <c r="AF159" s="39">
        <f t="shared" si="60"/>
        <v>1001776</v>
      </c>
    </row>
    <row r="160" spans="1:32" x14ac:dyDescent="0.3">
      <c r="A160" s="18">
        <f t="shared" si="61"/>
        <v>2010</v>
      </c>
      <c r="B160" s="18">
        <f t="shared" si="62"/>
        <v>2</v>
      </c>
      <c r="C160" s="34" t="s">
        <v>22</v>
      </c>
      <c r="D160" s="35">
        <v>267361.15000000002</v>
      </c>
      <c r="E160" s="36">
        <v>7578.65</v>
      </c>
      <c r="F160" s="37">
        <v>147925.6</v>
      </c>
      <c r="G160" s="37">
        <v>102593.2</v>
      </c>
      <c r="H160" s="35">
        <f t="shared" si="42"/>
        <v>274939.80000000005</v>
      </c>
      <c r="I160" s="36">
        <f t="shared" si="43"/>
        <v>250518.8</v>
      </c>
      <c r="J160" s="38">
        <f t="shared" si="44"/>
        <v>415286.75</v>
      </c>
      <c r="K160" s="39">
        <f t="shared" si="45"/>
        <v>110171.84999999999</v>
      </c>
      <c r="L160" s="40">
        <f t="shared" si="46"/>
        <v>525458.6</v>
      </c>
      <c r="M160" s="26"/>
      <c r="N160" s="27">
        <v>207920</v>
      </c>
      <c r="O160" s="28">
        <v>5382</v>
      </c>
      <c r="P160" s="29">
        <v>123208</v>
      </c>
      <c r="Q160" s="29">
        <v>76624</v>
      </c>
      <c r="R160" s="27">
        <f t="shared" si="47"/>
        <v>213302</v>
      </c>
      <c r="S160" s="28">
        <f t="shared" si="48"/>
        <v>199832</v>
      </c>
      <c r="T160" s="27">
        <f t="shared" si="49"/>
        <v>331128</v>
      </c>
      <c r="U160" s="28">
        <f t="shared" si="50"/>
        <v>82006</v>
      </c>
      <c r="V160" s="28">
        <f t="shared" si="51"/>
        <v>413134</v>
      </c>
      <c r="W160" s="30"/>
      <c r="X160" s="27">
        <f t="shared" si="52"/>
        <v>475281</v>
      </c>
      <c r="Y160" s="28">
        <f t="shared" si="53"/>
        <v>12961</v>
      </c>
      <c r="Z160" s="27">
        <f t="shared" si="54"/>
        <v>271134</v>
      </c>
      <c r="AA160" s="28">
        <f t="shared" si="55"/>
        <v>179217</v>
      </c>
      <c r="AB160" s="29">
        <f t="shared" si="56"/>
        <v>488242</v>
      </c>
      <c r="AC160" s="29">
        <f t="shared" si="57"/>
        <v>450351</v>
      </c>
      <c r="AD160" s="27">
        <f t="shared" si="58"/>
        <v>746415</v>
      </c>
      <c r="AE160" s="28">
        <f t="shared" si="59"/>
        <v>192178</v>
      </c>
      <c r="AF160" s="39">
        <f t="shared" si="60"/>
        <v>938593</v>
      </c>
    </row>
    <row r="161" spans="1:32" x14ac:dyDescent="0.3">
      <c r="A161" s="18">
        <f t="shared" si="61"/>
        <v>2010</v>
      </c>
      <c r="B161" s="18">
        <f t="shared" si="62"/>
        <v>3</v>
      </c>
      <c r="C161" s="34" t="s">
        <v>21</v>
      </c>
      <c r="D161" s="35">
        <v>269634.09999999998</v>
      </c>
      <c r="E161" s="36">
        <v>12114.7</v>
      </c>
      <c r="F161" s="37">
        <v>161816.75</v>
      </c>
      <c r="G161" s="37">
        <v>106684.25</v>
      </c>
      <c r="H161" s="35">
        <f t="shared" si="42"/>
        <v>281748.8</v>
      </c>
      <c r="I161" s="36">
        <f t="shared" si="43"/>
        <v>268501</v>
      </c>
      <c r="J161" s="38">
        <f t="shared" si="44"/>
        <v>431450.85</v>
      </c>
      <c r="K161" s="39">
        <f t="shared" si="45"/>
        <v>118798.95</v>
      </c>
      <c r="L161" s="40">
        <f t="shared" si="46"/>
        <v>550249.79999999993</v>
      </c>
      <c r="M161" s="26"/>
      <c r="N161" s="27">
        <v>206652</v>
      </c>
      <c r="O161" s="28">
        <v>6966</v>
      </c>
      <c r="P161" s="29">
        <v>130495</v>
      </c>
      <c r="Q161" s="29">
        <v>78662</v>
      </c>
      <c r="R161" s="27">
        <f t="shared" si="47"/>
        <v>213618</v>
      </c>
      <c r="S161" s="28">
        <f t="shared" si="48"/>
        <v>209157</v>
      </c>
      <c r="T161" s="27">
        <f t="shared" si="49"/>
        <v>337147</v>
      </c>
      <c r="U161" s="28">
        <f t="shared" si="50"/>
        <v>85628</v>
      </c>
      <c r="V161" s="28">
        <f t="shared" si="51"/>
        <v>422775</v>
      </c>
      <c r="W161" s="30"/>
      <c r="X161" s="27">
        <f t="shared" si="52"/>
        <v>476286</v>
      </c>
      <c r="Y161" s="28">
        <f t="shared" si="53"/>
        <v>19081</v>
      </c>
      <c r="Z161" s="27">
        <f t="shared" si="54"/>
        <v>292312</v>
      </c>
      <c r="AA161" s="28">
        <f t="shared" si="55"/>
        <v>185346</v>
      </c>
      <c r="AB161" s="29">
        <f t="shared" si="56"/>
        <v>495367</v>
      </c>
      <c r="AC161" s="29">
        <f t="shared" si="57"/>
        <v>477658</v>
      </c>
      <c r="AD161" s="27">
        <f t="shared" si="58"/>
        <v>768598</v>
      </c>
      <c r="AE161" s="28">
        <f t="shared" si="59"/>
        <v>204427</v>
      </c>
      <c r="AF161" s="39">
        <f t="shared" si="60"/>
        <v>973025</v>
      </c>
    </row>
    <row r="162" spans="1:32" x14ac:dyDescent="0.3">
      <c r="A162" s="18">
        <f t="shared" si="61"/>
        <v>2010</v>
      </c>
      <c r="B162" s="18">
        <f t="shared" si="62"/>
        <v>4</v>
      </c>
      <c r="C162" s="34" t="s">
        <v>20</v>
      </c>
      <c r="D162" s="35">
        <v>302224.59999999998</v>
      </c>
      <c r="E162" s="36">
        <v>9118.4500000000007</v>
      </c>
      <c r="F162" s="37">
        <v>158338</v>
      </c>
      <c r="G162" s="37">
        <v>125602.65</v>
      </c>
      <c r="H162" s="35">
        <f t="shared" si="42"/>
        <v>311343.05</v>
      </c>
      <c r="I162" s="36">
        <f t="shared" si="43"/>
        <v>283940.65000000002</v>
      </c>
      <c r="J162" s="38">
        <f t="shared" si="44"/>
        <v>460562.6</v>
      </c>
      <c r="K162" s="39">
        <f t="shared" si="45"/>
        <v>134721.1</v>
      </c>
      <c r="L162" s="40">
        <f t="shared" si="46"/>
        <v>595283.69999999995</v>
      </c>
      <c r="M162" s="26"/>
      <c r="N162" s="27">
        <v>241245</v>
      </c>
      <c r="O162" s="28">
        <v>8943</v>
      </c>
      <c r="P162" s="29">
        <v>130155</v>
      </c>
      <c r="Q162" s="29">
        <v>104716</v>
      </c>
      <c r="R162" s="27">
        <f t="shared" si="47"/>
        <v>250188</v>
      </c>
      <c r="S162" s="28">
        <f t="shared" si="48"/>
        <v>234871</v>
      </c>
      <c r="T162" s="27">
        <f t="shared" si="49"/>
        <v>371400</v>
      </c>
      <c r="U162" s="28">
        <f t="shared" si="50"/>
        <v>113659</v>
      </c>
      <c r="V162" s="28">
        <f t="shared" si="51"/>
        <v>485059</v>
      </c>
      <c r="W162" s="30"/>
      <c r="X162" s="27">
        <f t="shared" si="52"/>
        <v>543470</v>
      </c>
      <c r="Y162" s="28">
        <f t="shared" si="53"/>
        <v>18061</v>
      </c>
      <c r="Z162" s="27">
        <f t="shared" si="54"/>
        <v>288493</v>
      </c>
      <c r="AA162" s="28">
        <f t="shared" si="55"/>
        <v>230319</v>
      </c>
      <c r="AB162" s="29">
        <f t="shared" si="56"/>
        <v>561531</v>
      </c>
      <c r="AC162" s="29">
        <f t="shared" si="57"/>
        <v>518812</v>
      </c>
      <c r="AD162" s="27">
        <f t="shared" si="58"/>
        <v>831963</v>
      </c>
      <c r="AE162" s="28">
        <f t="shared" si="59"/>
        <v>248380</v>
      </c>
      <c r="AF162" s="39">
        <f t="shared" si="60"/>
        <v>1080343</v>
      </c>
    </row>
    <row r="163" spans="1:32" x14ac:dyDescent="0.3">
      <c r="A163" s="18">
        <f t="shared" si="61"/>
        <v>2010</v>
      </c>
      <c r="B163" s="18">
        <f t="shared" si="62"/>
        <v>5</v>
      </c>
      <c r="C163" s="34" t="s">
        <v>19</v>
      </c>
      <c r="D163" s="35">
        <v>342171.1</v>
      </c>
      <c r="E163" s="36">
        <v>9566.25</v>
      </c>
      <c r="F163" s="37">
        <v>160621.25</v>
      </c>
      <c r="G163" s="37">
        <v>177062.1</v>
      </c>
      <c r="H163" s="35">
        <f t="shared" si="42"/>
        <v>351737.35</v>
      </c>
      <c r="I163" s="36">
        <f t="shared" si="43"/>
        <v>337683.35</v>
      </c>
      <c r="J163" s="38">
        <f t="shared" si="44"/>
        <v>502792.35</v>
      </c>
      <c r="K163" s="39">
        <f t="shared" si="45"/>
        <v>186628.35</v>
      </c>
      <c r="L163" s="40">
        <f t="shared" si="46"/>
        <v>689420.7</v>
      </c>
      <c r="M163" s="26"/>
      <c r="N163" s="27">
        <v>264505</v>
      </c>
      <c r="O163" s="28">
        <v>6651</v>
      </c>
      <c r="P163" s="29">
        <v>138659</v>
      </c>
      <c r="Q163" s="29">
        <v>114901</v>
      </c>
      <c r="R163" s="27">
        <f t="shared" si="47"/>
        <v>271156</v>
      </c>
      <c r="S163" s="28">
        <f t="shared" si="48"/>
        <v>253560</v>
      </c>
      <c r="T163" s="27">
        <f t="shared" si="49"/>
        <v>403164</v>
      </c>
      <c r="U163" s="28">
        <f t="shared" si="50"/>
        <v>121552</v>
      </c>
      <c r="V163" s="28">
        <f t="shared" si="51"/>
        <v>524716</v>
      </c>
      <c r="W163" s="30"/>
      <c r="X163" s="27">
        <f t="shared" si="52"/>
        <v>606676</v>
      </c>
      <c r="Y163" s="28">
        <f t="shared" si="53"/>
        <v>16217</v>
      </c>
      <c r="Z163" s="27">
        <f t="shared" si="54"/>
        <v>299280</v>
      </c>
      <c r="AA163" s="28">
        <f t="shared" si="55"/>
        <v>291963</v>
      </c>
      <c r="AB163" s="29">
        <f t="shared" si="56"/>
        <v>622893</v>
      </c>
      <c r="AC163" s="29">
        <f t="shared" si="57"/>
        <v>591243</v>
      </c>
      <c r="AD163" s="27">
        <f t="shared" si="58"/>
        <v>905956</v>
      </c>
      <c r="AE163" s="28">
        <f t="shared" si="59"/>
        <v>308180</v>
      </c>
      <c r="AF163" s="39">
        <f t="shared" si="60"/>
        <v>1214136</v>
      </c>
    </row>
    <row r="164" spans="1:32" x14ac:dyDescent="0.3">
      <c r="A164" s="18">
        <f t="shared" si="61"/>
        <v>2010</v>
      </c>
      <c r="B164" s="18">
        <f t="shared" si="62"/>
        <v>6</v>
      </c>
      <c r="C164" s="34" t="s">
        <v>18</v>
      </c>
      <c r="D164" s="35">
        <v>371888.6</v>
      </c>
      <c r="E164" s="36">
        <v>7078.45</v>
      </c>
      <c r="F164" s="37">
        <v>154558</v>
      </c>
      <c r="G164" s="37">
        <v>196792.8</v>
      </c>
      <c r="H164" s="35">
        <f t="shared" si="42"/>
        <v>378967.05</v>
      </c>
      <c r="I164" s="36">
        <f t="shared" si="43"/>
        <v>351350.8</v>
      </c>
      <c r="J164" s="38">
        <f t="shared" si="44"/>
        <v>526446.6</v>
      </c>
      <c r="K164" s="39">
        <f t="shared" si="45"/>
        <v>203871.25</v>
      </c>
      <c r="L164" s="40">
        <f t="shared" si="46"/>
        <v>730317.85</v>
      </c>
      <c r="M164" s="26"/>
      <c r="N164" s="27">
        <v>262053</v>
      </c>
      <c r="O164" s="28">
        <v>7852</v>
      </c>
      <c r="P164" s="29">
        <v>116112</v>
      </c>
      <c r="Q164" s="29">
        <v>134083</v>
      </c>
      <c r="R164" s="27">
        <f t="shared" si="47"/>
        <v>269905</v>
      </c>
      <c r="S164" s="28">
        <f t="shared" si="48"/>
        <v>250195</v>
      </c>
      <c r="T164" s="27">
        <f t="shared" si="49"/>
        <v>378165</v>
      </c>
      <c r="U164" s="28">
        <f t="shared" si="50"/>
        <v>141935</v>
      </c>
      <c r="V164" s="28">
        <f t="shared" si="51"/>
        <v>520100</v>
      </c>
      <c r="W164" s="30"/>
      <c r="X164" s="27">
        <f t="shared" si="52"/>
        <v>633942</v>
      </c>
      <c r="Y164" s="28">
        <f t="shared" si="53"/>
        <v>14930</v>
      </c>
      <c r="Z164" s="27">
        <f t="shared" si="54"/>
        <v>270670</v>
      </c>
      <c r="AA164" s="28">
        <f t="shared" si="55"/>
        <v>330876</v>
      </c>
      <c r="AB164" s="29">
        <f t="shared" si="56"/>
        <v>648872</v>
      </c>
      <c r="AC164" s="29">
        <f t="shared" si="57"/>
        <v>601546</v>
      </c>
      <c r="AD164" s="27">
        <f t="shared" si="58"/>
        <v>904612</v>
      </c>
      <c r="AE164" s="28">
        <f t="shared" si="59"/>
        <v>345806</v>
      </c>
      <c r="AF164" s="39">
        <f t="shared" si="60"/>
        <v>1250418</v>
      </c>
    </row>
    <row r="165" spans="1:32" x14ac:dyDescent="0.3">
      <c r="A165" s="18">
        <f t="shared" si="61"/>
        <v>2010</v>
      </c>
      <c r="B165" s="18">
        <f t="shared" si="62"/>
        <v>7</v>
      </c>
      <c r="C165" s="34" t="s">
        <v>17</v>
      </c>
      <c r="D165" s="35">
        <v>369388.9</v>
      </c>
      <c r="E165" s="36">
        <v>6412</v>
      </c>
      <c r="F165" s="37">
        <v>146368.75</v>
      </c>
      <c r="G165" s="37">
        <v>208575.95</v>
      </c>
      <c r="H165" s="35">
        <f t="shared" si="42"/>
        <v>375800.9</v>
      </c>
      <c r="I165" s="36">
        <f t="shared" si="43"/>
        <v>354944.7</v>
      </c>
      <c r="J165" s="38">
        <f t="shared" si="44"/>
        <v>515757.65</v>
      </c>
      <c r="K165" s="39">
        <f t="shared" si="45"/>
        <v>214987.95</v>
      </c>
      <c r="L165" s="40">
        <f t="shared" si="46"/>
        <v>730745.60000000009</v>
      </c>
      <c r="M165" s="26"/>
      <c r="N165" s="27">
        <v>293878</v>
      </c>
      <c r="O165" s="28">
        <v>8525</v>
      </c>
      <c r="P165" s="29">
        <v>126177</v>
      </c>
      <c r="Q165" s="29">
        <v>159301</v>
      </c>
      <c r="R165" s="27">
        <f t="shared" si="47"/>
        <v>302403</v>
      </c>
      <c r="S165" s="28">
        <f t="shared" si="48"/>
        <v>285478</v>
      </c>
      <c r="T165" s="27">
        <f t="shared" si="49"/>
        <v>420055</v>
      </c>
      <c r="U165" s="28">
        <f t="shared" si="50"/>
        <v>167826</v>
      </c>
      <c r="V165" s="28">
        <f t="shared" si="51"/>
        <v>587881</v>
      </c>
      <c r="W165" s="30"/>
      <c r="X165" s="27">
        <f t="shared" si="52"/>
        <v>663267</v>
      </c>
      <c r="Y165" s="28">
        <f t="shared" si="53"/>
        <v>14937</v>
      </c>
      <c r="Z165" s="27">
        <f t="shared" si="54"/>
        <v>272546</v>
      </c>
      <c r="AA165" s="28">
        <f t="shared" si="55"/>
        <v>367877</v>
      </c>
      <c r="AB165" s="29">
        <f t="shared" si="56"/>
        <v>678204</v>
      </c>
      <c r="AC165" s="29">
        <f t="shared" si="57"/>
        <v>640423</v>
      </c>
      <c r="AD165" s="27">
        <f t="shared" si="58"/>
        <v>935813</v>
      </c>
      <c r="AE165" s="28">
        <f t="shared" si="59"/>
        <v>382814</v>
      </c>
      <c r="AF165" s="39">
        <f t="shared" si="60"/>
        <v>1318627</v>
      </c>
    </row>
    <row r="166" spans="1:32" x14ac:dyDescent="0.3">
      <c r="A166" s="18">
        <f t="shared" si="61"/>
        <v>2010</v>
      </c>
      <c r="B166" s="18">
        <f t="shared" si="62"/>
        <v>8</v>
      </c>
      <c r="C166" s="34" t="s">
        <v>16</v>
      </c>
      <c r="D166" s="35">
        <v>399150.65</v>
      </c>
      <c r="E166" s="36">
        <v>7540.75</v>
      </c>
      <c r="F166" s="37">
        <v>147608.75</v>
      </c>
      <c r="G166" s="37">
        <v>209537.05</v>
      </c>
      <c r="H166" s="35">
        <f t="shared" si="42"/>
        <v>406691.4</v>
      </c>
      <c r="I166" s="36">
        <f t="shared" si="43"/>
        <v>357145.8</v>
      </c>
      <c r="J166" s="38">
        <f t="shared" si="44"/>
        <v>546759.4</v>
      </c>
      <c r="K166" s="39">
        <f t="shared" si="45"/>
        <v>217077.8</v>
      </c>
      <c r="L166" s="40">
        <f t="shared" si="46"/>
        <v>763837.2</v>
      </c>
      <c r="M166" s="26"/>
      <c r="N166" s="27">
        <v>311240</v>
      </c>
      <c r="O166" s="28">
        <v>7802</v>
      </c>
      <c r="P166" s="29">
        <v>126039</v>
      </c>
      <c r="Q166" s="29">
        <v>165922</v>
      </c>
      <c r="R166" s="27">
        <f t="shared" si="47"/>
        <v>319042</v>
      </c>
      <c r="S166" s="28">
        <f t="shared" si="48"/>
        <v>291961</v>
      </c>
      <c r="T166" s="27">
        <f t="shared" si="49"/>
        <v>437279</v>
      </c>
      <c r="U166" s="28">
        <f t="shared" si="50"/>
        <v>173724</v>
      </c>
      <c r="V166" s="28">
        <f t="shared" si="51"/>
        <v>611003</v>
      </c>
      <c r="W166" s="30"/>
      <c r="X166" s="27">
        <f t="shared" si="52"/>
        <v>710391</v>
      </c>
      <c r="Y166" s="28">
        <f t="shared" si="53"/>
        <v>15343</v>
      </c>
      <c r="Z166" s="27">
        <f t="shared" si="54"/>
        <v>273648</v>
      </c>
      <c r="AA166" s="28">
        <f t="shared" si="55"/>
        <v>375459</v>
      </c>
      <c r="AB166" s="29">
        <f t="shared" si="56"/>
        <v>725734</v>
      </c>
      <c r="AC166" s="29">
        <f t="shared" si="57"/>
        <v>649107</v>
      </c>
      <c r="AD166" s="27">
        <f t="shared" si="58"/>
        <v>984039</v>
      </c>
      <c r="AE166" s="28">
        <f t="shared" si="59"/>
        <v>390802</v>
      </c>
      <c r="AF166" s="39">
        <f t="shared" si="60"/>
        <v>1374841</v>
      </c>
    </row>
    <row r="167" spans="1:32" x14ac:dyDescent="0.3">
      <c r="A167" s="18">
        <f t="shared" si="61"/>
        <v>2010</v>
      </c>
      <c r="B167" s="18">
        <f t="shared" si="62"/>
        <v>9</v>
      </c>
      <c r="C167" s="34" t="s">
        <v>15</v>
      </c>
      <c r="D167" s="35">
        <v>373249.35</v>
      </c>
      <c r="E167" s="36">
        <v>6535.1</v>
      </c>
      <c r="F167" s="37">
        <v>139800.25</v>
      </c>
      <c r="G167" s="37">
        <v>192028.3</v>
      </c>
      <c r="H167" s="35">
        <f t="shared" si="42"/>
        <v>379784.44999999995</v>
      </c>
      <c r="I167" s="36">
        <f t="shared" si="43"/>
        <v>331828.55</v>
      </c>
      <c r="J167" s="38">
        <f t="shared" si="44"/>
        <v>513049.59999999998</v>
      </c>
      <c r="K167" s="39">
        <f t="shared" si="45"/>
        <v>198563.4</v>
      </c>
      <c r="L167" s="40">
        <f t="shared" si="46"/>
        <v>711613</v>
      </c>
      <c r="M167" s="26"/>
      <c r="N167" s="27">
        <v>288905</v>
      </c>
      <c r="O167" s="28">
        <v>6744</v>
      </c>
      <c r="P167" s="29">
        <v>124021</v>
      </c>
      <c r="Q167" s="29">
        <v>155119</v>
      </c>
      <c r="R167" s="27">
        <f t="shared" si="47"/>
        <v>295649</v>
      </c>
      <c r="S167" s="28">
        <f t="shared" si="48"/>
        <v>279140</v>
      </c>
      <c r="T167" s="27">
        <f t="shared" si="49"/>
        <v>412926</v>
      </c>
      <c r="U167" s="28">
        <f t="shared" si="50"/>
        <v>161863</v>
      </c>
      <c r="V167" s="28">
        <f t="shared" si="51"/>
        <v>574789</v>
      </c>
      <c r="W167" s="30"/>
      <c r="X167" s="27">
        <f t="shared" si="52"/>
        <v>662154</v>
      </c>
      <c r="Y167" s="28">
        <f t="shared" si="53"/>
        <v>13279</v>
      </c>
      <c r="Z167" s="27">
        <f t="shared" si="54"/>
        <v>263821</v>
      </c>
      <c r="AA167" s="28">
        <f t="shared" si="55"/>
        <v>347147</v>
      </c>
      <c r="AB167" s="29">
        <f t="shared" si="56"/>
        <v>675433</v>
      </c>
      <c r="AC167" s="29">
        <f t="shared" si="57"/>
        <v>610968</v>
      </c>
      <c r="AD167" s="27">
        <f t="shared" si="58"/>
        <v>925975</v>
      </c>
      <c r="AE167" s="28">
        <f t="shared" si="59"/>
        <v>360426</v>
      </c>
      <c r="AF167" s="39">
        <f t="shared" si="60"/>
        <v>1286401</v>
      </c>
    </row>
    <row r="168" spans="1:32" x14ac:dyDescent="0.3">
      <c r="A168" s="18">
        <f t="shared" si="61"/>
        <v>2010</v>
      </c>
      <c r="B168" s="18">
        <f t="shared" si="62"/>
        <v>10</v>
      </c>
      <c r="C168" s="34" t="s">
        <v>14</v>
      </c>
      <c r="D168" s="35">
        <v>349545.4</v>
      </c>
      <c r="E168" s="36">
        <v>8695.25</v>
      </c>
      <c r="F168" s="37">
        <v>151048.75</v>
      </c>
      <c r="G168" s="37">
        <v>173095.1</v>
      </c>
      <c r="H168" s="35">
        <f t="shared" si="42"/>
        <v>358240.65</v>
      </c>
      <c r="I168" s="36">
        <f t="shared" si="43"/>
        <v>324143.84999999998</v>
      </c>
      <c r="J168" s="38">
        <f t="shared" si="44"/>
        <v>500594.15</v>
      </c>
      <c r="K168" s="39">
        <f t="shared" si="45"/>
        <v>181790.35</v>
      </c>
      <c r="L168" s="40">
        <f t="shared" si="46"/>
        <v>682384.5</v>
      </c>
      <c r="M168" s="26"/>
      <c r="N168" s="27">
        <v>303168</v>
      </c>
      <c r="O168" s="28">
        <v>8334</v>
      </c>
      <c r="P168" s="29">
        <v>150581</v>
      </c>
      <c r="Q168" s="29">
        <v>151538</v>
      </c>
      <c r="R168" s="27">
        <f t="shared" si="47"/>
        <v>311502</v>
      </c>
      <c r="S168" s="28">
        <f t="shared" si="48"/>
        <v>302119</v>
      </c>
      <c r="T168" s="27">
        <f t="shared" si="49"/>
        <v>453749</v>
      </c>
      <c r="U168" s="28">
        <f t="shared" si="50"/>
        <v>159872</v>
      </c>
      <c r="V168" s="28">
        <f t="shared" si="51"/>
        <v>613621</v>
      </c>
      <c r="W168" s="30"/>
      <c r="X168" s="27">
        <f t="shared" si="52"/>
        <v>652713</v>
      </c>
      <c r="Y168" s="28">
        <f t="shared" si="53"/>
        <v>17029</v>
      </c>
      <c r="Z168" s="27">
        <f t="shared" si="54"/>
        <v>301630</v>
      </c>
      <c r="AA168" s="28">
        <f t="shared" si="55"/>
        <v>324633</v>
      </c>
      <c r="AB168" s="29">
        <f t="shared" si="56"/>
        <v>669742</v>
      </c>
      <c r="AC168" s="29">
        <f t="shared" si="57"/>
        <v>626263</v>
      </c>
      <c r="AD168" s="27">
        <f t="shared" si="58"/>
        <v>954343</v>
      </c>
      <c r="AE168" s="28">
        <f t="shared" si="59"/>
        <v>341662</v>
      </c>
      <c r="AF168" s="39">
        <f t="shared" si="60"/>
        <v>1296005</v>
      </c>
    </row>
    <row r="169" spans="1:32" x14ac:dyDescent="0.3">
      <c r="A169" s="18">
        <f t="shared" si="61"/>
        <v>2010</v>
      </c>
      <c r="B169" s="18">
        <f t="shared" si="62"/>
        <v>11</v>
      </c>
      <c r="C169" s="34" t="s">
        <v>13</v>
      </c>
      <c r="D169" s="35">
        <v>333710.15000000002</v>
      </c>
      <c r="E169" s="36">
        <v>10614.3</v>
      </c>
      <c r="F169" s="37">
        <v>170319.25</v>
      </c>
      <c r="G169" s="37">
        <v>152326.79999999999</v>
      </c>
      <c r="H169" s="35">
        <f t="shared" si="42"/>
        <v>344324.45</v>
      </c>
      <c r="I169" s="36">
        <f t="shared" si="43"/>
        <v>322646.05</v>
      </c>
      <c r="J169" s="38">
        <f t="shared" si="44"/>
        <v>504029.4</v>
      </c>
      <c r="K169" s="39">
        <f t="shared" si="45"/>
        <v>162941.09999999998</v>
      </c>
      <c r="L169" s="40">
        <f t="shared" si="46"/>
        <v>666970.5</v>
      </c>
      <c r="M169" s="26"/>
      <c r="N169" s="27">
        <v>274480</v>
      </c>
      <c r="O169" s="28">
        <v>10750</v>
      </c>
      <c r="P169" s="29">
        <v>142628</v>
      </c>
      <c r="Q169" s="29">
        <v>130449</v>
      </c>
      <c r="R169" s="27">
        <f t="shared" si="47"/>
        <v>285230</v>
      </c>
      <c r="S169" s="28">
        <f t="shared" si="48"/>
        <v>273077</v>
      </c>
      <c r="T169" s="27">
        <f t="shared" si="49"/>
        <v>417108</v>
      </c>
      <c r="U169" s="28">
        <f t="shared" si="50"/>
        <v>141199</v>
      </c>
      <c r="V169" s="28">
        <f t="shared" si="51"/>
        <v>558307</v>
      </c>
      <c r="W169" s="30"/>
      <c r="X169" s="27">
        <f t="shared" si="52"/>
        <v>608190</v>
      </c>
      <c r="Y169" s="28">
        <f t="shared" si="53"/>
        <v>21364</v>
      </c>
      <c r="Z169" s="27">
        <f t="shared" si="54"/>
        <v>312947</v>
      </c>
      <c r="AA169" s="28">
        <f t="shared" si="55"/>
        <v>282776</v>
      </c>
      <c r="AB169" s="29">
        <f t="shared" si="56"/>
        <v>629554</v>
      </c>
      <c r="AC169" s="29">
        <f t="shared" si="57"/>
        <v>595723</v>
      </c>
      <c r="AD169" s="27">
        <f t="shared" si="58"/>
        <v>921137</v>
      </c>
      <c r="AE169" s="28">
        <f t="shared" si="59"/>
        <v>304140</v>
      </c>
      <c r="AF169" s="39">
        <f t="shared" si="60"/>
        <v>1225277</v>
      </c>
    </row>
    <row r="170" spans="1:32" x14ac:dyDescent="0.3">
      <c r="A170" s="18">
        <f t="shared" si="61"/>
        <v>2010</v>
      </c>
      <c r="B170" s="18">
        <f t="shared" si="62"/>
        <v>12</v>
      </c>
      <c r="C170" s="34" t="s">
        <v>12</v>
      </c>
      <c r="D170" s="35">
        <v>299304.45</v>
      </c>
      <c r="E170" s="36">
        <v>13556.25</v>
      </c>
      <c r="F170" s="37">
        <v>161625</v>
      </c>
      <c r="G170" s="37">
        <v>138166</v>
      </c>
      <c r="H170" s="35">
        <f t="shared" si="42"/>
        <v>312860.7</v>
      </c>
      <c r="I170" s="36">
        <f t="shared" si="43"/>
        <v>299791</v>
      </c>
      <c r="J170" s="38">
        <f t="shared" si="44"/>
        <v>460929.45</v>
      </c>
      <c r="K170" s="39">
        <f t="shared" si="45"/>
        <v>151722.25</v>
      </c>
      <c r="L170" s="40">
        <f t="shared" si="46"/>
        <v>612651.69999999995</v>
      </c>
      <c r="M170" s="26"/>
      <c r="N170" s="27">
        <v>256889</v>
      </c>
      <c r="O170" s="28">
        <v>10353</v>
      </c>
      <c r="P170" s="29">
        <v>141140</v>
      </c>
      <c r="Q170" s="29">
        <v>114929</v>
      </c>
      <c r="R170" s="27">
        <f t="shared" si="47"/>
        <v>267242</v>
      </c>
      <c r="S170" s="28">
        <f t="shared" si="48"/>
        <v>256069</v>
      </c>
      <c r="T170" s="27">
        <f t="shared" si="49"/>
        <v>398029</v>
      </c>
      <c r="U170" s="28">
        <f t="shared" si="50"/>
        <v>125282</v>
      </c>
      <c r="V170" s="28">
        <f t="shared" si="51"/>
        <v>523311</v>
      </c>
      <c r="W170" s="30"/>
      <c r="X170" s="27">
        <f t="shared" si="52"/>
        <v>556193</v>
      </c>
      <c r="Y170" s="28">
        <f t="shared" si="53"/>
        <v>23909</v>
      </c>
      <c r="Z170" s="27">
        <f t="shared" si="54"/>
        <v>302765</v>
      </c>
      <c r="AA170" s="28">
        <f t="shared" si="55"/>
        <v>253095</v>
      </c>
      <c r="AB170" s="29">
        <f t="shared" si="56"/>
        <v>580102</v>
      </c>
      <c r="AC170" s="29">
        <f t="shared" si="57"/>
        <v>555860</v>
      </c>
      <c r="AD170" s="27">
        <f t="shared" si="58"/>
        <v>858958</v>
      </c>
      <c r="AE170" s="28">
        <f t="shared" si="59"/>
        <v>277004</v>
      </c>
      <c r="AF170" s="39">
        <f t="shared" si="60"/>
        <v>1135962</v>
      </c>
    </row>
    <row r="171" spans="1:32" x14ac:dyDescent="0.3">
      <c r="A171" s="18">
        <f t="shared" si="61"/>
        <v>2011</v>
      </c>
      <c r="B171" s="18">
        <f t="shared" si="62"/>
        <v>1</v>
      </c>
      <c r="C171" s="34" t="s">
        <v>23</v>
      </c>
      <c r="D171" s="35">
        <v>338606.65</v>
      </c>
      <c r="E171" s="36">
        <v>16512.599999999999</v>
      </c>
      <c r="F171" s="37">
        <v>159050.75</v>
      </c>
      <c r="G171" s="37">
        <v>146347.79999999999</v>
      </c>
      <c r="H171" s="35">
        <f t="shared" si="42"/>
        <v>355119.25</v>
      </c>
      <c r="I171" s="36">
        <f t="shared" si="43"/>
        <v>305398.55</v>
      </c>
      <c r="J171" s="38">
        <f t="shared" si="44"/>
        <v>497657.4</v>
      </c>
      <c r="K171" s="39">
        <f t="shared" si="45"/>
        <v>162860.4</v>
      </c>
      <c r="L171" s="40">
        <f t="shared" si="46"/>
        <v>660517.80000000005</v>
      </c>
      <c r="M171" s="26"/>
      <c r="N171" s="27">
        <v>242445</v>
      </c>
      <c r="O171" s="28">
        <v>8092</v>
      </c>
      <c r="P171" s="29">
        <v>127546</v>
      </c>
      <c r="Q171" s="29">
        <v>96876</v>
      </c>
      <c r="R171" s="27">
        <f t="shared" si="47"/>
        <v>250537</v>
      </c>
      <c r="S171" s="28">
        <f t="shared" si="48"/>
        <v>224422</v>
      </c>
      <c r="T171" s="27">
        <f t="shared" si="49"/>
        <v>369991</v>
      </c>
      <c r="U171" s="28">
        <f t="shared" si="50"/>
        <v>104968</v>
      </c>
      <c r="V171" s="28">
        <f t="shared" si="51"/>
        <v>474959</v>
      </c>
      <c r="W171" s="30"/>
      <c r="X171" s="27">
        <f t="shared" si="52"/>
        <v>581052</v>
      </c>
      <c r="Y171" s="28">
        <f t="shared" si="53"/>
        <v>24605</v>
      </c>
      <c r="Z171" s="27">
        <f t="shared" si="54"/>
        <v>286597</v>
      </c>
      <c r="AA171" s="28">
        <f t="shared" si="55"/>
        <v>243224</v>
      </c>
      <c r="AB171" s="29">
        <f t="shared" si="56"/>
        <v>605657</v>
      </c>
      <c r="AC171" s="29">
        <f t="shared" si="57"/>
        <v>529821</v>
      </c>
      <c r="AD171" s="27">
        <f t="shared" si="58"/>
        <v>867649</v>
      </c>
      <c r="AE171" s="28">
        <f t="shared" si="59"/>
        <v>267829</v>
      </c>
      <c r="AF171" s="39">
        <f t="shared" si="60"/>
        <v>1135478</v>
      </c>
    </row>
    <row r="172" spans="1:32" x14ac:dyDescent="0.3">
      <c r="A172" s="18">
        <f t="shared" si="61"/>
        <v>2011</v>
      </c>
      <c r="B172" s="18">
        <f t="shared" si="62"/>
        <v>2</v>
      </c>
      <c r="C172" s="34" t="s">
        <v>22</v>
      </c>
      <c r="D172" s="35">
        <v>275886.5</v>
      </c>
      <c r="E172" s="36">
        <v>13276.55</v>
      </c>
      <c r="F172" s="37">
        <v>150357</v>
      </c>
      <c r="G172" s="37">
        <v>115392.75</v>
      </c>
      <c r="H172" s="35">
        <f t="shared" si="42"/>
        <v>289163.05</v>
      </c>
      <c r="I172" s="36">
        <f t="shared" si="43"/>
        <v>265749.75</v>
      </c>
      <c r="J172" s="38">
        <f t="shared" si="44"/>
        <v>426243.5</v>
      </c>
      <c r="K172" s="39">
        <f t="shared" si="45"/>
        <v>128669.3</v>
      </c>
      <c r="L172" s="40">
        <f t="shared" si="46"/>
        <v>554912.80000000005</v>
      </c>
      <c r="M172" s="26"/>
      <c r="N172" s="27">
        <v>233660</v>
      </c>
      <c r="O172" s="28">
        <v>8396</v>
      </c>
      <c r="P172" s="29">
        <v>121929</v>
      </c>
      <c r="Q172" s="29">
        <v>94351</v>
      </c>
      <c r="R172" s="27">
        <f t="shared" si="47"/>
        <v>242056</v>
      </c>
      <c r="S172" s="28">
        <f t="shared" si="48"/>
        <v>216280</v>
      </c>
      <c r="T172" s="27">
        <f t="shared" si="49"/>
        <v>355589</v>
      </c>
      <c r="U172" s="28">
        <f t="shared" si="50"/>
        <v>102747</v>
      </c>
      <c r="V172" s="28">
        <f t="shared" si="51"/>
        <v>458336</v>
      </c>
      <c r="W172" s="30"/>
      <c r="X172" s="27">
        <f t="shared" si="52"/>
        <v>509547</v>
      </c>
      <c r="Y172" s="28">
        <f t="shared" si="53"/>
        <v>21673</v>
      </c>
      <c r="Z172" s="27">
        <f t="shared" si="54"/>
        <v>272286</v>
      </c>
      <c r="AA172" s="28">
        <f t="shared" si="55"/>
        <v>209744</v>
      </c>
      <c r="AB172" s="29">
        <f t="shared" si="56"/>
        <v>531220</v>
      </c>
      <c r="AC172" s="29">
        <f t="shared" si="57"/>
        <v>482030</v>
      </c>
      <c r="AD172" s="27">
        <f t="shared" si="58"/>
        <v>781833</v>
      </c>
      <c r="AE172" s="28">
        <f t="shared" si="59"/>
        <v>231417</v>
      </c>
      <c r="AF172" s="39">
        <f t="shared" si="60"/>
        <v>1013250</v>
      </c>
    </row>
    <row r="173" spans="1:32" x14ac:dyDescent="0.3">
      <c r="A173" s="18">
        <f t="shared" si="61"/>
        <v>2011</v>
      </c>
      <c r="B173" s="18">
        <f t="shared" si="62"/>
        <v>3</v>
      </c>
      <c r="C173" s="34" t="s">
        <v>21</v>
      </c>
      <c r="D173" s="35">
        <v>297023.09999999998</v>
      </c>
      <c r="E173" s="36">
        <v>15779.75</v>
      </c>
      <c r="F173" s="37">
        <v>192849.25</v>
      </c>
      <c r="G173" s="37">
        <v>95143.9</v>
      </c>
      <c r="H173" s="35">
        <f t="shared" si="42"/>
        <v>312802.84999999998</v>
      </c>
      <c r="I173" s="36">
        <f t="shared" si="43"/>
        <v>287993.15000000002</v>
      </c>
      <c r="J173" s="38">
        <f t="shared" si="44"/>
        <v>489872.35</v>
      </c>
      <c r="K173" s="39">
        <f t="shared" si="45"/>
        <v>110923.65</v>
      </c>
      <c r="L173" s="40">
        <f t="shared" si="46"/>
        <v>600796</v>
      </c>
      <c r="M173" s="26"/>
      <c r="N173" s="27">
        <v>191211</v>
      </c>
      <c r="O173" s="28">
        <v>10916</v>
      </c>
      <c r="P173" s="29">
        <v>131761</v>
      </c>
      <c r="Q173" s="29">
        <v>78348</v>
      </c>
      <c r="R173" s="27">
        <f t="shared" si="47"/>
        <v>202127</v>
      </c>
      <c r="S173" s="28">
        <f t="shared" si="48"/>
        <v>210109</v>
      </c>
      <c r="T173" s="27">
        <f t="shared" si="49"/>
        <v>322972</v>
      </c>
      <c r="U173" s="28">
        <f t="shared" si="50"/>
        <v>89264</v>
      </c>
      <c r="V173" s="28">
        <f t="shared" si="51"/>
        <v>412236</v>
      </c>
      <c r="W173" s="30"/>
      <c r="X173" s="27">
        <f t="shared" si="52"/>
        <v>488234</v>
      </c>
      <c r="Y173" s="28">
        <f t="shared" si="53"/>
        <v>26696</v>
      </c>
      <c r="Z173" s="27">
        <f t="shared" si="54"/>
        <v>324610</v>
      </c>
      <c r="AA173" s="28">
        <f t="shared" si="55"/>
        <v>173492</v>
      </c>
      <c r="AB173" s="29">
        <f t="shared" si="56"/>
        <v>514930</v>
      </c>
      <c r="AC173" s="29">
        <f t="shared" si="57"/>
        <v>498102</v>
      </c>
      <c r="AD173" s="27">
        <f t="shared" si="58"/>
        <v>812844</v>
      </c>
      <c r="AE173" s="28">
        <f t="shared" si="59"/>
        <v>200188</v>
      </c>
      <c r="AF173" s="39">
        <f t="shared" si="60"/>
        <v>1013032</v>
      </c>
    </row>
    <row r="174" spans="1:32" x14ac:dyDescent="0.3">
      <c r="A174" s="18">
        <f t="shared" si="61"/>
        <v>2011</v>
      </c>
      <c r="B174" s="18">
        <f t="shared" si="62"/>
        <v>4</v>
      </c>
      <c r="C174" s="34" t="s">
        <v>20</v>
      </c>
      <c r="D174" s="35">
        <v>312359.90000000002</v>
      </c>
      <c r="E174" s="36">
        <v>14486.45</v>
      </c>
      <c r="F174" s="37">
        <v>167448.25</v>
      </c>
      <c r="G174" s="37">
        <v>122977.9</v>
      </c>
      <c r="H174" s="35">
        <f t="shared" si="42"/>
        <v>326846.35000000003</v>
      </c>
      <c r="I174" s="36">
        <f t="shared" si="43"/>
        <v>290426.15000000002</v>
      </c>
      <c r="J174" s="38">
        <f t="shared" si="44"/>
        <v>479808.15</v>
      </c>
      <c r="K174" s="39">
        <f t="shared" si="45"/>
        <v>137464.35</v>
      </c>
      <c r="L174" s="40">
        <f t="shared" si="46"/>
        <v>617272.5</v>
      </c>
      <c r="M174" s="26"/>
      <c r="N174" s="27">
        <v>270107</v>
      </c>
      <c r="O174" s="28">
        <v>11518</v>
      </c>
      <c r="P174" s="29">
        <v>143683</v>
      </c>
      <c r="Q174" s="29">
        <v>105781</v>
      </c>
      <c r="R174" s="27">
        <f t="shared" si="47"/>
        <v>281625</v>
      </c>
      <c r="S174" s="28">
        <f t="shared" si="48"/>
        <v>249464</v>
      </c>
      <c r="T174" s="27">
        <f t="shared" si="49"/>
        <v>413790</v>
      </c>
      <c r="U174" s="28">
        <f t="shared" si="50"/>
        <v>117299</v>
      </c>
      <c r="V174" s="28">
        <f t="shared" si="51"/>
        <v>531089</v>
      </c>
      <c r="W174" s="30"/>
      <c r="X174" s="27">
        <f t="shared" si="52"/>
        <v>582467</v>
      </c>
      <c r="Y174" s="28">
        <f t="shared" si="53"/>
        <v>26004</v>
      </c>
      <c r="Z174" s="27">
        <f t="shared" si="54"/>
        <v>311131</v>
      </c>
      <c r="AA174" s="28">
        <f t="shared" si="55"/>
        <v>228759</v>
      </c>
      <c r="AB174" s="29">
        <f t="shared" si="56"/>
        <v>608471</v>
      </c>
      <c r="AC174" s="29">
        <f t="shared" si="57"/>
        <v>539890</v>
      </c>
      <c r="AD174" s="27">
        <f t="shared" si="58"/>
        <v>893598</v>
      </c>
      <c r="AE174" s="28">
        <f t="shared" si="59"/>
        <v>254763</v>
      </c>
      <c r="AF174" s="39">
        <f t="shared" si="60"/>
        <v>1148361</v>
      </c>
    </row>
    <row r="175" spans="1:32" x14ac:dyDescent="0.3">
      <c r="A175" s="18">
        <f t="shared" si="61"/>
        <v>2011</v>
      </c>
      <c r="B175" s="18">
        <f t="shared" si="62"/>
        <v>5</v>
      </c>
      <c r="C175" s="34" t="s">
        <v>19</v>
      </c>
      <c r="D175" s="35">
        <v>360969.25</v>
      </c>
      <c r="E175" s="36">
        <v>14158.55</v>
      </c>
      <c r="F175" s="37">
        <v>184274.5</v>
      </c>
      <c r="G175" s="37">
        <v>133531.4</v>
      </c>
      <c r="H175" s="35">
        <f t="shared" si="42"/>
        <v>375127.8</v>
      </c>
      <c r="I175" s="36">
        <f t="shared" si="43"/>
        <v>317805.90000000002</v>
      </c>
      <c r="J175" s="38">
        <f t="shared" si="44"/>
        <v>545243.75</v>
      </c>
      <c r="K175" s="39">
        <f t="shared" si="45"/>
        <v>147689.94999999998</v>
      </c>
      <c r="L175" s="40">
        <f t="shared" si="46"/>
        <v>692933.7</v>
      </c>
      <c r="M175" s="26"/>
      <c r="N175" s="27">
        <v>275100</v>
      </c>
      <c r="O175" s="28">
        <v>7335</v>
      </c>
      <c r="P175" s="29">
        <v>130161</v>
      </c>
      <c r="Q175" s="29">
        <v>124086</v>
      </c>
      <c r="R175" s="27">
        <f t="shared" si="47"/>
        <v>282435</v>
      </c>
      <c r="S175" s="28">
        <f t="shared" si="48"/>
        <v>254247</v>
      </c>
      <c r="T175" s="27">
        <f t="shared" si="49"/>
        <v>405261</v>
      </c>
      <c r="U175" s="28">
        <f t="shared" si="50"/>
        <v>131421</v>
      </c>
      <c r="V175" s="28">
        <f t="shared" si="51"/>
        <v>536682</v>
      </c>
      <c r="W175" s="30"/>
      <c r="X175" s="27">
        <f t="shared" si="52"/>
        <v>636069</v>
      </c>
      <c r="Y175" s="28">
        <f t="shared" si="53"/>
        <v>21494</v>
      </c>
      <c r="Z175" s="27">
        <f t="shared" si="54"/>
        <v>314436</v>
      </c>
      <c r="AA175" s="28">
        <f t="shared" si="55"/>
        <v>257617</v>
      </c>
      <c r="AB175" s="29">
        <f t="shared" si="56"/>
        <v>657563</v>
      </c>
      <c r="AC175" s="29">
        <f t="shared" si="57"/>
        <v>572053</v>
      </c>
      <c r="AD175" s="27">
        <f t="shared" si="58"/>
        <v>950505</v>
      </c>
      <c r="AE175" s="28">
        <f t="shared" si="59"/>
        <v>279111</v>
      </c>
      <c r="AF175" s="39">
        <f t="shared" si="60"/>
        <v>1229616</v>
      </c>
    </row>
    <row r="176" spans="1:32" x14ac:dyDescent="0.3">
      <c r="A176" s="18">
        <f t="shared" si="61"/>
        <v>2011</v>
      </c>
      <c r="B176" s="18">
        <f t="shared" si="62"/>
        <v>6</v>
      </c>
      <c r="C176" s="34" t="s">
        <v>18</v>
      </c>
      <c r="D176" s="35">
        <v>333894.3</v>
      </c>
      <c r="E176" s="36">
        <v>15529</v>
      </c>
      <c r="F176" s="37">
        <v>163137.25</v>
      </c>
      <c r="G176" s="37">
        <v>128234.05</v>
      </c>
      <c r="H176" s="35">
        <f t="shared" si="42"/>
        <v>349423.3</v>
      </c>
      <c r="I176" s="36">
        <f t="shared" si="43"/>
        <v>291371.3</v>
      </c>
      <c r="J176" s="38">
        <f t="shared" si="44"/>
        <v>497031.55</v>
      </c>
      <c r="K176" s="39">
        <f t="shared" si="45"/>
        <v>143763.04999999999</v>
      </c>
      <c r="L176" s="40">
        <f t="shared" si="46"/>
        <v>640794.6</v>
      </c>
      <c r="M176" s="26"/>
      <c r="N176" s="27">
        <v>271113</v>
      </c>
      <c r="O176" s="28">
        <v>8058</v>
      </c>
      <c r="P176" s="29">
        <v>126588</v>
      </c>
      <c r="Q176" s="29">
        <v>148510</v>
      </c>
      <c r="R176" s="27">
        <f t="shared" si="47"/>
        <v>279171</v>
      </c>
      <c r="S176" s="28">
        <f t="shared" si="48"/>
        <v>275098</v>
      </c>
      <c r="T176" s="27">
        <f t="shared" si="49"/>
        <v>397701</v>
      </c>
      <c r="U176" s="28">
        <f t="shared" si="50"/>
        <v>156568</v>
      </c>
      <c r="V176" s="28">
        <f t="shared" si="51"/>
        <v>554269</v>
      </c>
      <c r="W176" s="30"/>
      <c r="X176" s="27">
        <f t="shared" si="52"/>
        <v>605007</v>
      </c>
      <c r="Y176" s="28">
        <f t="shared" si="53"/>
        <v>23587</v>
      </c>
      <c r="Z176" s="27">
        <f t="shared" si="54"/>
        <v>289725</v>
      </c>
      <c r="AA176" s="28">
        <f t="shared" si="55"/>
        <v>276744</v>
      </c>
      <c r="AB176" s="29">
        <f t="shared" si="56"/>
        <v>628594</v>
      </c>
      <c r="AC176" s="29">
        <f t="shared" si="57"/>
        <v>566469</v>
      </c>
      <c r="AD176" s="27">
        <f t="shared" si="58"/>
        <v>894732</v>
      </c>
      <c r="AE176" s="28">
        <f t="shared" si="59"/>
        <v>300331</v>
      </c>
      <c r="AF176" s="39">
        <f t="shared" si="60"/>
        <v>1195063</v>
      </c>
    </row>
    <row r="177" spans="1:32" x14ac:dyDescent="0.3">
      <c r="A177" s="18">
        <f t="shared" si="61"/>
        <v>2011</v>
      </c>
      <c r="B177" s="18">
        <f t="shared" si="62"/>
        <v>7</v>
      </c>
      <c r="C177" s="34" t="s">
        <v>17</v>
      </c>
      <c r="D177" s="35">
        <v>357667.7</v>
      </c>
      <c r="E177" s="36">
        <v>17631.849999999999</v>
      </c>
      <c r="F177" s="37">
        <v>165135.25</v>
      </c>
      <c r="G177" s="37">
        <v>147890.75</v>
      </c>
      <c r="H177" s="35">
        <f t="shared" si="42"/>
        <v>375299.55</v>
      </c>
      <c r="I177" s="36">
        <f t="shared" si="43"/>
        <v>313026</v>
      </c>
      <c r="J177" s="38">
        <f t="shared" si="44"/>
        <v>522802.95</v>
      </c>
      <c r="K177" s="39">
        <f t="shared" si="45"/>
        <v>165522.6</v>
      </c>
      <c r="L177" s="40">
        <f t="shared" si="46"/>
        <v>688325.55</v>
      </c>
      <c r="M177" s="26"/>
      <c r="N177" s="27">
        <v>290314</v>
      </c>
      <c r="O177" s="28">
        <v>9701</v>
      </c>
      <c r="P177" s="29">
        <v>126968</v>
      </c>
      <c r="Q177" s="29">
        <v>145944</v>
      </c>
      <c r="R177" s="27">
        <f t="shared" si="47"/>
        <v>300015</v>
      </c>
      <c r="S177" s="28">
        <f t="shared" si="48"/>
        <v>272912</v>
      </c>
      <c r="T177" s="27">
        <f t="shared" si="49"/>
        <v>417282</v>
      </c>
      <c r="U177" s="28">
        <f t="shared" si="50"/>
        <v>155645</v>
      </c>
      <c r="V177" s="28">
        <f t="shared" si="51"/>
        <v>572927</v>
      </c>
      <c r="W177" s="30"/>
      <c r="X177" s="27">
        <f t="shared" si="52"/>
        <v>647982</v>
      </c>
      <c r="Y177" s="28">
        <f t="shared" si="53"/>
        <v>27333</v>
      </c>
      <c r="Z177" s="27">
        <f t="shared" si="54"/>
        <v>292103</v>
      </c>
      <c r="AA177" s="28">
        <f t="shared" si="55"/>
        <v>293835</v>
      </c>
      <c r="AB177" s="29">
        <f t="shared" si="56"/>
        <v>675315</v>
      </c>
      <c r="AC177" s="29">
        <f t="shared" si="57"/>
        <v>585938</v>
      </c>
      <c r="AD177" s="27">
        <f t="shared" si="58"/>
        <v>940085</v>
      </c>
      <c r="AE177" s="28">
        <f t="shared" si="59"/>
        <v>321168</v>
      </c>
      <c r="AF177" s="39">
        <f t="shared" si="60"/>
        <v>1261253</v>
      </c>
    </row>
    <row r="178" spans="1:32" x14ac:dyDescent="0.3">
      <c r="A178" s="18">
        <f t="shared" si="61"/>
        <v>2011</v>
      </c>
      <c r="B178" s="18">
        <f t="shared" si="62"/>
        <v>8</v>
      </c>
      <c r="C178" s="34" t="s">
        <v>16</v>
      </c>
      <c r="D178" s="35">
        <v>376189.55</v>
      </c>
      <c r="E178" s="36">
        <v>14687.95</v>
      </c>
      <c r="F178" s="37">
        <v>184231.5</v>
      </c>
      <c r="G178" s="37">
        <v>148061.54999999999</v>
      </c>
      <c r="H178" s="35">
        <f t="shared" si="42"/>
        <v>390877.5</v>
      </c>
      <c r="I178" s="36">
        <f t="shared" si="43"/>
        <v>332293.05</v>
      </c>
      <c r="J178" s="38">
        <f t="shared" si="44"/>
        <v>560421.05000000005</v>
      </c>
      <c r="K178" s="39">
        <f t="shared" si="45"/>
        <v>162749.5</v>
      </c>
      <c r="L178" s="40">
        <f t="shared" si="46"/>
        <v>723170.55</v>
      </c>
      <c r="M178" s="26"/>
      <c r="N178" s="27">
        <v>267198</v>
      </c>
      <c r="O178" s="28">
        <v>7270</v>
      </c>
      <c r="P178" s="29">
        <v>121277</v>
      </c>
      <c r="Q178" s="29">
        <v>140183</v>
      </c>
      <c r="R178" s="27">
        <f t="shared" si="47"/>
        <v>274468</v>
      </c>
      <c r="S178" s="28">
        <f t="shared" si="48"/>
        <v>261460</v>
      </c>
      <c r="T178" s="27">
        <f t="shared" si="49"/>
        <v>388475</v>
      </c>
      <c r="U178" s="28">
        <f t="shared" si="50"/>
        <v>147453</v>
      </c>
      <c r="V178" s="28">
        <f t="shared" si="51"/>
        <v>535928</v>
      </c>
      <c r="W178" s="30"/>
      <c r="X178" s="27">
        <f t="shared" si="52"/>
        <v>643388</v>
      </c>
      <c r="Y178" s="28">
        <f t="shared" si="53"/>
        <v>21958</v>
      </c>
      <c r="Z178" s="27">
        <f t="shared" si="54"/>
        <v>305509</v>
      </c>
      <c r="AA178" s="28">
        <f t="shared" si="55"/>
        <v>288245</v>
      </c>
      <c r="AB178" s="29">
        <f t="shared" si="56"/>
        <v>665346</v>
      </c>
      <c r="AC178" s="29">
        <f t="shared" si="57"/>
        <v>593754</v>
      </c>
      <c r="AD178" s="27">
        <f t="shared" si="58"/>
        <v>948897</v>
      </c>
      <c r="AE178" s="28">
        <f t="shared" si="59"/>
        <v>310203</v>
      </c>
      <c r="AF178" s="39">
        <f t="shared" si="60"/>
        <v>1259100</v>
      </c>
    </row>
    <row r="179" spans="1:32" x14ac:dyDescent="0.3">
      <c r="A179" s="18">
        <f t="shared" si="61"/>
        <v>2011</v>
      </c>
      <c r="B179" s="18">
        <f t="shared" si="62"/>
        <v>9</v>
      </c>
      <c r="C179" s="34" t="s">
        <v>15</v>
      </c>
      <c r="D179" s="35">
        <v>372655.2</v>
      </c>
      <c r="E179" s="36">
        <v>10779.7</v>
      </c>
      <c r="F179" s="37">
        <v>176954.25</v>
      </c>
      <c r="G179" s="37">
        <v>145234.70000000001</v>
      </c>
      <c r="H179" s="35">
        <f t="shared" si="42"/>
        <v>383434.9</v>
      </c>
      <c r="I179" s="36">
        <f t="shared" si="43"/>
        <v>322188.95</v>
      </c>
      <c r="J179" s="38">
        <f t="shared" si="44"/>
        <v>549609.44999999995</v>
      </c>
      <c r="K179" s="39">
        <f t="shared" si="45"/>
        <v>156014.40000000002</v>
      </c>
      <c r="L179" s="40">
        <f t="shared" si="46"/>
        <v>705623.85</v>
      </c>
      <c r="M179" s="26"/>
      <c r="N179" s="27">
        <v>263214</v>
      </c>
      <c r="O179" s="28">
        <v>8102</v>
      </c>
      <c r="P179" s="29">
        <v>118214</v>
      </c>
      <c r="Q179" s="29">
        <v>137647</v>
      </c>
      <c r="R179" s="27">
        <f t="shared" si="47"/>
        <v>271316</v>
      </c>
      <c r="S179" s="28">
        <f t="shared" si="48"/>
        <v>255861</v>
      </c>
      <c r="T179" s="27">
        <f t="shared" si="49"/>
        <v>381428</v>
      </c>
      <c r="U179" s="28">
        <f t="shared" si="50"/>
        <v>145749</v>
      </c>
      <c r="V179" s="28">
        <f t="shared" si="51"/>
        <v>527177</v>
      </c>
      <c r="W179" s="30"/>
      <c r="X179" s="27">
        <f t="shared" si="52"/>
        <v>635869</v>
      </c>
      <c r="Y179" s="28">
        <f t="shared" si="53"/>
        <v>18882</v>
      </c>
      <c r="Z179" s="27">
        <f t="shared" si="54"/>
        <v>295168</v>
      </c>
      <c r="AA179" s="28">
        <f t="shared" si="55"/>
        <v>282882</v>
      </c>
      <c r="AB179" s="29">
        <f t="shared" si="56"/>
        <v>654751</v>
      </c>
      <c r="AC179" s="29">
        <f t="shared" si="57"/>
        <v>578050</v>
      </c>
      <c r="AD179" s="27">
        <f t="shared" si="58"/>
        <v>931037</v>
      </c>
      <c r="AE179" s="28">
        <f t="shared" si="59"/>
        <v>301764</v>
      </c>
      <c r="AF179" s="39">
        <f t="shared" si="60"/>
        <v>1232801</v>
      </c>
    </row>
    <row r="180" spans="1:32" x14ac:dyDescent="0.3">
      <c r="A180" s="18">
        <f t="shared" si="61"/>
        <v>2011</v>
      </c>
      <c r="B180" s="18">
        <f t="shared" si="62"/>
        <v>10</v>
      </c>
      <c r="C180" s="34" t="s">
        <v>14</v>
      </c>
      <c r="D180" s="35">
        <v>368842.95</v>
      </c>
      <c r="E180" s="36">
        <v>11594.9</v>
      </c>
      <c r="F180" s="37">
        <v>193547.75</v>
      </c>
      <c r="G180" s="37">
        <v>138600.6</v>
      </c>
      <c r="H180" s="35">
        <f t="shared" si="42"/>
        <v>380437.85000000003</v>
      </c>
      <c r="I180" s="36">
        <f t="shared" si="43"/>
        <v>332148.34999999998</v>
      </c>
      <c r="J180" s="38">
        <f t="shared" si="44"/>
        <v>562390.69999999995</v>
      </c>
      <c r="K180" s="39">
        <f t="shared" si="45"/>
        <v>150195.5</v>
      </c>
      <c r="L180" s="40">
        <f t="shared" si="46"/>
        <v>712586.2</v>
      </c>
      <c r="M180" s="26"/>
      <c r="N180" s="27">
        <v>240248</v>
      </c>
      <c r="O180" s="28">
        <v>8117</v>
      </c>
      <c r="P180" s="29">
        <v>118325</v>
      </c>
      <c r="Q180" s="29">
        <v>120974</v>
      </c>
      <c r="R180" s="27">
        <f t="shared" si="47"/>
        <v>248365</v>
      </c>
      <c r="S180" s="28">
        <f t="shared" si="48"/>
        <v>239299</v>
      </c>
      <c r="T180" s="27">
        <f t="shared" si="49"/>
        <v>358573</v>
      </c>
      <c r="U180" s="28">
        <f t="shared" si="50"/>
        <v>129091</v>
      </c>
      <c r="V180" s="28">
        <f t="shared" si="51"/>
        <v>487664</v>
      </c>
      <c r="W180" s="30"/>
      <c r="X180" s="27">
        <f t="shared" si="52"/>
        <v>609091</v>
      </c>
      <c r="Y180" s="28">
        <f t="shared" si="53"/>
        <v>19712</v>
      </c>
      <c r="Z180" s="27">
        <f t="shared" si="54"/>
        <v>311873</v>
      </c>
      <c r="AA180" s="28">
        <f t="shared" si="55"/>
        <v>259575</v>
      </c>
      <c r="AB180" s="29">
        <f t="shared" si="56"/>
        <v>628803</v>
      </c>
      <c r="AC180" s="29">
        <f t="shared" si="57"/>
        <v>571448</v>
      </c>
      <c r="AD180" s="27">
        <f t="shared" si="58"/>
        <v>920964</v>
      </c>
      <c r="AE180" s="28">
        <f t="shared" si="59"/>
        <v>279287</v>
      </c>
      <c r="AF180" s="39">
        <f t="shared" si="60"/>
        <v>1200251</v>
      </c>
    </row>
    <row r="181" spans="1:32" x14ac:dyDescent="0.3">
      <c r="A181" s="18">
        <f t="shared" si="61"/>
        <v>2011</v>
      </c>
      <c r="B181" s="18">
        <f t="shared" si="62"/>
        <v>11</v>
      </c>
      <c r="C181" s="34" t="s">
        <v>13</v>
      </c>
      <c r="D181" s="35">
        <v>354313.1</v>
      </c>
      <c r="E181" s="36">
        <v>14025.35</v>
      </c>
      <c r="F181" s="37">
        <v>195877.75</v>
      </c>
      <c r="G181" s="37">
        <v>129892.5</v>
      </c>
      <c r="H181" s="35">
        <f t="shared" si="42"/>
        <v>368338.44999999995</v>
      </c>
      <c r="I181" s="36">
        <f t="shared" si="43"/>
        <v>325770.25</v>
      </c>
      <c r="J181" s="38">
        <f t="shared" si="44"/>
        <v>550190.85</v>
      </c>
      <c r="K181" s="39">
        <f t="shared" si="45"/>
        <v>143917.85</v>
      </c>
      <c r="L181" s="40">
        <f t="shared" si="46"/>
        <v>694108.7</v>
      </c>
      <c r="M181" s="26"/>
      <c r="N181" s="27">
        <v>231749</v>
      </c>
      <c r="O181" s="28">
        <v>8439</v>
      </c>
      <c r="P181" s="29">
        <v>111011</v>
      </c>
      <c r="Q181" s="29">
        <v>108682</v>
      </c>
      <c r="R181" s="27">
        <f t="shared" si="47"/>
        <v>240188</v>
      </c>
      <c r="S181" s="28">
        <f t="shared" si="48"/>
        <v>219693</v>
      </c>
      <c r="T181" s="27">
        <f t="shared" si="49"/>
        <v>342760</v>
      </c>
      <c r="U181" s="28">
        <f t="shared" si="50"/>
        <v>117121</v>
      </c>
      <c r="V181" s="28">
        <f t="shared" si="51"/>
        <v>459881</v>
      </c>
      <c r="W181" s="30"/>
      <c r="X181" s="27">
        <f t="shared" si="52"/>
        <v>586062</v>
      </c>
      <c r="Y181" s="28">
        <f t="shared" si="53"/>
        <v>22464</v>
      </c>
      <c r="Z181" s="27">
        <f t="shared" si="54"/>
        <v>306889</v>
      </c>
      <c r="AA181" s="28">
        <f t="shared" si="55"/>
        <v>238575</v>
      </c>
      <c r="AB181" s="29">
        <f t="shared" si="56"/>
        <v>608526</v>
      </c>
      <c r="AC181" s="29">
        <f t="shared" si="57"/>
        <v>545464</v>
      </c>
      <c r="AD181" s="27">
        <f t="shared" si="58"/>
        <v>892951</v>
      </c>
      <c r="AE181" s="28">
        <f t="shared" si="59"/>
        <v>261039</v>
      </c>
      <c r="AF181" s="39">
        <f t="shared" si="60"/>
        <v>1153990</v>
      </c>
    </row>
    <row r="182" spans="1:32" x14ac:dyDescent="0.3">
      <c r="A182" s="18">
        <f t="shared" si="61"/>
        <v>2011</v>
      </c>
      <c r="B182" s="18">
        <f t="shared" si="62"/>
        <v>12</v>
      </c>
      <c r="C182" s="34" t="s">
        <v>12</v>
      </c>
      <c r="D182" s="35">
        <v>318355.65000000002</v>
      </c>
      <c r="E182" s="36">
        <v>14808.6</v>
      </c>
      <c r="F182" s="37">
        <v>176530.75</v>
      </c>
      <c r="G182" s="37">
        <v>139773.70000000001</v>
      </c>
      <c r="H182" s="35">
        <f t="shared" si="42"/>
        <v>333164.25</v>
      </c>
      <c r="I182" s="36">
        <f t="shared" si="43"/>
        <v>316304.45</v>
      </c>
      <c r="J182" s="38">
        <f t="shared" si="44"/>
        <v>494886.40000000002</v>
      </c>
      <c r="K182" s="39">
        <f t="shared" si="45"/>
        <v>154582.30000000002</v>
      </c>
      <c r="L182" s="40">
        <f t="shared" si="46"/>
        <v>649468.70000000007</v>
      </c>
      <c r="M182" s="26"/>
      <c r="N182" s="27">
        <v>248609</v>
      </c>
      <c r="O182" s="28">
        <v>11497</v>
      </c>
      <c r="P182" s="29">
        <v>129229</v>
      </c>
      <c r="Q182" s="29">
        <v>120615</v>
      </c>
      <c r="R182" s="27">
        <f t="shared" si="47"/>
        <v>260106</v>
      </c>
      <c r="S182" s="28">
        <f t="shared" si="48"/>
        <v>249844</v>
      </c>
      <c r="T182" s="27">
        <f t="shared" si="49"/>
        <v>377838</v>
      </c>
      <c r="U182" s="28">
        <f t="shared" si="50"/>
        <v>132112</v>
      </c>
      <c r="V182" s="28">
        <f t="shared" si="51"/>
        <v>509950</v>
      </c>
      <c r="W182" s="30"/>
      <c r="X182" s="27">
        <f t="shared" si="52"/>
        <v>566965</v>
      </c>
      <c r="Y182" s="28">
        <f t="shared" si="53"/>
        <v>26306</v>
      </c>
      <c r="Z182" s="27">
        <f t="shared" si="54"/>
        <v>305760</v>
      </c>
      <c r="AA182" s="28">
        <f t="shared" si="55"/>
        <v>260389</v>
      </c>
      <c r="AB182" s="29">
        <f t="shared" si="56"/>
        <v>593271</v>
      </c>
      <c r="AC182" s="29">
        <f t="shared" si="57"/>
        <v>566149</v>
      </c>
      <c r="AD182" s="27">
        <f t="shared" si="58"/>
        <v>872725</v>
      </c>
      <c r="AE182" s="28">
        <f t="shared" si="59"/>
        <v>286695</v>
      </c>
      <c r="AF182" s="39">
        <f t="shared" si="60"/>
        <v>1159420</v>
      </c>
    </row>
    <row r="183" spans="1:32" x14ac:dyDescent="0.3">
      <c r="A183" s="18">
        <f t="shared" si="61"/>
        <v>2012</v>
      </c>
      <c r="B183" s="18">
        <f t="shared" si="62"/>
        <v>1</v>
      </c>
      <c r="C183" s="34" t="s">
        <v>23</v>
      </c>
      <c r="D183" s="35">
        <v>356394.7</v>
      </c>
      <c r="E183" s="36">
        <v>9429.4</v>
      </c>
      <c r="F183" s="37">
        <v>168427</v>
      </c>
      <c r="G183" s="37">
        <v>164464</v>
      </c>
      <c r="H183" s="35">
        <f t="shared" si="42"/>
        <v>365824.10000000003</v>
      </c>
      <c r="I183" s="36">
        <f t="shared" si="43"/>
        <v>332891</v>
      </c>
      <c r="J183" s="38">
        <f t="shared" si="44"/>
        <v>524821.69999999995</v>
      </c>
      <c r="K183" s="39">
        <f t="shared" si="45"/>
        <v>173893.4</v>
      </c>
      <c r="L183" s="40">
        <f t="shared" si="46"/>
        <v>698715.1</v>
      </c>
      <c r="M183" s="26"/>
      <c r="N183" s="27">
        <v>229125</v>
      </c>
      <c r="O183" s="28">
        <v>6911</v>
      </c>
      <c r="P183" s="29">
        <v>117083</v>
      </c>
      <c r="Q183" s="29">
        <v>103305</v>
      </c>
      <c r="R183" s="27">
        <f t="shared" si="47"/>
        <v>236036</v>
      </c>
      <c r="S183" s="28">
        <f t="shared" si="48"/>
        <v>220388</v>
      </c>
      <c r="T183" s="27">
        <f t="shared" si="49"/>
        <v>346208</v>
      </c>
      <c r="U183" s="28">
        <f t="shared" si="50"/>
        <v>110216</v>
      </c>
      <c r="V183" s="28">
        <f t="shared" si="51"/>
        <v>456424</v>
      </c>
      <c r="W183" s="30"/>
      <c r="X183" s="27">
        <f t="shared" si="52"/>
        <v>585520</v>
      </c>
      <c r="Y183" s="28">
        <f t="shared" si="53"/>
        <v>16340</v>
      </c>
      <c r="Z183" s="27">
        <f t="shared" si="54"/>
        <v>285510</v>
      </c>
      <c r="AA183" s="28">
        <f t="shared" si="55"/>
        <v>267769</v>
      </c>
      <c r="AB183" s="29">
        <f t="shared" si="56"/>
        <v>601860</v>
      </c>
      <c r="AC183" s="29">
        <f t="shared" si="57"/>
        <v>553279</v>
      </c>
      <c r="AD183" s="27">
        <f t="shared" si="58"/>
        <v>871030</v>
      </c>
      <c r="AE183" s="28">
        <f t="shared" si="59"/>
        <v>284109</v>
      </c>
      <c r="AF183" s="39">
        <f t="shared" si="60"/>
        <v>1155139</v>
      </c>
    </row>
    <row r="184" spans="1:32" x14ac:dyDescent="0.3">
      <c r="A184" s="18">
        <f t="shared" si="61"/>
        <v>2012</v>
      </c>
      <c r="B184" s="18">
        <f t="shared" si="62"/>
        <v>2</v>
      </c>
      <c r="C184" s="34" t="s">
        <v>22</v>
      </c>
      <c r="D184" s="35">
        <v>254359.6</v>
      </c>
      <c r="E184" s="36">
        <v>9099.2000000000007</v>
      </c>
      <c r="F184" s="37">
        <v>164725.25</v>
      </c>
      <c r="G184" s="37">
        <v>97469.4</v>
      </c>
      <c r="H184" s="35">
        <f t="shared" si="42"/>
        <v>263458.8</v>
      </c>
      <c r="I184" s="36">
        <f t="shared" si="43"/>
        <v>262194.65000000002</v>
      </c>
      <c r="J184" s="38">
        <f t="shared" si="44"/>
        <v>419084.85</v>
      </c>
      <c r="K184" s="39">
        <f t="shared" si="45"/>
        <v>106568.59999999999</v>
      </c>
      <c r="L184" s="40">
        <f t="shared" si="46"/>
        <v>525653.44999999995</v>
      </c>
      <c r="M184" s="26"/>
      <c r="N184" s="27">
        <v>191475</v>
      </c>
      <c r="O184" s="28">
        <v>8000</v>
      </c>
      <c r="P184" s="29">
        <v>120006</v>
      </c>
      <c r="Q184" s="29">
        <v>69109</v>
      </c>
      <c r="R184" s="27">
        <f t="shared" si="47"/>
        <v>199475</v>
      </c>
      <c r="S184" s="28">
        <f t="shared" si="48"/>
        <v>189115</v>
      </c>
      <c r="T184" s="27">
        <f t="shared" si="49"/>
        <v>311481</v>
      </c>
      <c r="U184" s="28">
        <f t="shared" si="50"/>
        <v>77109</v>
      </c>
      <c r="V184" s="28">
        <f t="shared" si="51"/>
        <v>388590</v>
      </c>
      <c r="W184" s="30"/>
      <c r="X184" s="27">
        <f t="shared" si="52"/>
        <v>445835</v>
      </c>
      <c r="Y184" s="28">
        <f t="shared" si="53"/>
        <v>17099</v>
      </c>
      <c r="Z184" s="27">
        <f t="shared" si="54"/>
        <v>284731</v>
      </c>
      <c r="AA184" s="28">
        <f t="shared" si="55"/>
        <v>166578</v>
      </c>
      <c r="AB184" s="29">
        <f t="shared" si="56"/>
        <v>462934</v>
      </c>
      <c r="AC184" s="29">
        <f t="shared" si="57"/>
        <v>451309</v>
      </c>
      <c r="AD184" s="27">
        <f t="shared" si="58"/>
        <v>730566</v>
      </c>
      <c r="AE184" s="28">
        <f t="shared" si="59"/>
        <v>183677</v>
      </c>
      <c r="AF184" s="39">
        <f t="shared" si="60"/>
        <v>914243</v>
      </c>
    </row>
    <row r="185" spans="1:32" x14ac:dyDescent="0.3">
      <c r="A185" s="18">
        <f t="shared" si="61"/>
        <v>2012</v>
      </c>
      <c r="B185" s="18">
        <f t="shared" si="62"/>
        <v>3</v>
      </c>
      <c r="C185" s="34" t="s">
        <v>21</v>
      </c>
      <c r="D185" s="35">
        <v>324758</v>
      </c>
      <c r="E185" s="36">
        <v>13984</v>
      </c>
      <c r="F185" s="37">
        <v>188155.5</v>
      </c>
      <c r="G185" s="37">
        <v>123554.75</v>
      </c>
      <c r="H185" s="35">
        <f t="shared" si="42"/>
        <v>338742</v>
      </c>
      <c r="I185" s="36">
        <f t="shared" si="43"/>
        <v>311710.25</v>
      </c>
      <c r="J185" s="38">
        <f t="shared" si="44"/>
        <v>512913.5</v>
      </c>
      <c r="K185" s="39">
        <f t="shared" si="45"/>
        <v>137538.75</v>
      </c>
      <c r="L185" s="40">
        <f t="shared" si="46"/>
        <v>650452.25</v>
      </c>
      <c r="M185" s="26"/>
      <c r="N185" s="27">
        <v>226141</v>
      </c>
      <c r="O185" s="28">
        <v>6052</v>
      </c>
      <c r="P185" s="29">
        <v>144838</v>
      </c>
      <c r="Q185" s="29">
        <v>84559</v>
      </c>
      <c r="R185" s="27">
        <f t="shared" si="47"/>
        <v>232193</v>
      </c>
      <c r="S185" s="28">
        <f t="shared" si="48"/>
        <v>229397</v>
      </c>
      <c r="T185" s="27">
        <f t="shared" si="49"/>
        <v>370979</v>
      </c>
      <c r="U185" s="28">
        <f t="shared" si="50"/>
        <v>90611</v>
      </c>
      <c r="V185" s="28">
        <f t="shared" si="51"/>
        <v>461590</v>
      </c>
      <c r="W185" s="30"/>
      <c r="X185" s="27">
        <f t="shared" si="52"/>
        <v>550899</v>
      </c>
      <c r="Y185" s="28">
        <f t="shared" si="53"/>
        <v>20036</v>
      </c>
      <c r="Z185" s="27">
        <f t="shared" si="54"/>
        <v>332994</v>
      </c>
      <c r="AA185" s="28">
        <f t="shared" si="55"/>
        <v>208114</v>
      </c>
      <c r="AB185" s="29">
        <f t="shared" si="56"/>
        <v>570935</v>
      </c>
      <c r="AC185" s="29">
        <f t="shared" si="57"/>
        <v>541108</v>
      </c>
      <c r="AD185" s="27">
        <f t="shared" si="58"/>
        <v>883893</v>
      </c>
      <c r="AE185" s="28">
        <f t="shared" si="59"/>
        <v>228150</v>
      </c>
      <c r="AF185" s="39">
        <f t="shared" si="60"/>
        <v>1112043</v>
      </c>
    </row>
    <row r="186" spans="1:32" x14ac:dyDescent="0.3">
      <c r="A186" s="18">
        <f t="shared" si="61"/>
        <v>2012</v>
      </c>
      <c r="B186" s="18">
        <f t="shared" si="62"/>
        <v>4</v>
      </c>
      <c r="C186" s="34" t="s">
        <v>20</v>
      </c>
      <c r="D186" s="35">
        <v>364555.15</v>
      </c>
      <c r="E186" s="36">
        <v>9480.5499999999993</v>
      </c>
      <c r="F186" s="37">
        <v>186838.25</v>
      </c>
      <c r="G186" s="37">
        <v>146308.25</v>
      </c>
      <c r="H186" s="35">
        <f t="shared" si="42"/>
        <v>374035.7</v>
      </c>
      <c r="I186" s="36">
        <f t="shared" si="43"/>
        <v>333146.5</v>
      </c>
      <c r="J186" s="38">
        <f t="shared" si="44"/>
        <v>551393.4</v>
      </c>
      <c r="K186" s="39">
        <f t="shared" si="45"/>
        <v>155788.79999999999</v>
      </c>
      <c r="L186" s="40">
        <f t="shared" si="46"/>
        <v>707182.2</v>
      </c>
      <c r="M186" s="26"/>
      <c r="N186" s="27">
        <v>232963</v>
      </c>
      <c r="O186" s="28">
        <v>5870</v>
      </c>
      <c r="P186" s="29">
        <v>120452</v>
      </c>
      <c r="Q186" s="29">
        <v>102627</v>
      </c>
      <c r="R186" s="27">
        <f t="shared" si="47"/>
        <v>238833</v>
      </c>
      <c r="S186" s="28">
        <f t="shared" si="48"/>
        <v>223079</v>
      </c>
      <c r="T186" s="27">
        <f t="shared" si="49"/>
        <v>353415</v>
      </c>
      <c r="U186" s="28">
        <f t="shared" si="50"/>
        <v>108497</v>
      </c>
      <c r="V186" s="28">
        <f t="shared" si="51"/>
        <v>461912</v>
      </c>
      <c r="W186" s="30"/>
      <c r="X186" s="27">
        <f t="shared" si="52"/>
        <v>597518</v>
      </c>
      <c r="Y186" s="28">
        <f t="shared" si="53"/>
        <v>15351</v>
      </c>
      <c r="Z186" s="27">
        <f t="shared" si="54"/>
        <v>307290</v>
      </c>
      <c r="AA186" s="28">
        <f t="shared" si="55"/>
        <v>248935</v>
      </c>
      <c r="AB186" s="29">
        <f t="shared" si="56"/>
        <v>612869</v>
      </c>
      <c r="AC186" s="29">
        <f t="shared" si="57"/>
        <v>556225</v>
      </c>
      <c r="AD186" s="27">
        <f t="shared" si="58"/>
        <v>904808</v>
      </c>
      <c r="AE186" s="28">
        <f t="shared" si="59"/>
        <v>264286</v>
      </c>
      <c r="AF186" s="39">
        <f t="shared" si="60"/>
        <v>1169094</v>
      </c>
    </row>
    <row r="187" spans="1:32" x14ac:dyDescent="0.3">
      <c r="A187" s="18">
        <f t="shared" si="61"/>
        <v>2012</v>
      </c>
      <c r="B187" s="18">
        <f t="shared" si="62"/>
        <v>5</v>
      </c>
      <c r="C187" s="34" t="s">
        <v>19</v>
      </c>
      <c r="D187" s="35">
        <v>370721.75</v>
      </c>
      <c r="E187" s="36">
        <v>8852.75</v>
      </c>
      <c r="F187" s="37">
        <v>185107.5</v>
      </c>
      <c r="G187" s="37">
        <v>166670.9</v>
      </c>
      <c r="H187" s="35">
        <f t="shared" si="42"/>
        <v>379574.5</v>
      </c>
      <c r="I187" s="36">
        <f t="shared" si="43"/>
        <v>351778.4</v>
      </c>
      <c r="J187" s="38">
        <f t="shared" si="44"/>
        <v>555829.25</v>
      </c>
      <c r="K187" s="39">
        <f t="shared" si="45"/>
        <v>175523.65</v>
      </c>
      <c r="L187" s="40">
        <f t="shared" si="46"/>
        <v>731352.9</v>
      </c>
      <c r="M187" s="26"/>
      <c r="N187" s="27">
        <v>249937</v>
      </c>
      <c r="O187" s="28">
        <v>6860</v>
      </c>
      <c r="P187" s="29">
        <v>129083</v>
      </c>
      <c r="Q187" s="29">
        <v>112012</v>
      </c>
      <c r="R187" s="27">
        <f t="shared" si="47"/>
        <v>256797</v>
      </c>
      <c r="S187" s="28">
        <f t="shared" si="48"/>
        <v>241095</v>
      </c>
      <c r="T187" s="27">
        <f t="shared" si="49"/>
        <v>379020</v>
      </c>
      <c r="U187" s="28">
        <f t="shared" si="50"/>
        <v>118872</v>
      </c>
      <c r="V187" s="28">
        <f t="shared" si="51"/>
        <v>497892</v>
      </c>
      <c r="W187" s="30"/>
      <c r="X187" s="27">
        <f t="shared" si="52"/>
        <v>620659</v>
      </c>
      <c r="Y187" s="28">
        <f t="shared" si="53"/>
        <v>15713</v>
      </c>
      <c r="Z187" s="27">
        <f t="shared" si="54"/>
        <v>314191</v>
      </c>
      <c r="AA187" s="28">
        <f t="shared" si="55"/>
        <v>278683</v>
      </c>
      <c r="AB187" s="29">
        <f t="shared" si="56"/>
        <v>636372</v>
      </c>
      <c r="AC187" s="29">
        <f t="shared" si="57"/>
        <v>592874</v>
      </c>
      <c r="AD187" s="27">
        <f t="shared" si="58"/>
        <v>934850</v>
      </c>
      <c r="AE187" s="28">
        <f t="shared" si="59"/>
        <v>294396</v>
      </c>
      <c r="AF187" s="39">
        <f t="shared" si="60"/>
        <v>1229246</v>
      </c>
    </row>
    <row r="188" spans="1:32" x14ac:dyDescent="0.3">
      <c r="A188" s="18">
        <f t="shared" si="61"/>
        <v>2012</v>
      </c>
      <c r="B188" s="18">
        <f t="shared" si="62"/>
        <v>6</v>
      </c>
      <c r="C188" s="34" t="s">
        <v>18</v>
      </c>
      <c r="D188" s="35">
        <v>353930.55</v>
      </c>
      <c r="E188" s="36">
        <v>9672.9</v>
      </c>
      <c r="F188" s="37">
        <v>174418.25</v>
      </c>
      <c r="G188" s="37">
        <v>158826.25</v>
      </c>
      <c r="H188" s="35">
        <f t="shared" si="42"/>
        <v>363603.45</v>
      </c>
      <c r="I188" s="36">
        <f t="shared" si="43"/>
        <v>333244.5</v>
      </c>
      <c r="J188" s="38">
        <f t="shared" si="44"/>
        <v>528348.80000000005</v>
      </c>
      <c r="K188" s="39">
        <f t="shared" si="45"/>
        <v>168499.15</v>
      </c>
      <c r="L188" s="40">
        <f t="shared" si="46"/>
        <v>696847.95000000007</v>
      </c>
      <c r="M188" s="26"/>
      <c r="N188" s="27">
        <v>280526</v>
      </c>
      <c r="O188" s="28">
        <v>8624</v>
      </c>
      <c r="P188" s="29">
        <v>133649</v>
      </c>
      <c r="Q188" s="29">
        <v>132560</v>
      </c>
      <c r="R188" s="27">
        <f t="shared" si="47"/>
        <v>289150</v>
      </c>
      <c r="S188" s="28">
        <f t="shared" si="48"/>
        <v>266209</v>
      </c>
      <c r="T188" s="27">
        <f t="shared" si="49"/>
        <v>414175</v>
      </c>
      <c r="U188" s="28">
        <f t="shared" si="50"/>
        <v>141184</v>
      </c>
      <c r="V188" s="28">
        <f t="shared" si="51"/>
        <v>555359</v>
      </c>
      <c r="W188" s="30"/>
      <c r="X188" s="27">
        <f t="shared" si="52"/>
        <v>634457</v>
      </c>
      <c r="Y188" s="28">
        <f t="shared" si="53"/>
        <v>18297</v>
      </c>
      <c r="Z188" s="27">
        <f t="shared" si="54"/>
        <v>308067</v>
      </c>
      <c r="AA188" s="28">
        <f t="shared" si="55"/>
        <v>291386</v>
      </c>
      <c r="AB188" s="29">
        <f t="shared" si="56"/>
        <v>652754</v>
      </c>
      <c r="AC188" s="29">
        <f t="shared" si="57"/>
        <v>599453</v>
      </c>
      <c r="AD188" s="27">
        <f t="shared" si="58"/>
        <v>942524</v>
      </c>
      <c r="AE188" s="28">
        <f t="shared" si="59"/>
        <v>309683</v>
      </c>
      <c r="AF188" s="39">
        <f t="shared" si="60"/>
        <v>1252207</v>
      </c>
    </row>
    <row r="189" spans="1:32" x14ac:dyDescent="0.3">
      <c r="A189" s="18">
        <f t="shared" si="61"/>
        <v>2012</v>
      </c>
      <c r="B189" s="18">
        <f t="shared" si="62"/>
        <v>7</v>
      </c>
      <c r="C189" s="34" t="s">
        <v>17</v>
      </c>
      <c r="D189" s="35">
        <v>371859.15</v>
      </c>
      <c r="E189" s="36">
        <v>9061.35</v>
      </c>
      <c r="F189" s="37">
        <v>165581.25</v>
      </c>
      <c r="G189" s="37">
        <v>179873.5</v>
      </c>
      <c r="H189" s="35">
        <f t="shared" si="42"/>
        <v>380920.5</v>
      </c>
      <c r="I189" s="36">
        <f t="shared" si="43"/>
        <v>345454.75</v>
      </c>
      <c r="J189" s="38">
        <f t="shared" si="44"/>
        <v>537440.4</v>
      </c>
      <c r="K189" s="39">
        <f t="shared" si="45"/>
        <v>188934.85</v>
      </c>
      <c r="L189" s="40">
        <f t="shared" si="46"/>
        <v>726375.25</v>
      </c>
      <c r="M189" s="26"/>
      <c r="N189" s="27">
        <v>261233</v>
      </c>
      <c r="O189" s="28">
        <v>7974</v>
      </c>
      <c r="P189" s="29">
        <v>124574</v>
      </c>
      <c r="Q189" s="29">
        <v>128705</v>
      </c>
      <c r="R189" s="27">
        <f t="shared" si="47"/>
        <v>269207</v>
      </c>
      <c r="S189" s="28">
        <f t="shared" si="48"/>
        <v>253279</v>
      </c>
      <c r="T189" s="27">
        <f t="shared" si="49"/>
        <v>385807</v>
      </c>
      <c r="U189" s="28">
        <f t="shared" si="50"/>
        <v>136679</v>
      </c>
      <c r="V189" s="28">
        <f t="shared" si="51"/>
        <v>522486</v>
      </c>
      <c r="W189" s="30"/>
      <c r="X189" s="27">
        <f t="shared" si="52"/>
        <v>633092</v>
      </c>
      <c r="Y189" s="28">
        <f t="shared" si="53"/>
        <v>17035</v>
      </c>
      <c r="Z189" s="27">
        <f t="shared" si="54"/>
        <v>290155</v>
      </c>
      <c r="AA189" s="28">
        <f t="shared" si="55"/>
        <v>308579</v>
      </c>
      <c r="AB189" s="29">
        <f t="shared" si="56"/>
        <v>650127</v>
      </c>
      <c r="AC189" s="29">
        <f t="shared" si="57"/>
        <v>598734</v>
      </c>
      <c r="AD189" s="27">
        <f t="shared" si="58"/>
        <v>923247</v>
      </c>
      <c r="AE189" s="28">
        <f t="shared" si="59"/>
        <v>325614</v>
      </c>
      <c r="AF189" s="39">
        <f t="shared" si="60"/>
        <v>1248861</v>
      </c>
    </row>
    <row r="190" spans="1:32" x14ac:dyDescent="0.3">
      <c r="A190" s="18">
        <f t="shared" si="61"/>
        <v>2012</v>
      </c>
      <c r="B190" s="18">
        <f t="shared" si="62"/>
        <v>8</v>
      </c>
      <c r="C190" s="34" t="s">
        <v>16</v>
      </c>
      <c r="D190" s="35">
        <v>360762.1</v>
      </c>
      <c r="E190" s="36">
        <v>10828.9</v>
      </c>
      <c r="F190" s="37">
        <v>164819</v>
      </c>
      <c r="G190" s="37">
        <v>170259.8</v>
      </c>
      <c r="H190" s="35">
        <f t="shared" si="42"/>
        <v>371591</v>
      </c>
      <c r="I190" s="36">
        <f t="shared" si="43"/>
        <v>335078.8</v>
      </c>
      <c r="J190" s="38">
        <f t="shared" si="44"/>
        <v>525581.1</v>
      </c>
      <c r="K190" s="39">
        <f t="shared" si="45"/>
        <v>181088.69999999998</v>
      </c>
      <c r="L190" s="40">
        <f t="shared" si="46"/>
        <v>706669.79999999993</v>
      </c>
      <c r="M190" s="26"/>
      <c r="N190" s="27">
        <v>274977</v>
      </c>
      <c r="O190" s="28">
        <v>7860</v>
      </c>
      <c r="P190" s="29">
        <v>128225</v>
      </c>
      <c r="Q190" s="29">
        <v>132383</v>
      </c>
      <c r="R190" s="27">
        <f t="shared" si="47"/>
        <v>282837</v>
      </c>
      <c r="S190" s="28">
        <f t="shared" si="48"/>
        <v>260608</v>
      </c>
      <c r="T190" s="27">
        <f t="shared" si="49"/>
        <v>403202</v>
      </c>
      <c r="U190" s="28">
        <f t="shared" si="50"/>
        <v>140243</v>
      </c>
      <c r="V190" s="28">
        <f t="shared" si="51"/>
        <v>543445</v>
      </c>
      <c r="W190" s="30"/>
      <c r="X190" s="27">
        <f t="shared" si="52"/>
        <v>635739</v>
      </c>
      <c r="Y190" s="28">
        <f t="shared" si="53"/>
        <v>18689</v>
      </c>
      <c r="Z190" s="27">
        <f t="shared" si="54"/>
        <v>293044</v>
      </c>
      <c r="AA190" s="28">
        <f t="shared" si="55"/>
        <v>302643</v>
      </c>
      <c r="AB190" s="29">
        <f t="shared" si="56"/>
        <v>654428</v>
      </c>
      <c r="AC190" s="29">
        <f t="shared" si="57"/>
        <v>595687</v>
      </c>
      <c r="AD190" s="27">
        <f t="shared" si="58"/>
        <v>928783</v>
      </c>
      <c r="AE190" s="28">
        <f t="shared" si="59"/>
        <v>321332</v>
      </c>
      <c r="AF190" s="39">
        <f t="shared" si="60"/>
        <v>1250115</v>
      </c>
    </row>
    <row r="191" spans="1:32" x14ac:dyDescent="0.3">
      <c r="A191" s="18">
        <f t="shared" si="61"/>
        <v>2012</v>
      </c>
      <c r="B191" s="18">
        <f t="shared" si="62"/>
        <v>9</v>
      </c>
      <c r="C191" s="34" t="s">
        <v>15</v>
      </c>
      <c r="D191" s="35">
        <v>385250.3</v>
      </c>
      <c r="E191" s="36">
        <v>8695.7999999999993</v>
      </c>
      <c r="F191" s="37">
        <v>172432.75</v>
      </c>
      <c r="G191" s="37">
        <v>178544.3</v>
      </c>
      <c r="H191" s="35">
        <f t="shared" si="42"/>
        <v>393946.1</v>
      </c>
      <c r="I191" s="36">
        <f t="shared" si="43"/>
        <v>350977.05</v>
      </c>
      <c r="J191" s="38">
        <f t="shared" si="44"/>
        <v>557683.05000000005</v>
      </c>
      <c r="K191" s="39">
        <f t="shared" si="45"/>
        <v>187240.09999999998</v>
      </c>
      <c r="L191" s="40">
        <f t="shared" si="46"/>
        <v>744923.15</v>
      </c>
      <c r="M191" s="26"/>
      <c r="N191" s="27">
        <v>265102</v>
      </c>
      <c r="O191" s="28">
        <v>6779</v>
      </c>
      <c r="P191" s="29">
        <v>114902</v>
      </c>
      <c r="Q191" s="29">
        <v>125237</v>
      </c>
      <c r="R191" s="27">
        <f t="shared" si="47"/>
        <v>271881</v>
      </c>
      <c r="S191" s="28">
        <f t="shared" si="48"/>
        <v>240139</v>
      </c>
      <c r="T191" s="27">
        <f t="shared" si="49"/>
        <v>380004</v>
      </c>
      <c r="U191" s="28">
        <f t="shared" si="50"/>
        <v>132016</v>
      </c>
      <c r="V191" s="28">
        <f t="shared" si="51"/>
        <v>512020</v>
      </c>
      <c r="W191" s="30"/>
      <c r="X191" s="27">
        <f t="shared" si="52"/>
        <v>650352</v>
      </c>
      <c r="Y191" s="28">
        <f t="shared" si="53"/>
        <v>15475</v>
      </c>
      <c r="Z191" s="27">
        <f t="shared" si="54"/>
        <v>287335</v>
      </c>
      <c r="AA191" s="28">
        <f t="shared" si="55"/>
        <v>303781</v>
      </c>
      <c r="AB191" s="29">
        <f t="shared" si="56"/>
        <v>665827</v>
      </c>
      <c r="AC191" s="29">
        <f t="shared" si="57"/>
        <v>591116</v>
      </c>
      <c r="AD191" s="27">
        <f t="shared" si="58"/>
        <v>937687</v>
      </c>
      <c r="AE191" s="28">
        <f t="shared" si="59"/>
        <v>319256</v>
      </c>
      <c r="AF191" s="39">
        <f t="shared" si="60"/>
        <v>1256943</v>
      </c>
    </row>
    <row r="192" spans="1:32" x14ac:dyDescent="0.3">
      <c r="A192" s="18">
        <f t="shared" si="61"/>
        <v>2012</v>
      </c>
      <c r="B192" s="18">
        <f t="shared" si="62"/>
        <v>10</v>
      </c>
      <c r="C192" s="34" t="s">
        <v>14</v>
      </c>
      <c r="D192" s="35">
        <v>364881.9</v>
      </c>
      <c r="E192" s="36">
        <v>9503.4</v>
      </c>
      <c r="F192" s="37">
        <v>179810.5</v>
      </c>
      <c r="G192" s="37">
        <v>164210.54999999999</v>
      </c>
      <c r="H192" s="35">
        <f t="shared" si="42"/>
        <v>374385.30000000005</v>
      </c>
      <c r="I192" s="36">
        <f t="shared" si="43"/>
        <v>344021.05</v>
      </c>
      <c r="J192" s="38">
        <f t="shared" si="44"/>
        <v>544692.4</v>
      </c>
      <c r="K192" s="39">
        <f t="shared" si="45"/>
        <v>173713.94999999998</v>
      </c>
      <c r="L192" s="40">
        <f t="shared" si="46"/>
        <v>718406.35</v>
      </c>
      <c r="M192" s="26"/>
      <c r="N192" s="27">
        <v>276698</v>
      </c>
      <c r="O192" s="28">
        <v>4674</v>
      </c>
      <c r="P192" s="29">
        <v>133503</v>
      </c>
      <c r="Q192" s="29">
        <v>115439</v>
      </c>
      <c r="R192" s="27">
        <f t="shared" si="47"/>
        <v>281372</v>
      </c>
      <c r="S192" s="28">
        <f t="shared" si="48"/>
        <v>248942</v>
      </c>
      <c r="T192" s="27">
        <f t="shared" si="49"/>
        <v>410201</v>
      </c>
      <c r="U192" s="28">
        <f t="shared" si="50"/>
        <v>120113</v>
      </c>
      <c r="V192" s="28">
        <f t="shared" si="51"/>
        <v>530314</v>
      </c>
      <c r="W192" s="30"/>
      <c r="X192" s="27">
        <f t="shared" si="52"/>
        <v>641580</v>
      </c>
      <c r="Y192" s="28">
        <f t="shared" si="53"/>
        <v>14177</v>
      </c>
      <c r="Z192" s="27">
        <f t="shared" si="54"/>
        <v>313314</v>
      </c>
      <c r="AA192" s="28">
        <f t="shared" si="55"/>
        <v>279650</v>
      </c>
      <c r="AB192" s="29">
        <f t="shared" si="56"/>
        <v>655757</v>
      </c>
      <c r="AC192" s="29">
        <f t="shared" si="57"/>
        <v>592964</v>
      </c>
      <c r="AD192" s="27">
        <f t="shared" si="58"/>
        <v>954894</v>
      </c>
      <c r="AE192" s="28">
        <f t="shared" si="59"/>
        <v>293827</v>
      </c>
      <c r="AF192" s="39">
        <f t="shared" si="60"/>
        <v>1248721</v>
      </c>
    </row>
    <row r="193" spans="1:32" x14ac:dyDescent="0.3">
      <c r="A193" s="18">
        <f t="shared" si="61"/>
        <v>2012</v>
      </c>
      <c r="B193" s="18">
        <f t="shared" si="62"/>
        <v>11</v>
      </c>
      <c r="C193" s="34" t="s">
        <v>13</v>
      </c>
      <c r="D193" s="35">
        <v>288273.5</v>
      </c>
      <c r="E193" s="36">
        <v>10486.7</v>
      </c>
      <c r="F193" s="37">
        <v>145344</v>
      </c>
      <c r="G193" s="37">
        <v>138877.5</v>
      </c>
      <c r="H193" s="35">
        <f t="shared" si="42"/>
        <v>298760.2</v>
      </c>
      <c r="I193" s="36">
        <f t="shared" si="43"/>
        <v>284221.5</v>
      </c>
      <c r="J193" s="38">
        <f t="shared" si="44"/>
        <v>433617.5</v>
      </c>
      <c r="K193" s="39">
        <f t="shared" si="45"/>
        <v>149364.20000000001</v>
      </c>
      <c r="L193" s="40">
        <f t="shared" si="46"/>
        <v>582981.69999999995</v>
      </c>
      <c r="M193" s="26"/>
      <c r="N193" s="27">
        <v>278534</v>
      </c>
      <c r="O193" s="28">
        <v>6107</v>
      </c>
      <c r="P193" s="29">
        <v>138312</v>
      </c>
      <c r="Q193" s="29">
        <v>132560</v>
      </c>
      <c r="R193" s="27">
        <f t="shared" si="47"/>
        <v>284641</v>
      </c>
      <c r="S193" s="28">
        <f t="shared" si="48"/>
        <v>270872</v>
      </c>
      <c r="T193" s="27">
        <f t="shared" si="49"/>
        <v>416846</v>
      </c>
      <c r="U193" s="28">
        <f t="shared" si="50"/>
        <v>138667</v>
      </c>
      <c r="V193" s="28">
        <f t="shared" si="51"/>
        <v>555513</v>
      </c>
      <c r="W193" s="30"/>
      <c r="X193" s="27">
        <f t="shared" si="52"/>
        <v>566808</v>
      </c>
      <c r="Y193" s="28">
        <f t="shared" si="53"/>
        <v>16594</v>
      </c>
      <c r="Z193" s="27">
        <f t="shared" si="54"/>
        <v>283656</v>
      </c>
      <c r="AA193" s="28">
        <f t="shared" si="55"/>
        <v>271438</v>
      </c>
      <c r="AB193" s="29">
        <f t="shared" si="56"/>
        <v>583402</v>
      </c>
      <c r="AC193" s="29">
        <f t="shared" si="57"/>
        <v>555094</v>
      </c>
      <c r="AD193" s="27">
        <f t="shared" si="58"/>
        <v>850464</v>
      </c>
      <c r="AE193" s="28">
        <f t="shared" si="59"/>
        <v>288032</v>
      </c>
      <c r="AF193" s="39">
        <f t="shared" si="60"/>
        <v>1138496</v>
      </c>
    </row>
    <row r="194" spans="1:32" x14ac:dyDescent="0.3">
      <c r="A194" s="18">
        <f t="shared" si="61"/>
        <v>2012</v>
      </c>
      <c r="B194" s="18">
        <f t="shared" si="62"/>
        <v>12</v>
      </c>
      <c r="C194" s="34" t="s">
        <v>12</v>
      </c>
      <c r="D194" s="35">
        <v>296874.45</v>
      </c>
      <c r="E194" s="36">
        <v>8097.25</v>
      </c>
      <c r="F194" s="37">
        <v>147417</v>
      </c>
      <c r="G194" s="37">
        <v>135765.5</v>
      </c>
      <c r="H194" s="35">
        <f t="shared" si="42"/>
        <v>304971.7</v>
      </c>
      <c r="I194" s="36">
        <f t="shared" si="43"/>
        <v>283182.5</v>
      </c>
      <c r="J194" s="38">
        <f t="shared" si="44"/>
        <v>444291.45</v>
      </c>
      <c r="K194" s="39">
        <f t="shared" si="45"/>
        <v>143862.75</v>
      </c>
      <c r="L194" s="40">
        <f t="shared" si="46"/>
        <v>588154.19999999995</v>
      </c>
      <c r="M194" s="26"/>
      <c r="N194" s="27">
        <v>295579</v>
      </c>
      <c r="O194" s="28">
        <v>6896</v>
      </c>
      <c r="P194" s="29">
        <v>135561</v>
      </c>
      <c r="Q194" s="29">
        <v>122085</v>
      </c>
      <c r="R194" s="27">
        <f t="shared" si="47"/>
        <v>302475</v>
      </c>
      <c r="S194" s="28">
        <f t="shared" si="48"/>
        <v>257646</v>
      </c>
      <c r="T194" s="27">
        <f t="shared" si="49"/>
        <v>431140</v>
      </c>
      <c r="U194" s="28">
        <f t="shared" si="50"/>
        <v>128981</v>
      </c>
      <c r="V194" s="28">
        <f t="shared" si="51"/>
        <v>560121</v>
      </c>
      <c r="W194" s="30"/>
      <c r="X194" s="27">
        <f t="shared" si="52"/>
        <v>592453</v>
      </c>
      <c r="Y194" s="28">
        <f t="shared" si="53"/>
        <v>14993</v>
      </c>
      <c r="Z194" s="27">
        <f t="shared" si="54"/>
        <v>282978</v>
      </c>
      <c r="AA194" s="28">
        <f t="shared" si="55"/>
        <v>257851</v>
      </c>
      <c r="AB194" s="29">
        <f t="shared" si="56"/>
        <v>607446</v>
      </c>
      <c r="AC194" s="29">
        <f t="shared" si="57"/>
        <v>540829</v>
      </c>
      <c r="AD194" s="27">
        <f t="shared" si="58"/>
        <v>875431</v>
      </c>
      <c r="AE194" s="28">
        <f t="shared" si="59"/>
        <v>272844</v>
      </c>
      <c r="AF194" s="39">
        <f t="shared" si="60"/>
        <v>1148275</v>
      </c>
    </row>
    <row r="195" spans="1:32" x14ac:dyDescent="0.3">
      <c r="A195" s="18">
        <f t="shared" si="61"/>
        <v>2013</v>
      </c>
      <c r="B195" s="18">
        <f t="shared" si="62"/>
        <v>1</v>
      </c>
      <c r="C195" s="34" t="s">
        <v>23</v>
      </c>
      <c r="D195" s="35">
        <v>337428.3</v>
      </c>
      <c r="E195" s="36">
        <v>11713.25</v>
      </c>
      <c r="F195" s="37">
        <v>159257.5</v>
      </c>
      <c r="G195" s="37">
        <v>160601.25</v>
      </c>
      <c r="H195" s="35">
        <f t="shared" ref="H195:H258" si="63">D195+E195</f>
        <v>349141.55</v>
      </c>
      <c r="I195" s="36">
        <f t="shared" ref="I195:I258" si="64">F195+G195</f>
        <v>319858.75</v>
      </c>
      <c r="J195" s="38">
        <f t="shared" ref="J195:J258" si="65">D195+F195</f>
        <v>496685.8</v>
      </c>
      <c r="K195" s="39">
        <f t="shared" ref="K195:K258" si="66">E195+G195</f>
        <v>172314.5</v>
      </c>
      <c r="L195" s="40">
        <f t="shared" ref="L195:L258" si="67">J195+K195</f>
        <v>669000.30000000005</v>
      </c>
      <c r="M195" s="26"/>
      <c r="N195" s="27">
        <v>273918</v>
      </c>
      <c r="O195" s="28">
        <v>4770</v>
      </c>
      <c r="P195" s="29">
        <v>126714</v>
      </c>
      <c r="Q195" s="29">
        <v>130862</v>
      </c>
      <c r="R195" s="27">
        <f t="shared" ref="R195:R258" si="68">N195+O195</f>
        <v>278688</v>
      </c>
      <c r="S195" s="28">
        <f t="shared" ref="S195:S258" si="69">P195+Q195</f>
        <v>257576</v>
      </c>
      <c r="T195" s="27">
        <f t="shared" ref="T195:T258" si="70">N195+P195</f>
        <v>400632</v>
      </c>
      <c r="U195" s="28">
        <f t="shared" ref="U195:U258" si="71">O195+Q195</f>
        <v>135632</v>
      </c>
      <c r="V195" s="28">
        <f t="shared" ref="V195:V258" si="72">(R195+S195)</f>
        <v>536264</v>
      </c>
      <c r="W195" s="30"/>
      <c r="X195" s="27">
        <f t="shared" ref="X195:X258" si="73">ROUND(D195+N195,0)</f>
        <v>611346</v>
      </c>
      <c r="Y195" s="28">
        <f t="shared" ref="Y195:Y258" si="74">ROUND(E195+O195,0)</f>
        <v>16483</v>
      </c>
      <c r="Z195" s="27">
        <f t="shared" ref="Z195:Z258" si="75">ROUND(F195+P195,0)</f>
        <v>285972</v>
      </c>
      <c r="AA195" s="28">
        <f t="shared" ref="AA195:AA258" si="76">ROUND(G195+Q195,0)</f>
        <v>291463</v>
      </c>
      <c r="AB195" s="29">
        <f t="shared" ref="AB195:AB258" si="77">X195+Y195</f>
        <v>627829</v>
      </c>
      <c r="AC195" s="29">
        <f t="shared" ref="AC195:AC258" si="78">Z195+AA195</f>
        <v>577435</v>
      </c>
      <c r="AD195" s="27">
        <f t="shared" ref="AD195:AD258" si="79">X195+Z195</f>
        <v>897318</v>
      </c>
      <c r="AE195" s="28">
        <f t="shared" ref="AE195:AE258" si="80">Y195+AA195</f>
        <v>307946</v>
      </c>
      <c r="AF195" s="39">
        <f t="shared" ref="AF195:AF258" si="81">(AB195+AC195)</f>
        <v>1205264</v>
      </c>
    </row>
    <row r="196" spans="1:32" x14ac:dyDescent="0.3">
      <c r="A196" s="18">
        <f t="shared" si="61"/>
        <v>2013</v>
      </c>
      <c r="B196" s="18">
        <f t="shared" si="62"/>
        <v>2</v>
      </c>
      <c r="C196" s="34" t="s">
        <v>22</v>
      </c>
      <c r="D196" s="35">
        <v>318547</v>
      </c>
      <c r="E196" s="36">
        <v>6958.25</v>
      </c>
      <c r="F196" s="37">
        <v>156690.75</v>
      </c>
      <c r="G196" s="37">
        <v>132762.75</v>
      </c>
      <c r="H196" s="35">
        <f t="shared" si="63"/>
        <v>325505.25</v>
      </c>
      <c r="I196" s="36">
        <f t="shared" si="64"/>
        <v>289453.5</v>
      </c>
      <c r="J196" s="38">
        <f t="shared" si="65"/>
        <v>475237.75</v>
      </c>
      <c r="K196" s="39">
        <f t="shared" si="66"/>
        <v>139721</v>
      </c>
      <c r="L196" s="40">
        <f t="shared" si="67"/>
        <v>614958.75</v>
      </c>
      <c r="M196" s="26"/>
      <c r="N196" s="27">
        <v>279144</v>
      </c>
      <c r="O196" s="28">
        <v>4685</v>
      </c>
      <c r="P196" s="29">
        <v>140626</v>
      </c>
      <c r="Q196" s="29">
        <v>106512</v>
      </c>
      <c r="R196" s="27">
        <f t="shared" si="68"/>
        <v>283829</v>
      </c>
      <c r="S196" s="28">
        <f t="shared" si="69"/>
        <v>247138</v>
      </c>
      <c r="T196" s="27">
        <f t="shared" si="70"/>
        <v>419770</v>
      </c>
      <c r="U196" s="28">
        <f t="shared" si="71"/>
        <v>111197</v>
      </c>
      <c r="V196" s="28">
        <f t="shared" si="72"/>
        <v>530967</v>
      </c>
      <c r="W196" s="30"/>
      <c r="X196" s="27">
        <f t="shared" si="73"/>
        <v>597691</v>
      </c>
      <c r="Y196" s="28">
        <f t="shared" si="74"/>
        <v>11643</v>
      </c>
      <c r="Z196" s="27">
        <f t="shared" si="75"/>
        <v>297317</v>
      </c>
      <c r="AA196" s="28">
        <f t="shared" si="76"/>
        <v>239275</v>
      </c>
      <c r="AB196" s="29">
        <f t="shared" si="77"/>
        <v>609334</v>
      </c>
      <c r="AC196" s="29">
        <f t="shared" si="78"/>
        <v>536592</v>
      </c>
      <c r="AD196" s="27">
        <f t="shared" si="79"/>
        <v>895008</v>
      </c>
      <c r="AE196" s="28">
        <f t="shared" si="80"/>
        <v>250918</v>
      </c>
      <c r="AF196" s="39">
        <f t="shared" si="81"/>
        <v>1145926</v>
      </c>
    </row>
    <row r="197" spans="1:32" x14ac:dyDescent="0.3">
      <c r="A197" s="18">
        <f t="shared" si="61"/>
        <v>2013</v>
      </c>
      <c r="B197" s="18">
        <f t="shared" si="62"/>
        <v>3</v>
      </c>
      <c r="C197" s="34" t="s">
        <v>21</v>
      </c>
      <c r="D197" s="35">
        <v>231396.7</v>
      </c>
      <c r="E197" s="36">
        <v>11150.8</v>
      </c>
      <c r="F197" s="37">
        <v>154428.25</v>
      </c>
      <c r="G197" s="37">
        <v>106192.25</v>
      </c>
      <c r="H197" s="35">
        <f t="shared" si="63"/>
        <v>242547.5</v>
      </c>
      <c r="I197" s="36">
        <f t="shared" si="64"/>
        <v>260620.5</v>
      </c>
      <c r="J197" s="38">
        <f t="shared" si="65"/>
        <v>385824.95</v>
      </c>
      <c r="K197" s="39">
        <f t="shared" si="66"/>
        <v>117343.05</v>
      </c>
      <c r="L197" s="40">
        <f t="shared" si="67"/>
        <v>503168</v>
      </c>
      <c r="M197" s="26"/>
      <c r="N197" s="27">
        <v>224913</v>
      </c>
      <c r="O197" s="28">
        <v>7514</v>
      </c>
      <c r="P197" s="29">
        <v>156212</v>
      </c>
      <c r="Q197" s="29">
        <v>98061</v>
      </c>
      <c r="R197" s="27">
        <f t="shared" si="68"/>
        <v>232427</v>
      </c>
      <c r="S197" s="28">
        <f t="shared" si="69"/>
        <v>254273</v>
      </c>
      <c r="T197" s="27">
        <f t="shared" si="70"/>
        <v>381125</v>
      </c>
      <c r="U197" s="28">
        <f t="shared" si="71"/>
        <v>105575</v>
      </c>
      <c r="V197" s="28">
        <f t="shared" si="72"/>
        <v>486700</v>
      </c>
      <c r="W197" s="30"/>
      <c r="X197" s="27">
        <f t="shared" si="73"/>
        <v>456310</v>
      </c>
      <c r="Y197" s="28">
        <f t="shared" si="74"/>
        <v>18665</v>
      </c>
      <c r="Z197" s="27">
        <f t="shared" si="75"/>
        <v>310640</v>
      </c>
      <c r="AA197" s="28">
        <f t="shared" si="76"/>
        <v>204253</v>
      </c>
      <c r="AB197" s="29">
        <f t="shared" si="77"/>
        <v>474975</v>
      </c>
      <c r="AC197" s="29">
        <f t="shared" si="78"/>
        <v>514893</v>
      </c>
      <c r="AD197" s="27">
        <f t="shared" si="79"/>
        <v>766950</v>
      </c>
      <c r="AE197" s="28">
        <f t="shared" si="80"/>
        <v>222918</v>
      </c>
      <c r="AF197" s="39">
        <f t="shared" si="81"/>
        <v>989868</v>
      </c>
    </row>
    <row r="198" spans="1:32" x14ac:dyDescent="0.3">
      <c r="A198" s="18">
        <f t="shared" si="61"/>
        <v>2013</v>
      </c>
      <c r="B198" s="18">
        <f t="shared" si="62"/>
        <v>4</v>
      </c>
      <c r="C198" s="34" t="s">
        <v>20</v>
      </c>
      <c r="D198" s="35">
        <v>326780.95</v>
      </c>
      <c r="E198" s="36">
        <v>8252</v>
      </c>
      <c r="F198" s="37">
        <v>160129.5</v>
      </c>
      <c r="G198" s="37">
        <v>145167.75</v>
      </c>
      <c r="H198" s="35">
        <f t="shared" si="63"/>
        <v>335032.95</v>
      </c>
      <c r="I198" s="36">
        <f t="shared" si="64"/>
        <v>305297.25</v>
      </c>
      <c r="J198" s="38">
        <f t="shared" si="65"/>
        <v>486910.45</v>
      </c>
      <c r="K198" s="39">
        <f t="shared" si="66"/>
        <v>153419.75</v>
      </c>
      <c r="L198" s="40">
        <f t="shared" si="67"/>
        <v>640330.19999999995</v>
      </c>
      <c r="M198" s="26"/>
      <c r="N198" s="27">
        <v>264337</v>
      </c>
      <c r="O198" s="28">
        <v>5942</v>
      </c>
      <c r="P198" s="29">
        <v>137864</v>
      </c>
      <c r="Q198" s="29">
        <v>111321</v>
      </c>
      <c r="R198" s="27">
        <f t="shared" si="68"/>
        <v>270279</v>
      </c>
      <c r="S198" s="28">
        <f t="shared" si="69"/>
        <v>249185</v>
      </c>
      <c r="T198" s="27">
        <f t="shared" si="70"/>
        <v>402201</v>
      </c>
      <c r="U198" s="28">
        <f t="shared" si="71"/>
        <v>117263</v>
      </c>
      <c r="V198" s="28">
        <f t="shared" si="72"/>
        <v>519464</v>
      </c>
      <c r="W198" s="30"/>
      <c r="X198" s="27">
        <f t="shared" si="73"/>
        <v>591118</v>
      </c>
      <c r="Y198" s="28">
        <f t="shared" si="74"/>
        <v>14194</v>
      </c>
      <c r="Z198" s="27">
        <f t="shared" si="75"/>
        <v>297994</v>
      </c>
      <c r="AA198" s="28">
        <f t="shared" si="76"/>
        <v>256489</v>
      </c>
      <c r="AB198" s="29">
        <f t="shared" si="77"/>
        <v>605312</v>
      </c>
      <c r="AC198" s="29">
        <f t="shared" si="78"/>
        <v>554483</v>
      </c>
      <c r="AD198" s="27">
        <f t="shared" si="79"/>
        <v>889112</v>
      </c>
      <c r="AE198" s="28">
        <f t="shared" si="80"/>
        <v>270683</v>
      </c>
      <c r="AF198" s="39">
        <f t="shared" si="81"/>
        <v>1159795</v>
      </c>
    </row>
    <row r="199" spans="1:32" x14ac:dyDescent="0.3">
      <c r="A199" s="18">
        <f t="shared" si="61"/>
        <v>2013</v>
      </c>
      <c r="B199" s="18">
        <f t="shared" si="62"/>
        <v>5</v>
      </c>
      <c r="C199" s="34" t="s">
        <v>19</v>
      </c>
      <c r="D199" s="35">
        <v>326114.59999999998</v>
      </c>
      <c r="E199" s="36">
        <v>12016.75</v>
      </c>
      <c r="F199" s="37">
        <v>154904.5</v>
      </c>
      <c r="G199" s="37">
        <v>143815.75</v>
      </c>
      <c r="H199" s="35">
        <f t="shared" si="63"/>
        <v>338131.35</v>
      </c>
      <c r="I199" s="36">
        <f t="shared" si="64"/>
        <v>298720.25</v>
      </c>
      <c r="J199" s="38">
        <f t="shared" si="65"/>
        <v>481019.1</v>
      </c>
      <c r="K199" s="39">
        <f t="shared" si="66"/>
        <v>155832.5</v>
      </c>
      <c r="L199" s="40">
        <f t="shared" si="67"/>
        <v>636851.6</v>
      </c>
      <c r="M199" s="26"/>
      <c r="N199" s="27">
        <v>305498</v>
      </c>
      <c r="O199" s="28">
        <v>5347</v>
      </c>
      <c r="P199" s="29">
        <v>147073</v>
      </c>
      <c r="Q199" s="29">
        <v>125670</v>
      </c>
      <c r="R199" s="27">
        <f t="shared" si="68"/>
        <v>310845</v>
      </c>
      <c r="S199" s="28">
        <f t="shared" si="69"/>
        <v>272743</v>
      </c>
      <c r="T199" s="27">
        <f t="shared" si="70"/>
        <v>452571</v>
      </c>
      <c r="U199" s="28">
        <f t="shared" si="71"/>
        <v>131017</v>
      </c>
      <c r="V199" s="28">
        <f t="shared" si="72"/>
        <v>583588</v>
      </c>
      <c r="W199" s="30"/>
      <c r="X199" s="27">
        <f t="shared" si="73"/>
        <v>631613</v>
      </c>
      <c r="Y199" s="28">
        <f t="shared" si="74"/>
        <v>17364</v>
      </c>
      <c r="Z199" s="27">
        <f t="shared" si="75"/>
        <v>301978</v>
      </c>
      <c r="AA199" s="28">
        <f t="shared" si="76"/>
        <v>269486</v>
      </c>
      <c r="AB199" s="29">
        <f t="shared" si="77"/>
        <v>648977</v>
      </c>
      <c r="AC199" s="29">
        <f t="shared" si="78"/>
        <v>571464</v>
      </c>
      <c r="AD199" s="27">
        <f t="shared" si="79"/>
        <v>933591</v>
      </c>
      <c r="AE199" s="28">
        <f t="shared" si="80"/>
        <v>286850</v>
      </c>
      <c r="AF199" s="39">
        <f t="shared" si="81"/>
        <v>1220441</v>
      </c>
    </row>
    <row r="200" spans="1:32" x14ac:dyDescent="0.3">
      <c r="A200" s="18">
        <f t="shared" si="61"/>
        <v>2013</v>
      </c>
      <c r="B200" s="18">
        <f t="shared" si="62"/>
        <v>6</v>
      </c>
      <c r="C200" s="34" t="s">
        <v>18</v>
      </c>
      <c r="D200" s="35">
        <v>328324.90000000002</v>
      </c>
      <c r="E200" s="36">
        <v>10311.6</v>
      </c>
      <c r="F200" s="37">
        <v>148203.5</v>
      </c>
      <c r="G200" s="37">
        <v>159810.5</v>
      </c>
      <c r="H200" s="35">
        <f t="shared" si="63"/>
        <v>338636.5</v>
      </c>
      <c r="I200" s="36">
        <f t="shared" si="64"/>
        <v>308014</v>
      </c>
      <c r="J200" s="38">
        <f t="shared" si="65"/>
        <v>476528.4</v>
      </c>
      <c r="K200" s="39">
        <f t="shared" si="66"/>
        <v>170122.1</v>
      </c>
      <c r="L200" s="40">
        <f t="shared" si="67"/>
        <v>646650.5</v>
      </c>
      <c r="M200" s="26"/>
      <c r="N200" s="27">
        <v>290448</v>
      </c>
      <c r="O200" s="28">
        <v>6228</v>
      </c>
      <c r="P200" s="29">
        <v>133800</v>
      </c>
      <c r="Q200" s="29">
        <v>135001</v>
      </c>
      <c r="R200" s="27">
        <f t="shared" si="68"/>
        <v>296676</v>
      </c>
      <c r="S200" s="28">
        <f t="shared" si="69"/>
        <v>268801</v>
      </c>
      <c r="T200" s="27">
        <f t="shared" si="70"/>
        <v>424248</v>
      </c>
      <c r="U200" s="28">
        <f t="shared" si="71"/>
        <v>141229</v>
      </c>
      <c r="V200" s="28">
        <f t="shared" si="72"/>
        <v>565477</v>
      </c>
      <c r="W200" s="30"/>
      <c r="X200" s="27">
        <f t="shared" si="73"/>
        <v>618773</v>
      </c>
      <c r="Y200" s="28">
        <f t="shared" si="74"/>
        <v>16540</v>
      </c>
      <c r="Z200" s="27">
        <f t="shared" si="75"/>
        <v>282004</v>
      </c>
      <c r="AA200" s="28">
        <f t="shared" si="76"/>
        <v>294812</v>
      </c>
      <c r="AB200" s="29">
        <f t="shared" si="77"/>
        <v>635313</v>
      </c>
      <c r="AC200" s="29">
        <f t="shared" si="78"/>
        <v>576816</v>
      </c>
      <c r="AD200" s="27">
        <f t="shared" si="79"/>
        <v>900777</v>
      </c>
      <c r="AE200" s="28">
        <f t="shared" si="80"/>
        <v>311352</v>
      </c>
      <c r="AF200" s="39">
        <f t="shared" si="81"/>
        <v>1212129</v>
      </c>
    </row>
    <row r="201" spans="1:32" x14ac:dyDescent="0.3">
      <c r="A201" s="18">
        <f t="shared" si="61"/>
        <v>2013</v>
      </c>
      <c r="B201" s="18">
        <f t="shared" si="62"/>
        <v>7</v>
      </c>
      <c r="C201" s="34" t="s">
        <v>17</v>
      </c>
      <c r="D201" s="35">
        <v>370745.55</v>
      </c>
      <c r="E201" s="36">
        <v>12037.45</v>
      </c>
      <c r="F201" s="37">
        <v>157585.5</v>
      </c>
      <c r="G201" s="37">
        <v>175271.75</v>
      </c>
      <c r="H201" s="35">
        <f t="shared" si="63"/>
        <v>382783</v>
      </c>
      <c r="I201" s="36">
        <f t="shared" si="64"/>
        <v>332857.25</v>
      </c>
      <c r="J201" s="38">
        <f t="shared" si="65"/>
        <v>528331.05000000005</v>
      </c>
      <c r="K201" s="39">
        <f t="shared" si="66"/>
        <v>187309.2</v>
      </c>
      <c r="L201" s="40">
        <f t="shared" si="67"/>
        <v>715640.25</v>
      </c>
      <c r="M201" s="26"/>
      <c r="N201" s="27">
        <v>294926</v>
      </c>
      <c r="O201" s="28">
        <v>4808</v>
      </c>
      <c r="P201" s="29">
        <v>132290</v>
      </c>
      <c r="Q201" s="29">
        <v>130141</v>
      </c>
      <c r="R201" s="27">
        <f t="shared" si="68"/>
        <v>299734</v>
      </c>
      <c r="S201" s="28">
        <f t="shared" si="69"/>
        <v>262431</v>
      </c>
      <c r="T201" s="27">
        <f t="shared" si="70"/>
        <v>427216</v>
      </c>
      <c r="U201" s="28">
        <f t="shared" si="71"/>
        <v>134949</v>
      </c>
      <c r="V201" s="28">
        <f t="shared" si="72"/>
        <v>562165</v>
      </c>
      <c r="W201" s="30"/>
      <c r="X201" s="27">
        <f t="shared" si="73"/>
        <v>665672</v>
      </c>
      <c r="Y201" s="28">
        <f t="shared" si="74"/>
        <v>16845</v>
      </c>
      <c r="Z201" s="27">
        <f t="shared" si="75"/>
        <v>289876</v>
      </c>
      <c r="AA201" s="28">
        <f t="shared" si="76"/>
        <v>305413</v>
      </c>
      <c r="AB201" s="29">
        <f t="shared" si="77"/>
        <v>682517</v>
      </c>
      <c r="AC201" s="29">
        <f t="shared" si="78"/>
        <v>595289</v>
      </c>
      <c r="AD201" s="27">
        <f t="shared" si="79"/>
        <v>955548</v>
      </c>
      <c r="AE201" s="28">
        <f t="shared" si="80"/>
        <v>322258</v>
      </c>
      <c r="AF201" s="39">
        <f t="shared" si="81"/>
        <v>1277806</v>
      </c>
    </row>
    <row r="202" spans="1:32" x14ac:dyDescent="0.3">
      <c r="A202" s="18">
        <f t="shared" si="61"/>
        <v>2013</v>
      </c>
      <c r="B202" s="18">
        <f t="shared" si="62"/>
        <v>8</v>
      </c>
      <c r="C202" s="34" t="s">
        <v>16</v>
      </c>
      <c r="D202" s="35">
        <v>355682.75</v>
      </c>
      <c r="E202" s="36">
        <v>13015</v>
      </c>
      <c r="F202" s="37">
        <v>158484.5</v>
      </c>
      <c r="G202" s="37">
        <v>182493.5</v>
      </c>
      <c r="H202" s="35">
        <f t="shared" si="63"/>
        <v>368697.75</v>
      </c>
      <c r="I202" s="36">
        <f t="shared" si="64"/>
        <v>340978</v>
      </c>
      <c r="J202" s="38">
        <f t="shared" si="65"/>
        <v>514167.25</v>
      </c>
      <c r="K202" s="39">
        <f t="shared" si="66"/>
        <v>195508.5</v>
      </c>
      <c r="L202" s="40">
        <f t="shared" si="67"/>
        <v>709675.75</v>
      </c>
      <c r="M202" s="26"/>
      <c r="N202" s="27">
        <v>327817</v>
      </c>
      <c r="O202" s="28">
        <v>6339</v>
      </c>
      <c r="P202" s="29">
        <v>154118</v>
      </c>
      <c r="Q202" s="29">
        <v>142018</v>
      </c>
      <c r="R202" s="27">
        <f t="shared" si="68"/>
        <v>334156</v>
      </c>
      <c r="S202" s="28">
        <f t="shared" si="69"/>
        <v>296136</v>
      </c>
      <c r="T202" s="27">
        <f t="shared" si="70"/>
        <v>481935</v>
      </c>
      <c r="U202" s="28">
        <f t="shared" si="71"/>
        <v>148357</v>
      </c>
      <c r="V202" s="28">
        <f t="shared" si="72"/>
        <v>630292</v>
      </c>
      <c r="W202" s="30"/>
      <c r="X202" s="27">
        <f t="shared" si="73"/>
        <v>683500</v>
      </c>
      <c r="Y202" s="28">
        <f t="shared" si="74"/>
        <v>19354</v>
      </c>
      <c r="Z202" s="27">
        <f t="shared" si="75"/>
        <v>312603</v>
      </c>
      <c r="AA202" s="28">
        <f t="shared" si="76"/>
        <v>324512</v>
      </c>
      <c r="AB202" s="29">
        <f t="shared" si="77"/>
        <v>702854</v>
      </c>
      <c r="AC202" s="29">
        <f t="shared" si="78"/>
        <v>637115</v>
      </c>
      <c r="AD202" s="27">
        <f t="shared" si="79"/>
        <v>996103</v>
      </c>
      <c r="AE202" s="28">
        <f t="shared" si="80"/>
        <v>343866</v>
      </c>
      <c r="AF202" s="39">
        <f t="shared" si="81"/>
        <v>1339969</v>
      </c>
    </row>
    <row r="203" spans="1:32" x14ac:dyDescent="0.3">
      <c r="A203" s="18">
        <f t="shared" si="61"/>
        <v>2013</v>
      </c>
      <c r="B203" s="18">
        <f t="shared" si="62"/>
        <v>9</v>
      </c>
      <c r="C203" s="34" t="s">
        <v>15</v>
      </c>
      <c r="D203" s="35">
        <v>370785.7</v>
      </c>
      <c r="E203" s="36">
        <v>11888.05</v>
      </c>
      <c r="F203" s="37">
        <v>150380</v>
      </c>
      <c r="G203" s="37">
        <v>177838.5</v>
      </c>
      <c r="H203" s="35">
        <f t="shared" si="63"/>
        <v>382673.75</v>
      </c>
      <c r="I203" s="36">
        <f t="shared" si="64"/>
        <v>328218.5</v>
      </c>
      <c r="J203" s="38">
        <f t="shared" si="65"/>
        <v>521165.7</v>
      </c>
      <c r="K203" s="39">
        <f t="shared" si="66"/>
        <v>189726.55</v>
      </c>
      <c r="L203" s="40">
        <f t="shared" si="67"/>
        <v>710892.25</v>
      </c>
      <c r="M203" s="26"/>
      <c r="N203" s="27">
        <v>307981</v>
      </c>
      <c r="O203" s="28">
        <v>6329</v>
      </c>
      <c r="P203" s="29">
        <v>134676</v>
      </c>
      <c r="Q203" s="29">
        <v>138128</v>
      </c>
      <c r="R203" s="27">
        <f t="shared" si="68"/>
        <v>314310</v>
      </c>
      <c r="S203" s="28">
        <f t="shared" si="69"/>
        <v>272804</v>
      </c>
      <c r="T203" s="27">
        <f t="shared" si="70"/>
        <v>442657</v>
      </c>
      <c r="U203" s="28">
        <f t="shared" si="71"/>
        <v>144457</v>
      </c>
      <c r="V203" s="28">
        <f t="shared" si="72"/>
        <v>587114</v>
      </c>
      <c r="W203" s="30"/>
      <c r="X203" s="27">
        <f t="shared" si="73"/>
        <v>678767</v>
      </c>
      <c r="Y203" s="28">
        <f t="shared" si="74"/>
        <v>18217</v>
      </c>
      <c r="Z203" s="27">
        <f t="shared" si="75"/>
        <v>285056</v>
      </c>
      <c r="AA203" s="28">
        <f t="shared" si="76"/>
        <v>315967</v>
      </c>
      <c r="AB203" s="29">
        <f t="shared" si="77"/>
        <v>696984</v>
      </c>
      <c r="AC203" s="29">
        <f t="shared" si="78"/>
        <v>601023</v>
      </c>
      <c r="AD203" s="27">
        <f t="shared" si="79"/>
        <v>963823</v>
      </c>
      <c r="AE203" s="28">
        <f t="shared" si="80"/>
        <v>334184</v>
      </c>
      <c r="AF203" s="39">
        <f t="shared" si="81"/>
        <v>1298007</v>
      </c>
    </row>
    <row r="204" spans="1:32" x14ac:dyDescent="0.3">
      <c r="A204" s="18">
        <f t="shared" si="61"/>
        <v>2013</v>
      </c>
      <c r="B204" s="18">
        <f t="shared" si="62"/>
        <v>10</v>
      </c>
      <c r="C204" s="34" t="s">
        <v>14</v>
      </c>
      <c r="D204" s="35">
        <v>346137.55</v>
      </c>
      <c r="E204" s="36">
        <v>16314.55</v>
      </c>
      <c r="F204" s="37">
        <v>169568.25</v>
      </c>
      <c r="G204" s="37">
        <v>152186.75</v>
      </c>
      <c r="H204" s="35">
        <f t="shared" si="63"/>
        <v>362452.1</v>
      </c>
      <c r="I204" s="36">
        <f t="shared" si="64"/>
        <v>321755</v>
      </c>
      <c r="J204" s="38">
        <f t="shared" si="65"/>
        <v>515705.8</v>
      </c>
      <c r="K204" s="39">
        <f t="shared" si="66"/>
        <v>168501.3</v>
      </c>
      <c r="L204" s="40">
        <f t="shared" si="67"/>
        <v>684207.1</v>
      </c>
      <c r="M204" s="26"/>
      <c r="N204" s="27">
        <v>298271</v>
      </c>
      <c r="O204" s="28">
        <v>5455</v>
      </c>
      <c r="P204" s="29">
        <v>141457</v>
      </c>
      <c r="Q204" s="29">
        <v>131319</v>
      </c>
      <c r="R204" s="27">
        <f t="shared" si="68"/>
        <v>303726</v>
      </c>
      <c r="S204" s="28">
        <f t="shared" si="69"/>
        <v>272776</v>
      </c>
      <c r="T204" s="27">
        <f t="shared" si="70"/>
        <v>439728</v>
      </c>
      <c r="U204" s="28">
        <f t="shared" si="71"/>
        <v>136774</v>
      </c>
      <c r="V204" s="28">
        <f t="shared" si="72"/>
        <v>576502</v>
      </c>
      <c r="W204" s="30"/>
      <c r="X204" s="27">
        <f t="shared" si="73"/>
        <v>644409</v>
      </c>
      <c r="Y204" s="28">
        <f t="shared" si="74"/>
        <v>21770</v>
      </c>
      <c r="Z204" s="27">
        <f t="shared" si="75"/>
        <v>311025</v>
      </c>
      <c r="AA204" s="28">
        <f t="shared" si="76"/>
        <v>283506</v>
      </c>
      <c r="AB204" s="29">
        <f t="shared" si="77"/>
        <v>666179</v>
      </c>
      <c r="AC204" s="29">
        <f t="shared" si="78"/>
        <v>594531</v>
      </c>
      <c r="AD204" s="27">
        <f t="shared" si="79"/>
        <v>955434</v>
      </c>
      <c r="AE204" s="28">
        <f t="shared" si="80"/>
        <v>305276</v>
      </c>
      <c r="AF204" s="39">
        <f t="shared" si="81"/>
        <v>1260710</v>
      </c>
    </row>
    <row r="205" spans="1:32" x14ac:dyDescent="0.3">
      <c r="A205" s="18">
        <f t="shared" si="61"/>
        <v>2013</v>
      </c>
      <c r="B205" s="18">
        <f t="shared" si="62"/>
        <v>11</v>
      </c>
      <c r="C205" s="34" t="s">
        <v>13</v>
      </c>
      <c r="D205" s="35">
        <v>342247.2</v>
      </c>
      <c r="E205" s="36">
        <v>9745.0499999999993</v>
      </c>
      <c r="F205" s="37">
        <v>179175.75</v>
      </c>
      <c r="G205" s="37">
        <v>152681</v>
      </c>
      <c r="H205" s="35">
        <f t="shared" si="63"/>
        <v>351992.25</v>
      </c>
      <c r="I205" s="36">
        <f t="shared" si="64"/>
        <v>331856.75</v>
      </c>
      <c r="J205" s="38">
        <f t="shared" si="65"/>
        <v>521422.95</v>
      </c>
      <c r="K205" s="39">
        <f t="shared" si="66"/>
        <v>162426.04999999999</v>
      </c>
      <c r="L205" s="40">
        <f t="shared" si="67"/>
        <v>683849</v>
      </c>
      <c r="M205" s="26"/>
      <c r="N205" s="27">
        <v>296638</v>
      </c>
      <c r="O205" s="28">
        <v>7875</v>
      </c>
      <c r="P205" s="29">
        <v>151950</v>
      </c>
      <c r="Q205" s="29">
        <v>113137</v>
      </c>
      <c r="R205" s="27">
        <f t="shared" si="68"/>
        <v>304513</v>
      </c>
      <c r="S205" s="28">
        <f t="shared" si="69"/>
        <v>265087</v>
      </c>
      <c r="T205" s="27">
        <f t="shared" si="70"/>
        <v>448588</v>
      </c>
      <c r="U205" s="28">
        <f t="shared" si="71"/>
        <v>121012</v>
      </c>
      <c r="V205" s="28">
        <f t="shared" si="72"/>
        <v>569600</v>
      </c>
      <c r="W205" s="30"/>
      <c r="X205" s="27">
        <f t="shared" si="73"/>
        <v>638885</v>
      </c>
      <c r="Y205" s="28">
        <f t="shared" si="74"/>
        <v>17620</v>
      </c>
      <c r="Z205" s="27">
        <f t="shared" si="75"/>
        <v>331126</v>
      </c>
      <c r="AA205" s="28">
        <f t="shared" si="76"/>
        <v>265818</v>
      </c>
      <c r="AB205" s="29">
        <f t="shared" si="77"/>
        <v>656505</v>
      </c>
      <c r="AC205" s="29">
        <f t="shared" si="78"/>
        <v>596944</v>
      </c>
      <c r="AD205" s="27">
        <f t="shared" si="79"/>
        <v>970011</v>
      </c>
      <c r="AE205" s="28">
        <f t="shared" si="80"/>
        <v>283438</v>
      </c>
      <c r="AF205" s="39">
        <f t="shared" si="81"/>
        <v>1253449</v>
      </c>
    </row>
    <row r="206" spans="1:32" x14ac:dyDescent="0.3">
      <c r="A206" s="18">
        <f t="shared" si="61"/>
        <v>2013</v>
      </c>
      <c r="B206" s="18">
        <f t="shared" si="62"/>
        <v>12</v>
      </c>
      <c r="C206" s="34" t="s">
        <v>12</v>
      </c>
      <c r="D206" s="35">
        <v>322500.59999999998</v>
      </c>
      <c r="E206" s="36">
        <v>10620.75</v>
      </c>
      <c r="F206" s="37">
        <v>172261</v>
      </c>
      <c r="G206" s="37">
        <v>147976</v>
      </c>
      <c r="H206" s="35">
        <f t="shared" si="63"/>
        <v>333121.34999999998</v>
      </c>
      <c r="I206" s="36">
        <f t="shared" si="64"/>
        <v>320237</v>
      </c>
      <c r="J206" s="38">
        <f t="shared" si="65"/>
        <v>494761.6</v>
      </c>
      <c r="K206" s="39">
        <f t="shared" si="66"/>
        <v>158596.75</v>
      </c>
      <c r="L206" s="40">
        <f t="shared" si="67"/>
        <v>653358.35</v>
      </c>
      <c r="M206" s="26"/>
      <c r="N206" s="27">
        <v>291434</v>
      </c>
      <c r="O206" s="28">
        <v>6471</v>
      </c>
      <c r="P206" s="29">
        <v>148150</v>
      </c>
      <c r="Q206" s="29">
        <v>136388</v>
      </c>
      <c r="R206" s="27">
        <f t="shared" si="68"/>
        <v>297905</v>
      </c>
      <c r="S206" s="28">
        <f t="shared" si="69"/>
        <v>284538</v>
      </c>
      <c r="T206" s="27">
        <f t="shared" si="70"/>
        <v>439584</v>
      </c>
      <c r="U206" s="28">
        <f t="shared" si="71"/>
        <v>142859</v>
      </c>
      <c r="V206" s="28">
        <f t="shared" si="72"/>
        <v>582443</v>
      </c>
      <c r="W206" s="30"/>
      <c r="X206" s="27">
        <f t="shared" si="73"/>
        <v>613935</v>
      </c>
      <c r="Y206" s="28">
        <f t="shared" si="74"/>
        <v>17092</v>
      </c>
      <c r="Z206" s="27">
        <f t="shared" si="75"/>
        <v>320411</v>
      </c>
      <c r="AA206" s="28">
        <f t="shared" si="76"/>
        <v>284364</v>
      </c>
      <c r="AB206" s="29">
        <f t="shared" si="77"/>
        <v>631027</v>
      </c>
      <c r="AC206" s="29">
        <f t="shared" si="78"/>
        <v>604775</v>
      </c>
      <c r="AD206" s="27">
        <f t="shared" si="79"/>
        <v>934346</v>
      </c>
      <c r="AE206" s="28">
        <f t="shared" si="80"/>
        <v>301456</v>
      </c>
      <c r="AF206" s="39">
        <f t="shared" si="81"/>
        <v>1235802</v>
      </c>
    </row>
    <row r="207" spans="1:32" x14ac:dyDescent="0.3">
      <c r="A207" s="18">
        <f t="shared" ref="A207:A270" si="82">A195+1</f>
        <v>2014</v>
      </c>
      <c r="B207" s="18">
        <f t="shared" ref="B207:B270" si="83">B195</f>
        <v>1</v>
      </c>
      <c r="C207" s="34" t="s">
        <v>23</v>
      </c>
      <c r="D207" s="35">
        <v>360036.6</v>
      </c>
      <c r="E207" s="36">
        <v>11696.75</v>
      </c>
      <c r="F207" s="37">
        <v>161938.5</v>
      </c>
      <c r="G207" s="37">
        <v>151878</v>
      </c>
      <c r="H207" s="35">
        <f t="shared" si="63"/>
        <v>371733.35</v>
      </c>
      <c r="I207" s="36">
        <f t="shared" si="64"/>
        <v>313816.5</v>
      </c>
      <c r="J207" s="38">
        <f t="shared" si="65"/>
        <v>521975.1</v>
      </c>
      <c r="K207" s="39">
        <f t="shared" si="66"/>
        <v>163574.75</v>
      </c>
      <c r="L207" s="40">
        <f t="shared" si="67"/>
        <v>685549.85</v>
      </c>
      <c r="M207" s="26"/>
      <c r="N207" s="27">
        <v>279415</v>
      </c>
      <c r="O207" s="28">
        <v>6204</v>
      </c>
      <c r="P207" s="29">
        <v>122411</v>
      </c>
      <c r="Q207" s="29">
        <v>120855</v>
      </c>
      <c r="R207" s="27">
        <f t="shared" si="68"/>
        <v>285619</v>
      </c>
      <c r="S207" s="28">
        <f t="shared" si="69"/>
        <v>243266</v>
      </c>
      <c r="T207" s="27">
        <f t="shared" si="70"/>
        <v>401826</v>
      </c>
      <c r="U207" s="28">
        <f t="shared" si="71"/>
        <v>127059</v>
      </c>
      <c r="V207" s="28">
        <f t="shared" si="72"/>
        <v>528885</v>
      </c>
      <c r="W207" s="30"/>
      <c r="X207" s="27">
        <f t="shared" si="73"/>
        <v>639452</v>
      </c>
      <c r="Y207" s="28">
        <f t="shared" si="74"/>
        <v>17901</v>
      </c>
      <c r="Z207" s="27">
        <f t="shared" si="75"/>
        <v>284350</v>
      </c>
      <c r="AA207" s="28">
        <f t="shared" si="76"/>
        <v>272733</v>
      </c>
      <c r="AB207" s="29">
        <f t="shared" si="77"/>
        <v>657353</v>
      </c>
      <c r="AC207" s="29">
        <f t="shared" si="78"/>
        <v>557083</v>
      </c>
      <c r="AD207" s="27">
        <f t="shared" si="79"/>
        <v>923802</v>
      </c>
      <c r="AE207" s="28">
        <f t="shared" si="80"/>
        <v>290634</v>
      </c>
      <c r="AF207" s="39">
        <f t="shared" si="81"/>
        <v>1214436</v>
      </c>
    </row>
    <row r="208" spans="1:32" x14ac:dyDescent="0.3">
      <c r="A208" s="18">
        <f t="shared" si="82"/>
        <v>2014</v>
      </c>
      <c r="B208" s="18">
        <f t="shared" si="83"/>
        <v>2</v>
      </c>
      <c r="C208" s="34" t="s">
        <v>22</v>
      </c>
      <c r="D208" s="35">
        <v>284812.34999999998</v>
      </c>
      <c r="E208" s="36">
        <v>11724.75</v>
      </c>
      <c r="F208" s="37">
        <v>146925.75</v>
      </c>
      <c r="G208" s="37">
        <v>116323.5</v>
      </c>
      <c r="H208" s="35">
        <f t="shared" si="63"/>
        <v>296537.09999999998</v>
      </c>
      <c r="I208" s="36">
        <f t="shared" si="64"/>
        <v>263249.25</v>
      </c>
      <c r="J208" s="38">
        <f t="shared" si="65"/>
        <v>431738.1</v>
      </c>
      <c r="K208" s="39">
        <f t="shared" si="66"/>
        <v>128048.25</v>
      </c>
      <c r="L208" s="40">
        <f t="shared" si="67"/>
        <v>559786.35</v>
      </c>
      <c r="M208" s="26"/>
      <c r="N208" s="27">
        <v>271671</v>
      </c>
      <c r="O208" s="28">
        <v>5120</v>
      </c>
      <c r="P208" s="29">
        <v>143572</v>
      </c>
      <c r="Q208" s="29">
        <v>96811</v>
      </c>
      <c r="R208" s="27">
        <f t="shared" si="68"/>
        <v>276791</v>
      </c>
      <c r="S208" s="28">
        <f t="shared" si="69"/>
        <v>240383</v>
      </c>
      <c r="T208" s="27">
        <f t="shared" si="70"/>
        <v>415243</v>
      </c>
      <c r="U208" s="28">
        <f t="shared" si="71"/>
        <v>101931</v>
      </c>
      <c r="V208" s="28">
        <f t="shared" si="72"/>
        <v>517174</v>
      </c>
      <c r="W208" s="30"/>
      <c r="X208" s="27">
        <f t="shared" si="73"/>
        <v>556483</v>
      </c>
      <c r="Y208" s="28">
        <f t="shared" si="74"/>
        <v>16845</v>
      </c>
      <c r="Z208" s="27">
        <f t="shared" si="75"/>
        <v>290498</v>
      </c>
      <c r="AA208" s="28">
        <f t="shared" si="76"/>
        <v>213135</v>
      </c>
      <c r="AB208" s="29">
        <f t="shared" si="77"/>
        <v>573328</v>
      </c>
      <c r="AC208" s="29">
        <f t="shared" si="78"/>
        <v>503633</v>
      </c>
      <c r="AD208" s="27">
        <f t="shared" si="79"/>
        <v>846981</v>
      </c>
      <c r="AE208" s="28">
        <f t="shared" si="80"/>
        <v>229980</v>
      </c>
      <c r="AF208" s="39">
        <f t="shared" si="81"/>
        <v>1076961</v>
      </c>
    </row>
    <row r="209" spans="1:32" x14ac:dyDescent="0.3">
      <c r="A209" s="18">
        <f t="shared" si="82"/>
        <v>2014</v>
      </c>
      <c r="B209" s="18">
        <f t="shared" si="83"/>
        <v>3</v>
      </c>
      <c r="C209" s="34" t="s">
        <v>21</v>
      </c>
      <c r="D209" s="35">
        <v>327497.05</v>
      </c>
      <c r="E209" s="36">
        <v>15388.8</v>
      </c>
      <c r="F209" s="37">
        <v>187826</v>
      </c>
      <c r="G209" s="37">
        <v>144562.25</v>
      </c>
      <c r="H209" s="35">
        <f t="shared" si="63"/>
        <v>342885.85</v>
      </c>
      <c r="I209" s="36">
        <f t="shared" si="64"/>
        <v>332388.25</v>
      </c>
      <c r="J209" s="38">
        <f t="shared" si="65"/>
        <v>515323.05</v>
      </c>
      <c r="K209" s="39">
        <f t="shared" si="66"/>
        <v>159951.04999999999</v>
      </c>
      <c r="L209" s="40">
        <f t="shared" si="67"/>
        <v>675274.1</v>
      </c>
      <c r="M209" s="26"/>
      <c r="N209" s="27">
        <v>223432</v>
      </c>
      <c r="O209" s="28">
        <v>8417</v>
      </c>
      <c r="P209" s="29">
        <v>153883</v>
      </c>
      <c r="Q209" s="29">
        <v>91478</v>
      </c>
      <c r="R209" s="27">
        <f t="shared" si="68"/>
        <v>231849</v>
      </c>
      <c r="S209" s="28">
        <f t="shared" si="69"/>
        <v>245361</v>
      </c>
      <c r="T209" s="27">
        <f t="shared" si="70"/>
        <v>377315</v>
      </c>
      <c r="U209" s="28">
        <f t="shared" si="71"/>
        <v>99895</v>
      </c>
      <c r="V209" s="28">
        <f t="shared" si="72"/>
        <v>477210</v>
      </c>
      <c r="W209" s="30"/>
      <c r="X209" s="27">
        <f t="shared" si="73"/>
        <v>550929</v>
      </c>
      <c r="Y209" s="28">
        <f t="shared" si="74"/>
        <v>23806</v>
      </c>
      <c r="Z209" s="27">
        <f t="shared" si="75"/>
        <v>341709</v>
      </c>
      <c r="AA209" s="28">
        <f t="shared" si="76"/>
        <v>236040</v>
      </c>
      <c r="AB209" s="29">
        <f t="shared" si="77"/>
        <v>574735</v>
      </c>
      <c r="AC209" s="29">
        <f t="shared" si="78"/>
        <v>577749</v>
      </c>
      <c r="AD209" s="27">
        <f t="shared" si="79"/>
        <v>892638</v>
      </c>
      <c r="AE209" s="28">
        <f t="shared" si="80"/>
        <v>259846</v>
      </c>
      <c r="AF209" s="39">
        <f t="shared" si="81"/>
        <v>1152484</v>
      </c>
    </row>
    <row r="210" spans="1:32" x14ac:dyDescent="0.3">
      <c r="A210" s="18">
        <f t="shared" si="82"/>
        <v>2014</v>
      </c>
      <c r="B210" s="18">
        <f t="shared" si="83"/>
        <v>4</v>
      </c>
      <c r="C210" s="34" t="s">
        <v>20</v>
      </c>
      <c r="D210" s="35">
        <v>364126.05</v>
      </c>
      <c r="E210" s="36">
        <v>13918</v>
      </c>
      <c r="F210" s="37">
        <v>172945.25</v>
      </c>
      <c r="G210" s="37">
        <v>155047.5</v>
      </c>
      <c r="H210" s="35">
        <f t="shared" si="63"/>
        <v>378044.05</v>
      </c>
      <c r="I210" s="36">
        <f t="shared" si="64"/>
        <v>327992.75</v>
      </c>
      <c r="J210" s="38">
        <f t="shared" si="65"/>
        <v>537071.30000000005</v>
      </c>
      <c r="K210" s="39">
        <f t="shared" si="66"/>
        <v>168965.5</v>
      </c>
      <c r="L210" s="40">
        <f t="shared" si="67"/>
        <v>706036.8</v>
      </c>
      <c r="M210" s="26"/>
      <c r="N210" s="27">
        <v>295712</v>
      </c>
      <c r="O210" s="28">
        <v>5255</v>
      </c>
      <c r="P210" s="29">
        <v>146498</v>
      </c>
      <c r="Q210" s="29">
        <v>122378</v>
      </c>
      <c r="R210" s="27">
        <f t="shared" si="68"/>
        <v>300967</v>
      </c>
      <c r="S210" s="28">
        <f t="shared" si="69"/>
        <v>268876</v>
      </c>
      <c r="T210" s="27">
        <f t="shared" si="70"/>
        <v>442210</v>
      </c>
      <c r="U210" s="28">
        <f t="shared" si="71"/>
        <v>127633</v>
      </c>
      <c r="V210" s="28">
        <f t="shared" si="72"/>
        <v>569843</v>
      </c>
      <c r="W210" s="30"/>
      <c r="X210" s="27">
        <f t="shared" si="73"/>
        <v>659838</v>
      </c>
      <c r="Y210" s="28">
        <f t="shared" si="74"/>
        <v>19173</v>
      </c>
      <c r="Z210" s="27">
        <f t="shared" si="75"/>
        <v>319443</v>
      </c>
      <c r="AA210" s="28">
        <f t="shared" si="76"/>
        <v>277426</v>
      </c>
      <c r="AB210" s="29">
        <f t="shared" si="77"/>
        <v>679011</v>
      </c>
      <c r="AC210" s="29">
        <f t="shared" si="78"/>
        <v>596869</v>
      </c>
      <c r="AD210" s="27">
        <f t="shared" si="79"/>
        <v>979281</v>
      </c>
      <c r="AE210" s="28">
        <f t="shared" si="80"/>
        <v>296599</v>
      </c>
      <c r="AF210" s="39">
        <f t="shared" si="81"/>
        <v>1275880</v>
      </c>
    </row>
    <row r="211" spans="1:32" x14ac:dyDescent="0.3">
      <c r="A211" s="18">
        <f t="shared" si="82"/>
        <v>2014</v>
      </c>
      <c r="B211" s="18">
        <f t="shared" si="83"/>
        <v>5</v>
      </c>
      <c r="C211" s="34" t="s">
        <v>19</v>
      </c>
      <c r="D211" s="35">
        <v>351403.6</v>
      </c>
      <c r="E211" s="36">
        <v>16606.55</v>
      </c>
      <c r="F211" s="37">
        <v>158473</v>
      </c>
      <c r="G211" s="37">
        <v>162658.5</v>
      </c>
      <c r="H211" s="35">
        <f t="shared" si="63"/>
        <v>368010.14999999997</v>
      </c>
      <c r="I211" s="36">
        <f t="shared" si="64"/>
        <v>321131.5</v>
      </c>
      <c r="J211" s="38">
        <f t="shared" si="65"/>
        <v>509876.6</v>
      </c>
      <c r="K211" s="39">
        <f t="shared" si="66"/>
        <v>179265.05</v>
      </c>
      <c r="L211" s="40">
        <f t="shared" si="67"/>
        <v>689141.64999999991</v>
      </c>
      <c r="M211" s="26"/>
      <c r="N211" s="27">
        <v>312439</v>
      </c>
      <c r="O211" s="28">
        <v>6348</v>
      </c>
      <c r="P211" s="29">
        <v>146702</v>
      </c>
      <c r="Q211" s="29">
        <v>134020</v>
      </c>
      <c r="R211" s="27">
        <f t="shared" si="68"/>
        <v>318787</v>
      </c>
      <c r="S211" s="28">
        <f t="shared" si="69"/>
        <v>280722</v>
      </c>
      <c r="T211" s="27">
        <f t="shared" si="70"/>
        <v>459141</v>
      </c>
      <c r="U211" s="28">
        <f t="shared" si="71"/>
        <v>140368</v>
      </c>
      <c r="V211" s="28">
        <f t="shared" si="72"/>
        <v>599509</v>
      </c>
      <c r="W211" s="30"/>
      <c r="X211" s="27">
        <f t="shared" si="73"/>
        <v>663843</v>
      </c>
      <c r="Y211" s="28">
        <f t="shared" si="74"/>
        <v>22955</v>
      </c>
      <c r="Z211" s="27">
        <f t="shared" si="75"/>
        <v>305175</v>
      </c>
      <c r="AA211" s="28">
        <f t="shared" si="76"/>
        <v>296679</v>
      </c>
      <c r="AB211" s="29">
        <f t="shared" si="77"/>
        <v>686798</v>
      </c>
      <c r="AC211" s="29">
        <f t="shared" si="78"/>
        <v>601854</v>
      </c>
      <c r="AD211" s="27">
        <f t="shared" si="79"/>
        <v>969018</v>
      </c>
      <c r="AE211" s="28">
        <f t="shared" si="80"/>
        <v>319634</v>
      </c>
      <c r="AF211" s="39">
        <f t="shared" si="81"/>
        <v>1288652</v>
      </c>
    </row>
    <row r="212" spans="1:32" x14ac:dyDescent="0.3">
      <c r="A212" s="18">
        <f t="shared" si="82"/>
        <v>2014</v>
      </c>
      <c r="B212" s="18">
        <f t="shared" si="83"/>
        <v>6</v>
      </c>
      <c r="C212" s="34" t="s">
        <v>18</v>
      </c>
      <c r="D212" s="35">
        <v>382666.15</v>
      </c>
      <c r="E212" s="36">
        <v>13426.65</v>
      </c>
      <c r="F212" s="37">
        <v>160823</v>
      </c>
      <c r="G212" s="37">
        <v>179523</v>
      </c>
      <c r="H212" s="35">
        <f t="shared" si="63"/>
        <v>396092.80000000005</v>
      </c>
      <c r="I212" s="36">
        <f t="shared" si="64"/>
        <v>340346</v>
      </c>
      <c r="J212" s="38">
        <f t="shared" si="65"/>
        <v>543489.15</v>
      </c>
      <c r="K212" s="39">
        <f t="shared" si="66"/>
        <v>192949.65</v>
      </c>
      <c r="L212" s="40">
        <f t="shared" si="67"/>
        <v>736438.8</v>
      </c>
      <c r="M212" s="26"/>
      <c r="N212" s="27">
        <v>316054</v>
      </c>
      <c r="O212" s="28">
        <v>6802</v>
      </c>
      <c r="P212" s="29">
        <v>140034</v>
      </c>
      <c r="Q212" s="29">
        <v>147626</v>
      </c>
      <c r="R212" s="27">
        <f t="shared" si="68"/>
        <v>322856</v>
      </c>
      <c r="S212" s="28">
        <f t="shared" si="69"/>
        <v>287660</v>
      </c>
      <c r="T212" s="27">
        <f t="shared" si="70"/>
        <v>456088</v>
      </c>
      <c r="U212" s="28">
        <f t="shared" si="71"/>
        <v>154428</v>
      </c>
      <c r="V212" s="28">
        <f t="shared" si="72"/>
        <v>610516</v>
      </c>
      <c r="W212" s="30"/>
      <c r="X212" s="27">
        <f t="shared" si="73"/>
        <v>698720</v>
      </c>
      <c r="Y212" s="28">
        <f t="shared" si="74"/>
        <v>20229</v>
      </c>
      <c r="Z212" s="27">
        <f t="shared" si="75"/>
        <v>300857</v>
      </c>
      <c r="AA212" s="28">
        <f t="shared" si="76"/>
        <v>327149</v>
      </c>
      <c r="AB212" s="29">
        <f t="shared" si="77"/>
        <v>718949</v>
      </c>
      <c r="AC212" s="29">
        <f t="shared" si="78"/>
        <v>628006</v>
      </c>
      <c r="AD212" s="27">
        <f t="shared" si="79"/>
        <v>999577</v>
      </c>
      <c r="AE212" s="28">
        <f t="shared" si="80"/>
        <v>347378</v>
      </c>
      <c r="AF212" s="39">
        <f t="shared" si="81"/>
        <v>1346955</v>
      </c>
    </row>
    <row r="213" spans="1:32" x14ac:dyDescent="0.3">
      <c r="A213" s="18">
        <f t="shared" si="82"/>
        <v>2014</v>
      </c>
      <c r="B213" s="18">
        <f t="shared" si="83"/>
        <v>7</v>
      </c>
      <c r="C213" s="34" t="s">
        <v>17</v>
      </c>
      <c r="D213" s="35">
        <v>363393.5</v>
      </c>
      <c r="E213" s="36">
        <v>16798.75</v>
      </c>
      <c r="F213" s="37">
        <v>163294.5</v>
      </c>
      <c r="G213" s="37">
        <v>173920.25</v>
      </c>
      <c r="H213" s="35">
        <f t="shared" si="63"/>
        <v>380192.25</v>
      </c>
      <c r="I213" s="36">
        <f t="shared" si="64"/>
        <v>337214.75</v>
      </c>
      <c r="J213" s="38">
        <f t="shared" si="65"/>
        <v>526688</v>
      </c>
      <c r="K213" s="39">
        <f t="shared" si="66"/>
        <v>190719</v>
      </c>
      <c r="L213" s="40">
        <f t="shared" si="67"/>
        <v>717407</v>
      </c>
      <c r="M213" s="26"/>
      <c r="N213" s="27">
        <v>297615</v>
      </c>
      <c r="O213" s="28">
        <v>6038</v>
      </c>
      <c r="P213" s="29">
        <v>124126</v>
      </c>
      <c r="Q213" s="29">
        <v>155281</v>
      </c>
      <c r="R213" s="27">
        <f t="shared" si="68"/>
        <v>303653</v>
      </c>
      <c r="S213" s="28">
        <f t="shared" si="69"/>
        <v>279407</v>
      </c>
      <c r="T213" s="27">
        <f t="shared" si="70"/>
        <v>421741</v>
      </c>
      <c r="U213" s="28">
        <f t="shared" si="71"/>
        <v>161319</v>
      </c>
      <c r="V213" s="28">
        <f t="shared" si="72"/>
        <v>583060</v>
      </c>
      <c r="W213" s="30"/>
      <c r="X213" s="27">
        <f t="shared" si="73"/>
        <v>661009</v>
      </c>
      <c r="Y213" s="28">
        <f t="shared" si="74"/>
        <v>22837</v>
      </c>
      <c r="Z213" s="27">
        <f t="shared" si="75"/>
        <v>287421</v>
      </c>
      <c r="AA213" s="28">
        <f t="shared" si="76"/>
        <v>329201</v>
      </c>
      <c r="AB213" s="29">
        <f t="shared" si="77"/>
        <v>683846</v>
      </c>
      <c r="AC213" s="29">
        <f t="shared" si="78"/>
        <v>616622</v>
      </c>
      <c r="AD213" s="27">
        <f t="shared" si="79"/>
        <v>948430</v>
      </c>
      <c r="AE213" s="28">
        <f t="shared" si="80"/>
        <v>352038</v>
      </c>
      <c r="AF213" s="39">
        <f t="shared" si="81"/>
        <v>1300468</v>
      </c>
    </row>
    <row r="214" spans="1:32" x14ac:dyDescent="0.3">
      <c r="A214" s="18">
        <f t="shared" si="82"/>
        <v>2014</v>
      </c>
      <c r="B214" s="18">
        <f t="shared" si="83"/>
        <v>8</v>
      </c>
      <c r="C214" s="34" t="s">
        <v>16</v>
      </c>
      <c r="D214" s="35">
        <v>383551.35</v>
      </c>
      <c r="E214" s="36">
        <v>19451.849999999999</v>
      </c>
      <c r="F214" s="37">
        <v>168248</v>
      </c>
      <c r="G214" s="37">
        <v>186451.25</v>
      </c>
      <c r="H214" s="35">
        <f t="shared" si="63"/>
        <v>403003.19999999995</v>
      </c>
      <c r="I214" s="36">
        <f t="shared" si="64"/>
        <v>354699.25</v>
      </c>
      <c r="J214" s="38">
        <f t="shared" si="65"/>
        <v>551799.35</v>
      </c>
      <c r="K214" s="39">
        <f t="shared" si="66"/>
        <v>205903.1</v>
      </c>
      <c r="L214" s="40">
        <f t="shared" si="67"/>
        <v>757702.45</v>
      </c>
      <c r="M214" s="26"/>
      <c r="N214" s="27">
        <v>300851</v>
      </c>
      <c r="O214" s="28">
        <v>7075</v>
      </c>
      <c r="P214" s="29">
        <v>126856</v>
      </c>
      <c r="Q214" s="29">
        <v>138301</v>
      </c>
      <c r="R214" s="27">
        <f t="shared" si="68"/>
        <v>307926</v>
      </c>
      <c r="S214" s="28">
        <f t="shared" si="69"/>
        <v>265157</v>
      </c>
      <c r="T214" s="27">
        <f t="shared" si="70"/>
        <v>427707</v>
      </c>
      <c r="U214" s="28">
        <f t="shared" si="71"/>
        <v>145376</v>
      </c>
      <c r="V214" s="28">
        <f t="shared" si="72"/>
        <v>573083</v>
      </c>
      <c r="W214" s="30"/>
      <c r="X214" s="27">
        <f t="shared" si="73"/>
        <v>684402</v>
      </c>
      <c r="Y214" s="28">
        <f t="shared" si="74"/>
        <v>26527</v>
      </c>
      <c r="Z214" s="27">
        <f t="shared" si="75"/>
        <v>295104</v>
      </c>
      <c r="AA214" s="28">
        <f t="shared" si="76"/>
        <v>324752</v>
      </c>
      <c r="AB214" s="29">
        <f t="shared" si="77"/>
        <v>710929</v>
      </c>
      <c r="AC214" s="29">
        <f t="shared" si="78"/>
        <v>619856</v>
      </c>
      <c r="AD214" s="27">
        <f t="shared" si="79"/>
        <v>979506</v>
      </c>
      <c r="AE214" s="28">
        <f t="shared" si="80"/>
        <v>351279</v>
      </c>
      <c r="AF214" s="39">
        <f t="shared" si="81"/>
        <v>1330785</v>
      </c>
    </row>
    <row r="215" spans="1:32" x14ac:dyDescent="0.3">
      <c r="A215" s="18">
        <f t="shared" si="82"/>
        <v>2014</v>
      </c>
      <c r="B215" s="18">
        <f t="shared" si="83"/>
        <v>9</v>
      </c>
      <c r="C215" s="34" t="s">
        <v>15</v>
      </c>
      <c r="D215" s="35">
        <v>411506.95</v>
      </c>
      <c r="E215" s="36">
        <v>12714.25</v>
      </c>
      <c r="F215" s="37">
        <v>150678.5</v>
      </c>
      <c r="G215" s="37">
        <v>200233</v>
      </c>
      <c r="H215" s="35">
        <f t="shared" si="63"/>
        <v>424221.2</v>
      </c>
      <c r="I215" s="36">
        <f t="shared" si="64"/>
        <v>350911.5</v>
      </c>
      <c r="J215" s="38">
        <f t="shared" si="65"/>
        <v>562185.44999999995</v>
      </c>
      <c r="K215" s="39">
        <f t="shared" si="66"/>
        <v>212947.25</v>
      </c>
      <c r="L215" s="40">
        <f t="shared" si="67"/>
        <v>775132.7</v>
      </c>
      <c r="M215" s="26"/>
      <c r="N215" s="27">
        <v>339343</v>
      </c>
      <c r="O215" s="28">
        <v>7181</v>
      </c>
      <c r="P215" s="29">
        <v>118412</v>
      </c>
      <c r="Q215" s="29">
        <v>164835</v>
      </c>
      <c r="R215" s="27">
        <f t="shared" si="68"/>
        <v>346524</v>
      </c>
      <c r="S215" s="28">
        <f t="shared" si="69"/>
        <v>283247</v>
      </c>
      <c r="T215" s="27">
        <f t="shared" si="70"/>
        <v>457755</v>
      </c>
      <c r="U215" s="28">
        <f t="shared" si="71"/>
        <v>172016</v>
      </c>
      <c r="V215" s="28">
        <f t="shared" si="72"/>
        <v>629771</v>
      </c>
      <c r="W215" s="30"/>
      <c r="X215" s="27">
        <f t="shared" si="73"/>
        <v>750850</v>
      </c>
      <c r="Y215" s="28">
        <f t="shared" si="74"/>
        <v>19895</v>
      </c>
      <c r="Z215" s="27">
        <f t="shared" si="75"/>
        <v>269091</v>
      </c>
      <c r="AA215" s="28">
        <f t="shared" si="76"/>
        <v>365068</v>
      </c>
      <c r="AB215" s="29">
        <f t="shared" si="77"/>
        <v>770745</v>
      </c>
      <c r="AC215" s="29">
        <f t="shared" si="78"/>
        <v>634159</v>
      </c>
      <c r="AD215" s="27">
        <f t="shared" si="79"/>
        <v>1019941</v>
      </c>
      <c r="AE215" s="28">
        <f t="shared" si="80"/>
        <v>384963</v>
      </c>
      <c r="AF215" s="39">
        <f t="shared" si="81"/>
        <v>1404904</v>
      </c>
    </row>
    <row r="216" spans="1:32" x14ac:dyDescent="0.3">
      <c r="A216" s="18">
        <f t="shared" si="82"/>
        <v>2014</v>
      </c>
      <c r="B216" s="18">
        <f t="shared" si="83"/>
        <v>10</v>
      </c>
      <c r="C216" s="34" t="s">
        <v>14</v>
      </c>
      <c r="D216" s="35">
        <v>370938.2</v>
      </c>
      <c r="E216" s="36">
        <v>10620.45</v>
      </c>
      <c r="F216" s="37">
        <v>158181.5</v>
      </c>
      <c r="G216" s="37">
        <v>175942.75</v>
      </c>
      <c r="H216" s="35">
        <f t="shared" si="63"/>
        <v>381558.65</v>
      </c>
      <c r="I216" s="36">
        <f t="shared" si="64"/>
        <v>334124.25</v>
      </c>
      <c r="J216" s="38">
        <f t="shared" si="65"/>
        <v>529119.69999999995</v>
      </c>
      <c r="K216" s="39">
        <f t="shared" si="66"/>
        <v>186563.20000000001</v>
      </c>
      <c r="L216" s="40">
        <f t="shared" si="67"/>
        <v>715682.89999999991</v>
      </c>
      <c r="M216" s="26"/>
      <c r="N216" s="27">
        <v>310482</v>
      </c>
      <c r="O216" s="28">
        <v>8543</v>
      </c>
      <c r="P216" s="29">
        <v>120445</v>
      </c>
      <c r="Q216" s="29">
        <v>143539</v>
      </c>
      <c r="R216" s="27">
        <f t="shared" si="68"/>
        <v>319025</v>
      </c>
      <c r="S216" s="28">
        <f t="shared" si="69"/>
        <v>263984</v>
      </c>
      <c r="T216" s="27">
        <f t="shared" si="70"/>
        <v>430927</v>
      </c>
      <c r="U216" s="28">
        <f t="shared" si="71"/>
        <v>152082</v>
      </c>
      <c r="V216" s="28">
        <f t="shared" si="72"/>
        <v>583009</v>
      </c>
      <c r="W216" s="30"/>
      <c r="X216" s="27">
        <f t="shared" si="73"/>
        <v>681420</v>
      </c>
      <c r="Y216" s="28">
        <f t="shared" si="74"/>
        <v>19163</v>
      </c>
      <c r="Z216" s="27">
        <f t="shared" si="75"/>
        <v>278627</v>
      </c>
      <c r="AA216" s="28">
        <f t="shared" si="76"/>
        <v>319482</v>
      </c>
      <c r="AB216" s="29">
        <f t="shared" si="77"/>
        <v>700583</v>
      </c>
      <c r="AC216" s="29">
        <f t="shared" si="78"/>
        <v>598109</v>
      </c>
      <c r="AD216" s="27">
        <f t="shared" si="79"/>
        <v>960047</v>
      </c>
      <c r="AE216" s="28">
        <f t="shared" si="80"/>
        <v>338645</v>
      </c>
      <c r="AF216" s="39">
        <f t="shared" si="81"/>
        <v>1298692</v>
      </c>
    </row>
    <row r="217" spans="1:32" x14ac:dyDescent="0.3">
      <c r="A217" s="18">
        <f t="shared" si="82"/>
        <v>2014</v>
      </c>
      <c r="B217" s="18">
        <f t="shared" si="83"/>
        <v>11</v>
      </c>
      <c r="C217" s="34" t="s">
        <v>13</v>
      </c>
      <c r="D217" s="35">
        <v>333152.95</v>
      </c>
      <c r="E217" s="36">
        <v>10083.65</v>
      </c>
      <c r="F217" s="37">
        <v>150568</v>
      </c>
      <c r="G217" s="37">
        <v>169541</v>
      </c>
      <c r="H217" s="35">
        <f t="shared" si="63"/>
        <v>343236.60000000003</v>
      </c>
      <c r="I217" s="36">
        <f t="shared" si="64"/>
        <v>320109</v>
      </c>
      <c r="J217" s="38">
        <f t="shared" si="65"/>
        <v>483720.95</v>
      </c>
      <c r="K217" s="39">
        <f t="shared" si="66"/>
        <v>179624.65</v>
      </c>
      <c r="L217" s="40">
        <f t="shared" si="67"/>
        <v>663345.6</v>
      </c>
      <c r="M217" s="26"/>
      <c r="N217" s="27">
        <v>293984</v>
      </c>
      <c r="O217" s="28">
        <v>11197</v>
      </c>
      <c r="P217" s="29">
        <v>129960</v>
      </c>
      <c r="Q217" s="29">
        <v>146374</v>
      </c>
      <c r="R217" s="27">
        <f t="shared" si="68"/>
        <v>305181</v>
      </c>
      <c r="S217" s="28">
        <f t="shared" si="69"/>
        <v>276334</v>
      </c>
      <c r="T217" s="27">
        <f t="shared" si="70"/>
        <v>423944</v>
      </c>
      <c r="U217" s="28">
        <f t="shared" si="71"/>
        <v>157571</v>
      </c>
      <c r="V217" s="28">
        <f t="shared" si="72"/>
        <v>581515</v>
      </c>
      <c r="W217" s="30"/>
      <c r="X217" s="27">
        <f t="shared" si="73"/>
        <v>627137</v>
      </c>
      <c r="Y217" s="28">
        <f t="shared" si="74"/>
        <v>21281</v>
      </c>
      <c r="Z217" s="27">
        <f t="shared" si="75"/>
        <v>280528</v>
      </c>
      <c r="AA217" s="28">
        <f t="shared" si="76"/>
        <v>315915</v>
      </c>
      <c r="AB217" s="29">
        <f t="shared" si="77"/>
        <v>648418</v>
      </c>
      <c r="AC217" s="29">
        <f t="shared" si="78"/>
        <v>596443</v>
      </c>
      <c r="AD217" s="27">
        <f t="shared" si="79"/>
        <v>907665</v>
      </c>
      <c r="AE217" s="28">
        <f t="shared" si="80"/>
        <v>337196</v>
      </c>
      <c r="AF217" s="39">
        <f t="shared" si="81"/>
        <v>1244861</v>
      </c>
    </row>
    <row r="218" spans="1:32" x14ac:dyDescent="0.3">
      <c r="A218" s="18">
        <f t="shared" si="82"/>
        <v>2014</v>
      </c>
      <c r="B218" s="18">
        <f t="shared" si="83"/>
        <v>12</v>
      </c>
      <c r="C218" s="34" t="s">
        <v>12</v>
      </c>
      <c r="D218" s="35">
        <v>336674.95</v>
      </c>
      <c r="E218" s="36">
        <v>7724</v>
      </c>
      <c r="F218" s="37">
        <v>152112</v>
      </c>
      <c r="G218" s="37">
        <v>162056.5</v>
      </c>
      <c r="H218" s="35">
        <f t="shared" si="63"/>
        <v>344398.95</v>
      </c>
      <c r="I218" s="36">
        <f t="shared" si="64"/>
        <v>314168.5</v>
      </c>
      <c r="J218" s="38">
        <f t="shared" si="65"/>
        <v>488786.95</v>
      </c>
      <c r="K218" s="39">
        <f t="shared" si="66"/>
        <v>169780.5</v>
      </c>
      <c r="L218" s="40">
        <f t="shared" si="67"/>
        <v>658567.44999999995</v>
      </c>
      <c r="M218" s="26"/>
      <c r="N218" s="27">
        <v>276516</v>
      </c>
      <c r="O218" s="28">
        <v>11005</v>
      </c>
      <c r="P218" s="29">
        <v>131496</v>
      </c>
      <c r="Q218" s="29">
        <v>148220</v>
      </c>
      <c r="R218" s="27">
        <f t="shared" si="68"/>
        <v>287521</v>
      </c>
      <c r="S218" s="28">
        <f t="shared" si="69"/>
        <v>279716</v>
      </c>
      <c r="T218" s="27">
        <f t="shared" si="70"/>
        <v>408012</v>
      </c>
      <c r="U218" s="28">
        <f t="shared" si="71"/>
        <v>159225</v>
      </c>
      <c r="V218" s="28">
        <f t="shared" si="72"/>
        <v>567237</v>
      </c>
      <c r="W218" s="30"/>
      <c r="X218" s="27">
        <f t="shared" si="73"/>
        <v>613191</v>
      </c>
      <c r="Y218" s="28">
        <f t="shared" si="74"/>
        <v>18729</v>
      </c>
      <c r="Z218" s="27">
        <f t="shared" si="75"/>
        <v>283608</v>
      </c>
      <c r="AA218" s="28">
        <f t="shared" si="76"/>
        <v>310277</v>
      </c>
      <c r="AB218" s="29">
        <f t="shared" si="77"/>
        <v>631920</v>
      </c>
      <c r="AC218" s="29">
        <f t="shared" si="78"/>
        <v>593885</v>
      </c>
      <c r="AD218" s="27">
        <f t="shared" si="79"/>
        <v>896799</v>
      </c>
      <c r="AE218" s="28">
        <f t="shared" si="80"/>
        <v>329006</v>
      </c>
      <c r="AF218" s="39">
        <f t="shared" si="81"/>
        <v>1225805</v>
      </c>
    </row>
    <row r="219" spans="1:32" x14ac:dyDescent="0.3">
      <c r="A219" s="18">
        <f t="shared" si="82"/>
        <v>2015</v>
      </c>
      <c r="B219" s="18">
        <f t="shared" si="83"/>
        <v>1</v>
      </c>
      <c r="C219" s="34" t="s">
        <v>23</v>
      </c>
      <c r="D219" s="35">
        <v>259206.45</v>
      </c>
      <c r="E219" s="36">
        <v>8737.25</v>
      </c>
      <c r="F219" s="37">
        <v>124365.25</v>
      </c>
      <c r="G219" s="37">
        <v>137118.25</v>
      </c>
      <c r="H219" s="35">
        <f t="shared" si="63"/>
        <v>267943.7</v>
      </c>
      <c r="I219" s="36">
        <f t="shared" si="64"/>
        <v>261483.5</v>
      </c>
      <c r="J219" s="38">
        <f t="shared" si="65"/>
        <v>383571.7</v>
      </c>
      <c r="K219" s="39">
        <f t="shared" si="66"/>
        <v>145855.5</v>
      </c>
      <c r="L219" s="40">
        <f t="shared" si="67"/>
        <v>529427.19999999995</v>
      </c>
      <c r="M219" s="26"/>
      <c r="N219" s="27">
        <v>213667</v>
      </c>
      <c r="O219" s="28">
        <v>7915</v>
      </c>
      <c r="P219" s="29">
        <v>98462</v>
      </c>
      <c r="Q219" s="29">
        <v>109447</v>
      </c>
      <c r="R219" s="27">
        <f t="shared" si="68"/>
        <v>221582</v>
      </c>
      <c r="S219" s="28">
        <f t="shared" si="69"/>
        <v>207909</v>
      </c>
      <c r="T219" s="27">
        <f t="shared" si="70"/>
        <v>312129</v>
      </c>
      <c r="U219" s="28">
        <f t="shared" si="71"/>
        <v>117362</v>
      </c>
      <c r="V219" s="28">
        <f t="shared" si="72"/>
        <v>429491</v>
      </c>
      <c r="W219" s="30"/>
      <c r="X219" s="27">
        <f t="shared" si="73"/>
        <v>472873</v>
      </c>
      <c r="Y219" s="28">
        <f t="shared" si="74"/>
        <v>16652</v>
      </c>
      <c r="Z219" s="27">
        <f t="shared" si="75"/>
        <v>222827</v>
      </c>
      <c r="AA219" s="28">
        <f t="shared" si="76"/>
        <v>246565</v>
      </c>
      <c r="AB219" s="29">
        <f t="shared" si="77"/>
        <v>489525</v>
      </c>
      <c r="AC219" s="29">
        <f t="shared" si="78"/>
        <v>469392</v>
      </c>
      <c r="AD219" s="27">
        <f t="shared" si="79"/>
        <v>695700</v>
      </c>
      <c r="AE219" s="28">
        <f t="shared" si="80"/>
        <v>263217</v>
      </c>
      <c r="AF219" s="39">
        <f t="shared" si="81"/>
        <v>958917</v>
      </c>
    </row>
    <row r="220" spans="1:32" x14ac:dyDescent="0.3">
      <c r="A220" s="18">
        <f t="shared" si="82"/>
        <v>2015</v>
      </c>
      <c r="B220" s="18">
        <f t="shared" si="83"/>
        <v>2</v>
      </c>
      <c r="C220" s="34" t="s">
        <v>22</v>
      </c>
      <c r="D220" s="35">
        <v>254225.3</v>
      </c>
      <c r="E220" s="36">
        <v>5730.75</v>
      </c>
      <c r="F220" s="37">
        <v>131806.5</v>
      </c>
      <c r="G220" s="37">
        <v>110900.75</v>
      </c>
      <c r="H220" s="35">
        <f t="shared" si="63"/>
        <v>259956.05</v>
      </c>
      <c r="I220" s="36">
        <f t="shared" si="64"/>
        <v>242707.25</v>
      </c>
      <c r="J220" s="38">
        <f t="shared" si="65"/>
        <v>386031.8</v>
      </c>
      <c r="K220" s="39">
        <f t="shared" si="66"/>
        <v>116631.5</v>
      </c>
      <c r="L220" s="40">
        <f t="shared" si="67"/>
        <v>502663.3</v>
      </c>
      <c r="M220" s="26"/>
      <c r="N220" s="27">
        <v>204462</v>
      </c>
      <c r="O220" s="28">
        <v>6493</v>
      </c>
      <c r="P220" s="29">
        <v>110711</v>
      </c>
      <c r="Q220" s="29">
        <v>91449</v>
      </c>
      <c r="R220" s="27">
        <f t="shared" si="68"/>
        <v>210955</v>
      </c>
      <c r="S220" s="28">
        <f t="shared" si="69"/>
        <v>202160</v>
      </c>
      <c r="T220" s="27">
        <f t="shared" si="70"/>
        <v>315173</v>
      </c>
      <c r="U220" s="28">
        <f t="shared" si="71"/>
        <v>97942</v>
      </c>
      <c r="V220" s="28">
        <f t="shared" si="72"/>
        <v>413115</v>
      </c>
      <c r="W220" s="30"/>
      <c r="X220" s="27">
        <f t="shared" si="73"/>
        <v>458687</v>
      </c>
      <c r="Y220" s="28">
        <f t="shared" si="74"/>
        <v>12224</v>
      </c>
      <c r="Z220" s="27">
        <f t="shared" si="75"/>
        <v>242518</v>
      </c>
      <c r="AA220" s="28">
        <f t="shared" si="76"/>
        <v>202350</v>
      </c>
      <c r="AB220" s="29">
        <f t="shared" si="77"/>
        <v>470911</v>
      </c>
      <c r="AC220" s="29">
        <f t="shared" si="78"/>
        <v>444868</v>
      </c>
      <c r="AD220" s="27">
        <f t="shared" si="79"/>
        <v>701205</v>
      </c>
      <c r="AE220" s="28">
        <f t="shared" si="80"/>
        <v>214574</v>
      </c>
      <c r="AF220" s="39">
        <f t="shared" si="81"/>
        <v>915779</v>
      </c>
    </row>
    <row r="221" spans="1:32" x14ac:dyDescent="0.3">
      <c r="A221" s="18">
        <f t="shared" si="82"/>
        <v>2015</v>
      </c>
      <c r="B221" s="18">
        <f t="shared" si="83"/>
        <v>3</v>
      </c>
      <c r="C221" s="34" t="s">
        <v>21</v>
      </c>
      <c r="D221" s="35">
        <v>430898.05</v>
      </c>
      <c r="E221" s="36">
        <v>8311.2999999999993</v>
      </c>
      <c r="F221" s="37">
        <v>145536.25</v>
      </c>
      <c r="G221" s="37">
        <v>207118</v>
      </c>
      <c r="H221" s="35">
        <f t="shared" si="63"/>
        <v>439209.35</v>
      </c>
      <c r="I221" s="36">
        <f t="shared" si="64"/>
        <v>352654.25</v>
      </c>
      <c r="J221" s="38">
        <f t="shared" si="65"/>
        <v>576434.30000000005</v>
      </c>
      <c r="K221" s="39">
        <f t="shared" si="66"/>
        <v>215429.3</v>
      </c>
      <c r="L221" s="40">
        <f t="shared" si="67"/>
        <v>791863.60000000009</v>
      </c>
      <c r="M221" s="26"/>
      <c r="N221" s="27">
        <v>317520</v>
      </c>
      <c r="O221" s="28">
        <v>11842</v>
      </c>
      <c r="P221" s="29">
        <v>127337</v>
      </c>
      <c r="Q221" s="29">
        <v>173385</v>
      </c>
      <c r="R221" s="27">
        <f t="shared" si="68"/>
        <v>329362</v>
      </c>
      <c r="S221" s="28">
        <f t="shared" si="69"/>
        <v>300722</v>
      </c>
      <c r="T221" s="27">
        <f t="shared" si="70"/>
        <v>444857</v>
      </c>
      <c r="U221" s="28">
        <f t="shared" si="71"/>
        <v>185227</v>
      </c>
      <c r="V221" s="28">
        <f t="shared" si="72"/>
        <v>630084</v>
      </c>
      <c r="W221" s="30"/>
      <c r="X221" s="27">
        <f t="shared" si="73"/>
        <v>748418</v>
      </c>
      <c r="Y221" s="28">
        <f t="shared" si="74"/>
        <v>20153</v>
      </c>
      <c r="Z221" s="27">
        <f t="shared" si="75"/>
        <v>272873</v>
      </c>
      <c r="AA221" s="28">
        <f t="shared" si="76"/>
        <v>380503</v>
      </c>
      <c r="AB221" s="29">
        <f t="shared" si="77"/>
        <v>768571</v>
      </c>
      <c r="AC221" s="29">
        <f t="shared" si="78"/>
        <v>653376</v>
      </c>
      <c r="AD221" s="27">
        <f t="shared" si="79"/>
        <v>1021291</v>
      </c>
      <c r="AE221" s="28">
        <f t="shared" si="80"/>
        <v>400656</v>
      </c>
      <c r="AF221" s="39">
        <f t="shared" si="81"/>
        <v>1421947</v>
      </c>
    </row>
    <row r="222" spans="1:32" x14ac:dyDescent="0.3">
      <c r="A222" s="18">
        <f t="shared" si="82"/>
        <v>2015</v>
      </c>
      <c r="B222" s="18">
        <f t="shared" si="83"/>
        <v>4</v>
      </c>
      <c r="C222" s="34" t="s">
        <v>20</v>
      </c>
      <c r="D222" s="35">
        <v>328140.25</v>
      </c>
      <c r="E222" s="36">
        <v>11453.5</v>
      </c>
      <c r="F222" s="37">
        <v>145655.75</v>
      </c>
      <c r="G222" s="37">
        <v>177723.75</v>
      </c>
      <c r="H222" s="35">
        <f t="shared" si="63"/>
        <v>339593.75</v>
      </c>
      <c r="I222" s="36">
        <f t="shared" si="64"/>
        <v>323379.5</v>
      </c>
      <c r="J222" s="38">
        <f t="shared" si="65"/>
        <v>473796</v>
      </c>
      <c r="K222" s="39">
        <f t="shared" si="66"/>
        <v>189177.25</v>
      </c>
      <c r="L222" s="40">
        <f t="shared" si="67"/>
        <v>662973.25</v>
      </c>
      <c r="M222" s="26"/>
      <c r="N222" s="27">
        <v>317376</v>
      </c>
      <c r="O222" s="28">
        <v>8014</v>
      </c>
      <c r="P222" s="29">
        <v>137546</v>
      </c>
      <c r="Q222" s="29">
        <v>151924</v>
      </c>
      <c r="R222" s="27">
        <f t="shared" si="68"/>
        <v>325390</v>
      </c>
      <c r="S222" s="28">
        <f t="shared" si="69"/>
        <v>289470</v>
      </c>
      <c r="T222" s="27">
        <f t="shared" si="70"/>
        <v>454922</v>
      </c>
      <c r="U222" s="28">
        <f t="shared" si="71"/>
        <v>159938</v>
      </c>
      <c r="V222" s="28">
        <f t="shared" si="72"/>
        <v>614860</v>
      </c>
      <c r="W222" s="30"/>
      <c r="X222" s="27">
        <f t="shared" si="73"/>
        <v>645516</v>
      </c>
      <c r="Y222" s="28">
        <f t="shared" si="74"/>
        <v>19468</v>
      </c>
      <c r="Z222" s="27">
        <f t="shared" si="75"/>
        <v>283202</v>
      </c>
      <c r="AA222" s="28">
        <f t="shared" si="76"/>
        <v>329648</v>
      </c>
      <c r="AB222" s="29">
        <f t="shared" si="77"/>
        <v>664984</v>
      </c>
      <c r="AC222" s="29">
        <f t="shared" si="78"/>
        <v>612850</v>
      </c>
      <c r="AD222" s="27">
        <f t="shared" si="79"/>
        <v>928718</v>
      </c>
      <c r="AE222" s="28">
        <f t="shared" si="80"/>
        <v>349116</v>
      </c>
      <c r="AF222" s="39">
        <f t="shared" si="81"/>
        <v>1277834</v>
      </c>
    </row>
    <row r="223" spans="1:32" x14ac:dyDescent="0.3">
      <c r="A223" s="18">
        <f t="shared" si="82"/>
        <v>2015</v>
      </c>
      <c r="B223" s="18">
        <f t="shared" si="83"/>
        <v>5</v>
      </c>
      <c r="C223" s="34" t="s">
        <v>19</v>
      </c>
      <c r="D223" s="35">
        <v>348427</v>
      </c>
      <c r="E223" s="36">
        <v>11258.3</v>
      </c>
      <c r="F223" s="37">
        <v>152917</v>
      </c>
      <c r="G223" s="37">
        <v>182188.75</v>
      </c>
      <c r="H223" s="35">
        <f t="shared" si="63"/>
        <v>359685.3</v>
      </c>
      <c r="I223" s="36">
        <f t="shared" si="64"/>
        <v>335105.75</v>
      </c>
      <c r="J223" s="38">
        <f t="shared" si="65"/>
        <v>501344</v>
      </c>
      <c r="K223" s="39">
        <f t="shared" si="66"/>
        <v>193447.05</v>
      </c>
      <c r="L223" s="40">
        <f t="shared" si="67"/>
        <v>694791.05</v>
      </c>
      <c r="M223" s="26"/>
      <c r="N223" s="27">
        <v>327317</v>
      </c>
      <c r="O223" s="28">
        <v>7390</v>
      </c>
      <c r="P223" s="29">
        <v>135855</v>
      </c>
      <c r="Q223" s="29">
        <v>164688</v>
      </c>
      <c r="R223" s="27">
        <f t="shared" si="68"/>
        <v>334707</v>
      </c>
      <c r="S223" s="28">
        <f t="shared" si="69"/>
        <v>300543</v>
      </c>
      <c r="T223" s="27">
        <f t="shared" si="70"/>
        <v>463172</v>
      </c>
      <c r="U223" s="28">
        <f t="shared" si="71"/>
        <v>172078</v>
      </c>
      <c r="V223" s="28">
        <f t="shared" si="72"/>
        <v>635250</v>
      </c>
      <c r="W223" s="30"/>
      <c r="X223" s="27">
        <f t="shared" si="73"/>
        <v>675744</v>
      </c>
      <c r="Y223" s="28">
        <f t="shared" si="74"/>
        <v>18648</v>
      </c>
      <c r="Z223" s="27">
        <f t="shared" si="75"/>
        <v>288772</v>
      </c>
      <c r="AA223" s="28">
        <f t="shared" si="76"/>
        <v>346877</v>
      </c>
      <c r="AB223" s="29">
        <f t="shared" si="77"/>
        <v>694392</v>
      </c>
      <c r="AC223" s="29">
        <f t="shared" si="78"/>
        <v>635649</v>
      </c>
      <c r="AD223" s="27">
        <f t="shared" si="79"/>
        <v>964516</v>
      </c>
      <c r="AE223" s="28">
        <f t="shared" si="80"/>
        <v>365525</v>
      </c>
      <c r="AF223" s="39">
        <f t="shared" si="81"/>
        <v>1330041</v>
      </c>
    </row>
    <row r="224" spans="1:32" x14ac:dyDescent="0.3">
      <c r="A224" s="18">
        <f t="shared" si="82"/>
        <v>2015</v>
      </c>
      <c r="B224" s="18">
        <f t="shared" si="83"/>
        <v>6</v>
      </c>
      <c r="C224" s="34" t="s">
        <v>18</v>
      </c>
      <c r="D224" s="35">
        <v>368708.5</v>
      </c>
      <c r="E224" s="36">
        <v>9072.1</v>
      </c>
      <c r="F224" s="37">
        <v>143549.25</v>
      </c>
      <c r="G224" s="37">
        <v>200472.75</v>
      </c>
      <c r="H224" s="35">
        <f t="shared" si="63"/>
        <v>377780.6</v>
      </c>
      <c r="I224" s="36">
        <f t="shared" si="64"/>
        <v>344022</v>
      </c>
      <c r="J224" s="38">
        <f t="shared" si="65"/>
        <v>512257.75</v>
      </c>
      <c r="K224" s="39">
        <f t="shared" si="66"/>
        <v>209544.85</v>
      </c>
      <c r="L224" s="40">
        <f t="shared" si="67"/>
        <v>721802.6</v>
      </c>
      <c r="M224" s="26"/>
      <c r="N224" s="27">
        <v>297189</v>
      </c>
      <c r="O224" s="28">
        <v>5843</v>
      </c>
      <c r="P224" s="29">
        <v>128223</v>
      </c>
      <c r="Q224" s="29">
        <v>152366</v>
      </c>
      <c r="R224" s="27">
        <f t="shared" si="68"/>
        <v>303032</v>
      </c>
      <c r="S224" s="28">
        <f t="shared" si="69"/>
        <v>280589</v>
      </c>
      <c r="T224" s="27">
        <f t="shared" si="70"/>
        <v>425412</v>
      </c>
      <c r="U224" s="28">
        <f t="shared" si="71"/>
        <v>158209</v>
      </c>
      <c r="V224" s="28">
        <f t="shared" si="72"/>
        <v>583621</v>
      </c>
      <c r="W224" s="30"/>
      <c r="X224" s="27">
        <f t="shared" si="73"/>
        <v>665898</v>
      </c>
      <c r="Y224" s="28">
        <f t="shared" si="74"/>
        <v>14915</v>
      </c>
      <c r="Z224" s="27">
        <f t="shared" si="75"/>
        <v>271772</v>
      </c>
      <c r="AA224" s="28">
        <f t="shared" si="76"/>
        <v>352839</v>
      </c>
      <c r="AB224" s="29">
        <f t="shared" si="77"/>
        <v>680813</v>
      </c>
      <c r="AC224" s="29">
        <f t="shared" si="78"/>
        <v>624611</v>
      </c>
      <c r="AD224" s="27">
        <f t="shared" si="79"/>
        <v>937670</v>
      </c>
      <c r="AE224" s="28">
        <f t="shared" si="80"/>
        <v>367754</v>
      </c>
      <c r="AF224" s="39">
        <f t="shared" si="81"/>
        <v>1305424</v>
      </c>
    </row>
    <row r="225" spans="1:32" x14ac:dyDescent="0.3">
      <c r="A225" s="18">
        <f t="shared" si="82"/>
        <v>2015</v>
      </c>
      <c r="B225" s="18">
        <f t="shared" si="83"/>
        <v>7</v>
      </c>
      <c r="C225" s="34" t="s">
        <v>17</v>
      </c>
      <c r="D225" s="35">
        <v>350627.85</v>
      </c>
      <c r="E225" s="36">
        <v>11374.1</v>
      </c>
      <c r="F225" s="37">
        <v>136402</v>
      </c>
      <c r="G225" s="37">
        <v>200724</v>
      </c>
      <c r="H225" s="35">
        <f t="shared" si="63"/>
        <v>362001.94999999995</v>
      </c>
      <c r="I225" s="36">
        <f t="shared" si="64"/>
        <v>337126</v>
      </c>
      <c r="J225" s="38">
        <f t="shared" si="65"/>
        <v>487029.85</v>
      </c>
      <c r="K225" s="39">
        <f t="shared" si="66"/>
        <v>212098.1</v>
      </c>
      <c r="L225" s="40">
        <f t="shared" si="67"/>
        <v>699127.95</v>
      </c>
      <c r="M225" s="26"/>
      <c r="N225" s="27">
        <v>345912</v>
      </c>
      <c r="O225" s="28">
        <v>6510</v>
      </c>
      <c r="P225" s="29">
        <v>143875</v>
      </c>
      <c r="Q225" s="29">
        <v>193948</v>
      </c>
      <c r="R225" s="27">
        <f t="shared" si="68"/>
        <v>352422</v>
      </c>
      <c r="S225" s="28">
        <f t="shared" si="69"/>
        <v>337823</v>
      </c>
      <c r="T225" s="27">
        <f t="shared" si="70"/>
        <v>489787</v>
      </c>
      <c r="U225" s="28">
        <f t="shared" si="71"/>
        <v>200458</v>
      </c>
      <c r="V225" s="28">
        <f t="shared" si="72"/>
        <v>690245</v>
      </c>
      <c r="W225" s="30"/>
      <c r="X225" s="27">
        <f t="shared" si="73"/>
        <v>696540</v>
      </c>
      <c r="Y225" s="28">
        <f t="shared" si="74"/>
        <v>17884</v>
      </c>
      <c r="Z225" s="27">
        <f t="shared" si="75"/>
        <v>280277</v>
      </c>
      <c r="AA225" s="28">
        <f t="shared" si="76"/>
        <v>394672</v>
      </c>
      <c r="AB225" s="29">
        <f t="shared" si="77"/>
        <v>714424</v>
      </c>
      <c r="AC225" s="29">
        <f t="shared" si="78"/>
        <v>674949</v>
      </c>
      <c r="AD225" s="27">
        <f t="shared" si="79"/>
        <v>976817</v>
      </c>
      <c r="AE225" s="28">
        <f t="shared" si="80"/>
        <v>412556</v>
      </c>
      <c r="AF225" s="39">
        <f t="shared" si="81"/>
        <v>1389373</v>
      </c>
    </row>
    <row r="226" spans="1:32" x14ac:dyDescent="0.3">
      <c r="A226" s="18">
        <f t="shared" si="82"/>
        <v>2015</v>
      </c>
      <c r="B226" s="18">
        <f t="shared" si="83"/>
        <v>8</v>
      </c>
      <c r="C226" s="34" t="s">
        <v>16</v>
      </c>
      <c r="D226" s="35">
        <v>407804.4</v>
      </c>
      <c r="E226" s="36">
        <v>9514.4</v>
      </c>
      <c r="F226" s="37">
        <v>143936</v>
      </c>
      <c r="G226" s="37">
        <v>225413</v>
      </c>
      <c r="H226" s="35">
        <f t="shared" si="63"/>
        <v>417318.80000000005</v>
      </c>
      <c r="I226" s="36">
        <f t="shared" si="64"/>
        <v>369349</v>
      </c>
      <c r="J226" s="38">
        <f t="shared" si="65"/>
        <v>551740.4</v>
      </c>
      <c r="K226" s="39">
        <f t="shared" si="66"/>
        <v>234927.4</v>
      </c>
      <c r="L226" s="40">
        <f t="shared" si="67"/>
        <v>786667.8</v>
      </c>
      <c r="M226" s="26"/>
      <c r="N226" s="27">
        <v>358262</v>
      </c>
      <c r="O226" s="28">
        <v>8169</v>
      </c>
      <c r="P226" s="29">
        <v>138765</v>
      </c>
      <c r="Q226" s="29">
        <v>198457</v>
      </c>
      <c r="R226" s="27">
        <f t="shared" si="68"/>
        <v>366431</v>
      </c>
      <c r="S226" s="28">
        <f t="shared" si="69"/>
        <v>337222</v>
      </c>
      <c r="T226" s="27">
        <f t="shared" si="70"/>
        <v>497027</v>
      </c>
      <c r="U226" s="28">
        <f t="shared" si="71"/>
        <v>206626</v>
      </c>
      <c r="V226" s="28">
        <f t="shared" si="72"/>
        <v>703653</v>
      </c>
      <c r="W226" s="30"/>
      <c r="X226" s="27">
        <f t="shared" si="73"/>
        <v>766066</v>
      </c>
      <c r="Y226" s="28">
        <f t="shared" si="74"/>
        <v>17683</v>
      </c>
      <c r="Z226" s="27">
        <f t="shared" si="75"/>
        <v>282701</v>
      </c>
      <c r="AA226" s="28">
        <f t="shared" si="76"/>
        <v>423870</v>
      </c>
      <c r="AB226" s="29">
        <f t="shared" si="77"/>
        <v>783749</v>
      </c>
      <c r="AC226" s="29">
        <f t="shared" si="78"/>
        <v>706571</v>
      </c>
      <c r="AD226" s="27">
        <f t="shared" si="79"/>
        <v>1048767</v>
      </c>
      <c r="AE226" s="28">
        <f t="shared" si="80"/>
        <v>441553</v>
      </c>
      <c r="AF226" s="39">
        <f t="shared" si="81"/>
        <v>1490320</v>
      </c>
    </row>
    <row r="227" spans="1:32" x14ac:dyDescent="0.3">
      <c r="A227" s="18">
        <f t="shared" si="82"/>
        <v>2015</v>
      </c>
      <c r="B227" s="18">
        <f t="shared" si="83"/>
        <v>9</v>
      </c>
      <c r="C227" s="34" t="s">
        <v>15</v>
      </c>
      <c r="D227" s="35">
        <v>372991.5</v>
      </c>
      <c r="E227" s="36">
        <v>10971.9</v>
      </c>
      <c r="F227" s="37">
        <v>124286</v>
      </c>
      <c r="G227" s="37">
        <v>222057.5</v>
      </c>
      <c r="H227" s="35">
        <f t="shared" si="63"/>
        <v>383963.4</v>
      </c>
      <c r="I227" s="36">
        <f t="shared" si="64"/>
        <v>346343.5</v>
      </c>
      <c r="J227" s="38">
        <f t="shared" si="65"/>
        <v>497277.5</v>
      </c>
      <c r="K227" s="39">
        <f t="shared" si="66"/>
        <v>233029.4</v>
      </c>
      <c r="L227" s="40">
        <f t="shared" si="67"/>
        <v>730306.9</v>
      </c>
      <c r="M227" s="26"/>
      <c r="N227" s="27">
        <v>332909</v>
      </c>
      <c r="O227" s="28">
        <v>10382</v>
      </c>
      <c r="P227" s="29">
        <v>125639</v>
      </c>
      <c r="Q227" s="29">
        <v>186691</v>
      </c>
      <c r="R227" s="27">
        <f t="shared" si="68"/>
        <v>343291</v>
      </c>
      <c r="S227" s="28">
        <f t="shared" si="69"/>
        <v>312330</v>
      </c>
      <c r="T227" s="27">
        <f t="shared" si="70"/>
        <v>458548</v>
      </c>
      <c r="U227" s="28">
        <f t="shared" si="71"/>
        <v>197073</v>
      </c>
      <c r="V227" s="28">
        <f t="shared" si="72"/>
        <v>655621</v>
      </c>
      <c r="W227" s="30"/>
      <c r="X227" s="27">
        <f t="shared" si="73"/>
        <v>705901</v>
      </c>
      <c r="Y227" s="28">
        <f t="shared" si="74"/>
        <v>21354</v>
      </c>
      <c r="Z227" s="27">
        <f t="shared" si="75"/>
        <v>249925</v>
      </c>
      <c r="AA227" s="28">
        <f t="shared" si="76"/>
        <v>408749</v>
      </c>
      <c r="AB227" s="29">
        <f t="shared" si="77"/>
        <v>727255</v>
      </c>
      <c r="AC227" s="29">
        <f t="shared" si="78"/>
        <v>658674</v>
      </c>
      <c r="AD227" s="27">
        <f t="shared" si="79"/>
        <v>955826</v>
      </c>
      <c r="AE227" s="28">
        <f t="shared" si="80"/>
        <v>430103</v>
      </c>
      <c r="AF227" s="39">
        <f t="shared" si="81"/>
        <v>1385929</v>
      </c>
    </row>
    <row r="228" spans="1:32" x14ac:dyDescent="0.3">
      <c r="A228" s="18">
        <f t="shared" si="82"/>
        <v>2015</v>
      </c>
      <c r="B228" s="18">
        <f t="shared" si="83"/>
        <v>10</v>
      </c>
      <c r="C228" s="34" t="s">
        <v>14</v>
      </c>
      <c r="D228" s="35">
        <v>358601.5</v>
      </c>
      <c r="E228" s="36">
        <v>13814.15</v>
      </c>
      <c r="F228" s="37">
        <v>134963.75</v>
      </c>
      <c r="G228" s="37">
        <v>197209.5</v>
      </c>
      <c r="H228" s="35">
        <f t="shared" si="63"/>
        <v>372415.65</v>
      </c>
      <c r="I228" s="36">
        <f t="shared" si="64"/>
        <v>332173.25</v>
      </c>
      <c r="J228" s="38">
        <f t="shared" si="65"/>
        <v>493565.25</v>
      </c>
      <c r="K228" s="39">
        <f t="shared" si="66"/>
        <v>211023.65</v>
      </c>
      <c r="L228" s="40">
        <f t="shared" si="67"/>
        <v>704588.9</v>
      </c>
      <c r="M228" s="26"/>
      <c r="N228" s="27">
        <v>307995</v>
      </c>
      <c r="O228" s="28">
        <v>11402</v>
      </c>
      <c r="P228" s="29">
        <v>128308</v>
      </c>
      <c r="Q228" s="29">
        <v>172279</v>
      </c>
      <c r="R228" s="27">
        <f t="shared" si="68"/>
        <v>319397</v>
      </c>
      <c r="S228" s="28">
        <f t="shared" si="69"/>
        <v>300587</v>
      </c>
      <c r="T228" s="27">
        <f t="shared" si="70"/>
        <v>436303</v>
      </c>
      <c r="U228" s="28">
        <f t="shared" si="71"/>
        <v>183681</v>
      </c>
      <c r="V228" s="28">
        <f t="shared" si="72"/>
        <v>619984</v>
      </c>
      <c r="W228" s="30"/>
      <c r="X228" s="27">
        <f t="shared" si="73"/>
        <v>666597</v>
      </c>
      <c r="Y228" s="28">
        <f t="shared" si="74"/>
        <v>25216</v>
      </c>
      <c r="Z228" s="27">
        <f t="shared" si="75"/>
        <v>263272</v>
      </c>
      <c r="AA228" s="28">
        <f t="shared" si="76"/>
        <v>369489</v>
      </c>
      <c r="AB228" s="29">
        <f t="shared" si="77"/>
        <v>691813</v>
      </c>
      <c r="AC228" s="29">
        <f t="shared" si="78"/>
        <v>632761</v>
      </c>
      <c r="AD228" s="27">
        <f t="shared" si="79"/>
        <v>929869</v>
      </c>
      <c r="AE228" s="28">
        <f t="shared" si="80"/>
        <v>394705</v>
      </c>
      <c r="AF228" s="39">
        <f t="shared" si="81"/>
        <v>1324574</v>
      </c>
    </row>
    <row r="229" spans="1:32" x14ac:dyDescent="0.3">
      <c r="A229" s="18">
        <f t="shared" si="82"/>
        <v>2015</v>
      </c>
      <c r="B229" s="18">
        <f t="shared" si="83"/>
        <v>11</v>
      </c>
      <c r="C229" s="34" t="s">
        <v>13</v>
      </c>
      <c r="D229" s="35">
        <v>358423.45</v>
      </c>
      <c r="E229" s="36">
        <v>10291.1</v>
      </c>
      <c r="F229" s="37">
        <v>142020.25</v>
      </c>
      <c r="G229" s="37">
        <v>199233.9</v>
      </c>
      <c r="H229" s="35">
        <f t="shared" si="63"/>
        <v>368714.55</v>
      </c>
      <c r="I229" s="36">
        <f t="shared" si="64"/>
        <v>341254.15</v>
      </c>
      <c r="J229" s="38">
        <f t="shared" si="65"/>
        <v>500443.7</v>
      </c>
      <c r="K229" s="39">
        <f t="shared" si="66"/>
        <v>209525</v>
      </c>
      <c r="L229" s="40">
        <f t="shared" si="67"/>
        <v>709968.7</v>
      </c>
      <c r="M229" s="26"/>
      <c r="N229" s="27">
        <v>306654</v>
      </c>
      <c r="O229" s="28">
        <v>8100</v>
      </c>
      <c r="P229" s="29">
        <v>124717</v>
      </c>
      <c r="Q229" s="29">
        <v>180228</v>
      </c>
      <c r="R229" s="27">
        <f t="shared" si="68"/>
        <v>314754</v>
      </c>
      <c r="S229" s="28">
        <f t="shared" si="69"/>
        <v>304945</v>
      </c>
      <c r="T229" s="27">
        <f t="shared" si="70"/>
        <v>431371</v>
      </c>
      <c r="U229" s="28">
        <f t="shared" si="71"/>
        <v>188328</v>
      </c>
      <c r="V229" s="28">
        <f t="shared" si="72"/>
        <v>619699</v>
      </c>
      <c r="W229" s="30"/>
      <c r="X229" s="27">
        <f t="shared" si="73"/>
        <v>665077</v>
      </c>
      <c r="Y229" s="28">
        <f t="shared" si="74"/>
        <v>18391</v>
      </c>
      <c r="Z229" s="27">
        <f t="shared" si="75"/>
        <v>266737</v>
      </c>
      <c r="AA229" s="28">
        <f t="shared" si="76"/>
        <v>379462</v>
      </c>
      <c r="AB229" s="29">
        <f t="shared" si="77"/>
        <v>683468</v>
      </c>
      <c r="AC229" s="29">
        <f t="shared" si="78"/>
        <v>646199</v>
      </c>
      <c r="AD229" s="27">
        <f t="shared" si="79"/>
        <v>931814</v>
      </c>
      <c r="AE229" s="28">
        <f t="shared" si="80"/>
        <v>397853</v>
      </c>
      <c r="AF229" s="39">
        <f t="shared" si="81"/>
        <v>1329667</v>
      </c>
    </row>
    <row r="230" spans="1:32" x14ac:dyDescent="0.3">
      <c r="A230" s="18">
        <f t="shared" si="82"/>
        <v>2015</v>
      </c>
      <c r="B230" s="18">
        <f t="shared" si="83"/>
        <v>12</v>
      </c>
      <c r="C230" s="34" t="s">
        <v>12</v>
      </c>
      <c r="D230" s="35">
        <v>321407.7</v>
      </c>
      <c r="E230" s="36">
        <v>9639.2000000000007</v>
      </c>
      <c r="F230" s="37">
        <v>131239</v>
      </c>
      <c r="G230" s="37">
        <v>163990.75</v>
      </c>
      <c r="H230" s="35">
        <f t="shared" si="63"/>
        <v>331046.90000000002</v>
      </c>
      <c r="I230" s="36">
        <f t="shared" si="64"/>
        <v>295229.75</v>
      </c>
      <c r="J230" s="38">
        <f t="shared" si="65"/>
        <v>452646.7</v>
      </c>
      <c r="K230" s="39">
        <f t="shared" si="66"/>
        <v>173629.95</v>
      </c>
      <c r="L230" s="40">
        <f t="shared" si="67"/>
        <v>626276.65</v>
      </c>
      <c r="M230" s="26"/>
      <c r="N230" s="27">
        <v>296002</v>
      </c>
      <c r="O230" s="28">
        <v>9502</v>
      </c>
      <c r="P230" s="29">
        <v>126118</v>
      </c>
      <c r="Q230" s="29">
        <v>164826</v>
      </c>
      <c r="R230" s="27">
        <f t="shared" si="68"/>
        <v>305504</v>
      </c>
      <c r="S230" s="28">
        <f t="shared" si="69"/>
        <v>290944</v>
      </c>
      <c r="T230" s="27">
        <f t="shared" si="70"/>
        <v>422120</v>
      </c>
      <c r="U230" s="28">
        <f t="shared" si="71"/>
        <v>174328</v>
      </c>
      <c r="V230" s="28">
        <f t="shared" si="72"/>
        <v>596448</v>
      </c>
      <c r="W230" s="30"/>
      <c r="X230" s="27">
        <f t="shared" si="73"/>
        <v>617410</v>
      </c>
      <c r="Y230" s="28">
        <f t="shared" si="74"/>
        <v>19141</v>
      </c>
      <c r="Z230" s="27">
        <f t="shared" si="75"/>
        <v>257357</v>
      </c>
      <c r="AA230" s="28">
        <f t="shared" si="76"/>
        <v>328817</v>
      </c>
      <c r="AB230" s="29">
        <f t="shared" si="77"/>
        <v>636551</v>
      </c>
      <c r="AC230" s="29">
        <f t="shared" si="78"/>
        <v>586174</v>
      </c>
      <c r="AD230" s="27">
        <f t="shared" si="79"/>
        <v>874767</v>
      </c>
      <c r="AE230" s="28">
        <f t="shared" si="80"/>
        <v>347958</v>
      </c>
      <c r="AF230" s="39">
        <f t="shared" si="81"/>
        <v>1222725</v>
      </c>
    </row>
    <row r="231" spans="1:32" x14ac:dyDescent="0.3">
      <c r="A231" s="18">
        <f t="shared" si="82"/>
        <v>2016</v>
      </c>
      <c r="B231" s="18">
        <f t="shared" si="83"/>
        <v>1</v>
      </c>
      <c r="C231" s="34" t="s">
        <v>23</v>
      </c>
      <c r="D231" s="35">
        <v>367208.8</v>
      </c>
      <c r="E231" s="36">
        <v>8006.9</v>
      </c>
      <c r="F231" s="37">
        <v>126240.5</v>
      </c>
      <c r="G231" s="37">
        <v>202942.25</v>
      </c>
      <c r="H231" s="35">
        <f t="shared" si="63"/>
        <v>375215.7</v>
      </c>
      <c r="I231" s="36">
        <f t="shared" si="64"/>
        <v>329182.75</v>
      </c>
      <c r="J231" s="38">
        <f t="shared" si="65"/>
        <v>493449.3</v>
      </c>
      <c r="K231" s="39">
        <f t="shared" si="66"/>
        <v>210949.15</v>
      </c>
      <c r="L231" s="40">
        <f t="shared" si="67"/>
        <v>704398.45</v>
      </c>
      <c r="M231" s="26"/>
      <c r="N231" s="27">
        <v>278491</v>
      </c>
      <c r="O231" s="28">
        <v>9214</v>
      </c>
      <c r="P231" s="29">
        <v>106739</v>
      </c>
      <c r="Q231" s="29">
        <v>141743</v>
      </c>
      <c r="R231" s="27">
        <f t="shared" si="68"/>
        <v>287705</v>
      </c>
      <c r="S231" s="28">
        <f t="shared" si="69"/>
        <v>248482</v>
      </c>
      <c r="T231" s="27">
        <f t="shared" si="70"/>
        <v>385230</v>
      </c>
      <c r="U231" s="28">
        <f t="shared" si="71"/>
        <v>150957</v>
      </c>
      <c r="V231" s="28">
        <f t="shared" si="72"/>
        <v>536187</v>
      </c>
      <c r="W231" s="30"/>
      <c r="X231" s="27">
        <f t="shared" si="73"/>
        <v>645700</v>
      </c>
      <c r="Y231" s="28">
        <f t="shared" si="74"/>
        <v>17221</v>
      </c>
      <c r="Z231" s="27">
        <f t="shared" si="75"/>
        <v>232980</v>
      </c>
      <c r="AA231" s="28">
        <f t="shared" si="76"/>
        <v>344685</v>
      </c>
      <c r="AB231" s="29">
        <f t="shared" si="77"/>
        <v>662921</v>
      </c>
      <c r="AC231" s="29">
        <f t="shared" si="78"/>
        <v>577665</v>
      </c>
      <c r="AD231" s="27">
        <f t="shared" si="79"/>
        <v>878680</v>
      </c>
      <c r="AE231" s="28">
        <f t="shared" si="80"/>
        <v>361906</v>
      </c>
      <c r="AF231" s="39">
        <f t="shared" si="81"/>
        <v>1240586</v>
      </c>
    </row>
    <row r="232" spans="1:32" x14ac:dyDescent="0.3">
      <c r="A232" s="18">
        <f t="shared" si="82"/>
        <v>2016</v>
      </c>
      <c r="B232" s="18">
        <f t="shared" si="83"/>
        <v>2</v>
      </c>
      <c r="C232" s="34" t="s">
        <v>22</v>
      </c>
      <c r="D232" s="35">
        <v>372744.3</v>
      </c>
      <c r="E232" s="36">
        <v>10623.95</v>
      </c>
      <c r="F232" s="37">
        <v>146488.75</v>
      </c>
      <c r="G232" s="37">
        <v>183864</v>
      </c>
      <c r="H232" s="35">
        <f t="shared" si="63"/>
        <v>383368.25</v>
      </c>
      <c r="I232" s="36">
        <f t="shared" si="64"/>
        <v>330352.75</v>
      </c>
      <c r="J232" s="38">
        <f t="shared" si="65"/>
        <v>519233.05</v>
      </c>
      <c r="K232" s="39">
        <f t="shared" si="66"/>
        <v>194487.95</v>
      </c>
      <c r="L232" s="40">
        <f t="shared" si="67"/>
        <v>713721</v>
      </c>
      <c r="M232" s="26"/>
      <c r="N232" s="27">
        <v>295870</v>
      </c>
      <c r="O232" s="28">
        <v>6914</v>
      </c>
      <c r="P232" s="29">
        <v>123010</v>
      </c>
      <c r="Q232" s="29">
        <v>135618</v>
      </c>
      <c r="R232" s="27">
        <f t="shared" si="68"/>
        <v>302784</v>
      </c>
      <c r="S232" s="28">
        <f t="shared" si="69"/>
        <v>258628</v>
      </c>
      <c r="T232" s="27">
        <f t="shared" si="70"/>
        <v>418880</v>
      </c>
      <c r="U232" s="28">
        <f t="shared" si="71"/>
        <v>142532</v>
      </c>
      <c r="V232" s="28">
        <f t="shared" si="72"/>
        <v>561412</v>
      </c>
      <c r="W232" s="30"/>
      <c r="X232" s="27">
        <f t="shared" si="73"/>
        <v>668614</v>
      </c>
      <c r="Y232" s="28">
        <f t="shared" si="74"/>
        <v>17538</v>
      </c>
      <c r="Z232" s="27">
        <f t="shared" si="75"/>
        <v>269499</v>
      </c>
      <c r="AA232" s="28">
        <f t="shared" si="76"/>
        <v>319482</v>
      </c>
      <c r="AB232" s="29">
        <f t="shared" si="77"/>
        <v>686152</v>
      </c>
      <c r="AC232" s="29">
        <f t="shared" si="78"/>
        <v>588981</v>
      </c>
      <c r="AD232" s="27">
        <f t="shared" si="79"/>
        <v>938113</v>
      </c>
      <c r="AE232" s="28">
        <f t="shared" si="80"/>
        <v>337020</v>
      </c>
      <c r="AF232" s="39">
        <f t="shared" si="81"/>
        <v>1275133</v>
      </c>
    </row>
    <row r="233" spans="1:32" x14ac:dyDescent="0.3">
      <c r="A233" s="18">
        <f t="shared" si="82"/>
        <v>2016</v>
      </c>
      <c r="B233" s="18">
        <f t="shared" si="83"/>
        <v>3</v>
      </c>
      <c r="C233" s="34" t="s">
        <v>21</v>
      </c>
      <c r="D233" s="35">
        <v>287231.25</v>
      </c>
      <c r="E233" s="36">
        <v>9618.4500000000007</v>
      </c>
      <c r="F233" s="37">
        <v>159362.5</v>
      </c>
      <c r="G233" s="37">
        <v>156651</v>
      </c>
      <c r="H233" s="35">
        <f t="shared" si="63"/>
        <v>296849.7</v>
      </c>
      <c r="I233" s="36">
        <f t="shared" si="64"/>
        <v>316013.5</v>
      </c>
      <c r="J233" s="38">
        <f t="shared" si="65"/>
        <v>446593.75</v>
      </c>
      <c r="K233" s="39">
        <f t="shared" si="66"/>
        <v>166269.45000000001</v>
      </c>
      <c r="L233" s="40">
        <f t="shared" si="67"/>
        <v>612863.19999999995</v>
      </c>
      <c r="M233" s="26"/>
      <c r="N233" s="27">
        <v>207635</v>
      </c>
      <c r="O233" s="28">
        <v>9839</v>
      </c>
      <c r="P233" s="29">
        <v>127210</v>
      </c>
      <c r="Q233" s="29">
        <v>120172</v>
      </c>
      <c r="R233" s="27">
        <f t="shared" si="68"/>
        <v>217474</v>
      </c>
      <c r="S233" s="28">
        <f t="shared" si="69"/>
        <v>247382</v>
      </c>
      <c r="T233" s="27">
        <f t="shared" si="70"/>
        <v>334845</v>
      </c>
      <c r="U233" s="28">
        <f t="shared" si="71"/>
        <v>130011</v>
      </c>
      <c r="V233" s="28">
        <f t="shared" si="72"/>
        <v>464856</v>
      </c>
      <c r="W233" s="30"/>
      <c r="X233" s="27">
        <f t="shared" si="73"/>
        <v>494866</v>
      </c>
      <c r="Y233" s="28">
        <f t="shared" si="74"/>
        <v>19457</v>
      </c>
      <c r="Z233" s="27">
        <f t="shared" si="75"/>
        <v>286573</v>
      </c>
      <c r="AA233" s="28">
        <f t="shared" si="76"/>
        <v>276823</v>
      </c>
      <c r="AB233" s="29">
        <f t="shared" si="77"/>
        <v>514323</v>
      </c>
      <c r="AC233" s="29">
        <f t="shared" si="78"/>
        <v>563396</v>
      </c>
      <c r="AD233" s="27">
        <f t="shared" si="79"/>
        <v>781439</v>
      </c>
      <c r="AE233" s="28">
        <f t="shared" si="80"/>
        <v>296280</v>
      </c>
      <c r="AF233" s="39">
        <f t="shared" si="81"/>
        <v>1077719</v>
      </c>
    </row>
    <row r="234" spans="1:32" x14ac:dyDescent="0.3">
      <c r="A234" s="18">
        <f t="shared" si="82"/>
        <v>2016</v>
      </c>
      <c r="B234" s="18">
        <f t="shared" si="83"/>
        <v>4</v>
      </c>
      <c r="C234" s="34" t="s">
        <v>20</v>
      </c>
      <c r="D234" s="35">
        <v>343574.1</v>
      </c>
      <c r="E234" s="36">
        <v>10629.45</v>
      </c>
      <c r="F234" s="37">
        <v>144103.75</v>
      </c>
      <c r="G234" s="37">
        <v>157869.75</v>
      </c>
      <c r="H234" s="35">
        <f t="shared" si="63"/>
        <v>354203.55</v>
      </c>
      <c r="I234" s="36">
        <f t="shared" si="64"/>
        <v>301973.5</v>
      </c>
      <c r="J234" s="38">
        <f t="shared" si="65"/>
        <v>487677.85</v>
      </c>
      <c r="K234" s="39">
        <f t="shared" si="66"/>
        <v>168499.20000000001</v>
      </c>
      <c r="L234" s="40">
        <f t="shared" si="67"/>
        <v>656177.05000000005</v>
      </c>
      <c r="M234" s="26"/>
      <c r="N234" s="27">
        <v>247316</v>
      </c>
      <c r="O234" s="28">
        <v>6407</v>
      </c>
      <c r="P234" s="29">
        <v>112805</v>
      </c>
      <c r="Q234" s="29">
        <v>112314</v>
      </c>
      <c r="R234" s="27">
        <f t="shared" si="68"/>
        <v>253723</v>
      </c>
      <c r="S234" s="28">
        <f t="shared" si="69"/>
        <v>225119</v>
      </c>
      <c r="T234" s="27">
        <f t="shared" si="70"/>
        <v>360121</v>
      </c>
      <c r="U234" s="28">
        <f t="shared" si="71"/>
        <v>118721</v>
      </c>
      <c r="V234" s="28">
        <f t="shared" si="72"/>
        <v>478842</v>
      </c>
      <c r="W234" s="30"/>
      <c r="X234" s="27">
        <f t="shared" si="73"/>
        <v>590890</v>
      </c>
      <c r="Y234" s="28">
        <f t="shared" si="74"/>
        <v>17036</v>
      </c>
      <c r="Z234" s="27">
        <f t="shared" si="75"/>
        <v>256909</v>
      </c>
      <c r="AA234" s="28">
        <f t="shared" si="76"/>
        <v>270184</v>
      </c>
      <c r="AB234" s="29">
        <f t="shared" si="77"/>
        <v>607926</v>
      </c>
      <c r="AC234" s="29">
        <f t="shared" si="78"/>
        <v>527093</v>
      </c>
      <c r="AD234" s="27">
        <f t="shared" si="79"/>
        <v>847799</v>
      </c>
      <c r="AE234" s="28">
        <f t="shared" si="80"/>
        <v>287220</v>
      </c>
      <c r="AF234" s="39">
        <f t="shared" si="81"/>
        <v>1135019</v>
      </c>
    </row>
    <row r="235" spans="1:32" x14ac:dyDescent="0.3">
      <c r="A235" s="18">
        <f t="shared" si="82"/>
        <v>2016</v>
      </c>
      <c r="B235" s="18">
        <f t="shared" si="83"/>
        <v>5</v>
      </c>
      <c r="C235" s="34" t="s">
        <v>19</v>
      </c>
      <c r="D235" s="35">
        <v>400765.95</v>
      </c>
      <c r="E235" s="36">
        <v>10943.1</v>
      </c>
      <c r="F235" s="37">
        <v>162487</v>
      </c>
      <c r="G235" s="37">
        <v>196213.25</v>
      </c>
      <c r="H235" s="35">
        <f t="shared" si="63"/>
        <v>411709.05</v>
      </c>
      <c r="I235" s="36">
        <f t="shared" si="64"/>
        <v>358700.25</v>
      </c>
      <c r="J235" s="38">
        <f t="shared" si="65"/>
        <v>563252.94999999995</v>
      </c>
      <c r="K235" s="39">
        <f t="shared" si="66"/>
        <v>207156.35</v>
      </c>
      <c r="L235" s="40">
        <f t="shared" si="67"/>
        <v>770409.29999999993</v>
      </c>
      <c r="M235" s="26"/>
      <c r="N235" s="27">
        <v>330639</v>
      </c>
      <c r="O235" s="28">
        <v>8353</v>
      </c>
      <c r="P235" s="29">
        <v>138594</v>
      </c>
      <c r="Q235" s="29">
        <v>162980</v>
      </c>
      <c r="R235" s="27">
        <f t="shared" si="68"/>
        <v>338992</v>
      </c>
      <c r="S235" s="28">
        <f t="shared" si="69"/>
        <v>301574</v>
      </c>
      <c r="T235" s="27">
        <f t="shared" si="70"/>
        <v>469233</v>
      </c>
      <c r="U235" s="28">
        <f t="shared" si="71"/>
        <v>171333</v>
      </c>
      <c r="V235" s="28">
        <f t="shared" si="72"/>
        <v>640566</v>
      </c>
      <c r="W235" s="30"/>
      <c r="X235" s="27">
        <f t="shared" si="73"/>
        <v>731405</v>
      </c>
      <c r="Y235" s="28">
        <f t="shared" si="74"/>
        <v>19296</v>
      </c>
      <c r="Z235" s="27">
        <f t="shared" si="75"/>
        <v>301081</v>
      </c>
      <c r="AA235" s="28">
        <f t="shared" si="76"/>
        <v>359193</v>
      </c>
      <c r="AB235" s="29">
        <f t="shared" si="77"/>
        <v>750701</v>
      </c>
      <c r="AC235" s="29">
        <f t="shared" si="78"/>
        <v>660274</v>
      </c>
      <c r="AD235" s="27">
        <f t="shared" si="79"/>
        <v>1032486</v>
      </c>
      <c r="AE235" s="28">
        <f t="shared" si="80"/>
        <v>378489</v>
      </c>
      <c r="AF235" s="39">
        <f t="shared" si="81"/>
        <v>1410975</v>
      </c>
    </row>
    <row r="236" spans="1:32" x14ac:dyDescent="0.3">
      <c r="A236" s="18">
        <f t="shared" si="82"/>
        <v>2016</v>
      </c>
      <c r="B236" s="18">
        <f t="shared" si="83"/>
        <v>6</v>
      </c>
      <c r="C236" s="34" t="s">
        <v>18</v>
      </c>
      <c r="D236" s="35">
        <v>355622.9</v>
      </c>
      <c r="E236" s="36">
        <v>9554.25</v>
      </c>
      <c r="F236" s="37">
        <v>140561.5</v>
      </c>
      <c r="G236" s="37">
        <v>170268.25</v>
      </c>
      <c r="H236" s="35">
        <f t="shared" si="63"/>
        <v>365177.15</v>
      </c>
      <c r="I236" s="36">
        <f t="shared" si="64"/>
        <v>310829.75</v>
      </c>
      <c r="J236" s="38">
        <f t="shared" si="65"/>
        <v>496184.4</v>
      </c>
      <c r="K236" s="39">
        <f t="shared" si="66"/>
        <v>179822.5</v>
      </c>
      <c r="L236" s="40">
        <f t="shared" si="67"/>
        <v>676006.9</v>
      </c>
      <c r="M236" s="26"/>
      <c r="N236" s="27">
        <v>313526</v>
      </c>
      <c r="O236" s="28">
        <v>7473</v>
      </c>
      <c r="P236" s="29">
        <v>128099</v>
      </c>
      <c r="Q236" s="29">
        <v>154242</v>
      </c>
      <c r="R236" s="27">
        <f t="shared" si="68"/>
        <v>320999</v>
      </c>
      <c r="S236" s="28">
        <f t="shared" si="69"/>
        <v>282341</v>
      </c>
      <c r="T236" s="27">
        <f t="shared" si="70"/>
        <v>441625</v>
      </c>
      <c r="U236" s="28">
        <f t="shared" si="71"/>
        <v>161715</v>
      </c>
      <c r="V236" s="28">
        <f t="shared" si="72"/>
        <v>603340</v>
      </c>
      <c r="W236" s="30"/>
      <c r="X236" s="27">
        <f t="shared" si="73"/>
        <v>669149</v>
      </c>
      <c r="Y236" s="28">
        <f t="shared" si="74"/>
        <v>17027</v>
      </c>
      <c r="Z236" s="27">
        <f t="shared" si="75"/>
        <v>268661</v>
      </c>
      <c r="AA236" s="28">
        <f t="shared" si="76"/>
        <v>324510</v>
      </c>
      <c r="AB236" s="29">
        <f t="shared" si="77"/>
        <v>686176</v>
      </c>
      <c r="AC236" s="29">
        <f t="shared" si="78"/>
        <v>593171</v>
      </c>
      <c r="AD236" s="27">
        <f t="shared" si="79"/>
        <v>937810</v>
      </c>
      <c r="AE236" s="28">
        <f t="shared" si="80"/>
        <v>341537</v>
      </c>
      <c r="AF236" s="39">
        <f t="shared" si="81"/>
        <v>1279347</v>
      </c>
    </row>
    <row r="237" spans="1:32" x14ac:dyDescent="0.3">
      <c r="A237" s="18">
        <f t="shared" si="82"/>
        <v>2016</v>
      </c>
      <c r="B237" s="18">
        <f t="shared" si="83"/>
        <v>7</v>
      </c>
      <c r="C237" s="34" t="s">
        <v>17</v>
      </c>
      <c r="D237" s="35">
        <v>368696.85</v>
      </c>
      <c r="E237" s="36">
        <v>10756.75</v>
      </c>
      <c r="F237" s="37">
        <v>132490</v>
      </c>
      <c r="G237" s="37">
        <v>175948.2</v>
      </c>
      <c r="H237" s="35">
        <f t="shared" si="63"/>
        <v>379453.6</v>
      </c>
      <c r="I237" s="36">
        <f t="shared" si="64"/>
        <v>308438.2</v>
      </c>
      <c r="J237" s="38">
        <f t="shared" si="65"/>
        <v>501186.85</v>
      </c>
      <c r="K237" s="39">
        <f t="shared" si="66"/>
        <v>186704.95</v>
      </c>
      <c r="L237" s="40">
        <f t="shared" si="67"/>
        <v>687891.8</v>
      </c>
      <c r="M237" s="26"/>
      <c r="N237" s="27">
        <v>325608</v>
      </c>
      <c r="O237" s="28">
        <v>9884</v>
      </c>
      <c r="P237" s="29">
        <v>142812</v>
      </c>
      <c r="Q237" s="29">
        <v>158787</v>
      </c>
      <c r="R237" s="27">
        <f t="shared" si="68"/>
        <v>335492</v>
      </c>
      <c r="S237" s="28">
        <f t="shared" si="69"/>
        <v>301599</v>
      </c>
      <c r="T237" s="27">
        <f t="shared" si="70"/>
        <v>468420</v>
      </c>
      <c r="U237" s="28">
        <f t="shared" si="71"/>
        <v>168671</v>
      </c>
      <c r="V237" s="28">
        <f t="shared" si="72"/>
        <v>637091</v>
      </c>
      <c r="W237" s="30"/>
      <c r="X237" s="27">
        <f t="shared" si="73"/>
        <v>694305</v>
      </c>
      <c r="Y237" s="28">
        <f t="shared" si="74"/>
        <v>20641</v>
      </c>
      <c r="Z237" s="27">
        <f t="shared" si="75"/>
        <v>275302</v>
      </c>
      <c r="AA237" s="28">
        <f t="shared" si="76"/>
        <v>334735</v>
      </c>
      <c r="AB237" s="29">
        <f t="shared" si="77"/>
        <v>714946</v>
      </c>
      <c r="AC237" s="29">
        <f t="shared" si="78"/>
        <v>610037</v>
      </c>
      <c r="AD237" s="27">
        <f t="shared" si="79"/>
        <v>969607</v>
      </c>
      <c r="AE237" s="28">
        <f t="shared" si="80"/>
        <v>355376</v>
      </c>
      <c r="AF237" s="39">
        <f t="shared" si="81"/>
        <v>1324983</v>
      </c>
    </row>
    <row r="238" spans="1:32" x14ac:dyDescent="0.3">
      <c r="A238" s="18">
        <f t="shared" si="82"/>
        <v>2016</v>
      </c>
      <c r="B238" s="18">
        <f t="shared" si="83"/>
        <v>8</v>
      </c>
      <c r="C238" s="34" t="s">
        <v>16</v>
      </c>
      <c r="D238" s="35">
        <v>411366.85</v>
      </c>
      <c r="E238" s="36">
        <v>11823.4</v>
      </c>
      <c r="F238" s="37">
        <v>153005</v>
      </c>
      <c r="G238" s="37">
        <v>222737.5</v>
      </c>
      <c r="H238" s="35">
        <f t="shared" si="63"/>
        <v>423190.25</v>
      </c>
      <c r="I238" s="36">
        <f t="shared" si="64"/>
        <v>375742.5</v>
      </c>
      <c r="J238" s="38">
        <f t="shared" si="65"/>
        <v>564371.85</v>
      </c>
      <c r="K238" s="39">
        <f t="shared" si="66"/>
        <v>234560.9</v>
      </c>
      <c r="L238" s="40">
        <f t="shared" si="67"/>
        <v>798932.75</v>
      </c>
      <c r="M238" s="26"/>
      <c r="N238" s="27">
        <v>321625</v>
      </c>
      <c r="O238" s="28">
        <v>8620</v>
      </c>
      <c r="P238" s="29">
        <v>159247</v>
      </c>
      <c r="Q238" s="29">
        <v>151538</v>
      </c>
      <c r="R238" s="27">
        <f t="shared" si="68"/>
        <v>330245</v>
      </c>
      <c r="S238" s="28">
        <f t="shared" si="69"/>
        <v>310785</v>
      </c>
      <c r="T238" s="27">
        <f t="shared" si="70"/>
        <v>480872</v>
      </c>
      <c r="U238" s="28">
        <f t="shared" si="71"/>
        <v>160158</v>
      </c>
      <c r="V238" s="28">
        <f t="shared" si="72"/>
        <v>641030</v>
      </c>
      <c r="W238" s="30"/>
      <c r="X238" s="27">
        <f t="shared" si="73"/>
        <v>732992</v>
      </c>
      <c r="Y238" s="28">
        <f t="shared" si="74"/>
        <v>20443</v>
      </c>
      <c r="Z238" s="27">
        <f t="shared" si="75"/>
        <v>312252</v>
      </c>
      <c r="AA238" s="28">
        <f t="shared" si="76"/>
        <v>374276</v>
      </c>
      <c r="AB238" s="29">
        <f t="shared" si="77"/>
        <v>753435</v>
      </c>
      <c r="AC238" s="29">
        <f t="shared" si="78"/>
        <v>686528</v>
      </c>
      <c r="AD238" s="27">
        <f t="shared" si="79"/>
        <v>1045244</v>
      </c>
      <c r="AE238" s="28">
        <f t="shared" si="80"/>
        <v>394719</v>
      </c>
      <c r="AF238" s="39">
        <f t="shared" si="81"/>
        <v>1439963</v>
      </c>
    </row>
    <row r="239" spans="1:32" x14ac:dyDescent="0.3">
      <c r="A239" s="18">
        <f t="shared" si="82"/>
        <v>2016</v>
      </c>
      <c r="B239" s="18">
        <f t="shared" si="83"/>
        <v>9</v>
      </c>
      <c r="C239" s="34" t="s">
        <v>15</v>
      </c>
      <c r="D239" s="35">
        <v>388958.5</v>
      </c>
      <c r="E239" s="36">
        <v>11019.75</v>
      </c>
      <c r="F239" s="37">
        <v>145096.25</v>
      </c>
      <c r="G239" s="37">
        <v>202632.9</v>
      </c>
      <c r="H239" s="35">
        <f t="shared" si="63"/>
        <v>399978.25</v>
      </c>
      <c r="I239" s="36">
        <f t="shared" si="64"/>
        <v>347729.15</v>
      </c>
      <c r="J239" s="38">
        <f t="shared" si="65"/>
        <v>534054.75</v>
      </c>
      <c r="K239" s="39">
        <f t="shared" si="66"/>
        <v>213652.65</v>
      </c>
      <c r="L239" s="40">
        <f t="shared" si="67"/>
        <v>747707.4</v>
      </c>
      <c r="M239" s="26"/>
      <c r="N239" s="27">
        <v>282945</v>
      </c>
      <c r="O239" s="28">
        <v>7539</v>
      </c>
      <c r="P239" s="29">
        <v>120383</v>
      </c>
      <c r="Q239" s="29">
        <v>135937</v>
      </c>
      <c r="R239" s="27">
        <f t="shared" si="68"/>
        <v>290484</v>
      </c>
      <c r="S239" s="28">
        <f t="shared" si="69"/>
        <v>256320</v>
      </c>
      <c r="T239" s="27">
        <f t="shared" si="70"/>
        <v>403328</v>
      </c>
      <c r="U239" s="28">
        <f t="shared" si="71"/>
        <v>143476</v>
      </c>
      <c r="V239" s="28">
        <f t="shared" si="72"/>
        <v>546804</v>
      </c>
      <c r="W239" s="30"/>
      <c r="X239" s="27">
        <f t="shared" si="73"/>
        <v>671904</v>
      </c>
      <c r="Y239" s="28">
        <f t="shared" si="74"/>
        <v>18559</v>
      </c>
      <c r="Z239" s="27">
        <f t="shared" si="75"/>
        <v>265479</v>
      </c>
      <c r="AA239" s="28">
        <f t="shared" si="76"/>
        <v>338570</v>
      </c>
      <c r="AB239" s="29">
        <f t="shared" si="77"/>
        <v>690463</v>
      </c>
      <c r="AC239" s="29">
        <f t="shared" si="78"/>
        <v>604049</v>
      </c>
      <c r="AD239" s="27">
        <f t="shared" si="79"/>
        <v>937383</v>
      </c>
      <c r="AE239" s="28">
        <f t="shared" si="80"/>
        <v>357129</v>
      </c>
      <c r="AF239" s="39">
        <f t="shared" si="81"/>
        <v>1294512</v>
      </c>
    </row>
    <row r="240" spans="1:32" x14ac:dyDescent="0.3">
      <c r="A240" s="18">
        <f t="shared" si="82"/>
        <v>2016</v>
      </c>
      <c r="B240" s="18">
        <f t="shared" si="83"/>
        <v>10</v>
      </c>
      <c r="C240" s="34" t="s">
        <v>14</v>
      </c>
      <c r="D240" s="35">
        <v>417311.05</v>
      </c>
      <c r="E240" s="36">
        <v>10885.8</v>
      </c>
      <c r="F240" s="37">
        <v>166406.25</v>
      </c>
      <c r="G240" s="37">
        <v>219971.4</v>
      </c>
      <c r="H240" s="35">
        <f t="shared" si="63"/>
        <v>428196.85</v>
      </c>
      <c r="I240" s="36">
        <f t="shared" si="64"/>
        <v>386377.65</v>
      </c>
      <c r="J240" s="38">
        <f t="shared" si="65"/>
        <v>583717.30000000005</v>
      </c>
      <c r="K240" s="39">
        <f t="shared" si="66"/>
        <v>230857.19999999998</v>
      </c>
      <c r="L240" s="40">
        <f t="shared" si="67"/>
        <v>814574.5</v>
      </c>
      <c r="M240" s="26"/>
      <c r="N240" s="27">
        <v>296711</v>
      </c>
      <c r="O240" s="28">
        <v>8716</v>
      </c>
      <c r="P240" s="29">
        <v>126770</v>
      </c>
      <c r="Q240" s="29">
        <v>149612</v>
      </c>
      <c r="R240" s="27">
        <f t="shared" si="68"/>
        <v>305427</v>
      </c>
      <c r="S240" s="28">
        <f t="shared" si="69"/>
        <v>276382</v>
      </c>
      <c r="T240" s="27">
        <f t="shared" si="70"/>
        <v>423481</v>
      </c>
      <c r="U240" s="28">
        <f t="shared" si="71"/>
        <v>158328</v>
      </c>
      <c r="V240" s="28">
        <f t="shared" si="72"/>
        <v>581809</v>
      </c>
      <c r="W240" s="30"/>
      <c r="X240" s="27">
        <f t="shared" si="73"/>
        <v>714022</v>
      </c>
      <c r="Y240" s="28">
        <f t="shared" si="74"/>
        <v>19602</v>
      </c>
      <c r="Z240" s="27">
        <f t="shared" si="75"/>
        <v>293176</v>
      </c>
      <c r="AA240" s="28">
        <f t="shared" si="76"/>
        <v>369583</v>
      </c>
      <c r="AB240" s="29">
        <f t="shared" si="77"/>
        <v>733624</v>
      </c>
      <c r="AC240" s="29">
        <f t="shared" si="78"/>
        <v>662759</v>
      </c>
      <c r="AD240" s="27">
        <f t="shared" si="79"/>
        <v>1007198</v>
      </c>
      <c r="AE240" s="28">
        <f t="shared" si="80"/>
        <v>389185</v>
      </c>
      <c r="AF240" s="39">
        <f t="shared" si="81"/>
        <v>1396383</v>
      </c>
    </row>
    <row r="241" spans="1:32" x14ac:dyDescent="0.3">
      <c r="A241" s="18">
        <f t="shared" si="82"/>
        <v>2016</v>
      </c>
      <c r="B241" s="18">
        <f t="shared" si="83"/>
        <v>11</v>
      </c>
      <c r="C241" s="34" t="s">
        <v>13</v>
      </c>
      <c r="D241" s="35">
        <v>437050.2</v>
      </c>
      <c r="E241" s="36">
        <v>11261.15</v>
      </c>
      <c r="F241" s="37">
        <v>177359.75</v>
      </c>
      <c r="G241" s="37">
        <v>251893.1</v>
      </c>
      <c r="H241" s="35">
        <f t="shared" si="63"/>
        <v>448311.35000000003</v>
      </c>
      <c r="I241" s="36">
        <f t="shared" si="64"/>
        <v>429252.85</v>
      </c>
      <c r="J241" s="38">
        <f t="shared" si="65"/>
        <v>614409.94999999995</v>
      </c>
      <c r="K241" s="39">
        <f t="shared" si="66"/>
        <v>263154.25</v>
      </c>
      <c r="L241" s="40">
        <f t="shared" si="67"/>
        <v>877564.2</v>
      </c>
      <c r="M241" s="26"/>
      <c r="N241" s="27">
        <v>270610</v>
      </c>
      <c r="O241" s="28">
        <v>8555</v>
      </c>
      <c r="P241" s="29">
        <v>120897</v>
      </c>
      <c r="Q241" s="29">
        <v>134246</v>
      </c>
      <c r="R241" s="27">
        <f t="shared" si="68"/>
        <v>279165</v>
      </c>
      <c r="S241" s="28">
        <f t="shared" si="69"/>
        <v>255143</v>
      </c>
      <c r="T241" s="27">
        <f t="shared" si="70"/>
        <v>391507</v>
      </c>
      <c r="U241" s="28">
        <f t="shared" si="71"/>
        <v>142801</v>
      </c>
      <c r="V241" s="28">
        <f t="shared" si="72"/>
        <v>534308</v>
      </c>
      <c r="W241" s="30"/>
      <c r="X241" s="27">
        <f t="shared" si="73"/>
        <v>707660</v>
      </c>
      <c r="Y241" s="28">
        <f t="shared" si="74"/>
        <v>19816</v>
      </c>
      <c r="Z241" s="27">
        <f t="shared" si="75"/>
        <v>298257</v>
      </c>
      <c r="AA241" s="28">
        <f t="shared" si="76"/>
        <v>386139</v>
      </c>
      <c r="AB241" s="29">
        <f t="shared" si="77"/>
        <v>727476</v>
      </c>
      <c r="AC241" s="29">
        <f t="shared" si="78"/>
        <v>684396</v>
      </c>
      <c r="AD241" s="27">
        <f t="shared" si="79"/>
        <v>1005917</v>
      </c>
      <c r="AE241" s="28">
        <f t="shared" si="80"/>
        <v>405955</v>
      </c>
      <c r="AF241" s="39">
        <f t="shared" si="81"/>
        <v>1411872</v>
      </c>
    </row>
    <row r="242" spans="1:32" x14ac:dyDescent="0.3">
      <c r="A242" s="18">
        <f t="shared" si="82"/>
        <v>2016</v>
      </c>
      <c r="B242" s="18">
        <f t="shared" si="83"/>
        <v>12</v>
      </c>
      <c r="C242" s="34" t="s">
        <v>12</v>
      </c>
      <c r="D242" s="35">
        <v>394217.15</v>
      </c>
      <c r="E242" s="36">
        <v>10663.5</v>
      </c>
      <c r="F242" s="37">
        <v>164900.5</v>
      </c>
      <c r="G242" s="37">
        <v>226755.1</v>
      </c>
      <c r="H242" s="35">
        <f t="shared" si="63"/>
        <v>404880.65</v>
      </c>
      <c r="I242" s="36">
        <f t="shared" si="64"/>
        <v>391655.6</v>
      </c>
      <c r="J242" s="38">
        <f t="shared" si="65"/>
        <v>559117.65</v>
      </c>
      <c r="K242" s="39">
        <f t="shared" si="66"/>
        <v>237418.6</v>
      </c>
      <c r="L242" s="40">
        <f t="shared" si="67"/>
        <v>796536.25</v>
      </c>
      <c r="M242" s="26"/>
      <c r="N242" s="27">
        <v>271599</v>
      </c>
      <c r="O242" s="28">
        <v>7835</v>
      </c>
      <c r="P242" s="29">
        <v>122933</v>
      </c>
      <c r="Q242" s="29">
        <v>146562</v>
      </c>
      <c r="R242" s="27">
        <f t="shared" si="68"/>
        <v>279434</v>
      </c>
      <c r="S242" s="28">
        <f t="shared" si="69"/>
        <v>269495</v>
      </c>
      <c r="T242" s="27">
        <f t="shared" si="70"/>
        <v>394532</v>
      </c>
      <c r="U242" s="28">
        <f t="shared" si="71"/>
        <v>154397</v>
      </c>
      <c r="V242" s="28">
        <f t="shared" si="72"/>
        <v>548929</v>
      </c>
      <c r="W242" s="30"/>
      <c r="X242" s="27">
        <f t="shared" si="73"/>
        <v>665816</v>
      </c>
      <c r="Y242" s="28">
        <f t="shared" si="74"/>
        <v>18499</v>
      </c>
      <c r="Z242" s="27">
        <f t="shared" si="75"/>
        <v>287834</v>
      </c>
      <c r="AA242" s="28">
        <f t="shared" si="76"/>
        <v>373317</v>
      </c>
      <c r="AB242" s="29">
        <f t="shared" si="77"/>
        <v>684315</v>
      </c>
      <c r="AC242" s="29">
        <f t="shared" si="78"/>
        <v>661151</v>
      </c>
      <c r="AD242" s="27">
        <f t="shared" si="79"/>
        <v>953650</v>
      </c>
      <c r="AE242" s="28">
        <f t="shared" si="80"/>
        <v>391816</v>
      </c>
      <c r="AF242" s="39">
        <f t="shared" si="81"/>
        <v>1345466</v>
      </c>
    </row>
    <row r="243" spans="1:32" x14ac:dyDescent="0.3">
      <c r="A243" s="18">
        <f t="shared" si="82"/>
        <v>2017</v>
      </c>
      <c r="B243" s="18">
        <f t="shared" si="83"/>
        <v>1</v>
      </c>
      <c r="C243" s="34" t="s">
        <v>23</v>
      </c>
      <c r="D243" s="35">
        <v>367208.8</v>
      </c>
      <c r="E243" s="36">
        <v>8006.9</v>
      </c>
      <c r="F243" s="37">
        <v>126240.5</v>
      </c>
      <c r="G243" s="37">
        <v>202942.25</v>
      </c>
      <c r="H243" s="35">
        <f t="shared" si="63"/>
        <v>375215.7</v>
      </c>
      <c r="I243" s="36">
        <f t="shared" si="64"/>
        <v>329182.75</v>
      </c>
      <c r="J243" s="38">
        <f t="shared" si="65"/>
        <v>493449.3</v>
      </c>
      <c r="K243" s="39">
        <f t="shared" si="66"/>
        <v>210949.15</v>
      </c>
      <c r="L243" s="40">
        <f t="shared" si="67"/>
        <v>704398.45</v>
      </c>
      <c r="M243" s="26"/>
      <c r="N243" s="27">
        <v>298990</v>
      </c>
      <c r="O243" s="28">
        <v>7168</v>
      </c>
      <c r="P243" s="29">
        <v>118234</v>
      </c>
      <c r="Q243" s="29">
        <v>158297</v>
      </c>
      <c r="R243" s="27">
        <f t="shared" si="68"/>
        <v>306158</v>
      </c>
      <c r="S243" s="28">
        <f t="shared" si="69"/>
        <v>276531</v>
      </c>
      <c r="T243" s="27">
        <f t="shared" si="70"/>
        <v>417224</v>
      </c>
      <c r="U243" s="28">
        <f t="shared" si="71"/>
        <v>165465</v>
      </c>
      <c r="V243" s="28">
        <f t="shared" si="72"/>
        <v>582689</v>
      </c>
      <c r="W243" s="30"/>
      <c r="X243" s="27">
        <f t="shared" si="73"/>
        <v>666199</v>
      </c>
      <c r="Y243" s="28">
        <f t="shared" si="74"/>
        <v>15175</v>
      </c>
      <c r="Z243" s="27">
        <f t="shared" si="75"/>
        <v>244475</v>
      </c>
      <c r="AA243" s="28">
        <f t="shared" si="76"/>
        <v>361239</v>
      </c>
      <c r="AB243" s="29">
        <f t="shared" si="77"/>
        <v>681374</v>
      </c>
      <c r="AC243" s="29">
        <f t="shared" si="78"/>
        <v>605714</v>
      </c>
      <c r="AD243" s="27">
        <f t="shared" si="79"/>
        <v>910674</v>
      </c>
      <c r="AE243" s="28">
        <f t="shared" si="80"/>
        <v>376414</v>
      </c>
      <c r="AF243" s="39">
        <f t="shared" si="81"/>
        <v>1287088</v>
      </c>
    </row>
    <row r="244" spans="1:32" x14ac:dyDescent="0.3">
      <c r="A244" s="18">
        <f t="shared" si="82"/>
        <v>2017</v>
      </c>
      <c r="B244" s="18">
        <f t="shared" si="83"/>
        <v>2</v>
      </c>
      <c r="C244" s="34" t="s">
        <v>22</v>
      </c>
      <c r="D244" s="35">
        <v>372744.3</v>
      </c>
      <c r="E244" s="36">
        <v>10623.95</v>
      </c>
      <c r="F244" s="37">
        <v>146488.75</v>
      </c>
      <c r="G244" s="37">
        <v>183864</v>
      </c>
      <c r="H244" s="35">
        <f t="shared" si="63"/>
        <v>383368.25</v>
      </c>
      <c r="I244" s="36">
        <f t="shared" si="64"/>
        <v>330352.75</v>
      </c>
      <c r="J244" s="38">
        <f t="shared" si="65"/>
        <v>519233.05</v>
      </c>
      <c r="K244" s="39">
        <f t="shared" si="66"/>
        <v>194487.95</v>
      </c>
      <c r="L244" s="40">
        <f t="shared" si="67"/>
        <v>713721</v>
      </c>
      <c r="M244" s="26"/>
      <c r="N244" s="27">
        <v>249759</v>
      </c>
      <c r="O244" s="28">
        <v>5749</v>
      </c>
      <c r="P244" s="29">
        <v>119811</v>
      </c>
      <c r="Q244" s="29">
        <v>122993</v>
      </c>
      <c r="R244" s="27">
        <f t="shared" si="68"/>
        <v>255508</v>
      </c>
      <c r="S244" s="28">
        <f t="shared" si="69"/>
        <v>242804</v>
      </c>
      <c r="T244" s="27">
        <f t="shared" si="70"/>
        <v>369570</v>
      </c>
      <c r="U244" s="28">
        <f t="shared" si="71"/>
        <v>128742</v>
      </c>
      <c r="V244" s="28">
        <f t="shared" si="72"/>
        <v>498312</v>
      </c>
      <c r="W244" s="30"/>
      <c r="X244" s="27">
        <f t="shared" si="73"/>
        <v>622503</v>
      </c>
      <c r="Y244" s="28">
        <f t="shared" si="74"/>
        <v>16373</v>
      </c>
      <c r="Z244" s="27">
        <f t="shared" si="75"/>
        <v>266300</v>
      </c>
      <c r="AA244" s="28">
        <f t="shared" si="76"/>
        <v>306857</v>
      </c>
      <c r="AB244" s="29">
        <f t="shared" si="77"/>
        <v>638876</v>
      </c>
      <c r="AC244" s="29">
        <f t="shared" si="78"/>
        <v>573157</v>
      </c>
      <c r="AD244" s="27">
        <f t="shared" si="79"/>
        <v>888803</v>
      </c>
      <c r="AE244" s="28">
        <f t="shared" si="80"/>
        <v>323230</v>
      </c>
      <c r="AF244" s="39">
        <f t="shared" si="81"/>
        <v>1212033</v>
      </c>
    </row>
    <row r="245" spans="1:32" x14ac:dyDescent="0.3">
      <c r="A245" s="18">
        <f t="shared" si="82"/>
        <v>2017</v>
      </c>
      <c r="B245" s="18">
        <f t="shared" si="83"/>
        <v>3</v>
      </c>
      <c r="C245" s="34" t="s">
        <v>21</v>
      </c>
      <c r="D245" s="35">
        <v>287231.25</v>
      </c>
      <c r="E245" s="36">
        <v>9618.4500000000007</v>
      </c>
      <c r="F245" s="37">
        <v>159362.5</v>
      </c>
      <c r="G245" s="37">
        <v>156651</v>
      </c>
      <c r="H245" s="35">
        <f t="shared" si="63"/>
        <v>296849.7</v>
      </c>
      <c r="I245" s="36">
        <f t="shared" si="64"/>
        <v>316013.5</v>
      </c>
      <c r="J245" s="38">
        <f t="shared" si="65"/>
        <v>446593.75</v>
      </c>
      <c r="K245" s="39">
        <f t="shared" si="66"/>
        <v>166269.45000000001</v>
      </c>
      <c r="L245" s="40">
        <f t="shared" si="67"/>
        <v>612863.19999999995</v>
      </c>
      <c r="M245" s="26"/>
      <c r="N245" s="27">
        <v>249534</v>
      </c>
      <c r="O245" s="28">
        <v>6761</v>
      </c>
      <c r="P245" s="29">
        <v>120435</v>
      </c>
      <c r="Q245" s="29">
        <v>128652</v>
      </c>
      <c r="R245" s="27">
        <f t="shared" si="68"/>
        <v>256295</v>
      </c>
      <c r="S245" s="28">
        <f t="shared" si="69"/>
        <v>249087</v>
      </c>
      <c r="T245" s="27">
        <f t="shared" si="70"/>
        <v>369969</v>
      </c>
      <c r="U245" s="28">
        <f t="shared" si="71"/>
        <v>135413</v>
      </c>
      <c r="V245" s="28">
        <f t="shared" si="72"/>
        <v>505382</v>
      </c>
      <c r="W245" s="30"/>
      <c r="X245" s="27">
        <f t="shared" si="73"/>
        <v>536765</v>
      </c>
      <c r="Y245" s="28">
        <f t="shared" si="74"/>
        <v>16379</v>
      </c>
      <c r="Z245" s="27">
        <f t="shared" si="75"/>
        <v>279798</v>
      </c>
      <c r="AA245" s="28">
        <f t="shared" si="76"/>
        <v>285303</v>
      </c>
      <c r="AB245" s="29">
        <f t="shared" si="77"/>
        <v>553144</v>
      </c>
      <c r="AC245" s="29">
        <f t="shared" si="78"/>
        <v>565101</v>
      </c>
      <c r="AD245" s="27">
        <f t="shared" si="79"/>
        <v>816563</v>
      </c>
      <c r="AE245" s="28">
        <f t="shared" si="80"/>
        <v>301682</v>
      </c>
      <c r="AF245" s="39">
        <f t="shared" si="81"/>
        <v>1118245</v>
      </c>
    </row>
    <row r="246" spans="1:32" x14ac:dyDescent="0.3">
      <c r="A246" s="18">
        <f t="shared" si="82"/>
        <v>2017</v>
      </c>
      <c r="B246" s="18">
        <f t="shared" si="83"/>
        <v>4</v>
      </c>
      <c r="C246" s="34" t="s">
        <v>20</v>
      </c>
      <c r="D246" s="35">
        <v>343574.1</v>
      </c>
      <c r="E246" s="36">
        <v>10629.45</v>
      </c>
      <c r="F246" s="37">
        <v>144103.75</v>
      </c>
      <c r="G246" s="37">
        <v>157869.75</v>
      </c>
      <c r="H246" s="35">
        <f t="shared" si="63"/>
        <v>354203.55</v>
      </c>
      <c r="I246" s="36">
        <f t="shared" si="64"/>
        <v>301973.5</v>
      </c>
      <c r="J246" s="38">
        <f t="shared" si="65"/>
        <v>487677.85</v>
      </c>
      <c r="K246" s="39">
        <f t="shared" si="66"/>
        <v>168499.20000000001</v>
      </c>
      <c r="L246" s="40">
        <f t="shared" si="67"/>
        <v>656177.05000000005</v>
      </c>
      <c r="M246" s="26"/>
      <c r="N246" s="27">
        <v>288207</v>
      </c>
      <c r="O246" s="28">
        <v>6381</v>
      </c>
      <c r="P246" s="29">
        <v>116260</v>
      </c>
      <c r="Q246" s="29">
        <v>147166</v>
      </c>
      <c r="R246" s="27">
        <f t="shared" si="68"/>
        <v>294588</v>
      </c>
      <c r="S246" s="28">
        <f t="shared" si="69"/>
        <v>263426</v>
      </c>
      <c r="T246" s="27">
        <f t="shared" si="70"/>
        <v>404467</v>
      </c>
      <c r="U246" s="28">
        <f t="shared" si="71"/>
        <v>153547</v>
      </c>
      <c r="V246" s="28">
        <f t="shared" si="72"/>
        <v>558014</v>
      </c>
      <c r="W246" s="30"/>
      <c r="X246" s="27">
        <f t="shared" si="73"/>
        <v>631781</v>
      </c>
      <c r="Y246" s="28">
        <f t="shared" si="74"/>
        <v>17010</v>
      </c>
      <c r="Z246" s="27">
        <f t="shared" si="75"/>
        <v>260364</v>
      </c>
      <c r="AA246" s="28">
        <f t="shared" si="76"/>
        <v>305036</v>
      </c>
      <c r="AB246" s="29">
        <f t="shared" si="77"/>
        <v>648791</v>
      </c>
      <c r="AC246" s="29">
        <f t="shared" si="78"/>
        <v>565400</v>
      </c>
      <c r="AD246" s="27">
        <f t="shared" si="79"/>
        <v>892145</v>
      </c>
      <c r="AE246" s="28">
        <f t="shared" si="80"/>
        <v>322046</v>
      </c>
      <c r="AF246" s="39">
        <f t="shared" si="81"/>
        <v>1214191</v>
      </c>
    </row>
    <row r="247" spans="1:32" x14ac:dyDescent="0.3">
      <c r="A247" s="18">
        <f t="shared" si="82"/>
        <v>2017</v>
      </c>
      <c r="B247" s="18">
        <f t="shared" si="83"/>
        <v>5</v>
      </c>
      <c r="C247" s="34" t="s">
        <v>19</v>
      </c>
      <c r="D247" s="35">
        <v>400765.95</v>
      </c>
      <c r="E247" s="36">
        <v>10943.1</v>
      </c>
      <c r="F247" s="37">
        <v>162487</v>
      </c>
      <c r="G247" s="37">
        <v>196213.25</v>
      </c>
      <c r="H247" s="35">
        <f t="shared" si="63"/>
        <v>411709.05</v>
      </c>
      <c r="I247" s="36">
        <f t="shared" si="64"/>
        <v>358700.25</v>
      </c>
      <c r="J247" s="38">
        <f t="shared" si="65"/>
        <v>563252.94999999995</v>
      </c>
      <c r="K247" s="39">
        <f t="shared" si="66"/>
        <v>207156.35</v>
      </c>
      <c r="L247" s="40">
        <f t="shared" si="67"/>
        <v>770409.29999999993</v>
      </c>
      <c r="M247" s="26"/>
      <c r="N247" s="27">
        <v>336594</v>
      </c>
      <c r="O247" s="28">
        <v>6294</v>
      </c>
      <c r="P247" s="29">
        <v>118786</v>
      </c>
      <c r="Q247" s="29">
        <v>186614</v>
      </c>
      <c r="R247" s="27">
        <f t="shared" si="68"/>
        <v>342888</v>
      </c>
      <c r="S247" s="28">
        <f t="shared" si="69"/>
        <v>305400</v>
      </c>
      <c r="T247" s="27">
        <f t="shared" si="70"/>
        <v>455380</v>
      </c>
      <c r="U247" s="28">
        <f t="shared" si="71"/>
        <v>192908</v>
      </c>
      <c r="V247" s="28">
        <f t="shared" si="72"/>
        <v>648288</v>
      </c>
      <c r="W247" s="30"/>
      <c r="X247" s="27">
        <f t="shared" si="73"/>
        <v>737360</v>
      </c>
      <c r="Y247" s="28">
        <f t="shared" si="74"/>
        <v>17237</v>
      </c>
      <c r="Z247" s="27">
        <f t="shared" si="75"/>
        <v>281273</v>
      </c>
      <c r="AA247" s="28">
        <f t="shared" si="76"/>
        <v>382827</v>
      </c>
      <c r="AB247" s="29">
        <f t="shared" si="77"/>
        <v>754597</v>
      </c>
      <c r="AC247" s="29">
        <f t="shared" si="78"/>
        <v>664100</v>
      </c>
      <c r="AD247" s="27">
        <f t="shared" si="79"/>
        <v>1018633</v>
      </c>
      <c r="AE247" s="28">
        <f t="shared" si="80"/>
        <v>400064</v>
      </c>
      <c r="AF247" s="39">
        <f t="shared" si="81"/>
        <v>1418697</v>
      </c>
    </row>
    <row r="248" spans="1:32" x14ac:dyDescent="0.3">
      <c r="A248" s="18">
        <f t="shared" si="82"/>
        <v>2017</v>
      </c>
      <c r="B248" s="18">
        <f t="shared" si="83"/>
        <v>6</v>
      </c>
      <c r="C248" s="34" t="s">
        <v>18</v>
      </c>
      <c r="D248" s="35">
        <v>355622.9</v>
      </c>
      <c r="E248" s="36">
        <v>9554.25</v>
      </c>
      <c r="F248" s="37">
        <v>140561.5</v>
      </c>
      <c r="G248" s="37">
        <v>170268.25</v>
      </c>
      <c r="H248" s="35">
        <f t="shared" si="63"/>
        <v>365177.15</v>
      </c>
      <c r="I248" s="36">
        <f t="shared" si="64"/>
        <v>310829.75</v>
      </c>
      <c r="J248" s="38">
        <f t="shared" si="65"/>
        <v>496184.4</v>
      </c>
      <c r="K248" s="39">
        <f t="shared" si="66"/>
        <v>179822.5</v>
      </c>
      <c r="L248" s="40">
        <f t="shared" si="67"/>
        <v>676006.9</v>
      </c>
      <c r="M248" s="26"/>
      <c r="N248" s="27">
        <v>335328</v>
      </c>
      <c r="O248" s="28">
        <v>6232</v>
      </c>
      <c r="P248" s="29">
        <v>118304</v>
      </c>
      <c r="Q248" s="29">
        <v>198863</v>
      </c>
      <c r="R248" s="27">
        <f t="shared" si="68"/>
        <v>341560</v>
      </c>
      <c r="S248" s="28">
        <f t="shared" si="69"/>
        <v>317167</v>
      </c>
      <c r="T248" s="27">
        <f t="shared" si="70"/>
        <v>453632</v>
      </c>
      <c r="U248" s="28">
        <f t="shared" si="71"/>
        <v>205095</v>
      </c>
      <c r="V248" s="28">
        <f t="shared" si="72"/>
        <v>658727</v>
      </c>
      <c r="W248" s="30"/>
      <c r="X248" s="27">
        <f t="shared" si="73"/>
        <v>690951</v>
      </c>
      <c r="Y248" s="28">
        <f t="shared" si="74"/>
        <v>15786</v>
      </c>
      <c r="Z248" s="27">
        <f t="shared" si="75"/>
        <v>258866</v>
      </c>
      <c r="AA248" s="28">
        <f t="shared" si="76"/>
        <v>369131</v>
      </c>
      <c r="AB248" s="29">
        <f t="shared" si="77"/>
        <v>706737</v>
      </c>
      <c r="AC248" s="29">
        <f t="shared" si="78"/>
        <v>627997</v>
      </c>
      <c r="AD248" s="27">
        <f t="shared" si="79"/>
        <v>949817</v>
      </c>
      <c r="AE248" s="28">
        <f t="shared" si="80"/>
        <v>384917</v>
      </c>
      <c r="AF248" s="39">
        <f t="shared" si="81"/>
        <v>1334734</v>
      </c>
    </row>
    <row r="249" spans="1:32" x14ac:dyDescent="0.3">
      <c r="A249" s="18">
        <f t="shared" si="82"/>
        <v>2017</v>
      </c>
      <c r="B249" s="18">
        <f t="shared" si="83"/>
        <v>7</v>
      </c>
      <c r="C249" s="34" t="s">
        <v>17</v>
      </c>
      <c r="D249" s="35">
        <v>368696.85</v>
      </c>
      <c r="E249" s="36">
        <v>10756.75</v>
      </c>
      <c r="F249" s="37">
        <v>132490</v>
      </c>
      <c r="G249" s="37">
        <v>175948.2</v>
      </c>
      <c r="H249" s="35">
        <f t="shared" si="63"/>
        <v>379453.6</v>
      </c>
      <c r="I249" s="36">
        <f t="shared" si="64"/>
        <v>308438.2</v>
      </c>
      <c r="J249" s="38">
        <f t="shared" si="65"/>
        <v>501186.85</v>
      </c>
      <c r="K249" s="39">
        <f t="shared" si="66"/>
        <v>186704.95</v>
      </c>
      <c r="L249" s="40">
        <f t="shared" si="67"/>
        <v>687891.8</v>
      </c>
      <c r="M249" s="26"/>
      <c r="N249" s="27">
        <v>378820</v>
      </c>
      <c r="O249" s="28">
        <v>6880</v>
      </c>
      <c r="P249" s="29">
        <v>126098</v>
      </c>
      <c r="Q249" s="29">
        <v>208514</v>
      </c>
      <c r="R249" s="27">
        <f t="shared" si="68"/>
        <v>385700</v>
      </c>
      <c r="S249" s="28">
        <f t="shared" si="69"/>
        <v>334612</v>
      </c>
      <c r="T249" s="27">
        <f t="shared" si="70"/>
        <v>504918</v>
      </c>
      <c r="U249" s="28">
        <f t="shared" si="71"/>
        <v>215394</v>
      </c>
      <c r="V249" s="28">
        <f t="shared" si="72"/>
        <v>720312</v>
      </c>
      <c r="W249" s="30"/>
      <c r="X249" s="27">
        <f t="shared" si="73"/>
        <v>747517</v>
      </c>
      <c r="Y249" s="28">
        <f t="shared" si="74"/>
        <v>17637</v>
      </c>
      <c r="Z249" s="27">
        <f t="shared" si="75"/>
        <v>258588</v>
      </c>
      <c r="AA249" s="28">
        <f t="shared" si="76"/>
        <v>384462</v>
      </c>
      <c r="AB249" s="29">
        <f t="shared" si="77"/>
        <v>765154</v>
      </c>
      <c r="AC249" s="29">
        <f t="shared" si="78"/>
        <v>643050</v>
      </c>
      <c r="AD249" s="27">
        <f t="shared" si="79"/>
        <v>1006105</v>
      </c>
      <c r="AE249" s="28">
        <f t="shared" si="80"/>
        <v>402099</v>
      </c>
      <c r="AF249" s="39">
        <f t="shared" si="81"/>
        <v>1408204</v>
      </c>
    </row>
    <row r="250" spans="1:32" x14ac:dyDescent="0.3">
      <c r="A250" s="18">
        <f t="shared" si="82"/>
        <v>2017</v>
      </c>
      <c r="B250" s="18">
        <f t="shared" si="83"/>
        <v>8</v>
      </c>
      <c r="C250" s="34" t="s">
        <v>16</v>
      </c>
      <c r="D250" s="35">
        <v>411366.85</v>
      </c>
      <c r="E250" s="36">
        <v>11823.4</v>
      </c>
      <c r="F250" s="37">
        <v>153005</v>
      </c>
      <c r="G250" s="37">
        <v>222737.5</v>
      </c>
      <c r="H250" s="35">
        <f t="shared" si="63"/>
        <v>423190.25</v>
      </c>
      <c r="I250" s="36">
        <f t="shared" si="64"/>
        <v>375742.5</v>
      </c>
      <c r="J250" s="38">
        <f t="shared" si="65"/>
        <v>564371.85</v>
      </c>
      <c r="K250" s="39">
        <f t="shared" si="66"/>
        <v>234560.9</v>
      </c>
      <c r="L250" s="40">
        <f t="shared" si="67"/>
        <v>798932.75</v>
      </c>
      <c r="M250" s="26"/>
      <c r="N250" s="27">
        <v>355715</v>
      </c>
      <c r="O250" s="28">
        <v>5333</v>
      </c>
      <c r="P250" s="29">
        <v>117290</v>
      </c>
      <c r="Q250" s="29">
        <v>214037</v>
      </c>
      <c r="R250" s="27">
        <f t="shared" si="68"/>
        <v>361048</v>
      </c>
      <c r="S250" s="28">
        <f t="shared" si="69"/>
        <v>331327</v>
      </c>
      <c r="T250" s="27">
        <f t="shared" si="70"/>
        <v>473005</v>
      </c>
      <c r="U250" s="28">
        <f t="shared" si="71"/>
        <v>219370</v>
      </c>
      <c r="V250" s="28">
        <f t="shared" si="72"/>
        <v>692375</v>
      </c>
      <c r="W250" s="30"/>
      <c r="X250" s="27">
        <f t="shared" si="73"/>
        <v>767082</v>
      </c>
      <c r="Y250" s="28">
        <f t="shared" si="74"/>
        <v>17156</v>
      </c>
      <c r="Z250" s="27">
        <f t="shared" si="75"/>
        <v>270295</v>
      </c>
      <c r="AA250" s="28">
        <f t="shared" si="76"/>
        <v>436775</v>
      </c>
      <c r="AB250" s="29">
        <f t="shared" si="77"/>
        <v>784238</v>
      </c>
      <c r="AC250" s="29">
        <f t="shared" si="78"/>
        <v>707070</v>
      </c>
      <c r="AD250" s="27">
        <f t="shared" si="79"/>
        <v>1037377</v>
      </c>
      <c r="AE250" s="28">
        <f t="shared" si="80"/>
        <v>453931</v>
      </c>
      <c r="AF250" s="39">
        <f t="shared" si="81"/>
        <v>1491308</v>
      </c>
    </row>
    <row r="251" spans="1:32" x14ac:dyDescent="0.3">
      <c r="A251" s="18">
        <f t="shared" si="82"/>
        <v>2017</v>
      </c>
      <c r="B251" s="18">
        <f t="shared" si="83"/>
        <v>9</v>
      </c>
      <c r="C251" s="34" t="s">
        <v>15</v>
      </c>
      <c r="D251" s="35">
        <v>388958.5</v>
      </c>
      <c r="E251" s="36">
        <v>11019.75</v>
      </c>
      <c r="F251" s="37">
        <v>145096.25</v>
      </c>
      <c r="G251" s="37">
        <v>202632.9</v>
      </c>
      <c r="H251" s="35">
        <f t="shared" si="63"/>
        <v>399978.25</v>
      </c>
      <c r="I251" s="36">
        <f t="shared" si="64"/>
        <v>347729.15</v>
      </c>
      <c r="J251" s="38">
        <f t="shared" si="65"/>
        <v>534054.75</v>
      </c>
      <c r="K251" s="39">
        <f t="shared" si="66"/>
        <v>213652.65</v>
      </c>
      <c r="L251" s="40">
        <f t="shared" si="67"/>
        <v>747707.4</v>
      </c>
      <c r="M251" s="26"/>
      <c r="N251" s="27">
        <v>366298</v>
      </c>
      <c r="O251" s="28">
        <v>5265</v>
      </c>
      <c r="P251" s="29">
        <v>125336</v>
      </c>
      <c r="Q251" s="29">
        <v>204720</v>
      </c>
      <c r="R251" s="27">
        <f t="shared" si="68"/>
        <v>371563</v>
      </c>
      <c r="S251" s="28">
        <f t="shared" si="69"/>
        <v>330056</v>
      </c>
      <c r="T251" s="27">
        <f t="shared" si="70"/>
        <v>491634</v>
      </c>
      <c r="U251" s="28">
        <f t="shared" si="71"/>
        <v>209985</v>
      </c>
      <c r="V251" s="28">
        <f t="shared" si="72"/>
        <v>701619</v>
      </c>
      <c r="W251" s="30"/>
      <c r="X251" s="27">
        <f t="shared" si="73"/>
        <v>755257</v>
      </c>
      <c r="Y251" s="28">
        <f t="shared" si="74"/>
        <v>16285</v>
      </c>
      <c r="Z251" s="27">
        <f t="shared" si="75"/>
        <v>270432</v>
      </c>
      <c r="AA251" s="28">
        <f t="shared" si="76"/>
        <v>407353</v>
      </c>
      <c r="AB251" s="29">
        <f t="shared" si="77"/>
        <v>771542</v>
      </c>
      <c r="AC251" s="29">
        <f t="shared" si="78"/>
        <v>677785</v>
      </c>
      <c r="AD251" s="27">
        <f t="shared" si="79"/>
        <v>1025689</v>
      </c>
      <c r="AE251" s="28">
        <f t="shared" si="80"/>
        <v>423638</v>
      </c>
      <c r="AF251" s="39">
        <f t="shared" si="81"/>
        <v>1449327</v>
      </c>
    </row>
    <row r="252" spans="1:32" x14ac:dyDescent="0.3">
      <c r="A252" s="18">
        <f t="shared" si="82"/>
        <v>2017</v>
      </c>
      <c r="B252" s="18">
        <f t="shared" si="83"/>
        <v>10</v>
      </c>
      <c r="C252" s="34" t="s">
        <v>14</v>
      </c>
      <c r="D252" s="35">
        <v>417311.05</v>
      </c>
      <c r="E252" s="36">
        <v>10885.8</v>
      </c>
      <c r="F252" s="37">
        <v>166406.25</v>
      </c>
      <c r="G252" s="37">
        <v>219971.4</v>
      </c>
      <c r="H252" s="35">
        <f t="shared" si="63"/>
        <v>428196.85</v>
      </c>
      <c r="I252" s="36">
        <f t="shared" si="64"/>
        <v>386377.65</v>
      </c>
      <c r="J252" s="38">
        <f t="shared" si="65"/>
        <v>583717.30000000005</v>
      </c>
      <c r="K252" s="39">
        <f t="shared" si="66"/>
        <v>230857.19999999998</v>
      </c>
      <c r="L252" s="40">
        <f t="shared" si="67"/>
        <v>814574.5</v>
      </c>
      <c r="M252" s="26"/>
      <c r="N252" s="27">
        <v>339013</v>
      </c>
      <c r="O252" s="28">
        <v>5679</v>
      </c>
      <c r="P252" s="29">
        <v>126150</v>
      </c>
      <c r="Q252" s="29">
        <v>198376</v>
      </c>
      <c r="R252" s="27">
        <f t="shared" si="68"/>
        <v>344692</v>
      </c>
      <c r="S252" s="28">
        <f t="shared" si="69"/>
        <v>324526</v>
      </c>
      <c r="T252" s="27">
        <f t="shared" si="70"/>
        <v>465163</v>
      </c>
      <c r="U252" s="28">
        <f t="shared" si="71"/>
        <v>204055</v>
      </c>
      <c r="V252" s="28">
        <f t="shared" si="72"/>
        <v>669218</v>
      </c>
      <c r="W252" s="30"/>
      <c r="X252" s="27">
        <f t="shared" si="73"/>
        <v>756324</v>
      </c>
      <c r="Y252" s="28">
        <f t="shared" si="74"/>
        <v>16565</v>
      </c>
      <c r="Z252" s="27">
        <f t="shared" si="75"/>
        <v>292556</v>
      </c>
      <c r="AA252" s="28">
        <f t="shared" si="76"/>
        <v>418347</v>
      </c>
      <c r="AB252" s="29">
        <f t="shared" si="77"/>
        <v>772889</v>
      </c>
      <c r="AC252" s="29">
        <f t="shared" si="78"/>
        <v>710903</v>
      </c>
      <c r="AD252" s="27">
        <f t="shared" si="79"/>
        <v>1048880</v>
      </c>
      <c r="AE252" s="28">
        <f t="shared" si="80"/>
        <v>434912</v>
      </c>
      <c r="AF252" s="39">
        <f t="shared" si="81"/>
        <v>1483792</v>
      </c>
    </row>
    <row r="253" spans="1:32" x14ac:dyDescent="0.3">
      <c r="A253" s="18">
        <f t="shared" si="82"/>
        <v>2017</v>
      </c>
      <c r="B253" s="18">
        <f t="shared" si="83"/>
        <v>11</v>
      </c>
      <c r="C253" s="34" t="s">
        <v>13</v>
      </c>
      <c r="D253" s="35">
        <v>437050.2</v>
      </c>
      <c r="E253" s="36">
        <v>11261.15</v>
      </c>
      <c r="F253" s="37">
        <v>177359.75</v>
      </c>
      <c r="G253" s="37">
        <v>251893.1</v>
      </c>
      <c r="H253" s="35">
        <f t="shared" si="63"/>
        <v>448311.35000000003</v>
      </c>
      <c r="I253" s="36">
        <f t="shared" si="64"/>
        <v>429252.85</v>
      </c>
      <c r="J253" s="38">
        <f t="shared" si="65"/>
        <v>614409.94999999995</v>
      </c>
      <c r="K253" s="39">
        <f t="shared" si="66"/>
        <v>263154.25</v>
      </c>
      <c r="L253" s="40">
        <f t="shared" si="67"/>
        <v>877564.2</v>
      </c>
      <c r="M253" s="26"/>
      <c r="N253" s="27">
        <v>319210</v>
      </c>
      <c r="O253" s="28">
        <v>6203</v>
      </c>
      <c r="P253" s="29">
        <v>126364</v>
      </c>
      <c r="Q253" s="29">
        <v>160882</v>
      </c>
      <c r="R253" s="27">
        <f t="shared" si="68"/>
        <v>325413</v>
      </c>
      <c r="S253" s="28">
        <f t="shared" si="69"/>
        <v>287246</v>
      </c>
      <c r="T253" s="27">
        <f t="shared" si="70"/>
        <v>445574</v>
      </c>
      <c r="U253" s="28">
        <f t="shared" si="71"/>
        <v>167085</v>
      </c>
      <c r="V253" s="28">
        <f t="shared" si="72"/>
        <v>612659</v>
      </c>
      <c r="W253" s="30"/>
      <c r="X253" s="27">
        <f t="shared" si="73"/>
        <v>756260</v>
      </c>
      <c r="Y253" s="28">
        <f t="shared" si="74"/>
        <v>17464</v>
      </c>
      <c r="Z253" s="27">
        <f t="shared" si="75"/>
        <v>303724</v>
      </c>
      <c r="AA253" s="28">
        <f t="shared" si="76"/>
        <v>412775</v>
      </c>
      <c r="AB253" s="29">
        <f t="shared" si="77"/>
        <v>773724</v>
      </c>
      <c r="AC253" s="29">
        <f t="shared" si="78"/>
        <v>716499</v>
      </c>
      <c r="AD253" s="27">
        <f t="shared" si="79"/>
        <v>1059984</v>
      </c>
      <c r="AE253" s="28">
        <f t="shared" si="80"/>
        <v>430239</v>
      </c>
      <c r="AF253" s="39">
        <f t="shared" si="81"/>
        <v>1490223</v>
      </c>
    </row>
    <row r="254" spans="1:32" x14ac:dyDescent="0.3">
      <c r="A254" s="18">
        <f t="shared" si="82"/>
        <v>2017</v>
      </c>
      <c r="B254" s="18">
        <f t="shared" si="83"/>
        <v>12</v>
      </c>
      <c r="C254" s="34" t="s">
        <v>12</v>
      </c>
      <c r="D254" s="35">
        <v>394217.15</v>
      </c>
      <c r="E254" s="36">
        <v>10663.5</v>
      </c>
      <c r="F254" s="37">
        <v>164900.5</v>
      </c>
      <c r="G254" s="37">
        <v>226755.1</v>
      </c>
      <c r="H254" s="35">
        <f t="shared" si="63"/>
        <v>404880.65</v>
      </c>
      <c r="I254" s="36">
        <f t="shared" si="64"/>
        <v>391655.6</v>
      </c>
      <c r="J254" s="38">
        <f t="shared" si="65"/>
        <v>559117.65</v>
      </c>
      <c r="K254" s="39">
        <f t="shared" si="66"/>
        <v>237418.6</v>
      </c>
      <c r="L254" s="40">
        <f t="shared" si="67"/>
        <v>796536.25</v>
      </c>
      <c r="M254" s="26"/>
      <c r="N254" s="27">
        <v>345721</v>
      </c>
      <c r="O254" s="28">
        <v>7767</v>
      </c>
      <c r="P254" s="29">
        <v>137449</v>
      </c>
      <c r="Q254" s="29">
        <v>205982</v>
      </c>
      <c r="R254" s="27">
        <f t="shared" si="68"/>
        <v>353488</v>
      </c>
      <c r="S254" s="28">
        <f t="shared" si="69"/>
        <v>343431</v>
      </c>
      <c r="T254" s="27">
        <f t="shared" si="70"/>
        <v>483170</v>
      </c>
      <c r="U254" s="28">
        <f t="shared" si="71"/>
        <v>213749</v>
      </c>
      <c r="V254" s="28">
        <f t="shared" si="72"/>
        <v>696919</v>
      </c>
      <c r="W254" s="30"/>
      <c r="X254" s="27">
        <f t="shared" si="73"/>
        <v>739938</v>
      </c>
      <c r="Y254" s="28">
        <f t="shared" si="74"/>
        <v>18431</v>
      </c>
      <c r="Z254" s="27">
        <f t="shared" si="75"/>
        <v>302350</v>
      </c>
      <c r="AA254" s="28">
        <f t="shared" si="76"/>
        <v>432737</v>
      </c>
      <c r="AB254" s="29">
        <f t="shared" si="77"/>
        <v>758369</v>
      </c>
      <c r="AC254" s="29">
        <f t="shared" si="78"/>
        <v>735087</v>
      </c>
      <c r="AD254" s="27">
        <f t="shared" si="79"/>
        <v>1042288</v>
      </c>
      <c r="AE254" s="28">
        <f t="shared" si="80"/>
        <v>451168</v>
      </c>
      <c r="AF254" s="39">
        <f t="shared" si="81"/>
        <v>1493456</v>
      </c>
    </row>
    <row r="255" spans="1:32" x14ac:dyDescent="0.3">
      <c r="A255" s="18">
        <f t="shared" si="82"/>
        <v>2018</v>
      </c>
      <c r="B255" s="18">
        <f t="shared" si="83"/>
        <v>1</v>
      </c>
      <c r="C255" s="34" t="s">
        <v>23</v>
      </c>
      <c r="D255" s="35">
        <v>422831.95</v>
      </c>
      <c r="E255" s="36">
        <v>9296.7999999999993</v>
      </c>
      <c r="F255" s="37">
        <v>150035.25</v>
      </c>
      <c r="G255" s="37">
        <v>226564.5</v>
      </c>
      <c r="H255" s="35">
        <f t="shared" si="63"/>
        <v>432128.75</v>
      </c>
      <c r="I255" s="36">
        <f t="shared" si="64"/>
        <v>376599.75</v>
      </c>
      <c r="J255" s="38">
        <f t="shared" si="65"/>
        <v>572867.19999999995</v>
      </c>
      <c r="K255" s="39">
        <f t="shared" si="66"/>
        <v>235861.3</v>
      </c>
      <c r="L255" s="40">
        <f t="shared" si="67"/>
        <v>808728.5</v>
      </c>
      <c r="M255" s="26"/>
      <c r="N255" s="27">
        <v>324656</v>
      </c>
      <c r="O255" s="28">
        <v>6245</v>
      </c>
      <c r="P255" s="29">
        <v>120503</v>
      </c>
      <c r="Q255" s="29">
        <v>206426</v>
      </c>
      <c r="R255" s="27">
        <f t="shared" si="68"/>
        <v>330901</v>
      </c>
      <c r="S255" s="28">
        <f t="shared" si="69"/>
        <v>326929</v>
      </c>
      <c r="T255" s="27">
        <f t="shared" si="70"/>
        <v>445159</v>
      </c>
      <c r="U255" s="28">
        <f t="shared" si="71"/>
        <v>212671</v>
      </c>
      <c r="V255" s="28">
        <f t="shared" si="72"/>
        <v>657830</v>
      </c>
      <c r="W255" s="30"/>
      <c r="X255" s="27">
        <f t="shared" si="73"/>
        <v>747488</v>
      </c>
      <c r="Y255" s="28">
        <f t="shared" si="74"/>
        <v>15542</v>
      </c>
      <c r="Z255" s="27">
        <f t="shared" si="75"/>
        <v>270538</v>
      </c>
      <c r="AA255" s="28">
        <f t="shared" si="76"/>
        <v>432991</v>
      </c>
      <c r="AB255" s="29">
        <f t="shared" si="77"/>
        <v>763030</v>
      </c>
      <c r="AC255" s="29">
        <f t="shared" si="78"/>
        <v>703529</v>
      </c>
      <c r="AD255" s="27">
        <f t="shared" si="79"/>
        <v>1018026</v>
      </c>
      <c r="AE255" s="28">
        <f t="shared" si="80"/>
        <v>448533</v>
      </c>
      <c r="AF255" s="39">
        <f t="shared" si="81"/>
        <v>1466559</v>
      </c>
    </row>
    <row r="256" spans="1:32" x14ac:dyDescent="0.3">
      <c r="A256" s="18">
        <f t="shared" si="82"/>
        <v>2018</v>
      </c>
      <c r="B256" s="18">
        <f t="shared" si="83"/>
        <v>2</v>
      </c>
      <c r="C256" s="34" t="s">
        <v>22</v>
      </c>
      <c r="D256" s="35">
        <v>383089.55</v>
      </c>
      <c r="E256" s="36">
        <v>9593.4</v>
      </c>
      <c r="F256" s="37">
        <v>157591.25</v>
      </c>
      <c r="G256" s="37">
        <v>174785.25</v>
      </c>
      <c r="H256" s="35">
        <f t="shared" si="63"/>
        <v>392682.95</v>
      </c>
      <c r="I256" s="36">
        <f t="shared" si="64"/>
        <v>332376.5</v>
      </c>
      <c r="J256" s="38">
        <f t="shared" si="65"/>
        <v>540680.80000000005</v>
      </c>
      <c r="K256" s="39">
        <f t="shared" si="66"/>
        <v>184378.65</v>
      </c>
      <c r="L256" s="40">
        <f t="shared" si="67"/>
        <v>725059.45000000007</v>
      </c>
      <c r="M256" s="26"/>
      <c r="N256" s="27">
        <v>342247</v>
      </c>
      <c r="O256" s="28">
        <v>7664</v>
      </c>
      <c r="P256" s="29">
        <v>130916</v>
      </c>
      <c r="Q256" s="29">
        <v>180964</v>
      </c>
      <c r="R256" s="27">
        <f t="shared" si="68"/>
        <v>349911</v>
      </c>
      <c r="S256" s="28">
        <f t="shared" si="69"/>
        <v>311880</v>
      </c>
      <c r="T256" s="27">
        <f t="shared" si="70"/>
        <v>473163</v>
      </c>
      <c r="U256" s="28">
        <f t="shared" si="71"/>
        <v>188628</v>
      </c>
      <c r="V256" s="28">
        <f t="shared" si="72"/>
        <v>661791</v>
      </c>
      <c r="W256" s="30"/>
      <c r="X256" s="27">
        <f t="shared" si="73"/>
        <v>725337</v>
      </c>
      <c r="Y256" s="28">
        <f t="shared" si="74"/>
        <v>17257</v>
      </c>
      <c r="Z256" s="27">
        <f t="shared" si="75"/>
        <v>288507</v>
      </c>
      <c r="AA256" s="28">
        <f t="shared" si="76"/>
        <v>355749</v>
      </c>
      <c r="AB256" s="29">
        <f t="shared" si="77"/>
        <v>742594</v>
      </c>
      <c r="AC256" s="29">
        <f t="shared" si="78"/>
        <v>644256</v>
      </c>
      <c r="AD256" s="27">
        <f t="shared" si="79"/>
        <v>1013844</v>
      </c>
      <c r="AE256" s="28">
        <f t="shared" si="80"/>
        <v>373006</v>
      </c>
      <c r="AF256" s="39">
        <f t="shared" si="81"/>
        <v>1386850</v>
      </c>
    </row>
    <row r="257" spans="1:32" x14ac:dyDescent="0.3">
      <c r="A257" s="18">
        <f t="shared" si="82"/>
        <v>2018</v>
      </c>
      <c r="B257" s="18">
        <f t="shared" si="83"/>
        <v>3</v>
      </c>
      <c r="C257" s="34" t="s">
        <v>21</v>
      </c>
      <c r="D257" s="35">
        <v>264460.05</v>
      </c>
      <c r="E257" s="36">
        <v>9382.2000000000007</v>
      </c>
      <c r="F257" s="37">
        <v>163706.65</v>
      </c>
      <c r="G257" s="37">
        <v>140317</v>
      </c>
      <c r="H257" s="35">
        <f t="shared" si="63"/>
        <v>273842.25</v>
      </c>
      <c r="I257" s="36">
        <f t="shared" si="64"/>
        <v>304023.65000000002</v>
      </c>
      <c r="J257" s="38">
        <f t="shared" si="65"/>
        <v>428166.69999999995</v>
      </c>
      <c r="K257" s="39">
        <f t="shared" si="66"/>
        <v>149699.20000000001</v>
      </c>
      <c r="L257" s="40">
        <f t="shared" si="67"/>
        <v>577865.89999999991</v>
      </c>
      <c r="M257" s="26"/>
      <c r="N257" s="27">
        <v>267824</v>
      </c>
      <c r="O257" s="28">
        <v>10238</v>
      </c>
      <c r="P257" s="29">
        <v>142419</v>
      </c>
      <c r="Q257" s="29">
        <v>154777</v>
      </c>
      <c r="R257" s="27">
        <f t="shared" si="68"/>
        <v>278062</v>
      </c>
      <c r="S257" s="28">
        <f t="shared" si="69"/>
        <v>297196</v>
      </c>
      <c r="T257" s="27">
        <f t="shared" si="70"/>
        <v>410243</v>
      </c>
      <c r="U257" s="28">
        <f t="shared" si="71"/>
        <v>165015</v>
      </c>
      <c r="V257" s="28">
        <f t="shared" si="72"/>
        <v>575258</v>
      </c>
      <c r="W257" s="30"/>
      <c r="X257" s="27">
        <f t="shared" si="73"/>
        <v>532284</v>
      </c>
      <c r="Y257" s="28">
        <f t="shared" si="74"/>
        <v>19620</v>
      </c>
      <c r="Z257" s="27">
        <f t="shared" si="75"/>
        <v>306126</v>
      </c>
      <c r="AA257" s="28">
        <f t="shared" si="76"/>
        <v>295094</v>
      </c>
      <c r="AB257" s="29">
        <f t="shared" si="77"/>
        <v>551904</v>
      </c>
      <c r="AC257" s="29">
        <f t="shared" si="78"/>
        <v>601220</v>
      </c>
      <c r="AD257" s="27">
        <f t="shared" si="79"/>
        <v>838410</v>
      </c>
      <c r="AE257" s="28">
        <f t="shared" si="80"/>
        <v>314714</v>
      </c>
      <c r="AF257" s="39">
        <f t="shared" si="81"/>
        <v>1153124</v>
      </c>
    </row>
    <row r="258" spans="1:32" x14ac:dyDescent="0.3">
      <c r="A258" s="18">
        <f t="shared" si="82"/>
        <v>2018</v>
      </c>
      <c r="B258" s="18">
        <f t="shared" si="83"/>
        <v>4</v>
      </c>
      <c r="C258" s="34" t="s">
        <v>20</v>
      </c>
      <c r="D258" s="35">
        <v>361108.3</v>
      </c>
      <c r="E258" s="36">
        <v>11418</v>
      </c>
      <c r="F258" s="37">
        <v>164703.65</v>
      </c>
      <c r="G258" s="37">
        <v>168306</v>
      </c>
      <c r="H258" s="35">
        <f t="shared" si="63"/>
        <v>372526.3</v>
      </c>
      <c r="I258" s="36">
        <f t="shared" si="64"/>
        <v>333009.65000000002</v>
      </c>
      <c r="J258" s="38">
        <f t="shared" si="65"/>
        <v>525811.94999999995</v>
      </c>
      <c r="K258" s="39">
        <f t="shared" si="66"/>
        <v>179724</v>
      </c>
      <c r="L258" s="40">
        <f t="shared" si="67"/>
        <v>705535.95</v>
      </c>
      <c r="M258" s="26"/>
      <c r="N258" s="27">
        <v>312376</v>
      </c>
      <c r="O258" s="28">
        <v>10954</v>
      </c>
      <c r="P258" s="29">
        <v>141799</v>
      </c>
      <c r="Q258" s="29">
        <v>153311</v>
      </c>
      <c r="R258" s="27">
        <f t="shared" si="68"/>
        <v>323330</v>
      </c>
      <c r="S258" s="28">
        <f t="shared" si="69"/>
        <v>295110</v>
      </c>
      <c r="T258" s="27">
        <f t="shared" si="70"/>
        <v>454175</v>
      </c>
      <c r="U258" s="28">
        <f t="shared" si="71"/>
        <v>164265</v>
      </c>
      <c r="V258" s="28">
        <f t="shared" si="72"/>
        <v>618440</v>
      </c>
      <c r="W258" s="30"/>
      <c r="X258" s="27">
        <f t="shared" si="73"/>
        <v>673484</v>
      </c>
      <c r="Y258" s="28">
        <f t="shared" si="74"/>
        <v>22372</v>
      </c>
      <c r="Z258" s="27">
        <f t="shared" si="75"/>
        <v>306503</v>
      </c>
      <c r="AA258" s="28">
        <f t="shared" si="76"/>
        <v>321617</v>
      </c>
      <c r="AB258" s="29">
        <f t="shared" si="77"/>
        <v>695856</v>
      </c>
      <c r="AC258" s="29">
        <f t="shared" si="78"/>
        <v>628120</v>
      </c>
      <c r="AD258" s="27">
        <f t="shared" si="79"/>
        <v>979987</v>
      </c>
      <c r="AE258" s="28">
        <f t="shared" si="80"/>
        <v>343989</v>
      </c>
      <c r="AF258" s="39">
        <f t="shared" si="81"/>
        <v>1323976</v>
      </c>
    </row>
    <row r="259" spans="1:32" x14ac:dyDescent="0.3">
      <c r="A259" s="18">
        <f t="shared" si="82"/>
        <v>2018</v>
      </c>
      <c r="B259" s="18">
        <f t="shared" si="83"/>
        <v>5</v>
      </c>
      <c r="C259" s="34" t="s">
        <v>19</v>
      </c>
      <c r="D259" s="35">
        <v>405586.8</v>
      </c>
      <c r="E259" s="36">
        <v>11785.8</v>
      </c>
      <c r="F259" s="37">
        <v>168680.75</v>
      </c>
      <c r="G259" s="37">
        <v>182751</v>
      </c>
      <c r="H259" s="35">
        <f t="shared" ref="H259:H275" si="84">D259+E259</f>
        <v>417372.6</v>
      </c>
      <c r="I259" s="36">
        <f t="shared" ref="I259:I314" si="85">F259+G259</f>
        <v>351431.75</v>
      </c>
      <c r="J259" s="38">
        <f t="shared" ref="J259:J307" si="86">D259+F259</f>
        <v>574267.55000000005</v>
      </c>
      <c r="K259" s="39">
        <f t="shared" ref="K259:K308" si="87">E259+G259</f>
        <v>194536.8</v>
      </c>
      <c r="L259" s="40">
        <f t="shared" ref="L259:L308" si="88">J259+K259</f>
        <v>768804.35000000009</v>
      </c>
      <c r="M259" s="26"/>
      <c r="N259" s="27">
        <v>361056</v>
      </c>
      <c r="O259" s="28">
        <v>7394</v>
      </c>
      <c r="P259" s="29">
        <v>142412</v>
      </c>
      <c r="Q259" s="29">
        <v>176565</v>
      </c>
      <c r="R259" s="27">
        <f t="shared" ref="R259:R308" si="89">N259+O259</f>
        <v>368450</v>
      </c>
      <c r="S259" s="28">
        <f t="shared" ref="S259:S308" si="90">P259+Q259</f>
        <v>318977</v>
      </c>
      <c r="T259" s="27">
        <f t="shared" ref="T259:T308" si="91">N259+P259</f>
        <v>503468</v>
      </c>
      <c r="U259" s="28">
        <f t="shared" ref="U259:U308" si="92">O259+Q259</f>
        <v>183959</v>
      </c>
      <c r="V259" s="28">
        <f t="shared" ref="V259:V314" si="93">(R259+S259)</f>
        <v>687427</v>
      </c>
      <c r="W259" s="30"/>
      <c r="X259" s="27">
        <f t="shared" ref="X259:X308" si="94">ROUND(D259+N259,0)</f>
        <v>766643</v>
      </c>
      <c r="Y259" s="28">
        <f t="shared" ref="Y259:Y308" si="95">ROUND(E259+O259,0)</f>
        <v>19180</v>
      </c>
      <c r="Z259" s="27">
        <f t="shared" ref="Z259:Z308" si="96">ROUND(F259+P259,0)</f>
        <v>311093</v>
      </c>
      <c r="AA259" s="28">
        <f t="shared" ref="AA259:AA308" si="97">ROUND(G259+Q259,0)</f>
        <v>359316</v>
      </c>
      <c r="AB259" s="29">
        <f t="shared" ref="AB259:AB308" si="98">X259+Y259</f>
        <v>785823</v>
      </c>
      <c r="AC259" s="29">
        <f t="shared" ref="AC259:AC308" si="99">Z259+AA259</f>
        <v>670409</v>
      </c>
      <c r="AD259" s="27">
        <f t="shared" ref="AD259:AD308" si="100">X259+Z259</f>
        <v>1077736</v>
      </c>
      <c r="AE259" s="28">
        <f t="shared" ref="AE259:AE308" si="101">Y259+AA259</f>
        <v>378496</v>
      </c>
      <c r="AF259" s="39">
        <f t="shared" ref="AF259:AF308" si="102">(AB259+AC259)</f>
        <v>1456232</v>
      </c>
    </row>
    <row r="260" spans="1:32" x14ac:dyDescent="0.3">
      <c r="A260" s="18">
        <f t="shared" si="82"/>
        <v>2018</v>
      </c>
      <c r="B260" s="18">
        <f t="shared" si="83"/>
        <v>6</v>
      </c>
      <c r="C260" s="34" t="s">
        <v>18</v>
      </c>
      <c r="D260" s="35">
        <v>382964</v>
      </c>
      <c r="E260" s="36">
        <v>10410.15</v>
      </c>
      <c r="F260" s="37">
        <v>147563.25</v>
      </c>
      <c r="G260" s="37">
        <v>182212.75</v>
      </c>
      <c r="H260" s="35">
        <f t="shared" si="84"/>
        <v>393374.15</v>
      </c>
      <c r="I260" s="36">
        <f t="shared" si="85"/>
        <v>329776</v>
      </c>
      <c r="J260" s="38">
        <f t="shared" si="86"/>
        <v>530527.25</v>
      </c>
      <c r="K260" s="39">
        <f t="shared" si="87"/>
        <v>192622.9</v>
      </c>
      <c r="L260" s="40">
        <f t="shared" si="88"/>
        <v>723150.15</v>
      </c>
      <c r="M260" s="26"/>
      <c r="N260" s="27">
        <v>384095</v>
      </c>
      <c r="O260" s="28">
        <v>7475</v>
      </c>
      <c r="P260" s="29">
        <v>135168</v>
      </c>
      <c r="Q260" s="29">
        <v>225452</v>
      </c>
      <c r="R260" s="27">
        <f t="shared" si="89"/>
        <v>391570</v>
      </c>
      <c r="S260" s="28">
        <f t="shared" si="90"/>
        <v>360620</v>
      </c>
      <c r="T260" s="27">
        <f t="shared" si="91"/>
        <v>519263</v>
      </c>
      <c r="U260" s="28">
        <f t="shared" si="92"/>
        <v>232927</v>
      </c>
      <c r="V260" s="28">
        <f t="shared" si="93"/>
        <v>752190</v>
      </c>
      <c r="W260" s="30"/>
      <c r="X260" s="27">
        <f t="shared" si="94"/>
        <v>767059</v>
      </c>
      <c r="Y260" s="28">
        <f t="shared" si="95"/>
        <v>17885</v>
      </c>
      <c r="Z260" s="27">
        <f t="shared" si="96"/>
        <v>282731</v>
      </c>
      <c r="AA260" s="28">
        <f t="shared" si="97"/>
        <v>407665</v>
      </c>
      <c r="AB260" s="29">
        <f t="shared" si="98"/>
        <v>784944</v>
      </c>
      <c r="AC260" s="29">
        <f t="shared" si="99"/>
        <v>690396</v>
      </c>
      <c r="AD260" s="27">
        <f t="shared" si="100"/>
        <v>1049790</v>
      </c>
      <c r="AE260" s="28">
        <f t="shared" si="101"/>
        <v>425550</v>
      </c>
      <c r="AF260" s="39">
        <f t="shared" si="102"/>
        <v>1475340</v>
      </c>
    </row>
    <row r="261" spans="1:32" x14ac:dyDescent="0.3">
      <c r="A261" s="18">
        <f t="shared" si="82"/>
        <v>2018</v>
      </c>
      <c r="B261" s="18">
        <f t="shared" si="83"/>
        <v>7</v>
      </c>
      <c r="C261" s="34" t="s">
        <v>17</v>
      </c>
      <c r="D261" s="35">
        <v>438164.55</v>
      </c>
      <c r="E261" s="36">
        <v>16517.05</v>
      </c>
      <c r="F261" s="37">
        <v>167991.75</v>
      </c>
      <c r="G261" s="37">
        <v>210894.5</v>
      </c>
      <c r="H261" s="35">
        <f t="shared" si="84"/>
        <v>454681.59999999998</v>
      </c>
      <c r="I261" s="36">
        <f t="shared" si="85"/>
        <v>378886.25</v>
      </c>
      <c r="J261" s="38">
        <f t="shared" si="86"/>
        <v>606156.30000000005</v>
      </c>
      <c r="K261" s="39">
        <f t="shared" si="87"/>
        <v>227411.55</v>
      </c>
      <c r="L261" s="40">
        <f t="shared" si="88"/>
        <v>833567.85000000009</v>
      </c>
      <c r="M261" s="26"/>
      <c r="N261" s="27">
        <v>347736</v>
      </c>
      <c r="O261" s="28">
        <v>7112</v>
      </c>
      <c r="P261" s="29">
        <v>119747</v>
      </c>
      <c r="Q261" s="29">
        <v>213863</v>
      </c>
      <c r="R261" s="27">
        <f t="shared" si="89"/>
        <v>354848</v>
      </c>
      <c r="S261" s="28">
        <f t="shared" si="90"/>
        <v>333610</v>
      </c>
      <c r="T261" s="27">
        <f t="shared" si="91"/>
        <v>467483</v>
      </c>
      <c r="U261" s="28">
        <f t="shared" si="92"/>
        <v>220975</v>
      </c>
      <c r="V261" s="28">
        <f t="shared" si="93"/>
        <v>688458</v>
      </c>
      <c r="W261" s="30"/>
      <c r="X261" s="27">
        <f t="shared" si="94"/>
        <v>785901</v>
      </c>
      <c r="Y261" s="28">
        <f t="shared" si="95"/>
        <v>23629</v>
      </c>
      <c r="Z261" s="27">
        <f t="shared" si="96"/>
        <v>287739</v>
      </c>
      <c r="AA261" s="28">
        <f t="shared" si="97"/>
        <v>424758</v>
      </c>
      <c r="AB261" s="29">
        <f t="shared" si="98"/>
        <v>809530</v>
      </c>
      <c r="AC261" s="29">
        <f t="shared" si="99"/>
        <v>712497</v>
      </c>
      <c r="AD261" s="27">
        <f t="shared" si="100"/>
        <v>1073640</v>
      </c>
      <c r="AE261" s="28">
        <f t="shared" si="101"/>
        <v>448387</v>
      </c>
      <c r="AF261" s="39">
        <f t="shared" si="102"/>
        <v>1522027</v>
      </c>
    </row>
    <row r="262" spans="1:32" x14ac:dyDescent="0.3">
      <c r="A262" s="18">
        <f t="shared" si="82"/>
        <v>2018</v>
      </c>
      <c r="B262" s="18">
        <f t="shared" si="83"/>
        <v>8</v>
      </c>
      <c r="C262" s="34" t="s">
        <v>16</v>
      </c>
      <c r="D262" s="35">
        <v>420573.25</v>
      </c>
      <c r="E262" s="36">
        <v>20103.150000000001</v>
      </c>
      <c r="F262" s="37">
        <v>162465.5</v>
      </c>
      <c r="G262" s="37">
        <v>223496.5</v>
      </c>
      <c r="H262" s="35">
        <f t="shared" si="84"/>
        <v>440676.4</v>
      </c>
      <c r="I262" s="36">
        <f t="shared" si="85"/>
        <v>385962</v>
      </c>
      <c r="J262" s="38">
        <f t="shared" si="86"/>
        <v>583038.75</v>
      </c>
      <c r="K262" s="39">
        <f t="shared" si="87"/>
        <v>243599.65</v>
      </c>
      <c r="L262" s="40">
        <f t="shared" si="88"/>
        <v>826638.4</v>
      </c>
      <c r="M262" s="26"/>
      <c r="N262" s="27">
        <v>343029</v>
      </c>
      <c r="O262" s="28">
        <v>7667</v>
      </c>
      <c r="P262" s="29">
        <v>119546</v>
      </c>
      <c r="Q262" s="29">
        <v>209301</v>
      </c>
      <c r="R262" s="27">
        <f t="shared" si="89"/>
        <v>350696</v>
      </c>
      <c r="S262" s="28">
        <f t="shared" si="90"/>
        <v>328847</v>
      </c>
      <c r="T262" s="27">
        <f t="shared" si="91"/>
        <v>462575</v>
      </c>
      <c r="U262" s="28">
        <f t="shared" si="92"/>
        <v>216968</v>
      </c>
      <c r="V262" s="28">
        <f t="shared" si="93"/>
        <v>679543</v>
      </c>
      <c r="W262" s="30"/>
      <c r="X262" s="27">
        <f t="shared" si="94"/>
        <v>763602</v>
      </c>
      <c r="Y262" s="28">
        <f t="shared" si="95"/>
        <v>27770</v>
      </c>
      <c r="Z262" s="27">
        <f t="shared" si="96"/>
        <v>282012</v>
      </c>
      <c r="AA262" s="28">
        <f t="shared" si="97"/>
        <v>432798</v>
      </c>
      <c r="AB262" s="29">
        <f t="shared" si="98"/>
        <v>791372</v>
      </c>
      <c r="AC262" s="29">
        <f t="shared" si="99"/>
        <v>714810</v>
      </c>
      <c r="AD262" s="27">
        <f t="shared" si="100"/>
        <v>1045614</v>
      </c>
      <c r="AE262" s="28">
        <f t="shared" si="101"/>
        <v>460568</v>
      </c>
      <c r="AF262" s="39">
        <f t="shared" si="102"/>
        <v>1506182</v>
      </c>
    </row>
    <row r="263" spans="1:32" x14ac:dyDescent="0.3">
      <c r="A263" s="18">
        <f t="shared" si="82"/>
        <v>2018</v>
      </c>
      <c r="B263" s="18">
        <f t="shared" si="83"/>
        <v>9</v>
      </c>
      <c r="C263" s="34" t="s">
        <v>15</v>
      </c>
      <c r="D263" s="35">
        <v>414281.5</v>
      </c>
      <c r="E263" s="36">
        <v>17028.900000000001</v>
      </c>
      <c r="F263" s="37">
        <v>146999.5</v>
      </c>
      <c r="G263" s="37">
        <v>222954.25</v>
      </c>
      <c r="H263" s="35">
        <f t="shared" si="84"/>
        <v>431310.4</v>
      </c>
      <c r="I263" s="36">
        <f t="shared" si="85"/>
        <v>369953.75</v>
      </c>
      <c r="J263" s="38">
        <f t="shared" si="86"/>
        <v>561281</v>
      </c>
      <c r="K263" s="39">
        <f t="shared" si="87"/>
        <v>239983.15</v>
      </c>
      <c r="L263" s="40">
        <f t="shared" si="88"/>
        <v>801264.15</v>
      </c>
      <c r="M263" s="26"/>
      <c r="N263" s="27">
        <v>357301</v>
      </c>
      <c r="O263" s="28">
        <v>6928</v>
      </c>
      <c r="P263" s="29">
        <v>121561</v>
      </c>
      <c r="Q263" s="29">
        <v>215415</v>
      </c>
      <c r="R263" s="27">
        <f t="shared" si="89"/>
        <v>364229</v>
      </c>
      <c r="S263" s="28">
        <f t="shared" si="90"/>
        <v>336976</v>
      </c>
      <c r="T263" s="27">
        <f t="shared" si="91"/>
        <v>478862</v>
      </c>
      <c r="U263" s="28">
        <f t="shared" si="92"/>
        <v>222343</v>
      </c>
      <c r="V263" s="28">
        <f t="shared" si="93"/>
        <v>701205</v>
      </c>
      <c r="W263" s="30"/>
      <c r="X263" s="27">
        <f t="shared" si="94"/>
        <v>771583</v>
      </c>
      <c r="Y263" s="28">
        <f t="shared" si="95"/>
        <v>23957</v>
      </c>
      <c r="Z263" s="27">
        <f t="shared" si="96"/>
        <v>268561</v>
      </c>
      <c r="AA263" s="28">
        <f t="shared" si="97"/>
        <v>438369</v>
      </c>
      <c r="AB263" s="29">
        <f t="shared" si="98"/>
        <v>795540</v>
      </c>
      <c r="AC263" s="29">
        <f t="shared" si="99"/>
        <v>706930</v>
      </c>
      <c r="AD263" s="27">
        <f t="shared" si="100"/>
        <v>1040144</v>
      </c>
      <c r="AE263" s="28">
        <f t="shared" si="101"/>
        <v>462326</v>
      </c>
      <c r="AF263" s="39">
        <f t="shared" si="102"/>
        <v>1502470</v>
      </c>
    </row>
    <row r="264" spans="1:32" x14ac:dyDescent="0.3">
      <c r="A264" s="18">
        <f t="shared" si="82"/>
        <v>2018</v>
      </c>
      <c r="B264" s="18">
        <f t="shared" si="83"/>
        <v>10</v>
      </c>
      <c r="C264" s="34" t="s">
        <v>14</v>
      </c>
      <c r="D264" s="35">
        <v>485823.55</v>
      </c>
      <c r="E264" s="36">
        <v>18564.3</v>
      </c>
      <c r="F264" s="37">
        <v>173823.9</v>
      </c>
      <c r="G264" s="37">
        <v>274342</v>
      </c>
      <c r="H264" s="35">
        <f t="shared" si="84"/>
        <v>504387.85</v>
      </c>
      <c r="I264" s="36">
        <f t="shared" si="85"/>
        <v>448165.9</v>
      </c>
      <c r="J264" s="38">
        <f t="shared" si="86"/>
        <v>659647.44999999995</v>
      </c>
      <c r="K264" s="39">
        <f t="shared" si="87"/>
        <v>292906.3</v>
      </c>
      <c r="L264" s="40">
        <f t="shared" si="88"/>
        <v>952553.75</v>
      </c>
      <c r="M264" s="26"/>
      <c r="N264" s="27">
        <v>364084</v>
      </c>
      <c r="O264" s="28">
        <v>5692</v>
      </c>
      <c r="P264" s="29">
        <v>119837</v>
      </c>
      <c r="Q264" s="29">
        <v>215795</v>
      </c>
      <c r="R264" s="27">
        <f t="shared" si="89"/>
        <v>369776</v>
      </c>
      <c r="S264" s="28">
        <f t="shared" si="90"/>
        <v>335632</v>
      </c>
      <c r="T264" s="27">
        <f t="shared" si="91"/>
        <v>483921</v>
      </c>
      <c r="U264" s="28">
        <f t="shared" si="92"/>
        <v>221487</v>
      </c>
      <c r="V264" s="28">
        <f t="shared" si="93"/>
        <v>705408</v>
      </c>
      <c r="W264" s="30"/>
      <c r="X264" s="27">
        <f t="shared" si="94"/>
        <v>849908</v>
      </c>
      <c r="Y264" s="28">
        <f t="shared" si="95"/>
        <v>24256</v>
      </c>
      <c r="Z264" s="27">
        <f t="shared" si="96"/>
        <v>293661</v>
      </c>
      <c r="AA264" s="28">
        <f t="shared" si="97"/>
        <v>490137</v>
      </c>
      <c r="AB264" s="29">
        <f t="shared" si="98"/>
        <v>874164</v>
      </c>
      <c r="AC264" s="29">
        <f t="shared" si="99"/>
        <v>783798</v>
      </c>
      <c r="AD264" s="27">
        <f t="shared" si="100"/>
        <v>1143569</v>
      </c>
      <c r="AE264" s="28">
        <f t="shared" si="101"/>
        <v>514393</v>
      </c>
      <c r="AF264" s="39">
        <f t="shared" si="102"/>
        <v>1657962</v>
      </c>
    </row>
    <row r="265" spans="1:32" x14ac:dyDescent="0.3">
      <c r="A265" s="18">
        <f t="shared" si="82"/>
        <v>2018</v>
      </c>
      <c r="B265" s="18">
        <f t="shared" si="83"/>
        <v>11</v>
      </c>
      <c r="C265" s="34" t="s">
        <v>13</v>
      </c>
      <c r="D265" s="35">
        <v>422792.65</v>
      </c>
      <c r="E265" s="36">
        <v>17173.5</v>
      </c>
      <c r="F265" s="37">
        <v>152527</v>
      </c>
      <c r="G265" s="37">
        <v>239837.75</v>
      </c>
      <c r="H265" s="35">
        <f t="shared" si="84"/>
        <v>439966.15</v>
      </c>
      <c r="I265" s="36">
        <f t="shared" si="85"/>
        <v>392364.75</v>
      </c>
      <c r="J265" s="38">
        <f t="shared" si="86"/>
        <v>575319.65</v>
      </c>
      <c r="K265" s="39">
        <f t="shared" si="87"/>
        <v>257011.25</v>
      </c>
      <c r="L265" s="40">
        <f t="shared" si="88"/>
        <v>832330.9</v>
      </c>
      <c r="M265" s="26"/>
      <c r="N265" s="27">
        <v>319877</v>
      </c>
      <c r="O265" s="28">
        <v>5299</v>
      </c>
      <c r="P265" s="29">
        <v>115774</v>
      </c>
      <c r="Q265" s="29">
        <v>180884</v>
      </c>
      <c r="R265" s="27">
        <f t="shared" si="89"/>
        <v>325176</v>
      </c>
      <c r="S265" s="28">
        <f t="shared" si="90"/>
        <v>296658</v>
      </c>
      <c r="T265" s="27">
        <f t="shared" si="91"/>
        <v>435651</v>
      </c>
      <c r="U265" s="28">
        <f t="shared" si="92"/>
        <v>186183</v>
      </c>
      <c r="V265" s="28">
        <f t="shared" si="93"/>
        <v>621834</v>
      </c>
      <c r="W265" s="30"/>
      <c r="X265" s="27">
        <f t="shared" si="94"/>
        <v>742670</v>
      </c>
      <c r="Y265" s="28">
        <f t="shared" si="95"/>
        <v>22473</v>
      </c>
      <c r="Z265" s="27">
        <f t="shared" si="96"/>
        <v>268301</v>
      </c>
      <c r="AA265" s="28">
        <f t="shared" si="97"/>
        <v>420722</v>
      </c>
      <c r="AB265" s="29">
        <f t="shared" si="98"/>
        <v>765143</v>
      </c>
      <c r="AC265" s="29">
        <f t="shared" si="99"/>
        <v>689023</v>
      </c>
      <c r="AD265" s="27">
        <f t="shared" si="100"/>
        <v>1010971</v>
      </c>
      <c r="AE265" s="28">
        <f t="shared" si="101"/>
        <v>443195</v>
      </c>
      <c r="AF265" s="39">
        <f t="shared" si="102"/>
        <v>1454166</v>
      </c>
    </row>
    <row r="266" spans="1:32" x14ac:dyDescent="0.3">
      <c r="A266" s="18">
        <f t="shared" si="82"/>
        <v>2018</v>
      </c>
      <c r="B266" s="18">
        <f t="shared" si="83"/>
        <v>12</v>
      </c>
      <c r="C266" s="34" t="s">
        <v>12</v>
      </c>
      <c r="D266" s="35">
        <v>468905.85</v>
      </c>
      <c r="E266" s="36">
        <v>13447.4</v>
      </c>
      <c r="F266" s="37">
        <v>147965.4</v>
      </c>
      <c r="G266" s="37">
        <v>272939.5</v>
      </c>
      <c r="H266" s="35">
        <f t="shared" si="84"/>
        <v>482353.25</v>
      </c>
      <c r="I266" s="36">
        <f t="shared" si="85"/>
        <v>420904.9</v>
      </c>
      <c r="J266" s="38">
        <f t="shared" si="86"/>
        <v>616871.25</v>
      </c>
      <c r="K266" s="39">
        <f t="shared" si="87"/>
        <v>286386.90000000002</v>
      </c>
      <c r="L266" s="40">
        <f t="shared" si="88"/>
        <v>903258.15</v>
      </c>
      <c r="M266" s="26"/>
      <c r="N266" s="27">
        <v>373098</v>
      </c>
      <c r="O266" s="28">
        <v>8698</v>
      </c>
      <c r="P266" s="29">
        <v>113329</v>
      </c>
      <c r="Q266" s="29">
        <v>246522</v>
      </c>
      <c r="R266" s="27">
        <f t="shared" si="89"/>
        <v>381796</v>
      </c>
      <c r="S266" s="28">
        <f t="shared" si="90"/>
        <v>359851</v>
      </c>
      <c r="T266" s="27">
        <f t="shared" si="91"/>
        <v>486427</v>
      </c>
      <c r="U266" s="28">
        <f t="shared" si="92"/>
        <v>255220</v>
      </c>
      <c r="V266" s="28">
        <f t="shared" si="93"/>
        <v>741647</v>
      </c>
      <c r="W266" s="30"/>
      <c r="X266" s="27">
        <f t="shared" si="94"/>
        <v>842004</v>
      </c>
      <c r="Y266" s="28">
        <f t="shared" si="95"/>
        <v>22145</v>
      </c>
      <c r="Z266" s="27">
        <f t="shared" si="96"/>
        <v>261294</v>
      </c>
      <c r="AA266" s="28">
        <f t="shared" si="97"/>
        <v>519462</v>
      </c>
      <c r="AB266" s="29">
        <f t="shared" si="98"/>
        <v>864149</v>
      </c>
      <c r="AC266" s="29">
        <f t="shared" si="99"/>
        <v>780756</v>
      </c>
      <c r="AD266" s="27">
        <f t="shared" si="100"/>
        <v>1103298</v>
      </c>
      <c r="AE266" s="28">
        <f t="shared" si="101"/>
        <v>541607</v>
      </c>
      <c r="AF266" s="39">
        <f t="shared" si="102"/>
        <v>1644905</v>
      </c>
    </row>
    <row r="267" spans="1:32" x14ac:dyDescent="0.3">
      <c r="A267" s="18">
        <f t="shared" si="82"/>
        <v>2019</v>
      </c>
      <c r="B267" s="18">
        <f t="shared" si="83"/>
        <v>1</v>
      </c>
      <c r="C267" s="34" t="s">
        <v>23</v>
      </c>
      <c r="D267" s="35">
        <v>429922.75</v>
      </c>
      <c r="E267" s="36">
        <v>15807.75</v>
      </c>
      <c r="F267" s="37">
        <v>144993</v>
      </c>
      <c r="G267" s="37">
        <v>261726</v>
      </c>
      <c r="H267" s="35">
        <f t="shared" si="84"/>
        <v>445730.5</v>
      </c>
      <c r="I267" s="36">
        <f t="shared" si="85"/>
        <v>406719</v>
      </c>
      <c r="J267" s="38">
        <f t="shared" si="86"/>
        <v>574915.75</v>
      </c>
      <c r="K267" s="39">
        <f t="shared" si="87"/>
        <v>277533.75</v>
      </c>
      <c r="L267" s="40">
        <f t="shared" si="88"/>
        <v>852449.5</v>
      </c>
      <c r="M267" s="26"/>
      <c r="N267" s="27">
        <v>323838</v>
      </c>
      <c r="O267" s="28">
        <v>6290</v>
      </c>
      <c r="P267" s="29">
        <v>117288</v>
      </c>
      <c r="Q267" s="29">
        <v>209870</v>
      </c>
      <c r="R267" s="27">
        <f t="shared" si="89"/>
        <v>330128</v>
      </c>
      <c r="S267" s="28">
        <f t="shared" si="90"/>
        <v>327158</v>
      </c>
      <c r="T267" s="27">
        <f t="shared" si="91"/>
        <v>441126</v>
      </c>
      <c r="U267" s="28">
        <f t="shared" si="92"/>
        <v>216160</v>
      </c>
      <c r="V267" s="28">
        <f t="shared" si="93"/>
        <v>657286</v>
      </c>
      <c r="W267" s="30"/>
      <c r="X267" s="27">
        <f t="shared" si="94"/>
        <v>753761</v>
      </c>
      <c r="Y267" s="28">
        <f t="shared" si="95"/>
        <v>22098</v>
      </c>
      <c r="Z267" s="27">
        <f t="shared" si="96"/>
        <v>262281</v>
      </c>
      <c r="AA267" s="28">
        <f t="shared" si="97"/>
        <v>471596</v>
      </c>
      <c r="AB267" s="29">
        <f t="shared" si="98"/>
        <v>775859</v>
      </c>
      <c r="AC267" s="29">
        <f t="shared" si="99"/>
        <v>733877</v>
      </c>
      <c r="AD267" s="27">
        <f t="shared" si="100"/>
        <v>1016042</v>
      </c>
      <c r="AE267" s="28">
        <f t="shared" si="101"/>
        <v>493694</v>
      </c>
      <c r="AF267" s="39">
        <f t="shared" si="102"/>
        <v>1509736</v>
      </c>
    </row>
    <row r="268" spans="1:32" x14ac:dyDescent="0.3">
      <c r="A268" s="18">
        <f t="shared" si="82"/>
        <v>2019</v>
      </c>
      <c r="B268" s="18">
        <f t="shared" si="83"/>
        <v>2</v>
      </c>
      <c r="C268" s="34" t="s">
        <v>22</v>
      </c>
      <c r="D268" s="35">
        <v>348315.75</v>
      </c>
      <c r="E268" s="36">
        <v>16234.8</v>
      </c>
      <c r="F268" s="37">
        <v>142554.5</v>
      </c>
      <c r="G268" s="37">
        <v>198201.5</v>
      </c>
      <c r="H268" s="35">
        <f t="shared" si="84"/>
        <v>364550.55</v>
      </c>
      <c r="I268" s="36">
        <f t="shared" si="85"/>
        <v>340756</v>
      </c>
      <c r="J268" s="38">
        <f t="shared" si="86"/>
        <v>490870.25</v>
      </c>
      <c r="K268" s="39">
        <f t="shared" si="87"/>
        <v>214436.3</v>
      </c>
      <c r="L268" s="40">
        <f t="shared" si="88"/>
        <v>705306.55</v>
      </c>
      <c r="M268" s="26"/>
      <c r="N268" s="27">
        <v>302865</v>
      </c>
      <c r="O268" s="28">
        <v>5734</v>
      </c>
      <c r="P268" s="29">
        <v>105287</v>
      </c>
      <c r="Q268" s="29">
        <v>182731</v>
      </c>
      <c r="R268" s="27">
        <f t="shared" si="89"/>
        <v>308599</v>
      </c>
      <c r="S268" s="28">
        <f t="shared" si="90"/>
        <v>288018</v>
      </c>
      <c r="T268" s="27">
        <f t="shared" si="91"/>
        <v>408152</v>
      </c>
      <c r="U268" s="28">
        <f t="shared" si="92"/>
        <v>188465</v>
      </c>
      <c r="V268" s="28">
        <f t="shared" si="93"/>
        <v>596617</v>
      </c>
      <c r="W268" s="30"/>
      <c r="X268" s="27">
        <f t="shared" si="94"/>
        <v>651181</v>
      </c>
      <c r="Y268" s="28">
        <f t="shared" si="95"/>
        <v>21969</v>
      </c>
      <c r="Z268" s="27">
        <f t="shared" si="96"/>
        <v>247842</v>
      </c>
      <c r="AA268" s="28">
        <f t="shared" si="97"/>
        <v>380933</v>
      </c>
      <c r="AB268" s="29">
        <f t="shared" si="98"/>
        <v>673150</v>
      </c>
      <c r="AC268" s="29">
        <f t="shared" si="99"/>
        <v>628775</v>
      </c>
      <c r="AD268" s="27">
        <f t="shared" si="100"/>
        <v>899023</v>
      </c>
      <c r="AE268" s="28">
        <f t="shared" si="101"/>
        <v>402902</v>
      </c>
      <c r="AF268" s="39">
        <f t="shared" si="102"/>
        <v>1301925</v>
      </c>
    </row>
    <row r="269" spans="1:32" x14ac:dyDescent="0.3">
      <c r="A269" s="18">
        <f t="shared" si="82"/>
        <v>2019</v>
      </c>
      <c r="B269" s="18">
        <f t="shared" si="83"/>
        <v>3</v>
      </c>
      <c r="C269" s="34" t="s">
        <v>21</v>
      </c>
      <c r="D269" s="35">
        <v>297186.95</v>
      </c>
      <c r="E269" s="36">
        <v>13866.95</v>
      </c>
      <c r="F269" s="37">
        <v>158923.75</v>
      </c>
      <c r="G269" s="37">
        <v>180999.5</v>
      </c>
      <c r="H269" s="35">
        <f t="shared" si="84"/>
        <v>311053.90000000002</v>
      </c>
      <c r="I269" s="36">
        <f t="shared" si="85"/>
        <v>339923.25</v>
      </c>
      <c r="J269" s="38">
        <f t="shared" si="86"/>
        <v>456110.7</v>
      </c>
      <c r="K269" s="39">
        <f t="shared" si="87"/>
        <v>194866.45</v>
      </c>
      <c r="L269" s="40">
        <f t="shared" si="88"/>
        <v>650977.15</v>
      </c>
      <c r="M269" s="26"/>
      <c r="N269" s="27">
        <v>247039</v>
      </c>
      <c r="O269" s="28">
        <v>9033</v>
      </c>
      <c r="P269" s="29">
        <v>131436</v>
      </c>
      <c r="Q269" s="29">
        <v>165313</v>
      </c>
      <c r="R269" s="27">
        <f t="shared" si="89"/>
        <v>256072</v>
      </c>
      <c r="S269" s="28">
        <f t="shared" si="90"/>
        <v>296749</v>
      </c>
      <c r="T269" s="27">
        <f t="shared" si="91"/>
        <v>378475</v>
      </c>
      <c r="U269" s="28">
        <f t="shared" si="92"/>
        <v>174346</v>
      </c>
      <c r="V269" s="28">
        <f t="shared" si="93"/>
        <v>552821</v>
      </c>
      <c r="W269" s="30"/>
      <c r="X269" s="27">
        <f t="shared" si="94"/>
        <v>544226</v>
      </c>
      <c r="Y269" s="28">
        <f t="shared" si="95"/>
        <v>22900</v>
      </c>
      <c r="Z269" s="27">
        <f t="shared" si="96"/>
        <v>290360</v>
      </c>
      <c r="AA269" s="28">
        <f t="shared" si="97"/>
        <v>346313</v>
      </c>
      <c r="AB269" s="29">
        <f t="shared" si="98"/>
        <v>567126</v>
      </c>
      <c r="AC269" s="29">
        <f t="shared" si="99"/>
        <v>636673</v>
      </c>
      <c r="AD269" s="27">
        <f t="shared" si="100"/>
        <v>834586</v>
      </c>
      <c r="AE269" s="28">
        <f t="shared" si="101"/>
        <v>369213</v>
      </c>
      <c r="AF269" s="39">
        <f t="shared" si="102"/>
        <v>1203799</v>
      </c>
    </row>
    <row r="270" spans="1:32" x14ac:dyDescent="0.3">
      <c r="A270" s="18">
        <f t="shared" si="82"/>
        <v>2019</v>
      </c>
      <c r="B270" s="18">
        <f t="shared" si="83"/>
        <v>4</v>
      </c>
      <c r="C270" s="34" t="s">
        <v>20</v>
      </c>
      <c r="D270" s="35">
        <v>360744.65</v>
      </c>
      <c r="E270" s="36">
        <v>17598.849999999999</v>
      </c>
      <c r="F270" s="37">
        <v>155532.75</v>
      </c>
      <c r="G270" s="37">
        <v>202589.7</v>
      </c>
      <c r="H270" s="35">
        <f t="shared" si="84"/>
        <v>378343.5</v>
      </c>
      <c r="I270" s="36">
        <f t="shared" si="85"/>
        <v>358122.45</v>
      </c>
      <c r="J270" s="38">
        <f t="shared" si="86"/>
        <v>516277.4</v>
      </c>
      <c r="K270" s="39">
        <f t="shared" si="87"/>
        <v>220188.55000000002</v>
      </c>
      <c r="L270" s="40">
        <f t="shared" si="88"/>
        <v>736465.95000000007</v>
      </c>
      <c r="M270" s="26"/>
      <c r="N270" s="27">
        <v>317883</v>
      </c>
      <c r="O270" s="28">
        <v>6713</v>
      </c>
      <c r="P270" s="29">
        <v>123804</v>
      </c>
      <c r="Q270" s="29">
        <v>179721</v>
      </c>
      <c r="R270" s="27">
        <f t="shared" si="89"/>
        <v>324596</v>
      </c>
      <c r="S270" s="28">
        <f t="shared" si="90"/>
        <v>303525</v>
      </c>
      <c r="T270" s="27">
        <f t="shared" si="91"/>
        <v>441687</v>
      </c>
      <c r="U270" s="28">
        <f t="shared" si="92"/>
        <v>186434</v>
      </c>
      <c r="V270" s="28">
        <f t="shared" si="93"/>
        <v>628121</v>
      </c>
      <c r="W270" s="30"/>
      <c r="X270" s="27">
        <f t="shared" si="94"/>
        <v>678628</v>
      </c>
      <c r="Y270" s="28">
        <f t="shared" si="95"/>
        <v>24312</v>
      </c>
      <c r="Z270" s="27">
        <f t="shared" si="96"/>
        <v>279337</v>
      </c>
      <c r="AA270" s="28">
        <f t="shared" si="97"/>
        <v>382311</v>
      </c>
      <c r="AB270" s="29">
        <f t="shared" si="98"/>
        <v>702940</v>
      </c>
      <c r="AC270" s="29">
        <f t="shared" si="99"/>
        <v>661648</v>
      </c>
      <c r="AD270" s="27">
        <f t="shared" si="100"/>
        <v>957965</v>
      </c>
      <c r="AE270" s="28">
        <f t="shared" si="101"/>
        <v>406623</v>
      </c>
      <c r="AF270" s="39">
        <f t="shared" si="102"/>
        <v>1364588</v>
      </c>
    </row>
    <row r="271" spans="1:32" x14ac:dyDescent="0.3">
      <c r="A271" s="18">
        <f t="shared" ref="A271:A314" si="103">A259+1</f>
        <v>2019</v>
      </c>
      <c r="B271" s="18">
        <f t="shared" ref="B271:B314" si="104">B259</f>
        <v>5</v>
      </c>
      <c r="C271" s="34" t="s">
        <v>19</v>
      </c>
      <c r="D271" s="35">
        <v>427789</v>
      </c>
      <c r="E271" s="36">
        <v>12524.4</v>
      </c>
      <c r="F271" s="37">
        <v>167357.25</v>
      </c>
      <c r="G271" s="37">
        <v>220991.5</v>
      </c>
      <c r="H271" s="35">
        <f t="shared" si="84"/>
        <v>440313.4</v>
      </c>
      <c r="I271" s="36">
        <f t="shared" si="85"/>
        <v>388348.75</v>
      </c>
      <c r="J271" s="38">
        <f t="shared" si="86"/>
        <v>595146.25</v>
      </c>
      <c r="K271" s="39">
        <f t="shared" si="87"/>
        <v>233515.9</v>
      </c>
      <c r="L271" s="40">
        <f t="shared" si="88"/>
        <v>828662.15</v>
      </c>
      <c r="M271" s="26"/>
      <c r="N271" s="27">
        <v>290568</v>
      </c>
      <c r="O271" s="28">
        <v>4887</v>
      </c>
      <c r="P271" s="29">
        <v>120577</v>
      </c>
      <c r="Q271" s="29">
        <v>157592</v>
      </c>
      <c r="R271" s="27">
        <f t="shared" si="89"/>
        <v>295455</v>
      </c>
      <c r="S271" s="28">
        <f t="shared" si="90"/>
        <v>278169</v>
      </c>
      <c r="T271" s="27">
        <f t="shared" si="91"/>
        <v>411145</v>
      </c>
      <c r="U271" s="28">
        <f t="shared" si="92"/>
        <v>162479</v>
      </c>
      <c r="V271" s="28">
        <f t="shared" si="93"/>
        <v>573624</v>
      </c>
      <c r="W271" s="30"/>
      <c r="X271" s="27">
        <f t="shared" si="94"/>
        <v>718357</v>
      </c>
      <c r="Y271" s="28">
        <f t="shared" si="95"/>
        <v>17411</v>
      </c>
      <c r="Z271" s="27">
        <f t="shared" si="96"/>
        <v>287934</v>
      </c>
      <c r="AA271" s="28">
        <f t="shared" si="97"/>
        <v>378584</v>
      </c>
      <c r="AB271" s="29">
        <f t="shared" si="98"/>
        <v>735768</v>
      </c>
      <c r="AC271" s="29">
        <f t="shared" si="99"/>
        <v>666518</v>
      </c>
      <c r="AD271" s="27">
        <f t="shared" si="100"/>
        <v>1006291</v>
      </c>
      <c r="AE271" s="28">
        <f t="shared" si="101"/>
        <v>395995</v>
      </c>
      <c r="AF271" s="39">
        <f t="shared" si="102"/>
        <v>1402286</v>
      </c>
    </row>
    <row r="272" spans="1:32" x14ac:dyDescent="0.3">
      <c r="A272" s="18">
        <f t="shared" si="103"/>
        <v>2019</v>
      </c>
      <c r="B272" s="18">
        <f t="shared" si="104"/>
        <v>6</v>
      </c>
      <c r="C272" s="34" t="s">
        <v>18</v>
      </c>
      <c r="D272" s="35">
        <v>396306.5</v>
      </c>
      <c r="E272" s="36">
        <v>9517.5</v>
      </c>
      <c r="F272" s="37">
        <v>139318</v>
      </c>
      <c r="G272" s="37">
        <v>219635.25</v>
      </c>
      <c r="H272" s="35">
        <f t="shared" si="84"/>
        <v>405824</v>
      </c>
      <c r="I272" s="36">
        <f t="shared" si="85"/>
        <v>358953.25</v>
      </c>
      <c r="J272" s="38">
        <f t="shared" si="86"/>
        <v>535624.5</v>
      </c>
      <c r="K272" s="39">
        <f t="shared" si="87"/>
        <v>229152.75</v>
      </c>
      <c r="L272" s="40">
        <f t="shared" si="88"/>
        <v>764777.25</v>
      </c>
      <c r="M272" s="26"/>
      <c r="N272" s="27">
        <v>331617</v>
      </c>
      <c r="O272" s="28">
        <v>6221</v>
      </c>
      <c r="P272" s="29">
        <v>133833</v>
      </c>
      <c r="Q272" s="29">
        <v>205497</v>
      </c>
      <c r="R272" s="27">
        <f t="shared" si="89"/>
        <v>337838</v>
      </c>
      <c r="S272" s="28">
        <f t="shared" si="90"/>
        <v>339330</v>
      </c>
      <c r="T272" s="27">
        <f t="shared" si="91"/>
        <v>465450</v>
      </c>
      <c r="U272" s="28">
        <f t="shared" si="92"/>
        <v>211718</v>
      </c>
      <c r="V272" s="28">
        <f t="shared" si="93"/>
        <v>677168</v>
      </c>
      <c r="W272" s="30"/>
      <c r="X272" s="27">
        <f t="shared" si="94"/>
        <v>727924</v>
      </c>
      <c r="Y272" s="28">
        <f t="shared" si="95"/>
        <v>15739</v>
      </c>
      <c r="Z272" s="27">
        <f t="shared" si="96"/>
        <v>273151</v>
      </c>
      <c r="AA272" s="28">
        <f t="shared" si="97"/>
        <v>425132</v>
      </c>
      <c r="AB272" s="29">
        <f t="shared" si="98"/>
        <v>743663</v>
      </c>
      <c r="AC272" s="29">
        <f t="shared" si="99"/>
        <v>698283</v>
      </c>
      <c r="AD272" s="27">
        <f t="shared" si="100"/>
        <v>1001075</v>
      </c>
      <c r="AE272" s="28">
        <f t="shared" si="101"/>
        <v>440871</v>
      </c>
      <c r="AF272" s="39">
        <f t="shared" si="102"/>
        <v>1441946</v>
      </c>
    </row>
    <row r="273" spans="1:32" x14ac:dyDescent="0.3">
      <c r="A273" s="18">
        <f t="shared" si="103"/>
        <v>2019</v>
      </c>
      <c r="B273" s="18">
        <f t="shared" si="104"/>
        <v>7</v>
      </c>
      <c r="C273" s="34" t="s">
        <v>17</v>
      </c>
      <c r="D273" s="35">
        <v>476438.2</v>
      </c>
      <c r="E273" s="36">
        <v>11166.7</v>
      </c>
      <c r="F273" s="37">
        <v>161340.25</v>
      </c>
      <c r="G273" s="37">
        <v>263209</v>
      </c>
      <c r="H273" s="35">
        <f t="shared" si="84"/>
        <v>487604.9</v>
      </c>
      <c r="I273" s="36">
        <f t="shared" si="85"/>
        <v>424549.25</v>
      </c>
      <c r="J273" s="38">
        <f t="shared" si="86"/>
        <v>637778.44999999995</v>
      </c>
      <c r="K273" s="39">
        <f t="shared" si="87"/>
        <v>274375.7</v>
      </c>
      <c r="L273" s="40">
        <f t="shared" si="88"/>
        <v>912154.14999999991</v>
      </c>
      <c r="M273" s="26"/>
      <c r="N273" s="27">
        <v>313350</v>
      </c>
      <c r="O273" s="28">
        <v>4862</v>
      </c>
      <c r="P273" s="29">
        <v>111654</v>
      </c>
      <c r="Q273" s="29">
        <v>191914</v>
      </c>
      <c r="R273" s="27">
        <f t="shared" si="89"/>
        <v>318212</v>
      </c>
      <c r="S273" s="28">
        <f t="shared" si="90"/>
        <v>303568</v>
      </c>
      <c r="T273" s="27">
        <f t="shared" si="91"/>
        <v>425004</v>
      </c>
      <c r="U273" s="28">
        <f t="shared" si="92"/>
        <v>196776</v>
      </c>
      <c r="V273" s="28">
        <f t="shared" si="93"/>
        <v>621780</v>
      </c>
      <c r="W273" s="30"/>
      <c r="X273" s="27">
        <f t="shared" si="94"/>
        <v>789788</v>
      </c>
      <c r="Y273" s="28">
        <f t="shared" si="95"/>
        <v>16029</v>
      </c>
      <c r="Z273" s="27">
        <f t="shared" si="96"/>
        <v>272994</v>
      </c>
      <c r="AA273" s="28">
        <f t="shared" si="97"/>
        <v>455123</v>
      </c>
      <c r="AB273" s="29">
        <f t="shared" si="98"/>
        <v>805817</v>
      </c>
      <c r="AC273" s="29">
        <f t="shared" si="99"/>
        <v>728117</v>
      </c>
      <c r="AD273" s="27">
        <f t="shared" si="100"/>
        <v>1062782</v>
      </c>
      <c r="AE273" s="28">
        <f t="shared" si="101"/>
        <v>471152</v>
      </c>
      <c r="AF273" s="39">
        <f t="shared" si="102"/>
        <v>1533934</v>
      </c>
    </row>
    <row r="274" spans="1:32" x14ac:dyDescent="0.3">
      <c r="A274" s="18">
        <f t="shared" si="103"/>
        <v>2019</v>
      </c>
      <c r="B274" s="18">
        <f t="shared" si="104"/>
        <v>8</v>
      </c>
      <c r="C274" s="34" t="s">
        <v>16</v>
      </c>
      <c r="D274" s="35">
        <v>437613.25</v>
      </c>
      <c r="E274" s="36">
        <v>11472.55</v>
      </c>
      <c r="F274" s="37">
        <v>146284</v>
      </c>
      <c r="G274" s="37">
        <v>265711</v>
      </c>
      <c r="H274" s="35">
        <f t="shared" si="84"/>
        <v>449085.8</v>
      </c>
      <c r="I274" s="36">
        <f t="shared" si="85"/>
        <v>411995</v>
      </c>
      <c r="J274" s="38">
        <f t="shared" si="86"/>
        <v>583897.25</v>
      </c>
      <c r="K274" s="39">
        <f t="shared" si="87"/>
        <v>277183.55</v>
      </c>
      <c r="L274" s="40">
        <f t="shared" si="88"/>
        <v>861080.8</v>
      </c>
      <c r="M274" s="26"/>
      <c r="N274" s="27">
        <v>322780</v>
      </c>
      <c r="O274" s="28">
        <v>7160</v>
      </c>
      <c r="P274" s="29">
        <v>124975</v>
      </c>
      <c r="Q274" s="29">
        <v>209078</v>
      </c>
      <c r="R274" s="27">
        <f t="shared" si="89"/>
        <v>329940</v>
      </c>
      <c r="S274" s="28">
        <f t="shared" si="90"/>
        <v>334053</v>
      </c>
      <c r="T274" s="27">
        <f t="shared" si="91"/>
        <v>447755</v>
      </c>
      <c r="U274" s="28">
        <f t="shared" si="92"/>
        <v>216238</v>
      </c>
      <c r="V274" s="28">
        <f t="shared" si="93"/>
        <v>663993</v>
      </c>
      <c r="W274" s="30"/>
      <c r="X274" s="27">
        <f t="shared" si="94"/>
        <v>760393</v>
      </c>
      <c r="Y274" s="28">
        <f t="shared" si="95"/>
        <v>18633</v>
      </c>
      <c r="Z274" s="27">
        <f t="shared" si="96"/>
        <v>271259</v>
      </c>
      <c r="AA274" s="28">
        <f t="shared" si="97"/>
        <v>474789</v>
      </c>
      <c r="AB274" s="29">
        <f t="shared" si="98"/>
        <v>779026</v>
      </c>
      <c r="AC274" s="29">
        <f t="shared" si="99"/>
        <v>746048</v>
      </c>
      <c r="AD274" s="27">
        <f t="shared" si="100"/>
        <v>1031652</v>
      </c>
      <c r="AE274" s="28">
        <f t="shared" si="101"/>
        <v>493422</v>
      </c>
      <c r="AF274" s="39">
        <f t="shared" si="102"/>
        <v>1525074</v>
      </c>
    </row>
    <row r="275" spans="1:32" x14ac:dyDescent="0.3">
      <c r="A275" s="18">
        <f t="shared" si="103"/>
        <v>2019</v>
      </c>
      <c r="B275" s="18">
        <f t="shared" si="104"/>
        <v>9</v>
      </c>
      <c r="C275" s="34" t="s">
        <v>15</v>
      </c>
      <c r="D275" s="35">
        <v>402319.85</v>
      </c>
      <c r="E275" s="36">
        <v>12360.9</v>
      </c>
      <c r="F275" s="37">
        <v>130768.5</v>
      </c>
      <c r="G275" s="37">
        <v>234453.5</v>
      </c>
      <c r="H275" s="35">
        <f t="shared" si="84"/>
        <v>414680.75</v>
      </c>
      <c r="I275" s="36">
        <f t="shared" si="85"/>
        <v>365222</v>
      </c>
      <c r="J275" s="38">
        <f t="shared" si="86"/>
        <v>533088.35</v>
      </c>
      <c r="K275" s="39">
        <f t="shared" si="87"/>
        <v>246814.4</v>
      </c>
      <c r="L275" s="40">
        <f t="shared" si="88"/>
        <v>779902.75</v>
      </c>
      <c r="M275" s="26"/>
      <c r="N275" s="27">
        <v>354919</v>
      </c>
      <c r="O275" s="28">
        <v>4606</v>
      </c>
      <c r="P275" s="29">
        <v>123215</v>
      </c>
      <c r="Q275" s="29">
        <v>224215</v>
      </c>
      <c r="R275" s="27">
        <f t="shared" si="89"/>
        <v>359525</v>
      </c>
      <c r="S275" s="28">
        <f t="shared" si="90"/>
        <v>347430</v>
      </c>
      <c r="T275" s="27">
        <f t="shared" si="91"/>
        <v>478134</v>
      </c>
      <c r="U275" s="28">
        <f t="shared" si="92"/>
        <v>228821</v>
      </c>
      <c r="V275" s="28">
        <f t="shared" si="93"/>
        <v>706955</v>
      </c>
      <c r="W275" s="30"/>
      <c r="X275" s="27">
        <f t="shared" si="94"/>
        <v>757239</v>
      </c>
      <c r="Y275" s="28">
        <f t="shared" si="95"/>
        <v>16967</v>
      </c>
      <c r="Z275" s="27">
        <f t="shared" si="96"/>
        <v>253984</v>
      </c>
      <c r="AA275" s="28">
        <f t="shared" si="97"/>
        <v>458669</v>
      </c>
      <c r="AB275" s="29">
        <f t="shared" si="98"/>
        <v>774206</v>
      </c>
      <c r="AC275" s="29">
        <f t="shared" si="99"/>
        <v>712653</v>
      </c>
      <c r="AD275" s="27">
        <f t="shared" si="100"/>
        <v>1011223</v>
      </c>
      <c r="AE275" s="28">
        <f t="shared" si="101"/>
        <v>475636</v>
      </c>
      <c r="AF275" s="39">
        <f t="shared" si="102"/>
        <v>1486859</v>
      </c>
    </row>
    <row r="276" spans="1:32" x14ac:dyDescent="0.3">
      <c r="A276" s="18">
        <f t="shared" si="103"/>
        <v>2019</v>
      </c>
      <c r="B276" s="18">
        <f t="shared" si="104"/>
        <v>10</v>
      </c>
      <c r="C276" s="34" t="s">
        <v>14</v>
      </c>
      <c r="D276" s="35">
        <v>392768.6</v>
      </c>
      <c r="E276" s="36">
        <v>9656.9</v>
      </c>
      <c r="F276" s="37">
        <v>140331.5</v>
      </c>
      <c r="G276" s="37">
        <v>227431.5</v>
      </c>
      <c r="H276" s="35">
        <v>402425.5</v>
      </c>
      <c r="I276" s="36">
        <f t="shared" si="85"/>
        <v>367763</v>
      </c>
      <c r="J276" s="38">
        <f t="shared" si="86"/>
        <v>533100.1</v>
      </c>
      <c r="K276" s="39">
        <f t="shared" si="87"/>
        <v>237088.4</v>
      </c>
      <c r="L276" s="40">
        <f t="shared" si="88"/>
        <v>770188.5</v>
      </c>
      <c r="M276" s="26"/>
      <c r="N276" s="27">
        <v>337062</v>
      </c>
      <c r="O276" s="28">
        <v>5155</v>
      </c>
      <c r="P276" s="29">
        <v>131635</v>
      </c>
      <c r="Q276" s="29">
        <v>214574</v>
      </c>
      <c r="R276" s="27">
        <f t="shared" si="89"/>
        <v>342217</v>
      </c>
      <c r="S276" s="28">
        <f t="shared" si="90"/>
        <v>346209</v>
      </c>
      <c r="T276" s="27">
        <f t="shared" si="91"/>
        <v>468697</v>
      </c>
      <c r="U276" s="28">
        <f t="shared" si="92"/>
        <v>219729</v>
      </c>
      <c r="V276" s="28">
        <f t="shared" si="93"/>
        <v>688426</v>
      </c>
      <c r="W276" s="30"/>
      <c r="X276" s="27">
        <f t="shared" si="94"/>
        <v>729831</v>
      </c>
      <c r="Y276" s="28">
        <f t="shared" si="95"/>
        <v>14812</v>
      </c>
      <c r="Z276" s="27">
        <f t="shared" si="96"/>
        <v>271967</v>
      </c>
      <c r="AA276" s="28">
        <f t="shared" si="97"/>
        <v>442006</v>
      </c>
      <c r="AB276" s="29">
        <f t="shared" si="98"/>
        <v>744643</v>
      </c>
      <c r="AC276" s="29">
        <f t="shared" si="99"/>
        <v>713973</v>
      </c>
      <c r="AD276" s="27">
        <f t="shared" si="100"/>
        <v>1001798</v>
      </c>
      <c r="AE276" s="28">
        <f t="shared" si="101"/>
        <v>456818</v>
      </c>
      <c r="AF276" s="39">
        <f t="shared" si="102"/>
        <v>1458616</v>
      </c>
    </row>
    <row r="277" spans="1:32" x14ac:dyDescent="0.3">
      <c r="A277" s="18">
        <f t="shared" si="103"/>
        <v>2019</v>
      </c>
      <c r="B277" s="18">
        <f t="shared" si="104"/>
        <v>11</v>
      </c>
      <c r="C277" s="34" t="s">
        <v>13</v>
      </c>
      <c r="D277" s="35">
        <v>371349.7</v>
      </c>
      <c r="E277" s="36">
        <v>9087.9500000000007</v>
      </c>
      <c r="F277" s="37">
        <v>138544.5</v>
      </c>
      <c r="G277" s="37">
        <v>209935.75</v>
      </c>
      <c r="H277" s="35">
        <f t="shared" ref="H277:H314" si="105">D277+E277</f>
        <v>380437.65</v>
      </c>
      <c r="I277" s="36">
        <f t="shared" si="85"/>
        <v>348480.25</v>
      </c>
      <c r="J277" s="38">
        <f t="shared" si="86"/>
        <v>509894.2</v>
      </c>
      <c r="K277" s="39">
        <f t="shared" si="87"/>
        <v>219023.7</v>
      </c>
      <c r="L277" s="40">
        <f t="shared" si="88"/>
        <v>728917.9</v>
      </c>
      <c r="M277" s="26"/>
      <c r="N277" s="27">
        <v>293287</v>
      </c>
      <c r="O277" s="28">
        <v>6263</v>
      </c>
      <c r="P277" s="29">
        <v>123705</v>
      </c>
      <c r="Q277" s="29">
        <v>176730</v>
      </c>
      <c r="R277" s="27">
        <f t="shared" si="89"/>
        <v>299550</v>
      </c>
      <c r="S277" s="28">
        <f t="shared" si="90"/>
        <v>300435</v>
      </c>
      <c r="T277" s="27">
        <f t="shared" si="91"/>
        <v>416992</v>
      </c>
      <c r="U277" s="28">
        <f t="shared" si="92"/>
        <v>182993</v>
      </c>
      <c r="V277" s="28">
        <f t="shared" si="93"/>
        <v>599985</v>
      </c>
      <c r="W277" s="30"/>
      <c r="X277" s="27">
        <f t="shared" si="94"/>
        <v>664637</v>
      </c>
      <c r="Y277" s="28">
        <f t="shared" si="95"/>
        <v>15351</v>
      </c>
      <c r="Z277" s="27">
        <f t="shared" si="96"/>
        <v>262250</v>
      </c>
      <c r="AA277" s="28">
        <f t="shared" si="97"/>
        <v>386666</v>
      </c>
      <c r="AB277" s="29">
        <f t="shared" si="98"/>
        <v>679988</v>
      </c>
      <c r="AC277" s="29">
        <f t="shared" si="99"/>
        <v>648916</v>
      </c>
      <c r="AD277" s="27">
        <f t="shared" si="100"/>
        <v>926887</v>
      </c>
      <c r="AE277" s="28">
        <f t="shared" si="101"/>
        <v>402017</v>
      </c>
      <c r="AF277" s="39">
        <f t="shared" si="102"/>
        <v>1328904</v>
      </c>
    </row>
    <row r="278" spans="1:32" x14ac:dyDescent="0.3">
      <c r="A278" s="18">
        <f t="shared" si="103"/>
        <v>2019</v>
      </c>
      <c r="B278" s="18">
        <f t="shared" si="104"/>
        <v>12</v>
      </c>
      <c r="C278" s="34" t="s">
        <v>12</v>
      </c>
      <c r="D278" s="35">
        <v>373511</v>
      </c>
      <c r="E278" s="36">
        <v>10283.25</v>
      </c>
      <c r="F278" s="37">
        <v>130228.5</v>
      </c>
      <c r="G278" s="37">
        <v>232727</v>
      </c>
      <c r="H278" s="35">
        <f t="shared" si="105"/>
        <v>383794.25</v>
      </c>
      <c r="I278" s="36">
        <f t="shared" si="85"/>
        <v>362955.5</v>
      </c>
      <c r="J278" s="38">
        <f t="shared" si="86"/>
        <v>503739.5</v>
      </c>
      <c r="K278" s="39">
        <f t="shared" si="87"/>
        <v>243010.25</v>
      </c>
      <c r="L278" s="40">
        <f t="shared" si="88"/>
        <v>746749.75</v>
      </c>
      <c r="M278" s="26"/>
      <c r="N278" s="27">
        <v>323231</v>
      </c>
      <c r="O278" s="28">
        <v>7783</v>
      </c>
      <c r="P278" s="29">
        <v>125395</v>
      </c>
      <c r="Q278" s="29">
        <v>208852</v>
      </c>
      <c r="R278" s="27">
        <f t="shared" si="89"/>
        <v>331014</v>
      </c>
      <c r="S278" s="28">
        <f t="shared" si="90"/>
        <v>334247</v>
      </c>
      <c r="T278" s="27">
        <f t="shared" si="91"/>
        <v>448626</v>
      </c>
      <c r="U278" s="28">
        <f t="shared" si="92"/>
        <v>216635</v>
      </c>
      <c r="V278" s="28">
        <f t="shared" si="93"/>
        <v>665261</v>
      </c>
      <c r="W278" s="30"/>
      <c r="X278" s="27">
        <f t="shared" si="94"/>
        <v>696742</v>
      </c>
      <c r="Y278" s="28">
        <f t="shared" si="95"/>
        <v>18066</v>
      </c>
      <c r="Z278" s="27">
        <f t="shared" si="96"/>
        <v>255624</v>
      </c>
      <c r="AA278" s="28">
        <f t="shared" si="97"/>
        <v>441579</v>
      </c>
      <c r="AB278" s="29">
        <f t="shared" si="98"/>
        <v>714808</v>
      </c>
      <c r="AC278" s="29">
        <f t="shared" si="99"/>
        <v>697203</v>
      </c>
      <c r="AD278" s="27">
        <f t="shared" si="100"/>
        <v>952366</v>
      </c>
      <c r="AE278" s="28">
        <f t="shared" si="101"/>
        <v>459645</v>
      </c>
      <c r="AF278" s="39">
        <f t="shared" si="102"/>
        <v>1412011</v>
      </c>
    </row>
    <row r="279" spans="1:32" x14ac:dyDescent="0.3">
      <c r="A279" s="18">
        <f t="shared" si="103"/>
        <v>2020</v>
      </c>
      <c r="B279" s="18">
        <f t="shared" si="104"/>
        <v>1</v>
      </c>
      <c r="C279" s="34" t="s">
        <v>23</v>
      </c>
      <c r="D279" s="35">
        <v>414730.85</v>
      </c>
      <c r="E279" s="36">
        <v>11030.65</v>
      </c>
      <c r="F279" s="37">
        <v>148206</v>
      </c>
      <c r="G279" s="37">
        <v>232176.25</v>
      </c>
      <c r="H279" s="35">
        <f t="shared" si="105"/>
        <v>425761.5</v>
      </c>
      <c r="I279" s="36">
        <f t="shared" si="85"/>
        <v>380382.25</v>
      </c>
      <c r="J279" s="38">
        <f t="shared" si="86"/>
        <v>562936.85</v>
      </c>
      <c r="K279" s="39">
        <f t="shared" si="87"/>
        <v>243206.9</v>
      </c>
      <c r="L279" s="40">
        <f t="shared" si="88"/>
        <v>806143.75</v>
      </c>
      <c r="M279" s="26"/>
      <c r="N279" s="27">
        <v>309961</v>
      </c>
      <c r="O279" s="28">
        <v>7437</v>
      </c>
      <c r="P279" s="29">
        <v>108624</v>
      </c>
      <c r="Q279" s="29">
        <v>200807</v>
      </c>
      <c r="R279" s="27">
        <f t="shared" si="89"/>
        <v>317398</v>
      </c>
      <c r="S279" s="28">
        <f t="shared" si="90"/>
        <v>309431</v>
      </c>
      <c r="T279" s="27">
        <f t="shared" si="91"/>
        <v>418585</v>
      </c>
      <c r="U279" s="28">
        <f t="shared" si="92"/>
        <v>208244</v>
      </c>
      <c r="V279" s="28">
        <f t="shared" si="93"/>
        <v>626829</v>
      </c>
      <c r="W279" s="30"/>
      <c r="X279" s="27">
        <f t="shared" si="94"/>
        <v>724692</v>
      </c>
      <c r="Y279" s="28">
        <f t="shared" si="95"/>
        <v>18468</v>
      </c>
      <c r="Z279" s="27">
        <f t="shared" si="96"/>
        <v>256830</v>
      </c>
      <c r="AA279" s="28">
        <f t="shared" si="97"/>
        <v>432983</v>
      </c>
      <c r="AB279" s="29">
        <f t="shared" si="98"/>
        <v>743160</v>
      </c>
      <c r="AC279" s="29">
        <f t="shared" si="99"/>
        <v>689813</v>
      </c>
      <c r="AD279" s="27">
        <f t="shared" si="100"/>
        <v>981522</v>
      </c>
      <c r="AE279" s="28">
        <f t="shared" si="101"/>
        <v>451451</v>
      </c>
      <c r="AF279" s="39">
        <f t="shared" si="102"/>
        <v>1432973</v>
      </c>
    </row>
    <row r="280" spans="1:32" x14ac:dyDescent="0.3">
      <c r="A280" s="18">
        <f t="shared" si="103"/>
        <v>2020</v>
      </c>
      <c r="B280" s="18">
        <f t="shared" si="104"/>
        <v>2</v>
      </c>
      <c r="C280" s="34" t="s">
        <v>22</v>
      </c>
      <c r="D280" s="35">
        <v>270025.05</v>
      </c>
      <c r="E280" s="36">
        <v>8710</v>
      </c>
      <c r="F280" s="37">
        <v>134468.5</v>
      </c>
      <c r="G280" s="37">
        <v>130833.75</v>
      </c>
      <c r="H280" s="35">
        <f t="shared" si="105"/>
        <v>278735.05</v>
      </c>
      <c r="I280" s="36">
        <f t="shared" si="85"/>
        <v>265302.25</v>
      </c>
      <c r="J280" s="38">
        <f t="shared" si="86"/>
        <v>404493.55</v>
      </c>
      <c r="K280" s="39">
        <f t="shared" si="87"/>
        <v>139543.75</v>
      </c>
      <c r="L280" s="40">
        <f t="shared" si="88"/>
        <v>544037.30000000005</v>
      </c>
      <c r="M280" s="26"/>
      <c r="N280" s="27">
        <v>248592</v>
      </c>
      <c r="O280" s="28">
        <v>9291</v>
      </c>
      <c r="P280" s="29">
        <v>125559</v>
      </c>
      <c r="Q280" s="29">
        <v>154986</v>
      </c>
      <c r="R280" s="27">
        <f t="shared" si="89"/>
        <v>257883</v>
      </c>
      <c r="S280" s="28">
        <f t="shared" si="90"/>
        <v>280545</v>
      </c>
      <c r="T280" s="27">
        <f t="shared" si="91"/>
        <v>374151</v>
      </c>
      <c r="U280" s="28">
        <f t="shared" si="92"/>
        <v>164277</v>
      </c>
      <c r="V280" s="28">
        <f t="shared" si="93"/>
        <v>538428</v>
      </c>
      <c r="W280" s="30"/>
      <c r="X280" s="27">
        <f t="shared" si="94"/>
        <v>518617</v>
      </c>
      <c r="Y280" s="28">
        <f t="shared" si="95"/>
        <v>18001</v>
      </c>
      <c r="Z280" s="27">
        <f t="shared" si="96"/>
        <v>260028</v>
      </c>
      <c r="AA280" s="28">
        <f t="shared" si="97"/>
        <v>285820</v>
      </c>
      <c r="AB280" s="29">
        <f t="shared" si="98"/>
        <v>536618</v>
      </c>
      <c r="AC280" s="29">
        <f t="shared" si="99"/>
        <v>545848</v>
      </c>
      <c r="AD280" s="27">
        <f t="shared" si="100"/>
        <v>778645</v>
      </c>
      <c r="AE280" s="28">
        <f t="shared" si="101"/>
        <v>303821</v>
      </c>
      <c r="AF280" s="39">
        <f t="shared" si="102"/>
        <v>1082466</v>
      </c>
    </row>
    <row r="281" spans="1:32" x14ac:dyDescent="0.3">
      <c r="A281" s="18">
        <f t="shared" si="103"/>
        <v>2020</v>
      </c>
      <c r="B281" s="18">
        <f t="shared" si="104"/>
        <v>3</v>
      </c>
      <c r="C281" s="34" t="s">
        <v>21</v>
      </c>
      <c r="D281" s="35">
        <v>220254.55</v>
      </c>
      <c r="E281" s="36">
        <v>11352.75</v>
      </c>
      <c r="F281" s="37">
        <v>121146</v>
      </c>
      <c r="G281" s="37">
        <v>96815</v>
      </c>
      <c r="H281" s="35">
        <f t="shared" si="105"/>
        <v>231607.3</v>
      </c>
      <c r="I281" s="36">
        <f t="shared" si="85"/>
        <v>217961</v>
      </c>
      <c r="J281" s="38">
        <f t="shared" si="86"/>
        <v>341400.55</v>
      </c>
      <c r="K281" s="39">
        <f t="shared" si="87"/>
        <v>108167.75</v>
      </c>
      <c r="L281" s="40">
        <f t="shared" si="88"/>
        <v>449568.3</v>
      </c>
      <c r="M281" s="26"/>
      <c r="N281" s="27">
        <v>234570</v>
      </c>
      <c r="O281" s="28">
        <v>12352</v>
      </c>
      <c r="P281" s="29">
        <v>145442</v>
      </c>
      <c r="Q281" s="29">
        <v>125300</v>
      </c>
      <c r="R281" s="27">
        <f t="shared" si="89"/>
        <v>246922</v>
      </c>
      <c r="S281" s="28">
        <f t="shared" si="90"/>
        <v>270742</v>
      </c>
      <c r="T281" s="27">
        <f t="shared" si="91"/>
        <v>380012</v>
      </c>
      <c r="U281" s="28">
        <f t="shared" si="92"/>
        <v>137652</v>
      </c>
      <c r="V281" s="28">
        <f t="shared" si="93"/>
        <v>517664</v>
      </c>
      <c r="W281" s="30"/>
      <c r="X281" s="27">
        <f t="shared" si="94"/>
        <v>454825</v>
      </c>
      <c r="Y281" s="28">
        <f t="shared" si="95"/>
        <v>23705</v>
      </c>
      <c r="Z281" s="27">
        <f t="shared" si="96"/>
        <v>266588</v>
      </c>
      <c r="AA281" s="28">
        <f t="shared" si="97"/>
        <v>222115</v>
      </c>
      <c r="AB281" s="29">
        <f t="shared" si="98"/>
        <v>478530</v>
      </c>
      <c r="AC281" s="29">
        <f t="shared" si="99"/>
        <v>488703</v>
      </c>
      <c r="AD281" s="27">
        <f t="shared" si="100"/>
        <v>721413</v>
      </c>
      <c r="AE281" s="28">
        <f t="shared" si="101"/>
        <v>245820</v>
      </c>
      <c r="AF281" s="39">
        <f t="shared" si="102"/>
        <v>967233</v>
      </c>
    </row>
    <row r="282" spans="1:32" x14ac:dyDescent="0.3">
      <c r="A282" s="18">
        <f t="shared" si="103"/>
        <v>2020</v>
      </c>
      <c r="B282" s="18">
        <f t="shared" si="104"/>
        <v>4</v>
      </c>
      <c r="C282" s="34" t="s">
        <v>20</v>
      </c>
      <c r="D282" s="35">
        <v>370111</v>
      </c>
      <c r="E282" s="36">
        <v>4075</v>
      </c>
      <c r="F282" s="37">
        <v>130321.25</v>
      </c>
      <c r="G282" s="37">
        <v>184491.75</v>
      </c>
      <c r="H282" s="35">
        <f t="shared" si="105"/>
        <v>374186</v>
      </c>
      <c r="I282" s="36">
        <f t="shared" si="85"/>
        <v>314813</v>
      </c>
      <c r="J282" s="38">
        <f t="shared" si="86"/>
        <v>500432.25</v>
      </c>
      <c r="K282" s="39">
        <f t="shared" si="87"/>
        <v>188566.75</v>
      </c>
      <c r="L282" s="40">
        <f t="shared" si="88"/>
        <v>688999</v>
      </c>
      <c r="M282" s="26"/>
      <c r="N282" s="27">
        <v>253540</v>
      </c>
      <c r="O282" s="28">
        <v>17758</v>
      </c>
      <c r="P282" s="29">
        <v>102502</v>
      </c>
      <c r="Q282" s="29">
        <v>145931</v>
      </c>
      <c r="R282" s="27">
        <f t="shared" si="89"/>
        <v>271298</v>
      </c>
      <c r="S282" s="28">
        <f t="shared" si="90"/>
        <v>248433</v>
      </c>
      <c r="T282" s="27">
        <f t="shared" si="91"/>
        <v>356042</v>
      </c>
      <c r="U282" s="28">
        <f t="shared" si="92"/>
        <v>163689</v>
      </c>
      <c r="V282" s="28">
        <f t="shared" si="93"/>
        <v>519731</v>
      </c>
      <c r="W282" s="30"/>
      <c r="X282" s="27">
        <f t="shared" si="94"/>
        <v>623651</v>
      </c>
      <c r="Y282" s="28">
        <f t="shared" si="95"/>
        <v>21833</v>
      </c>
      <c r="Z282" s="27">
        <f t="shared" si="96"/>
        <v>232823</v>
      </c>
      <c r="AA282" s="28">
        <f t="shared" si="97"/>
        <v>330423</v>
      </c>
      <c r="AB282" s="29">
        <f t="shared" si="98"/>
        <v>645484</v>
      </c>
      <c r="AC282" s="29">
        <f t="shared" si="99"/>
        <v>563246</v>
      </c>
      <c r="AD282" s="27">
        <f t="shared" si="100"/>
        <v>856474</v>
      </c>
      <c r="AE282" s="28">
        <f t="shared" si="101"/>
        <v>352256</v>
      </c>
      <c r="AF282" s="39">
        <f t="shared" si="102"/>
        <v>1208730</v>
      </c>
    </row>
    <row r="283" spans="1:32" x14ac:dyDescent="0.3">
      <c r="A283" s="18">
        <f t="shared" si="103"/>
        <v>2020</v>
      </c>
      <c r="B283" s="18">
        <f t="shared" si="104"/>
        <v>5</v>
      </c>
      <c r="C283" s="34" t="s">
        <v>19</v>
      </c>
      <c r="D283" s="35">
        <v>306323</v>
      </c>
      <c r="E283" s="36">
        <v>43</v>
      </c>
      <c r="F283" s="37">
        <v>104382</v>
      </c>
      <c r="G283" s="37">
        <v>170916.75</v>
      </c>
      <c r="H283" s="35">
        <f t="shared" si="105"/>
        <v>306366</v>
      </c>
      <c r="I283" s="36">
        <f t="shared" si="85"/>
        <v>275298.75</v>
      </c>
      <c r="J283" s="38">
        <f t="shared" si="86"/>
        <v>410705</v>
      </c>
      <c r="K283" s="39">
        <f t="shared" si="87"/>
        <v>170959.75</v>
      </c>
      <c r="L283" s="40">
        <f t="shared" si="88"/>
        <v>581664.75</v>
      </c>
      <c r="M283" s="26"/>
      <c r="N283" s="27">
        <v>312590</v>
      </c>
      <c r="O283" s="28">
        <v>9219</v>
      </c>
      <c r="P283" s="29">
        <v>134556</v>
      </c>
      <c r="Q283" s="29">
        <v>171841</v>
      </c>
      <c r="R283" s="27">
        <f t="shared" si="89"/>
        <v>321809</v>
      </c>
      <c r="S283" s="28">
        <f t="shared" si="90"/>
        <v>306397</v>
      </c>
      <c r="T283" s="27">
        <f t="shared" si="91"/>
        <v>447146</v>
      </c>
      <c r="U283" s="28">
        <f t="shared" si="92"/>
        <v>181060</v>
      </c>
      <c r="V283" s="28">
        <f t="shared" si="93"/>
        <v>628206</v>
      </c>
      <c r="W283" s="30"/>
      <c r="X283" s="27">
        <f t="shared" si="94"/>
        <v>618913</v>
      </c>
      <c r="Y283" s="28">
        <f t="shared" si="95"/>
        <v>9262</v>
      </c>
      <c r="Z283" s="27">
        <f t="shared" si="96"/>
        <v>238938</v>
      </c>
      <c r="AA283" s="28">
        <f t="shared" si="97"/>
        <v>342758</v>
      </c>
      <c r="AB283" s="29">
        <f t="shared" si="98"/>
        <v>628175</v>
      </c>
      <c r="AC283" s="29">
        <f t="shared" si="99"/>
        <v>581696</v>
      </c>
      <c r="AD283" s="27">
        <f t="shared" si="100"/>
        <v>857851</v>
      </c>
      <c r="AE283" s="28">
        <f t="shared" si="101"/>
        <v>352020</v>
      </c>
      <c r="AF283" s="39">
        <f t="shared" si="102"/>
        <v>1209871</v>
      </c>
    </row>
    <row r="284" spans="1:32" x14ac:dyDescent="0.3">
      <c r="A284" s="18">
        <f t="shared" si="103"/>
        <v>2020</v>
      </c>
      <c r="B284" s="18">
        <f t="shared" si="104"/>
        <v>6</v>
      </c>
      <c r="C284" s="34" t="s">
        <v>18</v>
      </c>
      <c r="D284" s="35">
        <v>369188.9</v>
      </c>
      <c r="E284" s="36">
        <v>68</v>
      </c>
      <c r="F284" s="37">
        <v>109585.75</v>
      </c>
      <c r="G284" s="37">
        <v>212632.75</v>
      </c>
      <c r="H284" s="35">
        <f t="shared" si="105"/>
        <v>369256.9</v>
      </c>
      <c r="I284" s="36">
        <f t="shared" si="85"/>
        <v>322218.5</v>
      </c>
      <c r="J284" s="38">
        <f t="shared" si="86"/>
        <v>478774.65</v>
      </c>
      <c r="K284" s="39">
        <f t="shared" si="87"/>
        <v>212700.75</v>
      </c>
      <c r="L284" s="40">
        <f t="shared" si="88"/>
        <v>691475.4</v>
      </c>
      <c r="M284" s="26"/>
      <c r="N284" s="27">
        <v>300714</v>
      </c>
      <c r="O284" s="28">
        <v>11300</v>
      </c>
      <c r="P284" s="29">
        <v>117538</v>
      </c>
      <c r="Q284" s="29">
        <v>172628</v>
      </c>
      <c r="R284" s="27">
        <f t="shared" si="89"/>
        <v>312014</v>
      </c>
      <c r="S284" s="28">
        <f t="shared" si="90"/>
        <v>290166</v>
      </c>
      <c r="T284" s="27">
        <f t="shared" si="91"/>
        <v>418252</v>
      </c>
      <c r="U284" s="28">
        <f t="shared" si="92"/>
        <v>183928</v>
      </c>
      <c r="V284" s="28">
        <f t="shared" si="93"/>
        <v>602180</v>
      </c>
      <c r="W284" s="30"/>
      <c r="X284" s="27">
        <f t="shared" si="94"/>
        <v>669903</v>
      </c>
      <c r="Y284" s="28">
        <f t="shared" si="95"/>
        <v>11368</v>
      </c>
      <c r="Z284" s="27">
        <f t="shared" si="96"/>
        <v>227124</v>
      </c>
      <c r="AA284" s="28">
        <f t="shared" si="97"/>
        <v>385261</v>
      </c>
      <c r="AB284" s="29">
        <f t="shared" si="98"/>
        <v>681271</v>
      </c>
      <c r="AC284" s="29">
        <f t="shared" si="99"/>
        <v>612385</v>
      </c>
      <c r="AD284" s="27">
        <f t="shared" si="100"/>
        <v>897027</v>
      </c>
      <c r="AE284" s="28">
        <f t="shared" si="101"/>
        <v>396629</v>
      </c>
      <c r="AF284" s="39">
        <f t="shared" si="102"/>
        <v>1293656</v>
      </c>
    </row>
    <row r="285" spans="1:32" x14ac:dyDescent="0.3">
      <c r="A285" s="18">
        <f t="shared" si="103"/>
        <v>2020</v>
      </c>
      <c r="B285" s="18">
        <f t="shared" si="104"/>
        <v>7</v>
      </c>
      <c r="C285" s="34" t="s">
        <v>17</v>
      </c>
      <c r="D285" s="35">
        <v>456028.7</v>
      </c>
      <c r="E285" s="36">
        <v>1168</v>
      </c>
      <c r="F285" s="37">
        <v>126353.7</v>
      </c>
      <c r="G285" s="37">
        <v>272838.7</v>
      </c>
      <c r="H285" s="35">
        <f t="shared" si="105"/>
        <v>457196.7</v>
      </c>
      <c r="I285" s="36">
        <f t="shared" si="85"/>
        <v>399192.4</v>
      </c>
      <c r="J285" s="38">
        <f t="shared" si="86"/>
        <v>582382.4</v>
      </c>
      <c r="K285" s="39">
        <f t="shared" si="87"/>
        <v>274006.7</v>
      </c>
      <c r="L285" s="40">
        <f t="shared" si="88"/>
        <v>856389.10000000009</v>
      </c>
      <c r="M285" s="26"/>
      <c r="N285" s="27">
        <v>376807</v>
      </c>
      <c r="O285" s="28">
        <v>12755</v>
      </c>
      <c r="P285" s="29">
        <v>138602</v>
      </c>
      <c r="Q285" s="29">
        <v>224918</v>
      </c>
      <c r="R285" s="27">
        <f t="shared" si="89"/>
        <v>389562</v>
      </c>
      <c r="S285" s="28">
        <f t="shared" si="90"/>
        <v>363520</v>
      </c>
      <c r="T285" s="27">
        <f t="shared" si="91"/>
        <v>515409</v>
      </c>
      <c r="U285" s="28">
        <f t="shared" si="92"/>
        <v>237673</v>
      </c>
      <c r="V285" s="28">
        <f t="shared" si="93"/>
        <v>753082</v>
      </c>
      <c r="W285" s="30"/>
      <c r="X285" s="27">
        <f t="shared" si="94"/>
        <v>832836</v>
      </c>
      <c r="Y285" s="28">
        <f t="shared" si="95"/>
        <v>13923</v>
      </c>
      <c r="Z285" s="27">
        <f t="shared" si="96"/>
        <v>264956</v>
      </c>
      <c r="AA285" s="28">
        <f t="shared" si="97"/>
        <v>497757</v>
      </c>
      <c r="AB285" s="29">
        <f t="shared" si="98"/>
        <v>846759</v>
      </c>
      <c r="AC285" s="29">
        <f t="shared" si="99"/>
        <v>762713</v>
      </c>
      <c r="AD285" s="27">
        <f t="shared" si="100"/>
        <v>1097792</v>
      </c>
      <c r="AE285" s="28">
        <f t="shared" si="101"/>
        <v>511680</v>
      </c>
      <c r="AF285" s="39">
        <f t="shared" si="102"/>
        <v>1609472</v>
      </c>
    </row>
    <row r="286" spans="1:32" x14ac:dyDescent="0.3">
      <c r="A286" s="18">
        <f t="shared" si="103"/>
        <v>2020</v>
      </c>
      <c r="B286" s="18">
        <f t="shared" si="104"/>
        <v>8</v>
      </c>
      <c r="C286" s="34" t="s">
        <v>16</v>
      </c>
      <c r="D286" s="35">
        <v>516285.95</v>
      </c>
      <c r="E286" s="36">
        <v>738.8</v>
      </c>
      <c r="F286" s="37">
        <v>131428.75</v>
      </c>
      <c r="G286" s="37">
        <v>313379.25</v>
      </c>
      <c r="H286" s="35">
        <f t="shared" si="105"/>
        <v>517024.75</v>
      </c>
      <c r="I286" s="36">
        <f t="shared" si="85"/>
        <v>444808</v>
      </c>
      <c r="J286" s="38">
        <f t="shared" si="86"/>
        <v>647714.69999999995</v>
      </c>
      <c r="K286" s="39">
        <f t="shared" si="87"/>
        <v>314118.05</v>
      </c>
      <c r="L286" s="40">
        <f t="shared" si="88"/>
        <v>961832.75</v>
      </c>
      <c r="M286" s="26"/>
      <c r="N286" s="27">
        <v>364792</v>
      </c>
      <c r="O286" s="28">
        <v>13691</v>
      </c>
      <c r="P286" s="29">
        <v>126177</v>
      </c>
      <c r="Q286" s="29">
        <v>220951</v>
      </c>
      <c r="R286" s="27">
        <f t="shared" si="89"/>
        <v>378483</v>
      </c>
      <c r="S286" s="28">
        <f t="shared" si="90"/>
        <v>347128</v>
      </c>
      <c r="T286" s="27">
        <f t="shared" si="91"/>
        <v>490969</v>
      </c>
      <c r="U286" s="28">
        <f t="shared" si="92"/>
        <v>234642</v>
      </c>
      <c r="V286" s="28">
        <f t="shared" si="93"/>
        <v>725611</v>
      </c>
      <c r="W286" s="30"/>
      <c r="X286" s="27">
        <f t="shared" si="94"/>
        <v>881078</v>
      </c>
      <c r="Y286" s="28">
        <f t="shared" si="95"/>
        <v>14430</v>
      </c>
      <c r="Z286" s="27">
        <f t="shared" si="96"/>
        <v>257606</v>
      </c>
      <c r="AA286" s="28">
        <f t="shared" si="97"/>
        <v>534330</v>
      </c>
      <c r="AB286" s="29">
        <f t="shared" si="98"/>
        <v>895508</v>
      </c>
      <c r="AC286" s="29">
        <f t="shared" si="99"/>
        <v>791936</v>
      </c>
      <c r="AD286" s="27">
        <f t="shared" si="100"/>
        <v>1138684</v>
      </c>
      <c r="AE286" s="28">
        <f t="shared" si="101"/>
        <v>548760</v>
      </c>
      <c r="AF286" s="39">
        <f t="shared" si="102"/>
        <v>1687444</v>
      </c>
    </row>
    <row r="287" spans="1:32" x14ac:dyDescent="0.3">
      <c r="A287" s="18">
        <f t="shared" si="103"/>
        <v>2020</v>
      </c>
      <c r="B287" s="18">
        <f t="shared" si="104"/>
        <v>9</v>
      </c>
      <c r="C287" s="34" t="s">
        <v>15</v>
      </c>
      <c r="D287" s="35">
        <v>471794.5</v>
      </c>
      <c r="E287" s="36">
        <v>4887.05</v>
      </c>
      <c r="F287" s="37">
        <v>130396.75</v>
      </c>
      <c r="G287" s="37">
        <v>276546.5</v>
      </c>
      <c r="H287" s="35">
        <f t="shared" si="105"/>
        <v>476681.55</v>
      </c>
      <c r="I287" s="36">
        <f t="shared" si="85"/>
        <v>406943.25</v>
      </c>
      <c r="J287" s="38">
        <f t="shared" si="86"/>
        <v>602191.25</v>
      </c>
      <c r="K287" s="39">
        <f t="shared" si="87"/>
        <v>281433.55</v>
      </c>
      <c r="L287" s="40">
        <f t="shared" si="88"/>
        <v>883624.8</v>
      </c>
      <c r="M287" s="26"/>
      <c r="N287" s="27">
        <v>405618</v>
      </c>
      <c r="O287" s="28">
        <v>11335</v>
      </c>
      <c r="P287" s="29">
        <v>112556</v>
      </c>
      <c r="Q287" s="29">
        <v>266071</v>
      </c>
      <c r="R287" s="27">
        <f t="shared" si="89"/>
        <v>416953</v>
      </c>
      <c r="S287" s="28">
        <f t="shared" si="90"/>
        <v>378627</v>
      </c>
      <c r="T287" s="27">
        <f t="shared" si="91"/>
        <v>518174</v>
      </c>
      <c r="U287" s="28">
        <f t="shared" si="92"/>
        <v>277406</v>
      </c>
      <c r="V287" s="28">
        <f t="shared" si="93"/>
        <v>795580</v>
      </c>
      <c r="W287" s="30"/>
      <c r="X287" s="27">
        <f t="shared" si="94"/>
        <v>877413</v>
      </c>
      <c r="Y287" s="28">
        <f t="shared" si="95"/>
        <v>16222</v>
      </c>
      <c r="Z287" s="27">
        <f t="shared" si="96"/>
        <v>242953</v>
      </c>
      <c r="AA287" s="28">
        <f t="shared" si="97"/>
        <v>542618</v>
      </c>
      <c r="AB287" s="29">
        <f t="shared" si="98"/>
        <v>893635</v>
      </c>
      <c r="AC287" s="29">
        <f t="shared" si="99"/>
        <v>785571</v>
      </c>
      <c r="AD287" s="27">
        <f t="shared" si="100"/>
        <v>1120366</v>
      </c>
      <c r="AE287" s="28">
        <f t="shared" si="101"/>
        <v>558840</v>
      </c>
      <c r="AF287" s="39">
        <f t="shared" si="102"/>
        <v>1679206</v>
      </c>
    </row>
    <row r="288" spans="1:32" x14ac:dyDescent="0.3">
      <c r="A288" s="18">
        <f t="shared" si="103"/>
        <v>2020</v>
      </c>
      <c r="B288" s="18">
        <f t="shared" si="104"/>
        <v>10</v>
      </c>
      <c r="C288" s="34" t="s">
        <v>14</v>
      </c>
      <c r="D288" s="35">
        <v>506613.2</v>
      </c>
      <c r="E288" s="36">
        <v>4199.6000000000004</v>
      </c>
      <c r="F288" s="37">
        <v>143935.75</v>
      </c>
      <c r="G288" s="37">
        <v>325980</v>
      </c>
      <c r="H288" s="35">
        <f t="shared" si="105"/>
        <v>510812.8</v>
      </c>
      <c r="I288" s="36">
        <f t="shared" si="85"/>
        <v>469915.75</v>
      </c>
      <c r="J288" s="38">
        <f t="shared" si="86"/>
        <v>650548.94999999995</v>
      </c>
      <c r="K288" s="39">
        <f t="shared" si="87"/>
        <v>330179.59999999998</v>
      </c>
      <c r="L288" s="40">
        <f t="shared" si="88"/>
        <v>980728.54999999993</v>
      </c>
      <c r="M288" s="26"/>
      <c r="N288" s="27">
        <v>402408</v>
      </c>
      <c r="O288" s="28">
        <v>14528</v>
      </c>
      <c r="P288" s="29">
        <v>114679</v>
      </c>
      <c r="Q288" s="29">
        <v>274988</v>
      </c>
      <c r="R288" s="27">
        <f t="shared" si="89"/>
        <v>416936</v>
      </c>
      <c r="S288" s="28">
        <f t="shared" si="90"/>
        <v>389667</v>
      </c>
      <c r="T288" s="27">
        <f t="shared" si="91"/>
        <v>517087</v>
      </c>
      <c r="U288" s="28">
        <f t="shared" si="92"/>
        <v>289516</v>
      </c>
      <c r="V288" s="28">
        <f t="shared" si="93"/>
        <v>806603</v>
      </c>
      <c r="W288" s="30"/>
      <c r="X288" s="27">
        <f t="shared" si="94"/>
        <v>909021</v>
      </c>
      <c r="Y288" s="28">
        <f t="shared" si="95"/>
        <v>18728</v>
      </c>
      <c r="Z288" s="27">
        <f t="shared" si="96"/>
        <v>258615</v>
      </c>
      <c r="AA288" s="28">
        <f t="shared" si="97"/>
        <v>600968</v>
      </c>
      <c r="AB288" s="29">
        <f t="shared" si="98"/>
        <v>927749</v>
      </c>
      <c r="AC288" s="29">
        <f t="shared" si="99"/>
        <v>859583</v>
      </c>
      <c r="AD288" s="27">
        <f t="shared" si="100"/>
        <v>1167636</v>
      </c>
      <c r="AE288" s="28">
        <f t="shared" si="101"/>
        <v>619696</v>
      </c>
      <c r="AF288" s="39">
        <f t="shared" si="102"/>
        <v>1787332</v>
      </c>
    </row>
    <row r="289" spans="1:32" x14ac:dyDescent="0.3">
      <c r="A289" s="18">
        <f t="shared" si="103"/>
        <v>2020</v>
      </c>
      <c r="B289" s="18">
        <f t="shared" si="104"/>
        <v>11</v>
      </c>
      <c r="C289" s="34" t="s">
        <v>13</v>
      </c>
      <c r="D289" s="35">
        <v>464819.7</v>
      </c>
      <c r="E289" s="36">
        <v>1247.7</v>
      </c>
      <c r="F289" s="37">
        <v>130916.5</v>
      </c>
      <c r="G289" s="37">
        <v>292762.25</v>
      </c>
      <c r="H289" s="35">
        <f t="shared" si="105"/>
        <v>466067.4</v>
      </c>
      <c r="I289" s="36">
        <f t="shared" si="85"/>
        <v>423678.75</v>
      </c>
      <c r="J289" s="38">
        <f t="shared" si="86"/>
        <v>595736.19999999995</v>
      </c>
      <c r="K289" s="39">
        <f t="shared" si="87"/>
        <v>294009.95</v>
      </c>
      <c r="L289" s="40">
        <f t="shared" si="88"/>
        <v>889746.14999999991</v>
      </c>
      <c r="M289" s="26"/>
      <c r="N289" s="27">
        <v>382677</v>
      </c>
      <c r="O289" s="28">
        <v>13117</v>
      </c>
      <c r="P289" s="29">
        <v>117283</v>
      </c>
      <c r="Q289" s="29">
        <v>240447</v>
      </c>
      <c r="R289" s="27">
        <f t="shared" si="89"/>
        <v>395794</v>
      </c>
      <c r="S289" s="28">
        <f t="shared" si="90"/>
        <v>357730</v>
      </c>
      <c r="T289" s="27">
        <f t="shared" si="91"/>
        <v>499960</v>
      </c>
      <c r="U289" s="28">
        <f t="shared" si="92"/>
        <v>253564</v>
      </c>
      <c r="V289" s="28">
        <f t="shared" si="93"/>
        <v>753524</v>
      </c>
      <c r="W289" s="30"/>
      <c r="X289" s="27">
        <f t="shared" si="94"/>
        <v>847497</v>
      </c>
      <c r="Y289" s="28">
        <f t="shared" si="95"/>
        <v>14365</v>
      </c>
      <c r="Z289" s="27">
        <f t="shared" si="96"/>
        <v>248200</v>
      </c>
      <c r="AA289" s="28">
        <f t="shared" si="97"/>
        <v>533209</v>
      </c>
      <c r="AB289" s="29">
        <f t="shared" si="98"/>
        <v>861862</v>
      </c>
      <c r="AC289" s="29">
        <f t="shared" si="99"/>
        <v>781409</v>
      </c>
      <c r="AD289" s="27">
        <f t="shared" si="100"/>
        <v>1095697</v>
      </c>
      <c r="AE289" s="28">
        <f t="shared" si="101"/>
        <v>547574</v>
      </c>
      <c r="AF289" s="39">
        <f t="shared" si="102"/>
        <v>1643271</v>
      </c>
    </row>
    <row r="290" spans="1:32" x14ac:dyDescent="0.3">
      <c r="A290" s="18">
        <f t="shared" si="103"/>
        <v>2020</v>
      </c>
      <c r="B290" s="18">
        <f t="shared" si="104"/>
        <v>12</v>
      </c>
      <c r="C290" s="34" t="s">
        <v>12</v>
      </c>
      <c r="D290" s="35">
        <v>460865</v>
      </c>
      <c r="E290" s="36">
        <v>1790.3</v>
      </c>
      <c r="F290" s="37">
        <v>120265</v>
      </c>
      <c r="G290" s="37">
        <v>296265.75</v>
      </c>
      <c r="H290" s="35">
        <f t="shared" si="105"/>
        <v>462655.3</v>
      </c>
      <c r="I290" s="36">
        <f t="shared" si="85"/>
        <v>416530.75</v>
      </c>
      <c r="J290" s="38">
        <f t="shared" si="86"/>
        <v>581130</v>
      </c>
      <c r="K290" s="39">
        <f t="shared" si="87"/>
        <v>298056.05</v>
      </c>
      <c r="L290" s="40">
        <f t="shared" si="88"/>
        <v>879186.05</v>
      </c>
      <c r="M290" s="26"/>
      <c r="N290" s="27">
        <v>406072</v>
      </c>
      <c r="O290" s="28">
        <v>13588</v>
      </c>
      <c r="P290" s="29">
        <v>132374</v>
      </c>
      <c r="Q290" s="29">
        <v>263852</v>
      </c>
      <c r="R290" s="27">
        <f t="shared" si="89"/>
        <v>419660</v>
      </c>
      <c r="S290" s="28">
        <f t="shared" si="90"/>
        <v>396226</v>
      </c>
      <c r="T290" s="27">
        <f t="shared" si="91"/>
        <v>538446</v>
      </c>
      <c r="U290" s="28">
        <f t="shared" si="92"/>
        <v>277440</v>
      </c>
      <c r="V290" s="28">
        <f t="shared" si="93"/>
        <v>815886</v>
      </c>
      <c r="W290" s="30"/>
      <c r="X290" s="27">
        <f t="shared" si="94"/>
        <v>866937</v>
      </c>
      <c r="Y290" s="28">
        <f t="shared" si="95"/>
        <v>15378</v>
      </c>
      <c r="Z290" s="27">
        <f t="shared" si="96"/>
        <v>252639</v>
      </c>
      <c r="AA290" s="28">
        <f t="shared" si="97"/>
        <v>560118</v>
      </c>
      <c r="AB290" s="29">
        <f t="shared" si="98"/>
        <v>882315</v>
      </c>
      <c r="AC290" s="29">
        <f t="shared" si="99"/>
        <v>812757</v>
      </c>
      <c r="AD290" s="27">
        <f t="shared" si="100"/>
        <v>1119576</v>
      </c>
      <c r="AE290" s="28">
        <f t="shared" si="101"/>
        <v>575496</v>
      </c>
      <c r="AF290" s="39">
        <f t="shared" si="102"/>
        <v>1695072</v>
      </c>
    </row>
    <row r="291" spans="1:32" x14ac:dyDescent="0.3">
      <c r="A291" s="18">
        <f t="shared" si="103"/>
        <v>2021</v>
      </c>
      <c r="B291" s="18">
        <f t="shared" si="104"/>
        <v>1</v>
      </c>
      <c r="C291" s="34" t="s">
        <v>23</v>
      </c>
      <c r="D291" s="35">
        <v>437609.2</v>
      </c>
      <c r="E291" s="36">
        <v>254</v>
      </c>
      <c r="F291" s="37">
        <v>119326.75</v>
      </c>
      <c r="G291" s="37">
        <v>278326.25</v>
      </c>
      <c r="H291" s="35">
        <f t="shared" si="105"/>
        <v>437863.2</v>
      </c>
      <c r="I291" s="36">
        <f t="shared" si="85"/>
        <v>397653</v>
      </c>
      <c r="J291" s="38">
        <f t="shared" si="86"/>
        <v>556935.94999999995</v>
      </c>
      <c r="K291" s="39">
        <f t="shared" si="87"/>
        <v>278580.25</v>
      </c>
      <c r="L291" s="40">
        <f t="shared" si="88"/>
        <v>835516.2</v>
      </c>
      <c r="M291" s="26"/>
      <c r="N291" s="27">
        <v>364255</v>
      </c>
      <c r="O291" s="28">
        <v>13277</v>
      </c>
      <c r="P291" s="29">
        <v>116254</v>
      </c>
      <c r="Q291" s="29">
        <v>270221</v>
      </c>
      <c r="R291" s="27">
        <f t="shared" si="89"/>
        <v>377532</v>
      </c>
      <c r="S291" s="28">
        <f t="shared" si="90"/>
        <v>386475</v>
      </c>
      <c r="T291" s="27">
        <f t="shared" si="91"/>
        <v>480509</v>
      </c>
      <c r="U291" s="28">
        <f t="shared" si="92"/>
        <v>283498</v>
      </c>
      <c r="V291" s="28">
        <f t="shared" si="93"/>
        <v>764007</v>
      </c>
      <c r="W291" s="30"/>
      <c r="X291" s="27">
        <f t="shared" si="94"/>
        <v>801864</v>
      </c>
      <c r="Y291" s="28">
        <f t="shared" si="95"/>
        <v>13531</v>
      </c>
      <c r="Z291" s="27">
        <f t="shared" si="96"/>
        <v>235581</v>
      </c>
      <c r="AA291" s="28">
        <f t="shared" si="97"/>
        <v>548547</v>
      </c>
      <c r="AB291" s="29">
        <f t="shared" si="98"/>
        <v>815395</v>
      </c>
      <c r="AC291" s="29">
        <f t="shared" si="99"/>
        <v>784128</v>
      </c>
      <c r="AD291" s="27">
        <f t="shared" si="100"/>
        <v>1037445</v>
      </c>
      <c r="AE291" s="28">
        <f t="shared" si="101"/>
        <v>562078</v>
      </c>
      <c r="AF291" s="39">
        <f t="shared" si="102"/>
        <v>1599523</v>
      </c>
    </row>
    <row r="292" spans="1:32" x14ac:dyDescent="0.3">
      <c r="A292" s="18">
        <f t="shared" si="103"/>
        <v>2021</v>
      </c>
      <c r="B292" s="18">
        <f t="shared" si="104"/>
        <v>2</v>
      </c>
      <c r="C292" s="34" t="s">
        <v>22</v>
      </c>
      <c r="D292" s="35">
        <v>412884.25</v>
      </c>
      <c r="E292" s="36">
        <v>1270.25</v>
      </c>
      <c r="F292" s="37">
        <v>101208.15</v>
      </c>
      <c r="G292" s="37">
        <v>283952.75</v>
      </c>
      <c r="H292" s="35">
        <f t="shared" si="105"/>
        <v>414154.5</v>
      </c>
      <c r="I292" s="36">
        <f t="shared" si="85"/>
        <v>385160.9</v>
      </c>
      <c r="J292" s="38">
        <f t="shared" si="86"/>
        <v>514092.4</v>
      </c>
      <c r="K292" s="39">
        <f t="shared" si="87"/>
        <v>285223</v>
      </c>
      <c r="L292" s="40">
        <f t="shared" si="88"/>
        <v>799315.4</v>
      </c>
      <c r="M292" s="26"/>
      <c r="N292" s="27">
        <v>373756</v>
      </c>
      <c r="O292" s="28">
        <v>13132</v>
      </c>
      <c r="P292" s="29">
        <v>119416</v>
      </c>
      <c r="Q292" s="29">
        <v>265431</v>
      </c>
      <c r="R292" s="27">
        <f t="shared" si="89"/>
        <v>386888</v>
      </c>
      <c r="S292" s="28">
        <f t="shared" si="90"/>
        <v>384847</v>
      </c>
      <c r="T292" s="27">
        <f t="shared" si="91"/>
        <v>493172</v>
      </c>
      <c r="U292" s="28">
        <f t="shared" si="92"/>
        <v>278563</v>
      </c>
      <c r="V292" s="28">
        <f t="shared" si="93"/>
        <v>771735</v>
      </c>
      <c r="W292" s="30"/>
      <c r="X292" s="27">
        <f t="shared" si="94"/>
        <v>786640</v>
      </c>
      <c r="Y292" s="28">
        <f t="shared" si="95"/>
        <v>14402</v>
      </c>
      <c r="Z292" s="27">
        <f t="shared" si="96"/>
        <v>220624</v>
      </c>
      <c r="AA292" s="28">
        <f t="shared" si="97"/>
        <v>549384</v>
      </c>
      <c r="AB292" s="29">
        <f t="shared" si="98"/>
        <v>801042</v>
      </c>
      <c r="AC292" s="29">
        <f t="shared" si="99"/>
        <v>770008</v>
      </c>
      <c r="AD292" s="27">
        <f t="shared" si="100"/>
        <v>1007264</v>
      </c>
      <c r="AE292" s="28">
        <f t="shared" si="101"/>
        <v>563786</v>
      </c>
      <c r="AF292" s="39">
        <f t="shared" si="102"/>
        <v>1571050</v>
      </c>
    </row>
    <row r="293" spans="1:32" x14ac:dyDescent="0.3">
      <c r="A293" s="18">
        <f t="shared" si="103"/>
        <v>2021</v>
      </c>
      <c r="B293" s="18">
        <f t="shared" si="104"/>
        <v>3</v>
      </c>
      <c r="C293" s="34" t="s">
        <v>21</v>
      </c>
      <c r="D293" s="35">
        <v>490115</v>
      </c>
      <c r="E293" s="36">
        <v>3350.25</v>
      </c>
      <c r="F293" s="37">
        <v>122899</v>
      </c>
      <c r="G293" s="37">
        <v>341235</v>
      </c>
      <c r="H293" s="35">
        <f t="shared" si="105"/>
        <v>493465.25</v>
      </c>
      <c r="I293" s="36">
        <f t="shared" si="85"/>
        <v>464134</v>
      </c>
      <c r="J293" s="38">
        <f t="shared" si="86"/>
        <v>613014</v>
      </c>
      <c r="K293" s="39">
        <f t="shared" si="87"/>
        <v>344585.25</v>
      </c>
      <c r="L293" s="40">
        <f t="shared" si="88"/>
        <v>957599.25</v>
      </c>
      <c r="M293" s="26"/>
      <c r="N293" s="27">
        <v>408172</v>
      </c>
      <c r="O293" s="28">
        <v>13488</v>
      </c>
      <c r="P293" s="29">
        <v>139710</v>
      </c>
      <c r="Q293" s="29">
        <v>279016</v>
      </c>
      <c r="R293" s="27">
        <f t="shared" si="89"/>
        <v>421660</v>
      </c>
      <c r="S293" s="28">
        <f t="shared" si="90"/>
        <v>418726</v>
      </c>
      <c r="T293" s="27">
        <f t="shared" si="91"/>
        <v>547882</v>
      </c>
      <c r="U293" s="28">
        <f t="shared" si="92"/>
        <v>292504</v>
      </c>
      <c r="V293" s="28">
        <f t="shared" si="93"/>
        <v>840386</v>
      </c>
      <c r="W293" s="30"/>
      <c r="X293" s="27">
        <f t="shared" si="94"/>
        <v>898287</v>
      </c>
      <c r="Y293" s="28">
        <f t="shared" si="95"/>
        <v>16838</v>
      </c>
      <c r="Z293" s="27">
        <f t="shared" si="96"/>
        <v>262609</v>
      </c>
      <c r="AA293" s="28">
        <f t="shared" si="97"/>
        <v>620251</v>
      </c>
      <c r="AB293" s="29">
        <f t="shared" si="98"/>
        <v>915125</v>
      </c>
      <c r="AC293" s="29">
        <f t="shared" si="99"/>
        <v>882860</v>
      </c>
      <c r="AD293" s="27">
        <f t="shared" si="100"/>
        <v>1160896</v>
      </c>
      <c r="AE293" s="28">
        <f t="shared" si="101"/>
        <v>637089</v>
      </c>
      <c r="AF293" s="39">
        <f t="shared" si="102"/>
        <v>1797985</v>
      </c>
    </row>
    <row r="294" spans="1:32" x14ac:dyDescent="0.3">
      <c r="A294" s="18">
        <f t="shared" si="103"/>
        <v>2021</v>
      </c>
      <c r="B294" s="18">
        <f t="shared" si="104"/>
        <v>4</v>
      </c>
      <c r="C294" s="34" t="s">
        <v>20</v>
      </c>
      <c r="D294" s="35">
        <v>490126.85</v>
      </c>
      <c r="E294" s="36">
        <v>4554.75</v>
      </c>
      <c r="F294" s="37">
        <v>114448.5</v>
      </c>
      <c r="G294" s="37">
        <v>337836.25</v>
      </c>
      <c r="H294" s="35">
        <f t="shared" si="105"/>
        <v>494681.59999999998</v>
      </c>
      <c r="I294" s="36">
        <f t="shared" si="85"/>
        <v>452284.75</v>
      </c>
      <c r="J294" s="38">
        <f t="shared" si="86"/>
        <v>604575.35</v>
      </c>
      <c r="K294" s="39">
        <f t="shared" si="87"/>
        <v>342391</v>
      </c>
      <c r="L294" s="40">
        <f t="shared" si="88"/>
        <v>946966.35</v>
      </c>
      <c r="M294" s="26"/>
      <c r="N294" s="27">
        <v>367151</v>
      </c>
      <c r="O294" s="28">
        <v>11577</v>
      </c>
      <c r="P294" s="29">
        <v>124069</v>
      </c>
      <c r="Q294" s="29">
        <v>243392</v>
      </c>
      <c r="R294" s="27">
        <f t="shared" si="89"/>
        <v>378728</v>
      </c>
      <c r="S294" s="28">
        <f t="shared" si="90"/>
        <v>367461</v>
      </c>
      <c r="T294" s="27">
        <f t="shared" si="91"/>
        <v>491220</v>
      </c>
      <c r="U294" s="28">
        <f t="shared" si="92"/>
        <v>254969</v>
      </c>
      <c r="V294" s="28">
        <f t="shared" si="93"/>
        <v>746189</v>
      </c>
      <c r="W294" s="30"/>
      <c r="X294" s="27">
        <f t="shared" si="94"/>
        <v>857278</v>
      </c>
      <c r="Y294" s="28">
        <f t="shared" si="95"/>
        <v>16132</v>
      </c>
      <c r="Z294" s="27">
        <f t="shared" si="96"/>
        <v>238518</v>
      </c>
      <c r="AA294" s="28">
        <f t="shared" si="97"/>
        <v>581228</v>
      </c>
      <c r="AB294" s="29">
        <f t="shared" si="98"/>
        <v>873410</v>
      </c>
      <c r="AC294" s="29">
        <f t="shared" si="99"/>
        <v>819746</v>
      </c>
      <c r="AD294" s="27">
        <f t="shared" si="100"/>
        <v>1095796</v>
      </c>
      <c r="AE294" s="28">
        <f t="shared" si="101"/>
        <v>597360</v>
      </c>
      <c r="AF294" s="39">
        <f t="shared" si="102"/>
        <v>1693156</v>
      </c>
    </row>
    <row r="295" spans="1:32" x14ac:dyDescent="0.3">
      <c r="A295" s="18">
        <f t="shared" si="103"/>
        <v>2021</v>
      </c>
      <c r="B295" s="18">
        <f t="shared" si="104"/>
        <v>5</v>
      </c>
      <c r="C295" s="34" t="s">
        <v>19</v>
      </c>
      <c r="D295" s="35">
        <v>535714.19999999995</v>
      </c>
      <c r="E295" s="36">
        <v>5088.8999999999996</v>
      </c>
      <c r="F295" s="37">
        <v>109886</v>
      </c>
      <c r="G295" s="37">
        <v>361358.75</v>
      </c>
      <c r="H295" s="35">
        <f t="shared" si="105"/>
        <v>540803.1</v>
      </c>
      <c r="I295" s="36">
        <f t="shared" si="85"/>
        <v>471244.75</v>
      </c>
      <c r="J295" s="38">
        <f t="shared" si="86"/>
        <v>645600.19999999995</v>
      </c>
      <c r="K295" s="39">
        <f t="shared" si="87"/>
        <v>366447.65</v>
      </c>
      <c r="L295" s="40">
        <f t="shared" si="88"/>
        <v>1012047.85</v>
      </c>
      <c r="M295" s="26"/>
      <c r="N295" s="27">
        <v>444736</v>
      </c>
      <c r="O295" s="28">
        <v>13065</v>
      </c>
      <c r="P295" s="29">
        <v>135345</v>
      </c>
      <c r="Q295" s="29">
        <v>314070</v>
      </c>
      <c r="R295" s="27">
        <f t="shared" si="89"/>
        <v>457801</v>
      </c>
      <c r="S295" s="28">
        <f t="shared" si="90"/>
        <v>449415</v>
      </c>
      <c r="T295" s="27">
        <f t="shared" si="91"/>
        <v>580081</v>
      </c>
      <c r="U295" s="28">
        <f t="shared" si="92"/>
        <v>327135</v>
      </c>
      <c r="V295" s="28">
        <f t="shared" si="93"/>
        <v>907216</v>
      </c>
      <c r="W295" s="30"/>
      <c r="X295" s="27">
        <f t="shared" si="94"/>
        <v>980450</v>
      </c>
      <c r="Y295" s="28">
        <f t="shared" si="95"/>
        <v>18154</v>
      </c>
      <c r="Z295" s="27">
        <f t="shared" si="96"/>
        <v>245231</v>
      </c>
      <c r="AA295" s="28">
        <f t="shared" si="97"/>
        <v>675429</v>
      </c>
      <c r="AB295" s="29">
        <f t="shared" si="98"/>
        <v>998604</v>
      </c>
      <c r="AC295" s="29">
        <f t="shared" si="99"/>
        <v>920660</v>
      </c>
      <c r="AD295" s="27">
        <f t="shared" si="100"/>
        <v>1225681</v>
      </c>
      <c r="AE295" s="28">
        <f t="shared" si="101"/>
        <v>693583</v>
      </c>
      <c r="AF295" s="39">
        <f t="shared" si="102"/>
        <v>1919264</v>
      </c>
    </row>
    <row r="296" spans="1:32" x14ac:dyDescent="0.3">
      <c r="A296" s="18">
        <f t="shared" si="103"/>
        <v>2021</v>
      </c>
      <c r="B296" s="18">
        <f t="shared" si="104"/>
        <v>6</v>
      </c>
      <c r="C296" s="34" t="s">
        <v>18</v>
      </c>
      <c r="D296" s="35">
        <v>467763.25</v>
      </c>
      <c r="E296" s="36">
        <v>1790.35</v>
      </c>
      <c r="F296" s="37">
        <v>96066.75</v>
      </c>
      <c r="G296" s="37">
        <v>310810</v>
      </c>
      <c r="H296" s="35">
        <f t="shared" si="105"/>
        <v>469553.6</v>
      </c>
      <c r="I296" s="36">
        <f t="shared" si="85"/>
        <v>406876.75</v>
      </c>
      <c r="J296" s="38">
        <f t="shared" si="86"/>
        <v>563830</v>
      </c>
      <c r="K296" s="39">
        <f t="shared" si="87"/>
        <v>312600.34999999998</v>
      </c>
      <c r="L296" s="40">
        <f t="shared" si="88"/>
        <v>876430.35</v>
      </c>
      <c r="M296" s="26"/>
      <c r="N296" s="27">
        <v>357101</v>
      </c>
      <c r="O296" s="28">
        <v>12634</v>
      </c>
      <c r="P296" s="29">
        <v>116947</v>
      </c>
      <c r="Q296" s="29">
        <v>237615</v>
      </c>
      <c r="R296" s="27">
        <f t="shared" si="89"/>
        <v>369735</v>
      </c>
      <c r="S296" s="28">
        <f t="shared" si="90"/>
        <v>354562</v>
      </c>
      <c r="T296" s="27">
        <f t="shared" si="91"/>
        <v>474048</v>
      </c>
      <c r="U296" s="28">
        <f t="shared" si="92"/>
        <v>250249</v>
      </c>
      <c r="V296" s="28">
        <f t="shared" si="93"/>
        <v>724297</v>
      </c>
      <c r="W296" s="30"/>
      <c r="X296" s="27">
        <f t="shared" si="94"/>
        <v>824864</v>
      </c>
      <c r="Y296" s="28">
        <f t="shared" si="95"/>
        <v>14424</v>
      </c>
      <c r="Z296" s="27">
        <f t="shared" si="96"/>
        <v>213014</v>
      </c>
      <c r="AA296" s="28">
        <f t="shared" si="97"/>
        <v>548425</v>
      </c>
      <c r="AB296" s="29">
        <f t="shared" si="98"/>
        <v>839288</v>
      </c>
      <c r="AC296" s="29">
        <f t="shared" si="99"/>
        <v>761439</v>
      </c>
      <c r="AD296" s="27">
        <f t="shared" si="100"/>
        <v>1037878</v>
      </c>
      <c r="AE296" s="28">
        <f t="shared" si="101"/>
        <v>562849</v>
      </c>
      <c r="AF296" s="39">
        <f t="shared" si="102"/>
        <v>1600727</v>
      </c>
    </row>
    <row r="297" spans="1:32" x14ac:dyDescent="0.3">
      <c r="A297" s="18">
        <f t="shared" si="103"/>
        <v>2021</v>
      </c>
      <c r="B297" s="18">
        <f t="shared" si="104"/>
        <v>7</v>
      </c>
      <c r="C297" s="34" t="s">
        <v>17</v>
      </c>
      <c r="D297" s="35">
        <v>469360.85</v>
      </c>
      <c r="E297" s="36">
        <v>120.7</v>
      </c>
      <c r="F297" s="37">
        <v>91439.5</v>
      </c>
      <c r="G297" s="37">
        <v>329878.75</v>
      </c>
      <c r="H297" s="35">
        <f t="shared" si="105"/>
        <v>469481.55</v>
      </c>
      <c r="I297" s="36">
        <f t="shared" si="85"/>
        <v>421318.25</v>
      </c>
      <c r="J297" s="38">
        <f t="shared" si="86"/>
        <v>560800.35</v>
      </c>
      <c r="K297" s="39">
        <f t="shared" si="87"/>
        <v>329999.45</v>
      </c>
      <c r="L297" s="40">
        <f t="shared" si="88"/>
        <v>890799.8</v>
      </c>
      <c r="M297" s="26"/>
      <c r="N297" s="27">
        <v>382940</v>
      </c>
      <c r="O297" s="28">
        <v>15592</v>
      </c>
      <c r="P297" s="29">
        <v>109951</v>
      </c>
      <c r="Q297" s="29">
        <v>276363</v>
      </c>
      <c r="R297" s="27">
        <f t="shared" si="89"/>
        <v>398532</v>
      </c>
      <c r="S297" s="28">
        <f t="shared" si="90"/>
        <v>386314</v>
      </c>
      <c r="T297" s="27">
        <f t="shared" si="91"/>
        <v>492891</v>
      </c>
      <c r="U297" s="28">
        <f t="shared" si="92"/>
        <v>291955</v>
      </c>
      <c r="V297" s="28">
        <f t="shared" si="93"/>
        <v>784846</v>
      </c>
      <c r="W297" s="30"/>
      <c r="X297" s="27">
        <f t="shared" si="94"/>
        <v>852301</v>
      </c>
      <c r="Y297" s="28">
        <f t="shared" si="95"/>
        <v>15713</v>
      </c>
      <c r="Z297" s="27">
        <f t="shared" si="96"/>
        <v>201391</v>
      </c>
      <c r="AA297" s="28">
        <f t="shared" si="97"/>
        <v>606242</v>
      </c>
      <c r="AB297" s="29">
        <f t="shared" si="98"/>
        <v>868014</v>
      </c>
      <c r="AC297" s="29">
        <f t="shared" si="99"/>
        <v>807633</v>
      </c>
      <c r="AD297" s="27">
        <f t="shared" si="100"/>
        <v>1053692</v>
      </c>
      <c r="AE297" s="28">
        <f t="shared" si="101"/>
        <v>621955</v>
      </c>
      <c r="AF297" s="39">
        <f t="shared" si="102"/>
        <v>1675647</v>
      </c>
    </row>
    <row r="298" spans="1:32" x14ac:dyDescent="0.3">
      <c r="A298" s="18">
        <f t="shared" si="103"/>
        <v>2021</v>
      </c>
      <c r="B298" s="18">
        <f t="shared" si="104"/>
        <v>8</v>
      </c>
      <c r="C298" s="34" t="s">
        <v>16</v>
      </c>
      <c r="D298" s="35">
        <v>485672.15</v>
      </c>
      <c r="E298" s="36">
        <v>3201.7</v>
      </c>
      <c r="F298" s="37">
        <v>101292</v>
      </c>
      <c r="G298" s="37">
        <v>364211.5</v>
      </c>
      <c r="H298" s="35">
        <f t="shared" si="105"/>
        <v>488873.85000000003</v>
      </c>
      <c r="I298" s="36">
        <f t="shared" si="85"/>
        <v>465503.5</v>
      </c>
      <c r="J298" s="38">
        <f t="shared" si="86"/>
        <v>586964.15</v>
      </c>
      <c r="K298" s="39">
        <f t="shared" si="87"/>
        <v>367413.2</v>
      </c>
      <c r="L298" s="40">
        <f t="shared" si="88"/>
        <v>954377.35000000009</v>
      </c>
      <c r="M298" s="26"/>
      <c r="N298" s="27">
        <v>407426</v>
      </c>
      <c r="O298" s="28">
        <v>12289</v>
      </c>
      <c r="P298" s="29">
        <v>119485</v>
      </c>
      <c r="Q298" s="29">
        <v>268505</v>
      </c>
      <c r="R298" s="27">
        <f t="shared" si="89"/>
        <v>419715</v>
      </c>
      <c r="S298" s="28">
        <f t="shared" si="90"/>
        <v>387990</v>
      </c>
      <c r="T298" s="27">
        <f t="shared" si="91"/>
        <v>526911</v>
      </c>
      <c r="U298" s="28">
        <f t="shared" si="92"/>
        <v>280794</v>
      </c>
      <c r="V298" s="28">
        <f t="shared" si="93"/>
        <v>807705</v>
      </c>
      <c r="W298" s="30"/>
      <c r="X298" s="27">
        <f t="shared" si="94"/>
        <v>893098</v>
      </c>
      <c r="Y298" s="28">
        <f t="shared" si="95"/>
        <v>15491</v>
      </c>
      <c r="Z298" s="27">
        <f t="shared" si="96"/>
        <v>220777</v>
      </c>
      <c r="AA298" s="28">
        <f t="shared" si="97"/>
        <v>632717</v>
      </c>
      <c r="AB298" s="29">
        <f t="shared" si="98"/>
        <v>908589</v>
      </c>
      <c r="AC298" s="29">
        <f t="shared" si="99"/>
        <v>853494</v>
      </c>
      <c r="AD298" s="27">
        <f t="shared" si="100"/>
        <v>1113875</v>
      </c>
      <c r="AE298" s="28">
        <f t="shared" si="101"/>
        <v>648208</v>
      </c>
      <c r="AF298" s="39">
        <f t="shared" si="102"/>
        <v>1762083</v>
      </c>
    </row>
    <row r="299" spans="1:32" x14ac:dyDescent="0.3">
      <c r="A299" s="18">
        <f t="shared" si="103"/>
        <v>2021</v>
      </c>
      <c r="B299" s="18">
        <f t="shared" si="104"/>
        <v>9</v>
      </c>
      <c r="C299" s="34" t="s">
        <v>15</v>
      </c>
      <c r="D299" s="35">
        <v>468059.15</v>
      </c>
      <c r="E299" s="36">
        <v>1510.95</v>
      </c>
      <c r="F299" s="37">
        <v>75713.5</v>
      </c>
      <c r="G299" s="37">
        <v>358581</v>
      </c>
      <c r="H299" s="35">
        <f t="shared" si="105"/>
        <v>469570.10000000003</v>
      </c>
      <c r="I299" s="36">
        <f t="shared" si="85"/>
        <v>434294.5</v>
      </c>
      <c r="J299" s="38">
        <f t="shared" si="86"/>
        <v>543772.65</v>
      </c>
      <c r="K299" s="39">
        <f t="shared" si="87"/>
        <v>360091.95</v>
      </c>
      <c r="L299" s="40">
        <f t="shared" si="88"/>
        <v>903864.60000000009</v>
      </c>
      <c r="M299" s="26"/>
      <c r="N299" s="27">
        <v>370230</v>
      </c>
      <c r="O299" s="28">
        <v>13492</v>
      </c>
      <c r="P299" s="29">
        <v>110787</v>
      </c>
      <c r="Q299" s="29">
        <v>253964</v>
      </c>
      <c r="R299" s="27">
        <f t="shared" si="89"/>
        <v>383722</v>
      </c>
      <c r="S299" s="28">
        <f t="shared" si="90"/>
        <v>364751</v>
      </c>
      <c r="T299" s="27">
        <f t="shared" si="91"/>
        <v>481017</v>
      </c>
      <c r="U299" s="28">
        <f t="shared" si="92"/>
        <v>267456</v>
      </c>
      <c r="V299" s="28">
        <f t="shared" si="93"/>
        <v>748473</v>
      </c>
      <c r="W299" s="30"/>
      <c r="X299" s="27">
        <f t="shared" si="94"/>
        <v>838289</v>
      </c>
      <c r="Y299" s="28">
        <f t="shared" si="95"/>
        <v>15003</v>
      </c>
      <c r="Z299" s="27">
        <f t="shared" si="96"/>
        <v>186501</v>
      </c>
      <c r="AA299" s="28">
        <f t="shared" si="97"/>
        <v>612545</v>
      </c>
      <c r="AB299" s="29">
        <f t="shared" si="98"/>
        <v>853292</v>
      </c>
      <c r="AC299" s="29">
        <f t="shared" si="99"/>
        <v>799046</v>
      </c>
      <c r="AD299" s="27">
        <f t="shared" si="100"/>
        <v>1024790</v>
      </c>
      <c r="AE299" s="28">
        <f t="shared" si="101"/>
        <v>627548</v>
      </c>
      <c r="AF299" s="39">
        <f t="shared" si="102"/>
        <v>1652338</v>
      </c>
    </row>
    <row r="300" spans="1:32" x14ac:dyDescent="0.3">
      <c r="A300" s="18">
        <f t="shared" si="103"/>
        <v>2021</v>
      </c>
      <c r="B300" s="18">
        <f t="shared" si="104"/>
        <v>10</v>
      </c>
      <c r="C300" s="34" t="s">
        <v>14</v>
      </c>
      <c r="D300" s="35">
        <v>467286.65</v>
      </c>
      <c r="E300" s="36">
        <v>1426.95</v>
      </c>
      <c r="F300" s="37">
        <v>98251.25</v>
      </c>
      <c r="G300" s="41">
        <v>335679.05</v>
      </c>
      <c r="H300" s="35">
        <f t="shared" si="105"/>
        <v>468713.60000000003</v>
      </c>
      <c r="I300" s="36">
        <f t="shared" si="85"/>
        <v>433930.3</v>
      </c>
      <c r="J300" s="38">
        <f t="shared" si="86"/>
        <v>565537.9</v>
      </c>
      <c r="K300" s="39">
        <f t="shared" si="87"/>
        <v>337106</v>
      </c>
      <c r="L300" s="40">
        <f t="shared" si="88"/>
        <v>902643.9</v>
      </c>
      <c r="M300" s="26"/>
      <c r="N300" s="27">
        <v>385000</v>
      </c>
      <c r="O300" s="28">
        <v>12129</v>
      </c>
      <c r="P300" s="29">
        <v>122214</v>
      </c>
      <c r="Q300" s="29">
        <v>270373</v>
      </c>
      <c r="R300" s="27">
        <f t="shared" si="89"/>
        <v>397129</v>
      </c>
      <c r="S300" s="28">
        <f t="shared" si="90"/>
        <v>392587</v>
      </c>
      <c r="T300" s="27">
        <f t="shared" si="91"/>
        <v>507214</v>
      </c>
      <c r="U300" s="28">
        <f t="shared" si="92"/>
        <v>282502</v>
      </c>
      <c r="V300" s="28">
        <f t="shared" si="93"/>
        <v>789716</v>
      </c>
      <c r="W300" s="30"/>
      <c r="X300" s="27">
        <f t="shared" si="94"/>
        <v>852287</v>
      </c>
      <c r="Y300" s="28">
        <f t="shared" si="95"/>
        <v>13556</v>
      </c>
      <c r="Z300" s="27">
        <f t="shared" si="96"/>
        <v>220465</v>
      </c>
      <c r="AA300" s="28">
        <f t="shared" si="97"/>
        <v>606052</v>
      </c>
      <c r="AB300" s="29">
        <f t="shared" si="98"/>
        <v>865843</v>
      </c>
      <c r="AC300" s="29">
        <f t="shared" si="99"/>
        <v>826517</v>
      </c>
      <c r="AD300" s="27">
        <f t="shared" si="100"/>
        <v>1072752</v>
      </c>
      <c r="AE300" s="28">
        <f t="shared" si="101"/>
        <v>619608</v>
      </c>
      <c r="AF300" s="39">
        <f t="shared" si="102"/>
        <v>1692360</v>
      </c>
    </row>
    <row r="301" spans="1:32" x14ac:dyDescent="0.3">
      <c r="A301" s="18">
        <f t="shared" si="103"/>
        <v>2021</v>
      </c>
      <c r="B301" s="18">
        <f t="shared" si="104"/>
        <v>11</v>
      </c>
      <c r="C301" s="34" t="s">
        <v>13</v>
      </c>
      <c r="D301" s="35">
        <v>403443.9</v>
      </c>
      <c r="E301" s="36">
        <v>1865.4</v>
      </c>
      <c r="F301" s="37">
        <v>82741.350000000006</v>
      </c>
      <c r="G301" s="37">
        <v>323409.25</v>
      </c>
      <c r="H301" s="35">
        <f t="shared" si="105"/>
        <v>405309.30000000005</v>
      </c>
      <c r="I301" s="36">
        <f t="shared" si="85"/>
        <v>406150.6</v>
      </c>
      <c r="J301" s="38">
        <f t="shared" si="86"/>
        <v>486185.25</v>
      </c>
      <c r="K301" s="39">
        <f t="shared" si="87"/>
        <v>325274.65000000002</v>
      </c>
      <c r="L301" s="40">
        <f t="shared" si="88"/>
        <v>811459.9</v>
      </c>
      <c r="M301" s="26"/>
      <c r="N301" s="27">
        <v>362394</v>
      </c>
      <c r="O301" s="28">
        <v>11090</v>
      </c>
      <c r="P301" s="29">
        <v>109821</v>
      </c>
      <c r="Q301" s="29">
        <v>262184</v>
      </c>
      <c r="R301" s="27">
        <f t="shared" si="89"/>
        <v>373484</v>
      </c>
      <c r="S301" s="28">
        <f t="shared" si="90"/>
        <v>372005</v>
      </c>
      <c r="T301" s="27">
        <f t="shared" si="91"/>
        <v>472215</v>
      </c>
      <c r="U301" s="28">
        <f t="shared" si="92"/>
        <v>273274</v>
      </c>
      <c r="V301" s="28">
        <f t="shared" si="93"/>
        <v>745489</v>
      </c>
      <c r="W301" s="30"/>
      <c r="X301" s="27">
        <f t="shared" si="94"/>
        <v>765838</v>
      </c>
      <c r="Y301" s="28">
        <f t="shared" si="95"/>
        <v>12955</v>
      </c>
      <c r="Z301" s="27">
        <f t="shared" si="96"/>
        <v>192562</v>
      </c>
      <c r="AA301" s="28">
        <f t="shared" si="97"/>
        <v>585593</v>
      </c>
      <c r="AB301" s="29">
        <f t="shared" si="98"/>
        <v>778793</v>
      </c>
      <c r="AC301" s="29">
        <f t="shared" si="99"/>
        <v>778155</v>
      </c>
      <c r="AD301" s="27">
        <f t="shared" si="100"/>
        <v>958400</v>
      </c>
      <c r="AE301" s="28">
        <f t="shared" si="101"/>
        <v>598548</v>
      </c>
      <c r="AF301" s="39">
        <f t="shared" si="102"/>
        <v>1556948</v>
      </c>
    </row>
    <row r="302" spans="1:32" x14ac:dyDescent="0.3">
      <c r="A302" s="18">
        <f t="shared" si="103"/>
        <v>2021</v>
      </c>
      <c r="B302" s="18">
        <f t="shared" si="104"/>
        <v>12</v>
      </c>
      <c r="C302" s="34" t="s">
        <v>12</v>
      </c>
      <c r="D302" s="35">
        <v>385250.7</v>
      </c>
      <c r="E302" s="36">
        <v>2272.4499999999998</v>
      </c>
      <c r="F302" s="37">
        <v>70871.75</v>
      </c>
      <c r="G302" s="37">
        <v>328193.84999999998</v>
      </c>
      <c r="H302" s="35">
        <f t="shared" si="105"/>
        <v>387523.15</v>
      </c>
      <c r="I302" s="36">
        <f t="shared" si="85"/>
        <v>399065.59999999998</v>
      </c>
      <c r="J302" s="38">
        <f t="shared" si="86"/>
        <v>456122.45</v>
      </c>
      <c r="K302" s="39">
        <f t="shared" si="87"/>
        <v>330466.3</v>
      </c>
      <c r="L302" s="40">
        <f t="shared" si="88"/>
        <v>786588.75</v>
      </c>
      <c r="M302" s="26"/>
      <c r="N302" s="27">
        <v>358687</v>
      </c>
      <c r="O302" s="28">
        <v>12525</v>
      </c>
      <c r="P302" s="29">
        <v>113918</v>
      </c>
      <c r="Q302" s="29">
        <v>269184</v>
      </c>
      <c r="R302" s="27">
        <f t="shared" si="89"/>
        <v>371212</v>
      </c>
      <c r="S302" s="28">
        <f t="shared" si="90"/>
        <v>383102</v>
      </c>
      <c r="T302" s="27">
        <f t="shared" si="91"/>
        <v>472605</v>
      </c>
      <c r="U302" s="28">
        <f t="shared" si="92"/>
        <v>281709</v>
      </c>
      <c r="V302" s="28">
        <f t="shared" si="93"/>
        <v>754314</v>
      </c>
      <c r="W302" s="30"/>
      <c r="X302" s="27">
        <f t="shared" si="94"/>
        <v>743938</v>
      </c>
      <c r="Y302" s="28">
        <f t="shared" si="95"/>
        <v>14797</v>
      </c>
      <c r="Z302" s="27">
        <f t="shared" si="96"/>
        <v>184790</v>
      </c>
      <c r="AA302" s="28">
        <f t="shared" si="97"/>
        <v>597378</v>
      </c>
      <c r="AB302" s="29">
        <f t="shared" si="98"/>
        <v>758735</v>
      </c>
      <c r="AC302" s="29">
        <f t="shared" si="99"/>
        <v>782168</v>
      </c>
      <c r="AD302" s="27">
        <f t="shared" si="100"/>
        <v>928728</v>
      </c>
      <c r="AE302" s="28">
        <f t="shared" si="101"/>
        <v>612175</v>
      </c>
      <c r="AF302" s="39">
        <f t="shared" si="102"/>
        <v>1540903</v>
      </c>
    </row>
    <row r="303" spans="1:32" x14ac:dyDescent="0.3">
      <c r="A303" s="18">
        <f t="shared" si="103"/>
        <v>2022</v>
      </c>
      <c r="B303" s="18">
        <f t="shared" si="104"/>
        <v>1</v>
      </c>
      <c r="C303" s="34" t="s">
        <v>23</v>
      </c>
      <c r="D303" s="35">
        <v>427207.7</v>
      </c>
      <c r="E303" s="36">
        <v>1266.55</v>
      </c>
      <c r="F303" s="37">
        <v>100185.25</v>
      </c>
      <c r="G303" s="37">
        <v>336935.85</v>
      </c>
      <c r="H303" s="35">
        <f t="shared" si="105"/>
        <v>428474.25</v>
      </c>
      <c r="I303" s="36">
        <f t="shared" si="85"/>
        <v>437121.1</v>
      </c>
      <c r="J303" s="38">
        <f t="shared" si="86"/>
        <v>527392.94999999995</v>
      </c>
      <c r="K303" s="39">
        <f t="shared" si="87"/>
        <v>338202.39999999997</v>
      </c>
      <c r="L303" s="40">
        <f t="shared" si="88"/>
        <v>865595.34999999986</v>
      </c>
      <c r="M303" s="26"/>
      <c r="N303" s="27">
        <v>389334</v>
      </c>
      <c r="O303" s="28">
        <v>12492</v>
      </c>
      <c r="P303" s="29">
        <v>123060</v>
      </c>
      <c r="Q303" s="29">
        <v>276058</v>
      </c>
      <c r="R303" s="27">
        <f t="shared" si="89"/>
        <v>401826</v>
      </c>
      <c r="S303" s="28">
        <f t="shared" si="90"/>
        <v>399118</v>
      </c>
      <c r="T303" s="27">
        <f t="shared" si="91"/>
        <v>512394</v>
      </c>
      <c r="U303" s="28">
        <f t="shared" si="92"/>
        <v>288550</v>
      </c>
      <c r="V303" s="28">
        <f t="shared" si="93"/>
        <v>800944</v>
      </c>
      <c r="W303" s="30"/>
      <c r="X303" s="27">
        <f t="shared" si="94"/>
        <v>816542</v>
      </c>
      <c r="Y303" s="28">
        <f t="shared" si="95"/>
        <v>13759</v>
      </c>
      <c r="Z303" s="27">
        <f t="shared" si="96"/>
        <v>223245</v>
      </c>
      <c r="AA303" s="28">
        <f t="shared" si="97"/>
        <v>612994</v>
      </c>
      <c r="AB303" s="29">
        <f t="shared" si="98"/>
        <v>830301</v>
      </c>
      <c r="AC303" s="29">
        <f t="shared" si="99"/>
        <v>836239</v>
      </c>
      <c r="AD303" s="27">
        <f t="shared" si="100"/>
        <v>1039787</v>
      </c>
      <c r="AE303" s="28">
        <f t="shared" si="101"/>
        <v>626753</v>
      </c>
      <c r="AF303" s="39">
        <f t="shared" si="102"/>
        <v>1666540</v>
      </c>
    </row>
    <row r="304" spans="1:32" x14ac:dyDescent="0.3">
      <c r="A304" s="18">
        <f t="shared" si="103"/>
        <v>2022</v>
      </c>
      <c r="B304" s="18">
        <f t="shared" si="104"/>
        <v>2</v>
      </c>
      <c r="C304" s="34" t="s">
        <v>22</v>
      </c>
      <c r="D304" s="35">
        <v>424072.85</v>
      </c>
      <c r="E304" s="36">
        <v>2739.6</v>
      </c>
      <c r="F304" s="37">
        <v>95441</v>
      </c>
      <c r="G304" s="37">
        <v>335510.95</v>
      </c>
      <c r="H304" s="35">
        <f t="shared" si="105"/>
        <v>426812.44999999995</v>
      </c>
      <c r="I304" s="36">
        <f t="shared" si="85"/>
        <v>430951.95</v>
      </c>
      <c r="J304" s="38">
        <f t="shared" si="86"/>
        <v>519513.85</v>
      </c>
      <c r="K304" s="39">
        <f t="shared" si="87"/>
        <v>338250.55</v>
      </c>
      <c r="L304" s="40">
        <f t="shared" si="88"/>
        <v>857764.39999999991</v>
      </c>
      <c r="M304" s="26"/>
      <c r="N304" s="27">
        <v>390335</v>
      </c>
      <c r="O304" s="28">
        <v>11617</v>
      </c>
      <c r="P304" s="29">
        <v>117935</v>
      </c>
      <c r="Q304" s="29">
        <v>276673</v>
      </c>
      <c r="R304" s="27">
        <f t="shared" si="89"/>
        <v>401952</v>
      </c>
      <c r="S304" s="28">
        <f t="shared" si="90"/>
        <v>394608</v>
      </c>
      <c r="T304" s="27">
        <f t="shared" si="91"/>
        <v>508270</v>
      </c>
      <c r="U304" s="28">
        <f t="shared" si="92"/>
        <v>288290</v>
      </c>
      <c r="V304" s="28">
        <f t="shared" si="93"/>
        <v>796560</v>
      </c>
      <c r="W304" s="30"/>
      <c r="X304" s="27">
        <f t="shared" si="94"/>
        <v>814408</v>
      </c>
      <c r="Y304" s="28">
        <f t="shared" si="95"/>
        <v>14357</v>
      </c>
      <c r="Z304" s="27">
        <f t="shared" si="96"/>
        <v>213376</v>
      </c>
      <c r="AA304" s="28">
        <f t="shared" si="97"/>
        <v>612184</v>
      </c>
      <c r="AB304" s="29">
        <f t="shared" si="98"/>
        <v>828765</v>
      </c>
      <c r="AC304" s="29">
        <f t="shared" si="99"/>
        <v>825560</v>
      </c>
      <c r="AD304" s="27">
        <f t="shared" si="100"/>
        <v>1027784</v>
      </c>
      <c r="AE304" s="28">
        <f t="shared" si="101"/>
        <v>626541</v>
      </c>
      <c r="AF304" s="39">
        <f t="shared" si="102"/>
        <v>1654325</v>
      </c>
    </row>
    <row r="305" spans="1:32" x14ac:dyDescent="0.3">
      <c r="A305" s="18">
        <f t="shared" si="103"/>
        <v>2022</v>
      </c>
      <c r="B305" s="18">
        <f t="shared" si="104"/>
        <v>3</v>
      </c>
      <c r="C305" s="34" t="s">
        <v>21</v>
      </c>
      <c r="D305" s="35">
        <v>495195.8</v>
      </c>
      <c r="E305" s="36">
        <v>2580.0500000000002</v>
      </c>
      <c r="F305" s="37">
        <v>111781.25</v>
      </c>
      <c r="G305" s="37">
        <v>349116.95</v>
      </c>
      <c r="H305" s="35">
        <f t="shared" si="105"/>
        <v>497775.85</v>
      </c>
      <c r="I305" s="36">
        <f t="shared" si="85"/>
        <v>460898.2</v>
      </c>
      <c r="J305" s="38">
        <f t="shared" si="86"/>
        <v>606977.05000000005</v>
      </c>
      <c r="K305" s="39">
        <f t="shared" si="87"/>
        <v>351697</v>
      </c>
      <c r="L305" s="40">
        <f t="shared" si="88"/>
        <v>958674.05</v>
      </c>
      <c r="M305" s="26"/>
      <c r="N305" s="27">
        <v>427280</v>
      </c>
      <c r="O305" s="28">
        <v>11597</v>
      </c>
      <c r="P305" s="29">
        <v>114185</v>
      </c>
      <c r="Q305" s="29">
        <v>310094</v>
      </c>
      <c r="R305" s="27">
        <f t="shared" si="89"/>
        <v>438877</v>
      </c>
      <c r="S305" s="28">
        <f t="shared" si="90"/>
        <v>424279</v>
      </c>
      <c r="T305" s="27">
        <f t="shared" si="91"/>
        <v>541465</v>
      </c>
      <c r="U305" s="28">
        <f t="shared" si="92"/>
        <v>321691</v>
      </c>
      <c r="V305" s="28">
        <f t="shared" si="93"/>
        <v>863156</v>
      </c>
      <c r="W305" s="30"/>
      <c r="X305" s="27">
        <f t="shared" si="94"/>
        <v>922476</v>
      </c>
      <c r="Y305" s="28">
        <f t="shared" si="95"/>
        <v>14177</v>
      </c>
      <c r="Z305" s="27">
        <f t="shared" si="96"/>
        <v>225966</v>
      </c>
      <c r="AA305" s="28">
        <f t="shared" si="97"/>
        <v>659211</v>
      </c>
      <c r="AB305" s="29">
        <f t="shared" si="98"/>
        <v>936653</v>
      </c>
      <c r="AC305" s="29">
        <f t="shared" si="99"/>
        <v>885177</v>
      </c>
      <c r="AD305" s="27">
        <f t="shared" si="100"/>
        <v>1148442</v>
      </c>
      <c r="AE305" s="28">
        <f t="shared" si="101"/>
        <v>673388</v>
      </c>
      <c r="AF305" s="39">
        <f t="shared" si="102"/>
        <v>1821830</v>
      </c>
    </row>
    <row r="306" spans="1:32" x14ac:dyDescent="0.3">
      <c r="A306" s="18">
        <f t="shared" si="103"/>
        <v>2022</v>
      </c>
      <c r="B306" s="18">
        <f t="shared" si="104"/>
        <v>4</v>
      </c>
      <c r="C306" s="34" t="s">
        <v>20</v>
      </c>
      <c r="D306" s="35">
        <v>456669.55</v>
      </c>
      <c r="E306" s="36">
        <v>1594.5</v>
      </c>
      <c r="F306" s="37">
        <v>99878</v>
      </c>
      <c r="G306" s="37">
        <v>329215.3</v>
      </c>
      <c r="H306" s="35">
        <f t="shared" si="105"/>
        <v>458264.05</v>
      </c>
      <c r="I306" s="36">
        <f t="shared" si="85"/>
        <v>429093.3</v>
      </c>
      <c r="J306" s="38">
        <f t="shared" si="86"/>
        <v>556547.55000000005</v>
      </c>
      <c r="K306" s="39">
        <f t="shared" si="87"/>
        <v>330809.8</v>
      </c>
      <c r="L306" s="40">
        <f t="shared" si="88"/>
        <v>887357.35000000009</v>
      </c>
      <c r="M306" s="26"/>
      <c r="N306" s="27">
        <v>400803</v>
      </c>
      <c r="O306" s="28">
        <v>12895</v>
      </c>
      <c r="P306" s="29">
        <v>121876</v>
      </c>
      <c r="Q306" s="29">
        <v>285145</v>
      </c>
      <c r="R306" s="27">
        <f t="shared" si="89"/>
        <v>413698</v>
      </c>
      <c r="S306" s="28">
        <f t="shared" si="90"/>
        <v>407021</v>
      </c>
      <c r="T306" s="27">
        <f t="shared" si="91"/>
        <v>522679</v>
      </c>
      <c r="U306" s="28">
        <f t="shared" si="92"/>
        <v>298040</v>
      </c>
      <c r="V306" s="28">
        <f t="shared" si="93"/>
        <v>820719</v>
      </c>
      <c r="W306" s="30"/>
      <c r="X306" s="27">
        <f t="shared" si="94"/>
        <v>857473</v>
      </c>
      <c r="Y306" s="28">
        <f t="shared" si="95"/>
        <v>14490</v>
      </c>
      <c r="Z306" s="27">
        <f t="shared" si="96"/>
        <v>221754</v>
      </c>
      <c r="AA306" s="28">
        <f t="shared" si="97"/>
        <v>614360</v>
      </c>
      <c r="AB306" s="29">
        <f t="shared" si="98"/>
        <v>871963</v>
      </c>
      <c r="AC306" s="29">
        <f t="shared" si="99"/>
        <v>836114</v>
      </c>
      <c r="AD306" s="27">
        <f t="shared" si="100"/>
        <v>1079227</v>
      </c>
      <c r="AE306" s="28">
        <f t="shared" si="101"/>
        <v>628850</v>
      </c>
      <c r="AF306" s="39">
        <f t="shared" si="102"/>
        <v>1708077</v>
      </c>
    </row>
    <row r="307" spans="1:32" x14ac:dyDescent="0.3">
      <c r="A307" s="18">
        <f t="shared" si="103"/>
        <v>2022</v>
      </c>
      <c r="B307" s="18">
        <f t="shared" si="104"/>
        <v>5</v>
      </c>
      <c r="C307" s="34" t="s">
        <v>19</v>
      </c>
      <c r="D307" s="35">
        <v>499960.15</v>
      </c>
      <c r="E307" s="36">
        <v>1719.15</v>
      </c>
      <c r="F307" s="37">
        <v>125655.5</v>
      </c>
      <c r="G307" s="37">
        <v>340565.35</v>
      </c>
      <c r="H307" s="35">
        <f t="shared" si="105"/>
        <v>501679.30000000005</v>
      </c>
      <c r="I307" s="36">
        <f t="shared" si="85"/>
        <v>466220.85</v>
      </c>
      <c r="J307" s="38">
        <f t="shared" si="86"/>
        <v>625615.65</v>
      </c>
      <c r="K307" s="39">
        <f t="shared" si="87"/>
        <v>342284.5</v>
      </c>
      <c r="L307" s="40">
        <f t="shared" si="88"/>
        <v>967900.15</v>
      </c>
      <c r="M307" s="26"/>
      <c r="N307" s="27">
        <v>436977</v>
      </c>
      <c r="O307" s="28">
        <v>10673</v>
      </c>
      <c r="P307" s="29">
        <v>118234</v>
      </c>
      <c r="Q307" s="29">
        <v>325105</v>
      </c>
      <c r="R307" s="27">
        <f t="shared" si="89"/>
        <v>447650</v>
      </c>
      <c r="S307" s="28">
        <f t="shared" si="90"/>
        <v>443339</v>
      </c>
      <c r="T307" s="27">
        <f t="shared" si="91"/>
        <v>555211</v>
      </c>
      <c r="U307" s="28">
        <f t="shared" si="92"/>
        <v>335778</v>
      </c>
      <c r="V307" s="28">
        <f t="shared" si="93"/>
        <v>890989</v>
      </c>
      <c r="W307" s="30"/>
      <c r="X307" s="27">
        <f t="shared" si="94"/>
        <v>936937</v>
      </c>
      <c r="Y307" s="28">
        <f t="shared" si="95"/>
        <v>12392</v>
      </c>
      <c r="Z307" s="27">
        <f t="shared" si="96"/>
        <v>243890</v>
      </c>
      <c r="AA307" s="28">
        <f t="shared" si="97"/>
        <v>665670</v>
      </c>
      <c r="AB307" s="29">
        <f t="shared" si="98"/>
        <v>949329</v>
      </c>
      <c r="AC307" s="29">
        <f t="shared" si="99"/>
        <v>909560</v>
      </c>
      <c r="AD307" s="27">
        <f t="shared" si="100"/>
        <v>1180827</v>
      </c>
      <c r="AE307" s="28">
        <f t="shared" si="101"/>
        <v>678062</v>
      </c>
      <c r="AF307" s="39">
        <f t="shared" si="102"/>
        <v>1858889</v>
      </c>
    </row>
    <row r="308" spans="1:32" x14ac:dyDescent="0.3">
      <c r="A308" s="18">
        <f t="shared" si="103"/>
        <v>2022</v>
      </c>
      <c r="B308" s="18">
        <f t="shared" si="104"/>
        <v>6</v>
      </c>
      <c r="C308" s="34" t="s">
        <v>18</v>
      </c>
      <c r="D308" s="35">
        <v>444680.4</v>
      </c>
      <c r="E308" s="36">
        <v>3586.95</v>
      </c>
      <c r="F308" s="37">
        <v>93889.5</v>
      </c>
      <c r="G308" s="37">
        <v>334454.45</v>
      </c>
      <c r="H308" s="35">
        <f t="shared" si="105"/>
        <v>448267.35000000003</v>
      </c>
      <c r="I308" s="36">
        <f t="shared" si="85"/>
        <v>428343.95</v>
      </c>
      <c r="J308" s="38">
        <f>D308+F308</f>
        <v>538569.9</v>
      </c>
      <c r="K308" s="39">
        <f t="shared" si="87"/>
        <v>338041.4</v>
      </c>
      <c r="L308" s="40">
        <f t="shared" si="88"/>
        <v>876611.3</v>
      </c>
      <c r="M308" s="26"/>
      <c r="N308" s="27">
        <v>415677</v>
      </c>
      <c r="O308" s="28">
        <v>14644</v>
      </c>
      <c r="P308" s="29">
        <v>115303</v>
      </c>
      <c r="Q308" s="29">
        <v>289788</v>
      </c>
      <c r="R308" s="27">
        <f t="shared" si="89"/>
        <v>430321</v>
      </c>
      <c r="S308" s="28">
        <f t="shared" si="90"/>
        <v>405091</v>
      </c>
      <c r="T308" s="27">
        <f t="shared" si="91"/>
        <v>530980</v>
      </c>
      <c r="U308" s="28">
        <f t="shared" si="92"/>
        <v>304432</v>
      </c>
      <c r="V308" s="28">
        <f t="shared" si="93"/>
        <v>835412</v>
      </c>
      <c r="W308" s="30"/>
      <c r="X308" s="27">
        <f t="shared" si="94"/>
        <v>860357</v>
      </c>
      <c r="Y308" s="28">
        <f t="shared" si="95"/>
        <v>18231</v>
      </c>
      <c r="Z308" s="27">
        <f t="shared" si="96"/>
        <v>209193</v>
      </c>
      <c r="AA308" s="28">
        <f t="shared" si="97"/>
        <v>624242</v>
      </c>
      <c r="AB308" s="29">
        <f t="shared" si="98"/>
        <v>878588</v>
      </c>
      <c r="AC308" s="29">
        <f t="shared" si="99"/>
        <v>833435</v>
      </c>
      <c r="AD308" s="27">
        <f t="shared" si="100"/>
        <v>1069550</v>
      </c>
      <c r="AE308" s="28">
        <f t="shared" si="101"/>
        <v>642473</v>
      </c>
      <c r="AF308" s="39">
        <f t="shared" si="102"/>
        <v>1712023</v>
      </c>
    </row>
    <row r="309" spans="1:32" x14ac:dyDescent="0.3">
      <c r="A309" s="1">
        <f t="shared" si="103"/>
        <v>2022</v>
      </c>
      <c r="B309" s="2">
        <f t="shared" si="104"/>
        <v>7</v>
      </c>
      <c r="C309" s="34" t="s">
        <v>17</v>
      </c>
      <c r="D309" s="35">
        <v>485452.25</v>
      </c>
      <c r="E309" s="36">
        <v>5256.6</v>
      </c>
      <c r="F309" s="37">
        <v>103899</v>
      </c>
      <c r="G309" s="37">
        <v>340815.95</v>
      </c>
      <c r="H309" s="35">
        <f t="shared" si="105"/>
        <v>490708.85</v>
      </c>
      <c r="I309" s="36">
        <f t="shared" si="85"/>
        <v>444714.95</v>
      </c>
      <c r="J309" s="38">
        <f t="shared" ref="J309:J314" si="106">D309+F309</f>
        <v>589351.25</v>
      </c>
      <c r="K309" s="39">
        <f t="shared" ref="K309:K314" si="107">E309+G309</f>
        <v>346072.55</v>
      </c>
      <c r="L309" s="40">
        <f t="shared" ref="L309:L314" si="108">J309+K309</f>
        <v>935423.8</v>
      </c>
      <c r="M309" s="26"/>
      <c r="N309" s="42">
        <v>376175</v>
      </c>
      <c r="O309" s="43">
        <v>14887</v>
      </c>
      <c r="P309" s="44">
        <v>109411</v>
      </c>
      <c r="Q309" s="44">
        <v>285370</v>
      </c>
      <c r="R309" s="27">
        <f t="shared" ref="R309:R314" si="109">N309+O309</f>
        <v>391062</v>
      </c>
      <c r="S309" s="28">
        <f t="shared" ref="S309:S314" si="110">P309+Q309</f>
        <v>394781</v>
      </c>
      <c r="T309" s="27">
        <f t="shared" ref="T309:T314" si="111">N309+P309</f>
        <v>485586</v>
      </c>
      <c r="U309" s="28">
        <f t="shared" ref="U309:U314" si="112">O309+Q309</f>
        <v>300257</v>
      </c>
      <c r="V309" s="28">
        <f t="shared" si="93"/>
        <v>785843</v>
      </c>
      <c r="X309" s="27">
        <f t="shared" ref="X309:X314" si="113">ROUND(D309+N309,0)</f>
        <v>861627</v>
      </c>
      <c r="Y309" s="28">
        <f t="shared" ref="Y309:Y314" si="114">ROUND(E309+O309,0)</f>
        <v>20144</v>
      </c>
      <c r="Z309" s="27">
        <f t="shared" ref="Z309:Z314" si="115">ROUND(F309+P309,0)</f>
        <v>213310</v>
      </c>
      <c r="AA309" s="28">
        <f t="shared" ref="AA309:AA314" si="116">ROUND(G309+Q309,0)</f>
        <v>626186</v>
      </c>
      <c r="AB309" s="29">
        <f t="shared" ref="AB309:AB314" si="117">X309+Y309</f>
        <v>881771</v>
      </c>
      <c r="AC309" s="29">
        <f t="shared" ref="AC309:AC314" si="118">Z309+AA309</f>
        <v>839496</v>
      </c>
      <c r="AD309" s="27">
        <f t="shared" ref="AD309:AD314" si="119">X309+Z309</f>
        <v>1074937</v>
      </c>
      <c r="AE309" s="28">
        <f t="shared" ref="AE309:AE314" si="120">Y309+AA309</f>
        <v>646330</v>
      </c>
      <c r="AF309" s="39">
        <f t="shared" ref="AF309:AF314" si="121">(AB309+AC309)</f>
        <v>1721267</v>
      </c>
    </row>
    <row r="310" spans="1:32" x14ac:dyDescent="0.3">
      <c r="A310" s="1">
        <f t="shared" si="103"/>
        <v>2022</v>
      </c>
      <c r="B310" s="2">
        <f t="shared" si="104"/>
        <v>8</v>
      </c>
      <c r="C310" s="34" t="s">
        <v>16</v>
      </c>
      <c r="D310" s="35">
        <v>403601.95</v>
      </c>
      <c r="E310" s="36">
        <v>2064.75</v>
      </c>
      <c r="F310" s="37">
        <v>102319.25</v>
      </c>
      <c r="G310" s="37">
        <v>297328.75</v>
      </c>
      <c r="H310" s="35">
        <f t="shared" si="105"/>
        <v>405666.7</v>
      </c>
      <c r="I310" s="36">
        <f>F310+G310</f>
        <v>399648</v>
      </c>
      <c r="J310" s="38">
        <f t="shared" si="106"/>
        <v>505921.2</v>
      </c>
      <c r="K310" s="39">
        <f t="shared" si="107"/>
        <v>299393.5</v>
      </c>
      <c r="L310" s="40">
        <f t="shared" si="108"/>
        <v>805314.7</v>
      </c>
      <c r="M310" s="26"/>
      <c r="N310" s="42">
        <v>384530</v>
      </c>
      <c r="O310" s="43">
        <v>12444</v>
      </c>
      <c r="P310" s="44">
        <v>121408</v>
      </c>
      <c r="Q310" s="44">
        <v>288558</v>
      </c>
      <c r="R310" s="27">
        <f t="shared" si="109"/>
        <v>396974</v>
      </c>
      <c r="S310" s="28">
        <f t="shared" si="110"/>
        <v>409966</v>
      </c>
      <c r="T310" s="27">
        <f t="shared" si="111"/>
        <v>505938</v>
      </c>
      <c r="U310" s="28">
        <f t="shared" si="112"/>
        <v>301002</v>
      </c>
      <c r="V310" s="28">
        <f t="shared" si="93"/>
        <v>806940</v>
      </c>
      <c r="X310" s="27">
        <f t="shared" si="113"/>
        <v>788132</v>
      </c>
      <c r="Y310" s="28">
        <f t="shared" si="114"/>
        <v>14509</v>
      </c>
      <c r="Z310" s="27">
        <f t="shared" si="115"/>
        <v>223727</v>
      </c>
      <c r="AA310" s="28">
        <f t="shared" si="116"/>
        <v>585887</v>
      </c>
      <c r="AB310" s="29">
        <f t="shared" si="117"/>
        <v>802641</v>
      </c>
      <c r="AC310" s="29">
        <f t="shared" si="118"/>
        <v>809614</v>
      </c>
      <c r="AD310" s="27">
        <f t="shared" si="119"/>
        <v>1011859</v>
      </c>
      <c r="AE310" s="28">
        <f t="shared" si="120"/>
        <v>600396</v>
      </c>
      <c r="AF310" s="39">
        <f t="shared" si="121"/>
        <v>1612255</v>
      </c>
    </row>
    <row r="311" spans="1:32" x14ac:dyDescent="0.3">
      <c r="A311" s="1">
        <f t="shared" si="103"/>
        <v>2022</v>
      </c>
      <c r="B311" s="2">
        <f t="shared" si="104"/>
        <v>9</v>
      </c>
      <c r="C311" s="34" t="s">
        <v>15</v>
      </c>
      <c r="D311" s="35">
        <v>343461.65</v>
      </c>
      <c r="E311" s="36">
        <v>2113.4</v>
      </c>
      <c r="F311" s="37">
        <v>77680.25</v>
      </c>
      <c r="G311" s="37">
        <v>286618</v>
      </c>
      <c r="H311" s="35">
        <f t="shared" si="105"/>
        <v>345575.05000000005</v>
      </c>
      <c r="I311" s="36">
        <f t="shared" si="85"/>
        <v>364298.25</v>
      </c>
      <c r="J311" s="38">
        <f t="shared" si="106"/>
        <v>421141.9</v>
      </c>
      <c r="K311" s="39">
        <f t="shared" si="107"/>
        <v>288731.40000000002</v>
      </c>
      <c r="L311" s="40">
        <f t="shared" si="108"/>
        <v>709873.3</v>
      </c>
      <c r="M311" s="26"/>
      <c r="N311" s="42">
        <v>342671</v>
      </c>
      <c r="O311" s="43">
        <v>16693</v>
      </c>
      <c r="P311" s="44">
        <v>112940</v>
      </c>
      <c r="Q311" s="44">
        <v>269519</v>
      </c>
      <c r="R311" s="27">
        <f t="shared" si="109"/>
        <v>359364</v>
      </c>
      <c r="S311" s="28">
        <f t="shared" si="110"/>
        <v>382459</v>
      </c>
      <c r="T311" s="27">
        <f t="shared" si="111"/>
        <v>455611</v>
      </c>
      <c r="U311" s="28">
        <f t="shared" si="112"/>
        <v>286212</v>
      </c>
      <c r="V311" s="28">
        <f t="shared" si="93"/>
        <v>741823</v>
      </c>
      <c r="X311" s="27">
        <f t="shared" si="113"/>
        <v>686133</v>
      </c>
      <c r="Y311" s="28">
        <f t="shared" si="114"/>
        <v>18806</v>
      </c>
      <c r="Z311" s="27">
        <f t="shared" si="115"/>
        <v>190620</v>
      </c>
      <c r="AA311" s="28">
        <f t="shared" si="116"/>
        <v>556137</v>
      </c>
      <c r="AB311" s="29">
        <f t="shared" si="117"/>
        <v>704939</v>
      </c>
      <c r="AC311" s="29">
        <f t="shared" si="118"/>
        <v>746757</v>
      </c>
      <c r="AD311" s="27">
        <f t="shared" si="119"/>
        <v>876753</v>
      </c>
      <c r="AE311" s="28">
        <f t="shared" si="120"/>
        <v>574943</v>
      </c>
      <c r="AF311" s="39">
        <f t="shared" si="121"/>
        <v>1451696</v>
      </c>
    </row>
    <row r="312" spans="1:32" x14ac:dyDescent="0.3">
      <c r="A312" s="1">
        <f t="shared" si="103"/>
        <v>2022</v>
      </c>
      <c r="B312" s="2">
        <f t="shared" si="104"/>
        <v>10</v>
      </c>
      <c r="C312" s="34" t="s">
        <v>14</v>
      </c>
      <c r="D312" s="35">
        <v>336306.9</v>
      </c>
      <c r="E312" s="36">
        <v>4356.8</v>
      </c>
      <c r="F312" s="37">
        <v>89721.75</v>
      </c>
      <c r="G312" s="37">
        <v>248044</v>
      </c>
      <c r="H312" s="35">
        <f t="shared" si="105"/>
        <v>340663.7</v>
      </c>
      <c r="I312" s="36">
        <f t="shared" si="85"/>
        <v>337765.75</v>
      </c>
      <c r="J312" s="38">
        <f t="shared" si="106"/>
        <v>426028.65</v>
      </c>
      <c r="K312" s="39">
        <f t="shared" si="107"/>
        <v>252400.8</v>
      </c>
      <c r="L312" s="40">
        <f t="shared" si="108"/>
        <v>678429.45</v>
      </c>
      <c r="M312" s="26"/>
      <c r="N312" s="42">
        <v>293924</v>
      </c>
      <c r="O312" s="43">
        <v>16518</v>
      </c>
      <c r="P312" s="44">
        <v>119761</v>
      </c>
      <c r="Q312" s="44">
        <v>228225</v>
      </c>
      <c r="R312" s="27">
        <f t="shared" si="109"/>
        <v>310442</v>
      </c>
      <c r="S312" s="28">
        <f t="shared" si="110"/>
        <v>347986</v>
      </c>
      <c r="T312" s="27">
        <f t="shared" si="111"/>
        <v>413685</v>
      </c>
      <c r="U312" s="28">
        <f t="shared" si="112"/>
        <v>244743</v>
      </c>
      <c r="V312" s="28">
        <f t="shared" si="93"/>
        <v>658428</v>
      </c>
      <c r="X312" s="27">
        <f t="shared" si="113"/>
        <v>630231</v>
      </c>
      <c r="Y312" s="28">
        <f t="shared" si="114"/>
        <v>20875</v>
      </c>
      <c r="Z312" s="27">
        <f t="shared" si="115"/>
        <v>209483</v>
      </c>
      <c r="AA312" s="28">
        <f t="shared" si="116"/>
        <v>476269</v>
      </c>
      <c r="AB312" s="29">
        <f t="shared" si="117"/>
        <v>651106</v>
      </c>
      <c r="AC312" s="29">
        <f t="shared" si="118"/>
        <v>685752</v>
      </c>
      <c r="AD312" s="27">
        <f t="shared" si="119"/>
        <v>839714</v>
      </c>
      <c r="AE312" s="28">
        <f t="shared" si="120"/>
        <v>497144</v>
      </c>
      <c r="AF312" s="39">
        <f t="shared" si="121"/>
        <v>1336858</v>
      </c>
    </row>
    <row r="313" spans="1:32" x14ac:dyDescent="0.3">
      <c r="A313" s="1">
        <f t="shared" si="103"/>
        <v>2022</v>
      </c>
      <c r="B313" s="2">
        <f t="shared" si="104"/>
        <v>11</v>
      </c>
      <c r="C313" s="34" t="s">
        <v>13</v>
      </c>
      <c r="D313" s="35">
        <v>307079.8</v>
      </c>
      <c r="E313" s="36">
        <v>4475.7</v>
      </c>
      <c r="F313" s="37">
        <v>90115.75</v>
      </c>
      <c r="G313" s="37">
        <v>237672.25</v>
      </c>
      <c r="H313" s="35">
        <f t="shared" si="105"/>
        <v>311555.5</v>
      </c>
      <c r="I313" s="36">
        <f t="shared" si="85"/>
        <v>327788</v>
      </c>
      <c r="J313" s="38">
        <f t="shared" si="106"/>
        <v>397195.55</v>
      </c>
      <c r="K313" s="39">
        <f t="shared" si="107"/>
        <v>242147.95</v>
      </c>
      <c r="L313" s="40">
        <f t="shared" si="108"/>
        <v>639343.5</v>
      </c>
      <c r="M313" s="26"/>
      <c r="N313" s="42">
        <v>259442</v>
      </c>
      <c r="O313" s="43">
        <v>17767</v>
      </c>
      <c r="P313" s="44">
        <v>124988</v>
      </c>
      <c r="Q313" s="44">
        <v>186546</v>
      </c>
      <c r="R313" s="27">
        <f t="shared" si="109"/>
        <v>277209</v>
      </c>
      <c r="S313" s="28">
        <f t="shared" si="110"/>
        <v>311534</v>
      </c>
      <c r="T313" s="27">
        <f t="shared" si="111"/>
        <v>384430</v>
      </c>
      <c r="U313" s="28">
        <f t="shared" si="112"/>
        <v>204313</v>
      </c>
      <c r="V313" s="28">
        <f t="shared" si="93"/>
        <v>588743</v>
      </c>
      <c r="X313" s="27">
        <f t="shared" si="113"/>
        <v>566522</v>
      </c>
      <c r="Y313" s="28">
        <f t="shared" si="114"/>
        <v>22243</v>
      </c>
      <c r="Z313" s="27">
        <f t="shared" si="115"/>
        <v>215104</v>
      </c>
      <c r="AA313" s="28">
        <f t="shared" si="116"/>
        <v>424218</v>
      </c>
      <c r="AB313" s="29">
        <f t="shared" si="117"/>
        <v>588765</v>
      </c>
      <c r="AC313" s="29">
        <f t="shared" si="118"/>
        <v>639322</v>
      </c>
      <c r="AD313" s="27">
        <f t="shared" si="119"/>
        <v>781626</v>
      </c>
      <c r="AE313" s="28">
        <f t="shared" si="120"/>
        <v>446461</v>
      </c>
      <c r="AF313" s="39">
        <f t="shared" si="121"/>
        <v>1228087</v>
      </c>
    </row>
    <row r="314" spans="1:32" ht="17.25" thickBot="1" x14ac:dyDescent="0.35">
      <c r="A314" s="1">
        <f t="shared" si="103"/>
        <v>2022</v>
      </c>
      <c r="B314" s="2">
        <f t="shared" si="104"/>
        <v>12</v>
      </c>
      <c r="C314" s="45" t="s">
        <v>12</v>
      </c>
      <c r="D314" s="46">
        <v>352046.35</v>
      </c>
      <c r="E314" s="47">
        <v>7825.9</v>
      </c>
      <c r="F314" s="48">
        <v>96518</v>
      </c>
      <c r="G314" s="48">
        <v>272481.25</v>
      </c>
      <c r="H314" s="46">
        <f t="shared" si="105"/>
        <v>359872.25</v>
      </c>
      <c r="I314" s="47">
        <f t="shared" si="85"/>
        <v>368999.25</v>
      </c>
      <c r="J314" s="49">
        <f t="shared" si="106"/>
        <v>448564.35</v>
      </c>
      <c r="K314" s="50">
        <f t="shared" si="107"/>
        <v>280307.15000000002</v>
      </c>
      <c r="L314" s="51">
        <f t="shared" si="108"/>
        <v>728871.5</v>
      </c>
      <c r="M314" s="26"/>
      <c r="N314" s="52">
        <v>241643</v>
      </c>
      <c r="O314" s="53">
        <v>15982</v>
      </c>
      <c r="P314" s="54">
        <v>115782</v>
      </c>
      <c r="Q314" s="54">
        <v>170698</v>
      </c>
      <c r="R314" s="55">
        <f t="shared" si="109"/>
        <v>257625</v>
      </c>
      <c r="S314" s="56">
        <f t="shared" si="110"/>
        <v>286480</v>
      </c>
      <c r="T314" s="55">
        <f t="shared" si="111"/>
        <v>357425</v>
      </c>
      <c r="U314" s="56">
        <f t="shared" si="112"/>
        <v>186680</v>
      </c>
      <c r="V314" s="56">
        <f t="shared" si="93"/>
        <v>544105</v>
      </c>
      <c r="X314" s="55">
        <f t="shared" si="113"/>
        <v>593689</v>
      </c>
      <c r="Y314" s="56">
        <f t="shared" si="114"/>
        <v>23808</v>
      </c>
      <c r="Z314" s="55">
        <f t="shared" si="115"/>
        <v>212300</v>
      </c>
      <c r="AA314" s="56">
        <f t="shared" si="116"/>
        <v>443179</v>
      </c>
      <c r="AB314" s="57">
        <f t="shared" si="117"/>
        <v>617497</v>
      </c>
      <c r="AC314" s="57">
        <f t="shared" si="118"/>
        <v>655479</v>
      </c>
      <c r="AD314" s="55">
        <f t="shared" si="119"/>
        <v>805989</v>
      </c>
      <c r="AE314" s="56">
        <f t="shared" si="120"/>
        <v>466987</v>
      </c>
      <c r="AF314" s="50">
        <f t="shared" si="121"/>
        <v>1272976</v>
      </c>
    </row>
    <row r="315" spans="1:32" x14ac:dyDescent="0.3">
      <c r="P315" s="58"/>
      <c r="S315" s="58"/>
      <c r="T315" s="58"/>
    </row>
    <row r="316" spans="1:32" x14ac:dyDescent="0.3">
      <c r="P316" s="58"/>
      <c r="S316" s="58"/>
      <c r="T316" s="58"/>
    </row>
    <row r="317" spans="1:32" x14ac:dyDescent="0.3">
      <c r="P317" s="58"/>
      <c r="S317" s="58"/>
      <c r="T317" s="58"/>
    </row>
    <row r="318" spans="1:32" x14ac:dyDescent="0.3">
      <c r="P318" s="58"/>
      <c r="S318" s="58"/>
      <c r="T318" s="58"/>
    </row>
  </sheetData>
  <mergeCells count="3">
    <mergeCell ref="D1:L1"/>
    <mergeCell ref="N1:V1"/>
    <mergeCell ref="X1:AF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951D-885A-49DB-AD86-F6E3360BC298}">
  <dimension ref="A1:S35"/>
  <sheetViews>
    <sheetView zoomScale="140" zoomScaleNormal="140" workbookViewId="0">
      <selection activeCell="P37" sqref="P37"/>
    </sheetView>
  </sheetViews>
  <sheetFormatPr defaultColWidth="7.5703125" defaultRowHeight="16.5" x14ac:dyDescent="0.3"/>
  <cols>
    <col min="1" max="1" width="5.28515625" style="2" customWidth="1"/>
    <col min="2" max="2" width="5.140625" style="2" customWidth="1"/>
    <col min="3" max="4" width="8.7109375" style="1" bestFit="1" customWidth="1"/>
    <col min="5" max="6" width="10.42578125" style="1" bestFit="1" customWidth="1"/>
    <col min="7" max="7" width="8.7109375" style="1" bestFit="1" customWidth="1"/>
    <col min="8" max="8" width="10.42578125" style="1" bestFit="1" customWidth="1"/>
    <col min="9" max="9" width="7.7109375" style="1" bestFit="1" customWidth="1"/>
    <col min="10" max="10" width="8.28515625" style="1" bestFit="1" customWidth="1"/>
    <col min="11" max="11" width="6.28515625" style="1" customWidth="1"/>
    <col min="12" max="13" width="7.5703125" style="1"/>
    <col min="14" max="14" width="6" style="1" customWidth="1"/>
    <col min="15" max="16384" width="7.5703125" style="1"/>
  </cols>
  <sheetData>
    <row r="1" spans="1:19" ht="32.65" customHeight="1" x14ac:dyDescent="0.3">
      <c r="A1" s="2" t="s">
        <v>11</v>
      </c>
      <c r="B1" s="2" t="s">
        <v>11</v>
      </c>
      <c r="C1" s="3" t="str">
        <f>'1.MonthlyData12(26)'!X2</f>
        <v>Loaded Inbound</v>
      </c>
      <c r="D1" s="3" t="str">
        <f>'1.MonthlyData12(26)'!Y2</f>
        <v>Empty Inbound</v>
      </c>
      <c r="E1" s="3" t="str">
        <f>'1.MonthlyData12(26)'!Z2</f>
        <v>Loaded Outbound</v>
      </c>
      <c r="F1" s="3" t="str">
        <f>'1.MonthlyData12(26)'!AA2</f>
        <v>Empty Outbound</v>
      </c>
      <c r="G1" s="3" t="str">
        <f>'1.MonthlyData12(26)'!AB2</f>
        <v>Total Inbound</v>
      </c>
      <c r="H1" s="3" t="str">
        <f>'1.MonthlyData12(26)'!AC2</f>
        <v>Total Outbound</v>
      </c>
      <c r="I1" s="3" t="str">
        <f>'1.MonthlyData12(26)'!AD2</f>
        <v>Total Loaded</v>
      </c>
      <c r="J1" s="3" t="str">
        <f>'1.MonthlyData12(26)'!AE2</f>
        <v>Total Empties</v>
      </c>
      <c r="K1" s="1" t="str">
        <f>'1.MonthlyData12(26)'!AF2</f>
        <v>Total</v>
      </c>
      <c r="M1" s="3"/>
      <c r="N1" s="5"/>
      <c r="O1" s="3"/>
      <c r="P1" s="3"/>
      <c r="Q1" s="3"/>
      <c r="R1" s="3"/>
      <c r="S1" s="3"/>
    </row>
    <row r="2" spans="1:19" x14ac:dyDescent="0.3">
      <c r="A2" s="2">
        <v>1997</v>
      </c>
      <c r="B2" s="2">
        <f>A2-1996</f>
        <v>1</v>
      </c>
      <c r="C2" s="4">
        <f>ROUND(SUMIF('1.MonthlyData12(26)'!$A$3:$A$314,'2.YearlyData'!$A2,'1.MonthlyData12(26)'!X$3:X$314)/1000,-1)</f>
        <v>3270</v>
      </c>
      <c r="D2" s="4">
        <f>ROUND(SUMIF('1.MonthlyData12(26)'!$A$3:$A$314,'2.YearlyData'!$A2,'1.MonthlyData12(26)'!Y$3:Y$314)/1000,-1)</f>
        <v>230</v>
      </c>
      <c r="E2" s="4">
        <f>ROUND(SUMIF('1.MonthlyData12(26)'!$A$3:$A$314,'2.YearlyData'!$A2,'1.MonthlyData12(26)'!Z$3:Z$314)/1000,-1)</f>
        <v>1980</v>
      </c>
      <c r="F2" s="4">
        <f>ROUND(SUMIF('1.MonthlyData12(26)'!$A$3:$A$314,'2.YearlyData'!$A2,'1.MonthlyData12(26)'!AA$3:AA$314)/1000,-1)</f>
        <v>980</v>
      </c>
      <c r="G2" s="4">
        <f>ROUND(SUMIF('1.MonthlyData12(26)'!$A$3:$A$314,'2.YearlyData'!$A2,'1.MonthlyData12(26)'!AB$3:AB$314)/1000,-1)</f>
        <v>3500</v>
      </c>
      <c r="H2" s="4">
        <f>ROUND(SUMIF('1.MonthlyData12(26)'!$A$3:$A$314,'2.YearlyData'!$A2,'1.MonthlyData12(26)'!AC$3:AC$314)/1000,-1)</f>
        <v>2960</v>
      </c>
      <c r="I2" s="4">
        <f>ROUND(SUMIF('1.MonthlyData12(26)'!$A$3:$A$314,'2.YearlyData'!$A2,'1.MonthlyData12(26)'!AD$3:AD$314)/1000,-1)</f>
        <v>5250</v>
      </c>
      <c r="J2" s="4">
        <f>ROUND(SUMIF('1.MonthlyData12(26)'!$A$3:$A$314,'2.YearlyData'!$A2,'1.MonthlyData12(26)'!AE$3:AE$314)/1000,-1)</f>
        <v>1220</v>
      </c>
      <c r="K2" s="4">
        <f>ROUND(SUMIF('1.MonthlyData12(26)'!$A$3:$A$314,'2.YearlyData'!$A2,'1.MonthlyData12(26)'!AF$3:AF$314)/1000,-1)</f>
        <v>6460</v>
      </c>
    </row>
    <row r="3" spans="1:19" x14ac:dyDescent="0.3">
      <c r="A3" s="2">
        <v>1998</v>
      </c>
      <c r="B3" s="2">
        <f t="shared" ref="B3:B27" si="0">A3-1996</f>
        <v>2</v>
      </c>
      <c r="C3" s="4">
        <f>ROUND(SUMIF('1.MonthlyData12(26)'!$A$3:$A$314,'2.YearlyData'!$A3,'1.MonthlyData12(26)'!X$3:X$314)/1000,-1)</f>
        <v>3810</v>
      </c>
      <c r="D3" s="4">
        <f>ROUND(SUMIF('1.MonthlyData12(26)'!$A$3:$A$314,'2.YearlyData'!$A3,'1.MonthlyData12(26)'!Y$3:Y$314)/1000,-1)</f>
        <v>230</v>
      </c>
      <c r="E3" s="4">
        <f>ROUND(SUMIF('1.MonthlyData12(26)'!$A$3:$A$314,'2.YearlyData'!$A3,'1.MonthlyData12(26)'!Z$3:Z$314)/1000,-1)</f>
        <v>1770</v>
      </c>
      <c r="F3" s="4">
        <f>ROUND(SUMIF('1.MonthlyData12(26)'!$A$3:$A$314,'2.YearlyData'!$A3,'1.MonthlyData12(26)'!AA$3:AA$314)/1000,-1)</f>
        <v>1660</v>
      </c>
      <c r="G3" s="4">
        <f>ROUND(SUMIF('1.MonthlyData12(26)'!$A$3:$A$314,'2.YearlyData'!$A3,'1.MonthlyData12(26)'!AB$3:AB$314)/1000,-1)</f>
        <v>4050</v>
      </c>
      <c r="H3" s="4">
        <f>ROUND(SUMIF('1.MonthlyData12(26)'!$A$3:$A$314,'2.YearlyData'!$A3,'1.MonthlyData12(26)'!AC$3:AC$314)/1000,-1)</f>
        <v>3430</v>
      </c>
      <c r="I3" s="4">
        <f>ROUND(SUMIF('1.MonthlyData12(26)'!$A$3:$A$314,'2.YearlyData'!$A3,'1.MonthlyData12(26)'!AD$3:AD$314)/1000,-1)</f>
        <v>5580</v>
      </c>
      <c r="J3" s="4">
        <f>ROUND(SUMIF('1.MonthlyData12(26)'!$A$3:$A$314,'2.YearlyData'!$A3,'1.MonthlyData12(26)'!AE$3:AE$314)/1000,-1)</f>
        <v>1900</v>
      </c>
      <c r="K3" s="4">
        <f>ROUND(SUMIF('1.MonthlyData12(26)'!$A$3:$A$314,'2.YearlyData'!$A3,'1.MonthlyData12(26)'!AF$3:AF$314)/1000,-1)</f>
        <v>7480</v>
      </c>
    </row>
    <row r="4" spans="1:19" x14ac:dyDescent="0.3">
      <c r="A4" s="2">
        <v>1999</v>
      </c>
      <c r="B4" s="2">
        <f t="shared" si="0"/>
        <v>3</v>
      </c>
      <c r="C4" s="4">
        <f>ROUND(SUMIF('1.MonthlyData12(26)'!$A$3:$A$314,'2.YearlyData'!$A4,'1.MonthlyData12(26)'!X$3:X$314)/1000,-1)</f>
        <v>4280</v>
      </c>
      <c r="D4" s="4">
        <f>ROUND(SUMIF('1.MonthlyData12(26)'!$A$3:$A$314,'2.YearlyData'!$A4,'1.MonthlyData12(26)'!Y$3:Y$314)/1000,-1)</f>
        <v>160</v>
      </c>
      <c r="E4" s="4">
        <f>ROUND(SUMIF('1.MonthlyData12(26)'!$A$3:$A$314,'2.YearlyData'!$A4,'1.MonthlyData12(26)'!Z$3:Z$314)/1000,-1)</f>
        <v>1810</v>
      </c>
      <c r="F4" s="4">
        <f>ROUND(SUMIF('1.MonthlyData12(26)'!$A$3:$A$314,'2.YearlyData'!$A4,'1.MonthlyData12(26)'!AA$3:AA$314)/1000,-1)</f>
        <v>1970</v>
      </c>
      <c r="G4" s="4">
        <f>ROUND(SUMIF('1.MonthlyData12(26)'!$A$3:$A$314,'2.YearlyData'!$A4,'1.MonthlyData12(26)'!AB$3:AB$314)/1000,-1)</f>
        <v>4440</v>
      </c>
      <c r="H4" s="4">
        <f>ROUND(SUMIF('1.MonthlyData12(26)'!$A$3:$A$314,'2.YearlyData'!$A4,'1.MonthlyData12(26)'!AC$3:AC$314)/1000,-1)</f>
        <v>3780</v>
      </c>
      <c r="I4" s="4">
        <f>ROUND(SUMIF('1.MonthlyData12(26)'!$A$3:$A$314,'2.YearlyData'!$A4,'1.MonthlyData12(26)'!AD$3:AD$314)/1000,-1)</f>
        <v>6090</v>
      </c>
      <c r="J4" s="4">
        <f>ROUND(SUMIF('1.MonthlyData12(26)'!$A$3:$A$314,'2.YearlyData'!$A4,'1.MonthlyData12(26)'!AE$3:AE$314)/1000,-1)</f>
        <v>2130</v>
      </c>
      <c r="K4" s="4">
        <f>ROUND(SUMIF('1.MonthlyData12(26)'!$A$3:$A$314,'2.YearlyData'!$A4,'1.MonthlyData12(26)'!AF$3:AF$314)/1000,-1)</f>
        <v>8220</v>
      </c>
    </row>
    <row r="5" spans="1:19" x14ac:dyDescent="0.3">
      <c r="A5" s="2">
        <v>2000</v>
      </c>
      <c r="B5" s="2">
        <f t="shared" si="0"/>
        <v>4</v>
      </c>
      <c r="C5" s="4">
        <f>ROUND(SUMIF('1.MonthlyData12(26)'!$A$3:$A$314,'2.YearlyData'!$A5,'1.MonthlyData12(26)'!X$3:X$314)/1000,-1)</f>
        <v>4950</v>
      </c>
      <c r="D5" s="4">
        <f>ROUND(SUMIF('1.MonthlyData12(26)'!$A$3:$A$314,'2.YearlyData'!$A5,'1.MonthlyData12(26)'!Y$3:Y$314)/1000,-1)</f>
        <v>170</v>
      </c>
      <c r="E5" s="4">
        <f>ROUND(SUMIF('1.MonthlyData12(26)'!$A$3:$A$314,'2.YearlyData'!$A5,'1.MonthlyData12(26)'!Z$3:Z$314)/1000,-1)</f>
        <v>2030</v>
      </c>
      <c r="F5" s="4">
        <f>ROUND(SUMIF('1.MonthlyData12(26)'!$A$3:$A$314,'2.YearlyData'!$A5,'1.MonthlyData12(26)'!AA$3:AA$314)/1000,-1)</f>
        <v>2330</v>
      </c>
      <c r="G5" s="4">
        <f>ROUND(SUMIF('1.MonthlyData12(26)'!$A$3:$A$314,'2.YearlyData'!$A5,'1.MonthlyData12(26)'!AB$3:AB$314)/1000,-1)</f>
        <v>5120</v>
      </c>
      <c r="H5" s="4">
        <f>ROUND(SUMIF('1.MonthlyData12(26)'!$A$3:$A$314,'2.YearlyData'!$A5,'1.MonthlyData12(26)'!AC$3:AC$314)/1000,-1)</f>
        <v>4360</v>
      </c>
      <c r="I5" s="4">
        <f>ROUND(SUMIF('1.MonthlyData12(26)'!$A$3:$A$314,'2.YearlyData'!$A5,'1.MonthlyData12(26)'!AD$3:AD$314)/1000,-1)</f>
        <v>6980</v>
      </c>
      <c r="J5" s="4">
        <f>ROUND(SUMIF('1.MonthlyData12(26)'!$A$3:$A$314,'2.YearlyData'!$A5,'1.MonthlyData12(26)'!AE$3:AE$314)/1000,-1)</f>
        <v>2500</v>
      </c>
      <c r="K5" s="4">
        <f>ROUND(SUMIF('1.MonthlyData12(26)'!$A$3:$A$314,'2.YearlyData'!$A5,'1.MonthlyData12(26)'!AF$3:AF$314)/1000,-1)</f>
        <v>9480</v>
      </c>
    </row>
    <row r="6" spans="1:19" x14ac:dyDescent="0.3">
      <c r="A6" s="2">
        <v>2001</v>
      </c>
      <c r="B6" s="2">
        <f t="shared" si="0"/>
        <v>5</v>
      </c>
      <c r="C6" s="4">
        <f>ROUND(SUMIF('1.MonthlyData12(26)'!$A$3:$A$314,'2.YearlyData'!$A6,'1.MonthlyData12(26)'!X$3:X$314)/1000,-1)</f>
        <v>5100</v>
      </c>
      <c r="D6" s="4">
        <f>ROUND(SUMIF('1.MonthlyData12(26)'!$A$3:$A$314,'2.YearlyData'!$A6,'1.MonthlyData12(26)'!Y$3:Y$314)/1000,-1)</f>
        <v>150</v>
      </c>
      <c r="E6" s="4">
        <f>ROUND(SUMIF('1.MonthlyData12(26)'!$A$3:$A$314,'2.YearlyData'!$A6,'1.MonthlyData12(26)'!Z$3:Z$314)/1000,-1)</f>
        <v>1990</v>
      </c>
      <c r="F6" s="4">
        <f>ROUND(SUMIF('1.MonthlyData12(26)'!$A$3:$A$314,'2.YearlyData'!$A6,'1.MonthlyData12(26)'!AA$3:AA$314)/1000,-1)</f>
        <v>2400</v>
      </c>
      <c r="G6" s="4">
        <f>ROUND(SUMIF('1.MonthlyData12(26)'!$A$3:$A$314,'2.YearlyData'!$A6,'1.MonthlyData12(26)'!AB$3:AB$314)/1000,-1)</f>
        <v>5260</v>
      </c>
      <c r="H6" s="4">
        <f>ROUND(SUMIF('1.MonthlyData12(26)'!$A$3:$A$314,'2.YearlyData'!$A6,'1.MonthlyData12(26)'!AC$3:AC$314)/1000,-1)</f>
        <v>4390</v>
      </c>
      <c r="I6" s="4">
        <f>ROUND(SUMIF('1.MonthlyData12(26)'!$A$3:$A$314,'2.YearlyData'!$A6,'1.MonthlyData12(26)'!AD$3:AD$314)/1000,-1)</f>
        <v>7090</v>
      </c>
      <c r="J6" s="4">
        <f>ROUND(SUMIF('1.MonthlyData12(26)'!$A$3:$A$314,'2.YearlyData'!$A6,'1.MonthlyData12(26)'!AE$3:AE$314)/1000,-1)</f>
        <v>2550</v>
      </c>
      <c r="K6" s="4">
        <f>ROUND(SUMIF('1.MonthlyData12(26)'!$A$3:$A$314,'2.YearlyData'!$A6,'1.MonthlyData12(26)'!AF$3:AF$314)/1000,-1)</f>
        <v>9650</v>
      </c>
    </row>
    <row r="7" spans="1:19" x14ac:dyDescent="0.3">
      <c r="A7" s="2">
        <v>2002</v>
      </c>
      <c r="B7" s="2">
        <f t="shared" si="0"/>
        <v>6</v>
      </c>
      <c r="C7" s="4">
        <f>ROUND(SUMIF('1.MonthlyData12(26)'!$A$3:$A$314,'2.YearlyData'!$A7,'1.MonthlyData12(26)'!X$3:X$314)/1000,-1)</f>
        <v>5690</v>
      </c>
      <c r="D7" s="4">
        <f>ROUND(SUMIF('1.MonthlyData12(26)'!$A$3:$A$314,'2.YearlyData'!$A7,'1.MonthlyData12(26)'!Y$3:Y$314)/1000,-1)</f>
        <v>170</v>
      </c>
      <c r="E7" s="4">
        <f>ROUND(SUMIF('1.MonthlyData12(26)'!$A$3:$A$314,'2.YearlyData'!$A7,'1.MonthlyData12(26)'!Z$3:Z$314)/1000,-1)</f>
        <v>1950</v>
      </c>
      <c r="F7" s="4">
        <f>ROUND(SUMIF('1.MonthlyData12(26)'!$A$3:$A$314,'2.YearlyData'!$A7,'1.MonthlyData12(26)'!AA$3:AA$314)/1000,-1)</f>
        <v>2820</v>
      </c>
      <c r="G7" s="4">
        <f>ROUND(SUMIF('1.MonthlyData12(26)'!$A$3:$A$314,'2.YearlyData'!$A7,'1.MonthlyData12(26)'!AB$3:AB$314)/1000,-1)</f>
        <v>5860</v>
      </c>
      <c r="H7" s="4">
        <f>ROUND(SUMIF('1.MonthlyData12(26)'!$A$3:$A$314,'2.YearlyData'!$A7,'1.MonthlyData12(26)'!AC$3:AC$314)/1000,-1)</f>
        <v>4770</v>
      </c>
      <c r="I7" s="4">
        <f>ROUND(SUMIF('1.MonthlyData12(26)'!$A$3:$A$314,'2.YearlyData'!$A7,'1.MonthlyData12(26)'!AD$3:AD$314)/1000,-1)</f>
        <v>7630</v>
      </c>
      <c r="J7" s="4">
        <f>ROUND(SUMIF('1.MonthlyData12(26)'!$A$3:$A$314,'2.YearlyData'!$A7,'1.MonthlyData12(26)'!AE$3:AE$314)/1000,-1)</f>
        <v>3000</v>
      </c>
      <c r="K7" s="4">
        <f>ROUND(SUMIF('1.MonthlyData12(26)'!$A$3:$A$314,'2.YearlyData'!$A7,'1.MonthlyData12(26)'!AF$3:AF$314)/1000,-1)</f>
        <v>10630</v>
      </c>
    </row>
    <row r="8" spans="1:19" x14ac:dyDescent="0.3">
      <c r="A8" s="2">
        <v>2003</v>
      </c>
      <c r="B8" s="2">
        <f t="shared" si="0"/>
        <v>7</v>
      </c>
      <c r="C8" s="4">
        <f>ROUND(SUMIF('1.MonthlyData12(26)'!$A$3:$A$314,'2.YearlyData'!$A8,'1.MonthlyData12(26)'!X$3:X$314)/1000,-1)</f>
        <v>6220</v>
      </c>
      <c r="D8" s="4">
        <f>ROUND(SUMIF('1.MonthlyData12(26)'!$A$3:$A$314,'2.YearlyData'!$A8,'1.MonthlyData12(26)'!Y$3:Y$314)/1000,-1)</f>
        <v>180</v>
      </c>
      <c r="E8" s="4">
        <f>ROUND(SUMIF('1.MonthlyData12(26)'!$A$3:$A$314,'2.YearlyData'!$A8,'1.MonthlyData12(26)'!Z$3:Z$314)/1000,-1)</f>
        <v>2070</v>
      </c>
      <c r="F8" s="4">
        <f>ROUND(SUMIF('1.MonthlyData12(26)'!$A$3:$A$314,'2.YearlyData'!$A8,'1.MonthlyData12(26)'!AA$3:AA$314)/1000,-1)</f>
        <v>3330</v>
      </c>
      <c r="G8" s="4">
        <f>ROUND(SUMIF('1.MonthlyData12(26)'!$A$3:$A$314,'2.YearlyData'!$A8,'1.MonthlyData12(26)'!AB$3:AB$314)/1000,-1)</f>
        <v>6410</v>
      </c>
      <c r="H8" s="4">
        <f>ROUND(SUMIF('1.MonthlyData12(26)'!$A$3:$A$314,'2.YearlyData'!$A8,'1.MonthlyData12(26)'!AC$3:AC$314)/1000,-1)</f>
        <v>5400</v>
      </c>
      <c r="I8" s="4">
        <f>ROUND(SUMIF('1.MonthlyData12(26)'!$A$3:$A$314,'2.YearlyData'!$A8,'1.MonthlyData12(26)'!AD$3:AD$314)/1000,-1)</f>
        <v>8290</v>
      </c>
      <c r="J8" s="4">
        <f>ROUND(SUMIF('1.MonthlyData12(26)'!$A$3:$A$314,'2.YearlyData'!$A8,'1.MonthlyData12(26)'!AE$3:AE$314)/1000,-1)</f>
        <v>3520</v>
      </c>
      <c r="K8" s="4">
        <f>ROUND(SUMIF('1.MonthlyData12(26)'!$A$3:$A$314,'2.YearlyData'!$A8,'1.MonthlyData12(26)'!AF$3:AF$314)/1000,-1)</f>
        <v>11810</v>
      </c>
    </row>
    <row r="9" spans="1:19" x14ac:dyDescent="0.3">
      <c r="A9" s="2">
        <v>2004</v>
      </c>
      <c r="B9" s="2">
        <f t="shared" si="0"/>
        <v>8</v>
      </c>
      <c r="C9" s="4">
        <f>ROUND(SUMIF('1.MonthlyData12(26)'!$A$3:$A$314,'2.YearlyData'!$A9,'1.MonthlyData12(26)'!X$3:X$314)/1000,-1)</f>
        <v>6930</v>
      </c>
      <c r="D9" s="4">
        <f>ROUND(SUMIF('1.MonthlyData12(26)'!$A$3:$A$314,'2.YearlyData'!$A9,'1.MonthlyData12(26)'!Y$3:Y$314)/1000,-1)</f>
        <v>190</v>
      </c>
      <c r="E9" s="4">
        <f>ROUND(SUMIF('1.MonthlyData12(26)'!$A$3:$A$314,'2.YearlyData'!$A9,'1.MonthlyData12(26)'!Z$3:Z$314)/1000,-1)</f>
        <v>2140</v>
      </c>
      <c r="F9" s="4">
        <f>ROUND(SUMIF('1.MonthlyData12(26)'!$A$3:$A$314,'2.YearlyData'!$A9,'1.MonthlyData12(26)'!AA$3:AA$314)/1000,-1)</f>
        <v>3850</v>
      </c>
      <c r="G9" s="4">
        <f>ROUND(SUMIF('1.MonthlyData12(26)'!$A$3:$A$314,'2.YearlyData'!$A9,'1.MonthlyData12(26)'!AB$3:AB$314)/1000,-1)</f>
        <v>7120</v>
      </c>
      <c r="H9" s="4">
        <f>ROUND(SUMIF('1.MonthlyData12(26)'!$A$3:$A$314,'2.YearlyData'!$A9,'1.MonthlyData12(26)'!AC$3:AC$314)/1000,-1)</f>
        <v>5990</v>
      </c>
      <c r="I9" s="4">
        <f>ROUND(SUMIF('1.MonthlyData12(26)'!$A$3:$A$314,'2.YearlyData'!$A9,'1.MonthlyData12(26)'!AD$3:AD$314)/1000,-1)</f>
        <v>9070</v>
      </c>
      <c r="J9" s="4">
        <f>ROUND(SUMIF('1.MonthlyData12(26)'!$A$3:$A$314,'2.YearlyData'!$A9,'1.MonthlyData12(26)'!AE$3:AE$314)/1000,-1)</f>
        <v>4040</v>
      </c>
      <c r="K9" s="4">
        <f>ROUND(SUMIF('1.MonthlyData12(26)'!$A$3:$A$314,'2.YearlyData'!$A9,'1.MonthlyData12(26)'!AF$3:AF$314)/1000,-1)</f>
        <v>13100</v>
      </c>
    </row>
    <row r="10" spans="1:19" x14ac:dyDescent="0.3">
      <c r="A10" s="2">
        <v>2005</v>
      </c>
      <c r="B10" s="2">
        <f t="shared" si="0"/>
        <v>9</v>
      </c>
      <c r="C10" s="4">
        <f>ROUND(SUMIF('1.MonthlyData12(26)'!$A$3:$A$314,'2.YearlyData'!$A10,'1.MonthlyData12(26)'!X$3:X$314)/1000,-1)</f>
        <v>7230</v>
      </c>
      <c r="D10" s="4">
        <f>ROUND(SUMIF('1.MonthlyData12(26)'!$A$3:$A$314,'2.YearlyData'!$A10,'1.MonthlyData12(26)'!Y$3:Y$314)/1000,-1)</f>
        <v>210</v>
      </c>
      <c r="E10" s="4">
        <f>ROUND(SUMIF('1.MonthlyData12(26)'!$A$3:$A$314,'2.YearlyData'!$A10,'1.MonthlyData12(26)'!Z$3:Z$314)/1000,-1)</f>
        <v>2390</v>
      </c>
      <c r="F10" s="4">
        <f>ROUND(SUMIF('1.MonthlyData12(26)'!$A$3:$A$314,'2.YearlyData'!$A10,'1.MonthlyData12(26)'!AA$3:AA$314)/1000,-1)</f>
        <v>4370</v>
      </c>
      <c r="G10" s="4">
        <f>ROUND(SUMIF('1.MonthlyData12(26)'!$A$3:$A$314,'2.YearlyData'!$A10,'1.MonthlyData12(26)'!AB$3:AB$314)/1000,-1)</f>
        <v>7440</v>
      </c>
      <c r="H10" s="4">
        <f>ROUND(SUMIF('1.MonthlyData12(26)'!$A$3:$A$314,'2.YearlyData'!$A10,'1.MonthlyData12(26)'!AC$3:AC$314)/1000,-1)</f>
        <v>6760</v>
      </c>
      <c r="I10" s="4">
        <f>ROUND(SUMIF('1.MonthlyData12(26)'!$A$3:$A$314,'2.YearlyData'!$A10,'1.MonthlyData12(26)'!AD$3:AD$314)/1000,-1)</f>
        <v>9620</v>
      </c>
      <c r="J10" s="4">
        <f>ROUND(SUMIF('1.MonthlyData12(26)'!$A$3:$A$314,'2.YearlyData'!$A10,'1.MonthlyData12(26)'!AE$3:AE$314)/1000,-1)</f>
        <v>4570</v>
      </c>
      <c r="K10" s="4">
        <f>ROUND(SUMIF('1.MonthlyData12(26)'!$A$3:$A$314,'2.YearlyData'!$A10,'1.MonthlyData12(26)'!AF$3:AF$314)/1000,-1)</f>
        <v>14190</v>
      </c>
    </row>
    <row r="11" spans="1:19" x14ac:dyDescent="0.3">
      <c r="A11" s="2">
        <v>2006</v>
      </c>
      <c r="B11" s="2">
        <f t="shared" si="0"/>
        <v>10</v>
      </c>
      <c r="C11" s="4">
        <f>ROUND(SUMIF('1.MonthlyData12(26)'!$A$3:$A$314,'2.YearlyData'!$A11,'1.MonthlyData12(26)'!X$3:X$314)/1000,-1)</f>
        <v>8130</v>
      </c>
      <c r="D11" s="4">
        <f>ROUND(SUMIF('1.MonthlyData12(26)'!$A$3:$A$314,'2.YearlyData'!$A11,'1.MonthlyData12(26)'!Y$3:Y$314)/1000,-1)</f>
        <v>180</v>
      </c>
      <c r="E11" s="4">
        <f>ROUND(SUMIF('1.MonthlyData12(26)'!$A$3:$A$314,'2.YearlyData'!$A11,'1.MonthlyData12(26)'!Z$3:Z$314)/1000,-1)</f>
        <v>2710</v>
      </c>
      <c r="F11" s="4">
        <f>ROUND(SUMIF('1.MonthlyData12(26)'!$A$3:$A$314,'2.YearlyData'!$A11,'1.MonthlyData12(26)'!AA$3:AA$314)/1000,-1)</f>
        <v>4740</v>
      </c>
      <c r="G11" s="4">
        <f>ROUND(SUMIF('1.MonthlyData12(26)'!$A$3:$A$314,'2.YearlyData'!$A11,'1.MonthlyData12(26)'!AB$3:AB$314)/1000,-1)</f>
        <v>8310</v>
      </c>
      <c r="H11" s="4">
        <f>ROUND(SUMIF('1.MonthlyData12(26)'!$A$3:$A$314,'2.YearlyData'!$A11,'1.MonthlyData12(26)'!AC$3:AC$314)/1000,-1)</f>
        <v>7450</v>
      </c>
      <c r="I11" s="4">
        <f>ROUND(SUMIF('1.MonthlyData12(26)'!$A$3:$A$314,'2.YearlyData'!$A11,'1.MonthlyData12(26)'!AD$3:AD$314)/1000,-1)</f>
        <v>10840</v>
      </c>
      <c r="J11" s="4">
        <f>ROUND(SUMIF('1.MonthlyData12(26)'!$A$3:$A$314,'2.YearlyData'!$A11,'1.MonthlyData12(26)'!AE$3:AE$314)/1000,-1)</f>
        <v>4920</v>
      </c>
      <c r="K11" s="4">
        <f>ROUND(SUMIF('1.MonthlyData12(26)'!$A$3:$A$314,'2.YearlyData'!$A11,'1.MonthlyData12(26)'!AF$3:AF$314)/1000,-1)</f>
        <v>15760</v>
      </c>
    </row>
    <row r="12" spans="1:19" x14ac:dyDescent="0.3">
      <c r="A12" s="2">
        <v>2007</v>
      </c>
      <c r="B12" s="2">
        <f t="shared" si="0"/>
        <v>11</v>
      </c>
      <c r="C12" s="4">
        <f>ROUND(SUMIF('1.MonthlyData12(26)'!$A$3:$A$314,'2.YearlyData'!$A12,'1.MonthlyData12(26)'!X$3:X$314)/1000,-1)</f>
        <v>8110</v>
      </c>
      <c r="D12" s="4">
        <f>ROUND(SUMIF('1.MonthlyData12(26)'!$A$3:$A$314,'2.YearlyData'!$A12,'1.MonthlyData12(26)'!Y$3:Y$314)/1000,-1)</f>
        <v>170</v>
      </c>
      <c r="E12" s="4">
        <f>ROUND(SUMIF('1.MonthlyData12(26)'!$A$3:$A$314,'2.YearlyData'!$A12,'1.MonthlyData12(26)'!Z$3:Z$314)/1000,-1)</f>
        <v>3180</v>
      </c>
      <c r="F12" s="4">
        <f>ROUND(SUMIF('1.MonthlyData12(26)'!$A$3:$A$314,'2.YearlyData'!$A12,'1.MonthlyData12(26)'!AA$3:AA$314)/1000,-1)</f>
        <v>4200</v>
      </c>
      <c r="G12" s="4">
        <f>ROUND(SUMIF('1.MonthlyData12(26)'!$A$3:$A$314,'2.YearlyData'!$A12,'1.MonthlyData12(26)'!AB$3:AB$314)/1000,-1)</f>
        <v>8290</v>
      </c>
      <c r="H12" s="4">
        <f>ROUND(SUMIF('1.MonthlyData12(26)'!$A$3:$A$314,'2.YearlyData'!$A12,'1.MonthlyData12(26)'!AC$3:AC$314)/1000,-1)</f>
        <v>7380</v>
      </c>
      <c r="I12" s="4">
        <f>ROUND(SUMIF('1.MonthlyData12(26)'!$A$3:$A$314,'2.YearlyData'!$A12,'1.MonthlyData12(26)'!AD$3:AD$314)/1000,-1)</f>
        <v>11300</v>
      </c>
      <c r="J12" s="4">
        <f>ROUND(SUMIF('1.MonthlyData12(26)'!$A$3:$A$314,'2.YearlyData'!$A12,'1.MonthlyData12(26)'!AE$3:AE$314)/1000,-1)</f>
        <v>4370</v>
      </c>
      <c r="K12" s="4">
        <f>ROUND(SUMIF('1.MonthlyData12(26)'!$A$3:$A$314,'2.YearlyData'!$A12,'1.MonthlyData12(26)'!AF$3:AF$314)/1000,-1)</f>
        <v>15670</v>
      </c>
    </row>
    <row r="13" spans="1:19" x14ac:dyDescent="0.3">
      <c r="A13" s="2">
        <v>2008</v>
      </c>
      <c r="B13" s="2">
        <f t="shared" si="0"/>
        <v>12</v>
      </c>
      <c r="C13" s="4">
        <f>ROUND(SUMIF('1.MonthlyData12(26)'!$A$3:$A$314,'2.YearlyData'!$A13,'1.MonthlyData12(26)'!X$3:X$314)/1000,-1)</f>
        <v>7330</v>
      </c>
      <c r="D13" s="4">
        <f>ROUND(SUMIF('1.MonthlyData12(26)'!$A$3:$A$314,'2.YearlyData'!$A13,'1.MonthlyData12(26)'!Y$3:Y$314)/1000,-1)</f>
        <v>190</v>
      </c>
      <c r="E13" s="4">
        <f>ROUND(SUMIF('1.MonthlyData12(26)'!$A$3:$A$314,'2.YearlyData'!$A13,'1.MonthlyData12(26)'!Z$3:Z$314)/1000,-1)</f>
        <v>3470</v>
      </c>
      <c r="F13" s="4">
        <f>ROUND(SUMIF('1.MonthlyData12(26)'!$A$3:$A$314,'2.YearlyData'!$A13,'1.MonthlyData12(26)'!AA$3:AA$314)/1000,-1)</f>
        <v>3350</v>
      </c>
      <c r="G13" s="4">
        <f>ROUND(SUMIF('1.MonthlyData12(26)'!$A$3:$A$314,'2.YearlyData'!$A13,'1.MonthlyData12(26)'!AB$3:AB$314)/1000,-1)</f>
        <v>7510</v>
      </c>
      <c r="H13" s="4">
        <f>ROUND(SUMIF('1.MonthlyData12(26)'!$A$3:$A$314,'2.YearlyData'!$A13,'1.MonthlyData12(26)'!AC$3:AC$314)/1000,-1)</f>
        <v>6820</v>
      </c>
      <c r="I13" s="4">
        <f>ROUND(SUMIF('1.MonthlyData12(26)'!$A$3:$A$314,'2.YearlyData'!$A13,'1.MonthlyData12(26)'!AD$3:AD$314)/1000,-1)</f>
        <v>10800</v>
      </c>
      <c r="J13" s="4">
        <f>ROUND(SUMIF('1.MonthlyData12(26)'!$A$3:$A$314,'2.YearlyData'!$A13,'1.MonthlyData12(26)'!AE$3:AE$314)/1000,-1)</f>
        <v>3540</v>
      </c>
      <c r="K13" s="4">
        <f>ROUND(SUMIF('1.MonthlyData12(26)'!$A$3:$A$314,'2.YearlyData'!$A13,'1.MonthlyData12(26)'!AF$3:AF$314)/1000,-1)</f>
        <v>14340</v>
      </c>
    </row>
    <row r="14" spans="1:19" x14ac:dyDescent="0.3">
      <c r="A14" s="2">
        <v>2009</v>
      </c>
      <c r="B14" s="2">
        <f t="shared" si="0"/>
        <v>13</v>
      </c>
      <c r="C14" s="4">
        <f>ROUND(SUMIF('1.MonthlyData12(26)'!$A$3:$A$314,'2.YearlyData'!$A14,'1.MonthlyData12(26)'!X$3:X$314)/1000,-1)</f>
        <v>6060</v>
      </c>
      <c r="D14" s="4">
        <f>ROUND(SUMIF('1.MonthlyData12(26)'!$A$3:$A$314,'2.YearlyData'!$A14,'1.MonthlyData12(26)'!Y$3:Y$314)/1000,-1)</f>
        <v>120</v>
      </c>
      <c r="E14" s="4">
        <f>ROUND(SUMIF('1.MonthlyData12(26)'!$A$3:$A$314,'2.YearlyData'!$A14,'1.MonthlyData12(26)'!Z$3:Z$314)/1000,-1)</f>
        <v>3020</v>
      </c>
      <c r="F14" s="4">
        <f>ROUND(SUMIF('1.MonthlyData12(26)'!$A$3:$A$314,'2.YearlyData'!$A14,'1.MonthlyData12(26)'!AA$3:AA$314)/1000,-1)</f>
        <v>2610</v>
      </c>
      <c r="G14" s="4">
        <f>ROUND(SUMIF('1.MonthlyData12(26)'!$A$3:$A$314,'2.YearlyData'!$A14,'1.MonthlyData12(26)'!AB$3:AB$314)/1000,-1)</f>
        <v>6180</v>
      </c>
      <c r="H14" s="4">
        <f>ROUND(SUMIF('1.MonthlyData12(26)'!$A$3:$A$314,'2.YearlyData'!$A14,'1.MonthlyData12(26)'!AC$3:AC$314)/1000,-1)</f>
        <v>5630</v>
      </c>
      <c r="I14" s="4">
        <f>ROUND(SUMIF('1.MonthlyData12(26)'!$A$3:$A$314,'2.YearlyData'!$A14,'1.MonthlyData12(26)'!AD$3:AD$314)/1000,-1)</f>
        <v>9080</v>
      </c>
      <c r="J14" s="4">
        <f>ROUND(SUMIF('1.MonthlyData12(26)'!$A$3:$A$314,'2.YearlyData'!$A14,'1.MonthlyData12(26)'!AE$3:AE$314)/1000,-1)</f>
        <v>2730</v>
      </c>
      <c r="K14" s="4">
        <f>ROUND(SUMIF('1.MonthlyData12(26)'!$A$3:$A$314,'2.YearlyData'!$A14,'1.MonthlyData12(26)'!AF$3:AF$314)/1000,-1)</f>
        <v>11810</v>
      </c>
    </row>
    <row r="15" spans="1:19" x14ac:dyDescent="0.3">
      <c r="A15" s="2">
        <v>2010</v>
      </c>
      <c r="B15" s="2">
        <f t="shared" si="0"/>
        <v>14</v>
      </c>
      <c r="C15" s="4">
        <f>ROUND(SUMIF('1.MonthlyData12(26)'!$A$3:$A$314,'2.YearlyData'!$A15,'1.MonthlyData12(26)'!X$3:X$314)/1000,-1)</f>
        <v>7100</v>
      </c>
      <c r="D15" s="4">
        <f>ROUND(SUMIF('1.MonthlyData12(26)'!$A$3:$A$314,'2.YearlyData'!$A15,'1.MonthlyData12(26)'!Y$3:Y$314)/1000,-1)</f>
        <v>200</v>
      </c>
      <c r="E15" s="4">
        <f>ROUND(SUMIF('1.MonthlyData12(26)'!$A$3:$A$314,'2.YearlyData'!$A15,'1.MonthlyData12(26)'!Z$3:Z$314)/1000,-1)</f>
        <v>3400</v>
      </c>
      <c r="F15" s="4">
        <f>ROUND(SUMIF('1.MonthlyData12(26)'!$A$3:$A$314,'2.YearlyData'!$A15,'1.MonthlyData12(26)'!AA$3:AA$314)/1000,-1)</f>
        <v>3390</v>
      </c>
      <c r="G15" s="4">
        <f>ROUND(SUMIF('1.MonthlyData12(26)'!$A$3:$A$314,'2.YearlyData'!$A15,'1.MonthlyData12(26)'!AB$3:AB$314)/1000,-1)</f>
        <v>7300</v>
      </c>
      <c r="H15" s="4">
        <f>ROUND(SUMIF('1.MonthlyData12(26)'!$A$3:$A$314,'2.YearlyData'!$A15,'1.MonthlyData12(26)'!AC$3:AC$314)/1000,-1)</f>
        <v>6790</v>
      </c>
      <c r="I15" s="4">
        <f>ROUND(SUMIF('1.MonthlyData12(26)'!$A$3:$A$314,'2.YearlyData'!$A15,'1.MonthlyData12(26)'!AD$3:AD$314)/1000,-1)</f>
        <v>10510</v>
      </c>
      <c r="J15" s="4">
        <f>ROUND(SUMIF('1.MonthlyData12(26)'!$A$3:$A$314,'2.YearlyData'!$A15,'1.MonthlyData12(26)'!AE$3:AE$314)/1000,-1)</f>
        <v>3590</v>
      </c>
      <c r="K15" s="4">
        <f>ROUND(SUMIF('1.MonthlyData12(26)'!$A$3:$A$314,'2.YearlyData'!$A15,'1.MonthlyData12(26)'!AF$3:AF$314)/1000,-1)</f>
        <v>14100</v>
      </c>
      <c r="L15" s="61"/>
      <c r="M15" s="61"/>
    </row>
    <row r="16" spans="1:19" x14ac:dyDescent="0.3">
      <c r="A16" s="2">
        <v>2011</v>
      </c>
      <c r="B16" s="2">
        <f t="shared" si="0"/>
        <v>15</v>
      </c>
      <c r="C16" s="4">
        <f>ROUND(SUMIF('1.MonthlyData12(26)'!$A$3:$A$314,'2.YearlyData'!$A16,'1.MonthlyData12(26)'!X$3:X$314)/1000,-1)</f>
        <v>7090</v>
      </c>
      <c r="D16" s="4">
        <f>ROUND(SUMIF('1.MonthlyData12(26)'!$A$3:$A$314,'2.YearlyData'!$A16,'1.MonthlyData12(26)'!Y$3:Y$314)/1000,-1)</f>
        <v>280</v>
      </c>
      <c r="E16" s="4">
        <f>ROUND(SUMIF('1.MonthlyData12(26)'!$A$3:$A$314,'2.YearlyData'!$A16,'1.MonthlyData12(26)'!Z$3:Z$314)/1000,-1)</f>
        <v>3620</v>
      </c>
      <c r="F16" s="4">
        <f>ROUND(SUMIF('1.MonthlyData12(26)'!$A$3:$A$314,'2.YearlyData'!$A16,'1.MonthlyData12(26)'!AA$3:AA$314)/1000,-1)</f>
        <v>3010</v>
      </c>
      <c r="G16" s="4">
        <f>ROUND(SUMIF('1.MonthlyData12(26)'!$A$3:$A$314,'2.YearlyData'!$A16,'1.MonthlyData12(26)'!AB$3:AB$314)/1000,-1)</f>
        <v>7370</v>
      </c>
      <c r="H16" s="4">
        <f>ROUND(SUMIF('1.MonthlyData12(26)'!$A$3:$A$314,'2.YearlyData'!$A16,'1.MonthlyData12(26)'!AC$3:AC$314)/1000,-1)</f>
        <v>6630</v>
      </c>
      <c r="I16" s="4">
        <f>ROUND(SUMIF('1.MonthlyData12(26)'!$A$3:$A$314,'2.YearlyData'!$A16,'1.MonthlyData12(26)'!AD$3:AD$314)/1000,-1)</f>
        <v>10710</v>
      </c>
      <c r="J16" s="4">
        <f>ROUND(SUMIF('1.MonthlyData12(26)'!$A$3:$A$314,'2.YearlyData'!$A16,'1.MonthlyData12(26)'!AE$3:AE$314)/1000,-1)</f>
        <v>3290</v>
      </c>
      <c r="K16" s="4">
        <f>ROUND(SUMIF('1.MonthlyData12(26)'!$A$3:$A$314,'2.YearlyData'!$A16,'1.MonthlyData12(26)'!AF$3:AF$314)/1000,-1)</f>
        <v>14000</v>
      </c>
      <c r="L16" s="61"/>
      <c r="M16" s="61"/>
    </row>
    <row r="17" spans="1:15" x14ac:dyDescent="0.3">
      <c r="A17" s="2">
        <v>2012</v>
      </c>
      <c r="B17" s="2">
        <f t="shared" si="0"/>
        <v>16</v>
      </c>
      <c r="C17" s="4">
        <f>ROUND(SUMIF('1.MonthlyData12(26)'!$A$3:$A$314,'2.YearlyData'!$A17,'1.MonthlyData12(26)'!X$3:X$314)/1000,-1)</f>
        <v>7150</v>
      </c>
      <c r="D17" s="4">
        <f>ROUND(SUMIF('1.MonthlyData12(26)'!$A$3:$A$314,'2.YearlyData'!$A17,'1.MonthlyData12(26)'!Y$3:Y$314)/1000,-1)</f>
        <v>200</v>
      </c>
      <c r="E17" s="4">
        <f>ROUND(SUMIF('1.MonthlyData12(26)'!$A$3:$A$314,'2.YearlyData'!$A17,'1.MonthlyData12(26)'!Z$3:Z$314)/1000,-1)</f>
        <v>3580</v>
      </c>
      <c r="F17" s="4">
        <f>ROUND(SUMIF('1.MonthlyData12(26)'!$A$3:$A$314,'2.YearlyData'!$A17,'1.MonthlyData12(26)'!AA$3:AA$314)/1000,-1)</f>
        <v>3190</v>
      </c>
      <c r="G17" s="4">
        <f>ROUND(SUMIF('1.MonthlyData12(26)'!$A$3:$A$314,'2.YearlyData'!$A17,'1.MonthlyData12(26)'!AB$3:AB$314)/1000,-1)</f>
        <v>7350</v>
      </c>
      <c r="H17" s="4">
        <f>ROUND(SUMIF('1.MonthlyData12(26)'!$A$3:$A$314,'2.YearlyData'!$A17,'1.MonthlyData12(26)'!AC$3:AC$314)/1000,-1)</f>
        <v>6770</v>
      </c>
      <c r="I17" s="4">
        <f>ROUND(SUMIF('1.MonthlyData12(26)'!$A$3:$A$314,'2.YearlyData'!$A17,'1.MonthlyData12(26)'!AD$3:AD$314)/1000,-1)</f>
        <v>10740</v>
      </c>
      <c r="J17" s="4">
        <f>ROUND(SUMIF('1.MonthlyData12(26)'!$A$3:$A$314,'2.YearlyData'!$A17,'1.MonthlyData12(26)'!AE$3:AE$314)/1000,-1)</f>
        <v>3390</v>
      </c>
      <c r="K17" s="4">
        <f>ROUND(SUMIF('1.MonthlyData12(26)'!$A$3:$A$314,'2.YearlyData'!$A17,'1.MonthlyData12(26)'!AF$3:AF$314)/1000,-1)</f>
        <v>14120</v>
      </c>
      <c r="L17" s="61"/>
      <c r="M17" s="61"/>
    </row>
    <row r="18" spans="1:15" x14ac:dyDescent="0.3">
      <c r="A18" s="2">
        <v>2013</v>
      </c>
      <c r="B18" s="2">
        <f t="shared" si="0"/>
        <v>17</v>
      </c>
      <c r="C18" s="4">
        <f>ROUND(SUMIF('1.MonthlyData12(26)'!$A$3:$A$314,'2.YearlyData'!$A18,'1.MonthlyData12(26)'!X$3:X$314)/1000,-1)</f>
        <v>7430</v>
      </c>
      <c r="D18" s="4">
        <f>ROUND(SUMIF('1.MonthlyData12(26)'!$A$3:$A$314,'2.YearlyData'!$A18,'1.MonthlyData12(26)'!Y$3:Y$314)/1000,-1)</f>
        <v>210</v>
      </c>
      <c r="E18" s="4">
        <f>ROUND(SUMIF('1.MonthlyData12(26)'!$A$3:$A$314,'2.YearlyData'!$A18,'1.MonthlyData12(26)'!Z$3:Z$314)/1000,-1)</f>
        <v>3630</v>
      </c>
      <c r="F18" s="4">
        <f>ROUND(SUMIF('1.MonthlyData12(26)'!$A$3:$A$314,'2.YearlyData'!$A18,'1.MonthlyData12(26)'!AA$3:AA$314)/1000,-1)</f>
        <v>3340</v>
      </c>
      <c r="G18" s="4">
        <f>ROUND(SUMIF('1.MonthlyData12(26)'!$A$3:$A$314,'2.YearlyData'!$A18,'1.MonthlyData12(26)'!AB$3:AB$314)/1000,-1)</f>
        <v>7640</v>
      </c>
      <c r="H18" s="4">
        <f>ROUND(SUMIF('1.MonthlyData12(26)'!$A$3:$A$314,'2.YearlyData'!$A18,'1.MonthlyData12(26)'!AC$3:AC$314)/1000,-1)</f>
        <v>6960</v>
      </c>
      <c r="I18" s="4">
        <f>ROUND(SUMIF('1.MonthlyData12(26)'!$A$3:$A$314,'2.YearlyData'!$A18,'1.MonthlyData12(26)'!AD$3:AD$314)/1000,-1)</f>
        <v>11060</v>
      </c>
      <c r="J18" s="4">
        <f>ROUND(SUMIF('1.MonthlyData12(26)'!$A$3:$A$314,'2.YearlyData'!$A18,'1.MonthlyData12(26)'!AE$3:AE$314)/1000,-1)</f>
        <v>3540</v>
      </c>
      <c r="K18" s="4">
        <f>ROUND(SUMIF('1.MonthlyData12(26)'!$A$3:$A$314,'2.YearlyData'!$A18,'1.MonthlyData12(26)'!AF$3:AF$314)/1000,-1)</f>
        <v>14600</v>
      </c>
      <c r="L18" s="61"/>
      <c r="M18" s="61"/>
    </row>
    <row r="19" spans="1:15" x14ac:dyDescent="0.3">
      <c r="A19" s="2">
        <v>2014</v>
      </c>
      <c r="B19" s="2">
        <f t="shared" si="0"/>
        <v>18</v>
      </c>
      <c r="C19" s="4">
        <f>ROUND(SUMIF('1.MonthlyData12(26)'!$A$3:$A$314,'2.YearlyData'!$A19,'1.MonthlyData12(26)'!X$3:X$314)/1000,-1)</f>
        <v>7790</v>
      </c>
      <c r="D19" s="4">
        <f>ROUND(SUMIF('1.MonthlyData12(26)'!$A$3:$A$314,'2.YearlyData'!$A19,'1.MonthlyData12(26)'!Y$3:Y$314)/1000,-1)</f>
        <v>250</v>
      </c>
      <c r="E19" s="4">
        <f>ROUND(SUMIF('1.MonthlyData12(26)'!$A$3:$A$314,'2.YearlyData'!$A19,'1.MonthlyData12(26)'!Z$3:Z$314)/1000,-1)</f>
        <v>3540</v>
      </c>
      <c r="F19" s="4">
        <f>ROUND(SUMIF('1.MonthlyData12(26)'!$A$3:$A$314,'2.YearlyData'!$A19,'1.MonthlyData12(26)'!AA$3:AA$314)/1000,-1)</f>
        <v>3590</v>
      </c>
      <c r="G19" s="4">
        <f>ROUND(SUMIF('1.MonthlyData12(26)'!$A$3:$A$314,'2.YearlyData'!$A19,'1.MonthlyData12(26)'!AB$3:AB$314)/1000,-1)</f>
        <v>8040</v>
      </c>
      <c r="H19" s="4">
        <f>ROUND(SUMIF('1.MonthlyData12(26)'!$A$3:$A$314,'2.YearlyData'!$A19,'1.MonthlyData12(26)'!AC$3:AC$314)/1000,-1)</f>
        <v>7120</v>
      </c>
      <c r="I19" s="4">
        <f>ROUND(SUMIF('1.MonthlyData12(26)'!$A$3:$A$314,'2.YearlyData'!$A19,'1.MonthlyData12(26)'!AD$3:AD$314)/1000,-1)</f>
        <v>11320</v>
      </c>
      <c r="J19" s="4">
        <f>ROUND(SUMIF('1.MonthlyData12(26)'!$A$3:$A$314,'2.YearlyData'!$A19,'1.MonthlyData12(26)'!AE$3:AE$314)/1000,-1)</f>
        <v>3840</v>
      </c>
      <c r="K19" s="4">
        <f>ROUND(SUMIF('1.MonthlyData12(26)'!$A$3:$A$314,'2.YearlyData'!$A19,'1.MonthlyData12(26)'!AF$3:AF$314)/1000,-1)</f>
        <v>15160</v>
      </c>
      <c r="L19" s="64"/>
      <c r="M19" s="62"/>
    </row>
    <row r="20" spans="1:15" x14ac:dyDescent="0.3">
      <c r="A20" s="2">
        <v>2015</v>
      </c>
      <c r="B20" s="2">
        <f t="shared" si="0"/>
        <v>19</v>
      </c>
      <c r="C20" s="4">
        <f>ROUND(SUMIF('1.MonthlyData12(26)'!$A$3:$A$314,'2.YearlyData'!$A20,'1.MonthlyData12(26)'!X$3:X$314)/1000,-1)</f>
        <v>7780</v>
      </c>
      <c r="D20" s="4">
        <f>ROUND(SUMIF('1.MonthlyData12(26)'!$A$3:$A$314,'2.YearlyData'!$A20,'1.MonthlyData12(26)'!Y$3:Y$314)/1000,-1)</f>
        <v>220</v>
      </c>
      <c r="E20" s="4">
        <f>ROUND(SUMIF('1.MonthlyData12(26)'!$A$3:$A$314,'2.YearlyData'!$A20,'1.MonthlyData12(26)'!Z$3:Z$314)/1000,-1)</f>
        <v>3180</v>
      </c>
      <c r="F20" s="4">
        <f>ROUND(SUMIF('1.MonthlyData12(26)'!$A$3:$A$314,'2.YearlyData'!$A20,'1.MonthlyData12(26)'!AA$3:AA$314)/1000,-1)</f>
        <v>4160</v>
      </c>
      <c r="G20" s="4">
        <f>ROUND(SUMIF('1.MonthlyData12(26)'!$A$3:$A$314,'2.YearlyData'!$A20,'1.MonthlyData12(26)'!AB$3:AB$314)/1000,-1)</f>
        <v>8010</v>
      </c>
      <c r="H20" s="4">
        <f>ROUND(SUMIF('1.MonthlyData12(26)'!$A$3:$A$314,'2.YearlyData'!$A20,'1.MonthlyData12(26)'!AC$3:AC$314)/1000,-1)</f>
        <v>7350</v>
      </c>
      <c r="I20" s="4">
        <f>ROUND(SUMIF('1.MonthlyData12(26)'!$A$3:$A$314,'2.YearlyData'!$A20,'1.MonthlyData12(26)'!AD$3:AD$314)/1000,-1)</f>
        <v>10970</v>
      </c>
      <c r="J20" s="4">
        <f>ROUND(SUMIF('1.MonthlyData12(26)'!$A$3:$A$314,'2.YearlyData'!$A20,'1.MonthlyData12(26)'!AE$3:AE$314)/1000,-1)</f>
        <v>4390</v>
      </c>
      <c r="K20" s="4">
        <f>ROUND(SUMIF('1.MonthlyData12(26)'!$A$3:$A$314,'2.YearlyData'!$A20,'1.MonthlyData12(26)'!AF$3:AF$314)/1000,-1)</f>
        <v>15350</v>
      </c>
      <c r="L20" s="64"/>
      <c r="M20" s="62"/>
    </row>
    <row r="21" spans="1:15" x14ac:dyDescent="0.3">
      <c r="A21" s="2">
        <v>2016</v>
      </c>
      <c r="B21" s="2">
        <f t="shared" si="0"/>
        <v>20</v>
      </c>
      <c r="C21" s="4">
        <f>ROUND(SUMIF('1.MonthlyData12(26)'!$A$3:$A$314,'2.YearlyData'!$A21,'1.MonthlyData12(26)'!X$3:X$314)/1000,-1)</f>
        <v>7990</v>
      </c>
      <c r="D21" s="4">
        <f>ROUND(SUMIF('1.MonthlyData12(26)'!$A$3:$A$314,'2.YearlyData'!$A21,'1.MonthlyData12(26)'!Y$3:Y$314)/1000,-1)</f>
        <v>230</v>
      </c>
      <c r="E21" s="4">
        <f>ROUND(SUMIF('1.MonthlyData12(26)'!$A$3:$A$314,'2.YearlyData'!$A21,'1.MonthlyData12(26)'!Z$3:Z$314)/1000,-1)</f>
        <v>3350</v>
      </c>
      <c r="F21" s="4">
        <f>ROUND(SUMIF('1.MonthlyData12(26)'!$A$3:$A$314,'2.YearlyData'!$A21,'1.MonthlyData12(26)'!AA$3:AA$314)/1000,-1)</f>
        <v>4070</v>
      </c>
      <c r="G21" s="4">
        <f>ROUND(SUMIF('1.MonthlyData12(26)'!$A$3:$A$314,'2.YearlyData'!$A21,'1.MonthlyData12(26)'!AB$3:AB$314)/1000,-1)</f>
        <v>8210</v>
      </c>
      <c r="H21" s="4">
        <f>ROUND(SUMIF('1.MonthlyData12(26)'!$A$3:$A$314,'2.YearlyData'!$A21,'1.MonthlyData12(26)'!AC$3:AC$314)/1000,-1)</f>
        <v>7420</v>
      </c>
      <c r="I21" s="4">
        <f>ROUND(SUMIF('1.MonthlyData12(26)'!$A$3:$A$314,'2.YearlyData'!$A21,'1.MonthlyData12(26)'!AD$3:AD$314)/1000,-1)</f>
        <v>11340</v>
      </c>
      <c r="J21" s="4">
        <f>ROUND(SUMIF('1.MonthlyData12(26)'!$A$3:$A$314,'2.YearlyData'!$A21,'1.MonthlyData12(26)'!AE$3:AE$314)/1000,-1)</f>
        <v>4300</v>
      </c>
      <c r="K21" s="4">
        <f>ROUND(SUMIF('1.MonthlyData12(26)'!$A$3:$A$314,'2.YearlyData'!$A21,'1.MonthlyData12(26)'!AF$3:AF$314)/1000,-1)</f>
        <v>15630</v>
      </c>
      <c r="L21" s="64"/>
      <c r="M21" s="62"/>
    </row>
    <row r="22" spans="1:15" x14ac:dyDescent="0.3">
      <c r="A22" s="2">
        <v>2017</v>
      </c>
      <c r="B22" s="2">
        <f t="shared" si="0"/>
        <v>21</v>
      </c>
      <c r="C22" s="4">
        <f>ROUND(SUMIF('1.MonthlyData12(26)'!$A$3:$A$314,'2.YearlyData'!$A22,'1.MonthlyData12(26)'!X$3:X$314)/1000,-1)</f>
        <v>8410</v>
      </c>
      <c r="D22" s="4">
        <f>ROUND(SUMIF('1.MonthlyData12(26)'!$A$3:$A$314,'2.YearlyData'!$A22,'1.MonthlyData12(26)'!Y$3:Y$314)/1000,-1)</f>
        <v>200</v>
      </c>
      <c r="E22" s="4">
        <f>ROUND(SUMIF('1.MonthlyData12(26)'!$A$3:$A$314,'2.YearlyData'!$A22,'1.MonthlyData12(26)'!Z$3:Z$314)/1000,-1)</f>
        <v>3290</v>
      </c>
      <c r="F22" s="4">
        <f>ROUND(SUMIF('1.MonthlyData12(26)'!$A$3:$A$314,'2.YearlyData'!$A22,'1.MonthlyData12(26)'!AA$3:AA$314)/1000,-1)</f>
        <v>4500</v>
      </c>
      <c r="G22" s="4">
        <f>ROUND(SUMIF('1.MonthlyData12(26)'!$A$3:$A$314,'2.YearlyData'!$A22,'1.MonthlyData12(26)'!AB$3:AB$314)/1000,-1)</f>
        <v>8610</v>
      </c>
      <c r="H22" s="4">
        <f>ROUND(SUMIF('1.MonthlyData12(26)'!$A$3:$A$314,'2.YearlyData'!$A22,'1.MonthlyData12(26)'!AC$3:AC$314)/1000,-1)</f>
        <v>7790</v>
      </c>
      <c r="I22" s="4">
        <f>ROUND(SUMIF('1.MonthlyData12(26)'!$A$3:$A$314,'2.YearlyData'!$A22,'1.MonthlyData12(26)'!AD$3:AD$314)/1000,-1)</f>
        <v>11700</v>
      </c>
      <c r="J22" s="4">
        <f>ROUND(SUMIF('1.MonthlyData12(26)'!$A$3:$A$314,'2.YearlyData'!$A22,'1.MonthlyData12(26)'!AE$3:AE$314)/1000,-1)</f>
        <v>4700</v>
      </c>
      <c r="K22" s="4">
        <f>ROUND(SUMIF('1.MonthlyData12(26)'!$A$3:$A$314,'2.YearlyData'!$A22,'1.MonthlyData12(26)'!AF$3:AF$314)/1000,-1)</f>
        <v>16400</v>
      </c>
      <c r="L22" s="64"/>
      <c r="M22" s="62"/>
    </row>
    <row r="23" spans="1:15" x14ac:dyDescent="0.3">
      <c r="A23" s="2">
        <v>2018</v>
      </c>
      <c r="B23" s="2">
        <f t="shared" si="0"/>
        <v>22</v>
      </c>
      <c r="C23" s="4">
        <f>ROUND(SUMIF('1.MonthlyData12(26)'!$A$3:$A$314,'2.YearlyData'!$A23,'1.MonthlyData12(26)'!X$3:X$314)/1000,-1)</f>
        <v>8970</v>
      </c>
      <c r="D23" s="4">
        <f>ROUND(SUMIF('1.MonthlyData12(26)'!$A$3:$A$314,'2.YearlyData'!$A23,'1.MonthlyData12(26)'!Y$3:Y$314)/1000,-1)</f>
        <v>260</v>
      </c>
      <c r="E23" s="4">
        <f>ROUND(SUMIF('1.MonthlyData12(26)'!$A$3:$A$314,'2.YearlyData'!$A23,'1.MonthlyData12(26)'!Z$3:Z$314)/1000,-1)</f>
        <v>3430</v>
      </c>
      <c r="F23" s="4">
        <f>ROUND(SUMIF('1.MonthlyData12(26)'!$A$3:$A$314,'2.YearlyData'!$A23,'1.MonthlyData12(26)'!AA$3:AA$314)/1000,-1)</f>
        <v>4900</v>
      </c>
      <c r="G23" s="4">
        <f>ROUND(SUMIF('1.MonthlyData12(26)'!$A$3:$A$314,'2.YearlyData'!$A23,'1.MonthlyData12(26)'!AB$3:AB$314)/1000,-1)</f>
        <v>9220</v>
      </c>
      <c r="H23" s="4">
        <f>ROUND(SUMIF('1.MonthlyData12(26)'!$A$3:$A$314,'2.YearlyData'!$A23,'1.MonthlyData12(26)'!AC$3:AC$314)/1000,-1)</f>
        <v>8330</v>
      </c>
      <c r="I23" s="4">
        <f>ROUND(SUMIF('1.MonthlyData12(26)'!$A$3:$A$314,'2.YearlyData'!$A23,'1.MonthlyData12(26)'!AD$3:AD$314)/1000,-1)</f>
        <v>12400</v>
      </c>
      <c r="J23" s="4">
        <f>ROUND(SUMIF('1.MonthlyData12(26)'!$A$3:$A$314,'2.YearlyData'!$A23,'1.MonthlyData12(26)'!AE$3:AE$314)/1000,-1)</f>
        <v>5150</v>
      </c>
      <c r="K23" s="4">
        <f>ROUND(SUMIF('1.MonthlyData12(26)'!$A$3:$A$314,'2.YearlyData'!$A23,'1.MonthlyData12(26)'!AF$3:AF$314)/1000,-1)</f>
        <v>17550</v>
      </c>
      <c r="L23" s="64"/>
      <c r="M23" s="62"/>
    </row>
    <row r="24" spans="1:15" x14ac:dyDescent="0.3">
      <c r="A24" s="2">
        <v>2019</v>
      </c>
      <c r="B24" s="2">
        <f t="shared" si="0"/>
        <v>23</v>
      </c>
      <c r="C24" s="4">
        <f>ROUND(SUMIF('1.MonthlyData12(26)'!$A$3:$A$314,'2.YearlyData'!$A24,'1.MonthlyData12(26)'!X$3:X$314)/1000,-1)</f>
        <v>8470</v>
      </c>
      <c r="D24" s="4">
        <f>ROUND(SUMIF('1.MonthlyData12(26)'!$A$3:$A$314,'2.YearlyData'!$A24,'1.MonthlyData12(26)'!Y$3:Y$314)/1000,-1)</f>
        <v>220</v>
      </c>
      <c r="E24" s="4">
        <f>ROUND(SUMIF('1.MonthlyData12(26)'!$A$3:$A$314,'2.YearlyData'!$A24,'1.MonthlyData12(26)'!Z$3:Z$314)/1000,-1)</f>
        <v>3230</v>
      </c>
      <c r="F24" s="4">
        <f>ROUND(SUMIF('1.MonthlyData12(26)'!$A$3:$A$314,'2.YearlyData'!$A24,'1.MonthlyData12(26)'!AA$3:AA$314)/1000,-1)</f>
        <v>5040</v>
      </c>
      <c r="G24" s="4">
        <f>ROUND(SUMIF('1.MonthlyData12(26)'!$A$3:$A$314,'2.YearlyData'!$A24,'1.MonthlyData12(26)'!AB$3:AB$314)/1000,-1)</f>
        <v>8700</v>
      </c>
      <c r="H24" s="4">
        <f>ROUND(SUMIF('1.MonthlyData12(26)'!$A$3:$A$314,'2.YearlyData'!$A24,'1.MonthlyData12(26)'!AC$3:AC$314)/1000,-1)</f>
        <v>8270</v>
      </c>
      <c r="I24" s="4">
        <f>ROUND(SUMIF('1.MonthlyData12(26)'!$A$3:$A$314,'2.YearlyData'!$A24,'1.MonthlyData12(26)'!AD$3:AD$314)/1000,-1)</f>
        <v>11700</v>
      </c>
      <c r="J24" s="4">
        <f>ROUND(SUMIF('1.MonthlyData12(26)'!$A$3:$A$314,'2.YearlyData'!$A24,'1.MonthlyData12(26)'!AE$3:AE$314)/1000,-1)</f>
        <v>5270</v>
      </c>
      <c r="K24" s="4">
        <f>ROUND(SUMIF('1.MonthlyData12(26)'!$A$3:$A$314,'2.YearlyData'!$A24,'1.MonthlyData12(26)'!AF$3:AF$314)/1000,-1)</f>
        <v>16970</v>
      </c>
      <c r="L24" s="64"/>
      <c r="M24" s="62"/>
    </row>
    <row r="25" spans="1:15" x14ac:dyDescent="0.3">
      <c r="A25" s="2">
        <v>2020</v>
      </c>
      <c r="B25" s="2">
        <f t="shared" si="0"/>
        <v>24</v>
      </c>
      <c r="C25" s="4">
        <f>ROUND(SUMIF('1.MonthlyData12(26)'!$A$3:$A$314,'2.YearlyData'!$A25,'1.MonthlyData12(26)'!X$3:X$314)/1000,-1)</f>
        <v>8830</v>
      </c>
      <c r="D25" s="4">
        <f>ROUND(SUMIF('1.MonthlyData12(26)'!$A$3:$A$314,'2.YearlyData'!$A25,'1.MonthlyData12(26)'!Y$3:Y$314)/1000,-1)</f>
        <v>200</v>
      </c>
      <c r="E25" s="4">
        <f>ROUND(SUMIF('1.MonthlyData12(26)'!$A$3:$A$314,'2.YearlyData'!$A25,'1.MonthlyData12(26)'!Z$3:Z$314)/1000,-1)</f>
        <v>3010</v>
      </c>
      <c r="F25" s="4">
        <f>ROUND(SUMIF('1.MonthlyData12(26)'!$A$3:$A$314,'2.YearlyData'!$A25,'1.MonthlyData12(26)'!AA$3:AA$314)/1000,-1)</f>
        <v>5270</v>
      </c>
      <c r="G25" s="4">
        <f>ROUND(SUMIF('1.MonthlyData12(26)'!$A$3:$A$314,'2.YearlyData'!$A25,'1.MonthlyData12(26)'!AB$3:AB$314)/1000,-1)</f>
        <v>9020</v>
      </c>
      <c r="H25" s="4">
        <f>ROUND(SUMIF('1.MonthlyData12(26)'!$A$3:$A$314,'2.YearlyData'!$A25,'1.MonthlyData12(26)'!AC$3:AC$314)/1000,-1)</f>
        <v>8280</v>
      </c>
      <c r="I25" s="4">
        <f>ROUND(SUMIF('1.MonthlyData12(26)'!$A$3:$A$314,'2.YearlyData'!$A25,'1.MonthlyData12(26)'!AD$3:AD$314)/1000,-1)</f>
        <v>11830</v>
      </c>
      <c r="J25" s="4">
        <f>ROUND(SUMIF('1.MonthlyData12(26)'!$A$3:$A$314,'2.YearlyData'!$A25,'1.MonthlyData12(26)'!AE$3:AE$314)/1000,-1)</f>
        <v>5460</v>
      </c>
      <c r="K25" s="4">
        <f>ROUND(SUMIF('1.MonthlyData12(26)'!$A$3:$A$314,'2.YearlyData'!$A25,'1.MonthlyData12(26)'!AF$3:AF$314)/1000,-1)</f>
        <v>17300</v>
      </c>
      <c r="L25" s="64"/>
      <c r="M25" s="62"/>
    </row>
    <row r="26" spans="1:15" x14ac:dyDescent="0.3">
      <c r="A26" s="2">
        <v>2021</v>
      </c>
      <c r="B26" s="2">
        <f t="shared" si="0"/>
        <v>25</v>
      </c>
      <c r="C26" s="4">
        <f>ROUND(SUMIF('1.MonthlyData12(26)'!$A$3:$A$314,'2.YearlyData'!$A26,'1.MonthlyData12(26)'!X$3:X$314)/1000,-1)</f>
        <v>10100</v>
      </c>
      <c r="D26" s="4">
        <f>ROUND(SUMIF('1.MonthlyData12(26)'!$A$3:$A$314,'2.YearlyData'!$A26,'1.MonthlyData12(26)'!Y$3:Y$314)/1000,-1)</f>
        <v>180</v>
      </c>
      <c r="E26" s="4">
        <f>ROUND(SUMIF('1.MonthlyData12(26)'!$A$3:$A$314,'2.YearlyData'!$A26,'1.MonthlyData12(26)'!Z$3:Z$314)/1000,-1)</f>
        <v>2620</v>
      </c>
      <c r="F26" s="4">
        <f>ROUND(SUMIF('1.MonthlyData12(26)'!$A$3:$A$314,'2.YearlyData'!$A26,'1.MonthlyData12(26)'!AA$3:AA$314)/1000,-1)</f>
        <v>7160</v>
      </c>
      <c r="G26" s="4">
        <f>ROUND(SUMIF('1.MonthlyData12(26)'!$A$3:$A$314,'2.YearlyData'!$A26,'1.MonthlyData12(26)'!AB$3:AB$314)/1000,-1)</f>
        <v>10280</v>
      </c>
      <c r="H26" s="4">
        <f>ROUND(SUMIF('1.MonthlyData12(26)'!$A$3:$A$314,'2.YearlyData'!$A26,'1.MonthlyData12(26)'!AC$3:AC$314)/1000,-1)</f>
        <v>9790</v>
      </c>
      <c r="I26" s="4">
        <f>ROUND(SUMIF('1.MonthlyData12(26)'!$A$3:$A$314,'2.YearlyData'!$A26,'1.MonthlyData12(26)'!AD$3:AD$314)/1000,-1)</f>
        <v>12720</v>
      </c>
      <c r="J26" s="4">
        <f>ROUND(SUMIF('1.MonthlyData12(26)'!$A$3:$A$314,'2.YearlyData'!$A26,'1.MonthlyData12(26)'!AE$3:AE$314)/1000,-1)</f>
        <v>7340</v>
      </c>
      <c r="K26" s="4">
        <f>ROUND(SUMIF('1.MonthlyData12(26)'!$A$3:$A$314,'2.YearlyData'!$A26,'1.MonthlyData12(26)'!AF$3:AF$314)/1000,-1)</f>
        <v>20060</v>
      </c>
      <c r="L26" s="64"/>
      <c r="M26" s="62"/>
    </row>
    <row r="27" spans="1:15" x14ac:dyDescent="0.3">
      <c r="A27" s="2">
        <v>2022</v>
      </c>
      <c r="B27" s="2">
        <f t="shared" si="0"/>
        <v>26</v>
      </c>
      <c r="C27" s="4">
        <f>ROUND(SUMIF('1.MonthlyData12(26)'!$A$3:$A$314,'2.YearlyData'!$A27,'1.MonthlyData12(26)'!X$3:X$314)/1000,-1)</f>
        <v>9330</v>
      </c>
      <c r="D27" s="4">
        <f>ROUND(SUMIF('1.MonthlyData12(26)'!$A$3:$A$314,'2.YearlyData'!$A27,'1.MonthlyData12(26)'!Y$3:Y$314)/1000,-1)</f>
        <v>210</v>
      </c>
      <c r="E27" s="4">
        <f>ROUND(SUMIF('1.MonthlyData12(26)'!$A$3:$A$314,'2.YearlyData'!$A27,'1.MonthlyData12(26)'!Z$3:Z$314)/1000,-1)</f>
        <v>2600</v>
      </c>
      <c r="F27" s="4">
        <f>ROUND(SUMIF('1.MonthlyData12(26)'!$A$3:$A$314,'2.YearlyData'!$A27,'1.MonthlyData12(26)'!AA$3:AA$314)/1000,-1)</f>
        <v>6900</v>
      </c>
      <c r="G27" s="4">
        <f>ROUND(SUMIF('1.MonthlyData12(26)'!$A$3:$A$314,'2.YearlyData'!$A27,'1.MonthlyData12(26)'!AB$3:AB$314)/1000,-1)</f>
        <v>9540</v>
      </c>
      <c r="H27" s="4">
        <f>ROUND(SUMIF('1.MonthlyData12(26)'!$A$3:$A$314,'2.YearlyData'!$A27,'1.MonthlyData12(26)'!AC$3:AC$314)/1000,-1)</f>
        <v>9500</v>
      </c>
      <c r="I27" s="4">
        <f>ROUND(SUMIF('1.MonthlyData12(26)'!$A$3:$A$314,'2.YearlyData'!$A27,'1.MonthlyData12(26)'!AD$3:AD$314)/1000,-1)</f>
        <v>11940</v>
      </c>
      <c r="J27" s="4">
        <f>ROUND(SUMIF('1.MonthlyData12(26)'!$A$3:$A$314,'2.YearlyData'!$A27,'1.MonthlyData12(26)'!AE$3:AE$314)/1000,-1)</f>
        <v>7110</v>
      </c>
      <c r="K27" s="4">
        <f>ROUND(SUMIF('1.MonthlyData12(26)'!$A$3:$A$314,'2.YearlyData'!$A27,'1.MonthlyData12(26)'!AF$3:AF$314)/1000,-1)</f>
        <v>19040</v>
      </c>
      <c r="L27" s="61"/>
      <c r="M27" s="61"/>
    </row>
    <row r="28" spans="1:15" ht="17.25" thickBot="1" x14ac:dyDescent="0.35">
      <c r="L28" s="61"/>
      <c r="M28" s="61"/>
      <c r="N28" s="79"/>
      <c r="O28" s="26"/>
    </row>
    <row r="29" spans="1:15" x14ac:dyDescent="0.3">
      <c r="A29" s="67" t="str">
        <f>PROPER(CHAR(96+COLUMN(B2)))&amp;ROW(B2)</f>
        <v>B2</v>
      </c>
      <c r="B29" s="68" t="str" cm="1">
        <f t="array" aca="1" ref="B29" ca="1">_xlfn.FORMULATEXT(INDIRECT(A29))</f>
        <v>=A2-1996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69"/>
      <c r="N29" s="66"/>
      <c r="O29" s="26"/>
    </row>
    <row r="30" spans="1:15" x14ac:dyDescent="0.3">
      <c r="A30" s="70" t="str">
        <f>PROPER(CHAR(96+COLUMN(C2)))&amp;ROW(C2)</f>
        <v>C2</v>
      </c>
      <c r="B30" s="74" t="str" cm="1">
        <f t="array" aca="1" ref="B30" ca="1">_xlfn.FORMULATEXT(INDIRECT(A30))</f>
        <v>=ROUND(SUMIF('1.MonthlyData12(26)'!$A$3:$A$314,'2.YearlyData'!$A2,'1.MonthlyData12(26)'!X$3:X$314)/1000,-1)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1"/>
      <c r="N30" s="66"/>
      <c r="O30" s="26"/>
    </row>
    <row r="31" spans="1:15" x14ac:dyDescent="0.3">
      <c r="A31" s="70" t="str">
        <f>PROPER(CHAR(96+COLUMN(D2)))&amp;ROW(D2)</f>
        <v>D2</v>
      </c>
      <c r="B31" s="74" t="str" cm="1">
        <f t="array" aca="1" ref="B31" ca="1">_xlfn.FORMULATEXT(INDIRECT(A31))</f>
        <v>=ROUND(SUMIF('1.MonthlyData12(26)'!$A$3:$A$314,'2.YearlyData'!$A2,'1.MonthlyData12(26)'!Y$3:Y$314)/1000,-1)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1"/>
      <c r="N31" s="66"/>
      <c r="O31" s="26"/>
    </row>
    <row r="32" spans="1:15" x14ac:dyDescent="0.3">
      <c r="A32" s="70" t="str">
        <f>PROPER(CHAR(96+COLUMN(E2)))&amp;ROW(E2)</f>
        <v>E2</v>
      </c>
      <c r="B32" s="74" t="str" cm="1">
        <f t="array" aca="1" ref="B32" ca="1">_xlfn.FORMULATEXT(INDIRECT(A32))</f>
        <v>=ROUND(SUMIF('1.MonthlyData12(26)'!$A$3:$A$314,'2.YearlyData'!$A2,'1.MonthlyData12(26)'!Z$3:Z$314)/1000,-1)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1"/>
      <c r="N32" s="66"/>
      <c r="O32" s="26"/>
    </row>
    <row r="33" spans="1:15" x14ac:dyDescent="0.3">
      <c r="A33" s="70" t="str">
        <f>PROPER(CHAR(96+COLUMN(F2)))&amp;ROW(F2)</f>
        <v>F2</v>
      </c>
      <c r="B33" s="74" t="str" cm="1">
        <f t="array" aca="1" ref="B33" ca="1">_xlfn.FORMULATEXT(INDIRECT(A33))</f>
        <v>=ROUND(SUMIF('1.MonthlyData12(26)'!$A$3:$A$314,'2.YearlyData'!$A2,'1.MonthlyData12(26)'!AA$3:AA$314)/1000,-1)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1"/>
      <c r="N33" s="66"/>
      <c r="O33" s="26"/>
    </row>
    <row r="34" spans="1:15" ht="17.25" thickBot="1" x14ac:dyDescent="0.35">
      <c r="A34" s="72" t="str">
        <f>PROPER(CHAR(96+COLUMN(K2)))&amp;ROW(K2)</f>
        <v>K2</v>
      </c>
      <c r="B34" s="76" t="str" cm="1">
        <f t="array" aca="1" ref="B34" ca="1">_xlfn.FORMULATEXT(INDIRECT(A34))</f>
        <v>=ROUND(SUMIF('1.MonthlyData12(26)'!$A$3:$A$314,'2.YearlyData'!$A2,'1.MonthlyData12(26)'!AF$3:AF$314)/1000,-1)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8"/>
      <c r="N34" s="66"/>
      <c r="O34" s="26"/>
    </row>
    <row r="35" spans="1:15" x14ac:dyDescent="0.3">
      <c r="N35" s="79"/>
      <c r="O35" s="2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81C17-F45D-4164-B94E-2A7BCF9CB4FF}">
  <dimension ref="A1:AN261"/>
  <sheetViews>
    <sheetView tabSelected="1" zoomScale="75" zoomScaleNormal="75" workbookViewId="0">
      <selection activeCell="M11" sqref="M11"/>
    </sheetView>
  </sheetViews>
  <sheetFormatPr defaultColWidth="8.7109375" defaultRowHeight="16.5" x14ac:dyDescent="0.3"/>
  <cols>
    <col min="1" max="3" width="5.5703125" style="7" customWidth="1"/>
    <col min="4" max="4" width="7.28515625" style="7" customWidth="1"/>
    <col min="5" max="5" width="8.42578125" style="7" bestFit="1" customWidth="1"/>
    <col min="6" max="6" width="8.140625" style="7" customWidth="1"/>
    <col min="7" max="7" width="7.42578125" style="7" bestFit="1" customWidth="1"/>
    <col min="8" max="8" width="12.85546875" style="7" customWidth="1"/>
    <col min="9" max="9" width="7.85546875" style="7" bestFit="1" customWidth="1"/>
    <col min="10" max="10" width="7.28515625" style="7" bestFit="1" customWidth="1"/>
    <col min="11" max="11" width="13.5703125" style="7" customWidth="1"/>
    <col min="12" max="12" width="7.28515625" style="7" bestFit="1" customWidth="1"/>
    <col min="13" max="13" width="8.42578125" style="7" bestFit="1" customWidth="1"/>
    <col min="14" max="14" width="8.7109375" style="7" customWidth="1"/>
    <col min="15" max="15" width="7.42578125" style="7" customWidth="1"/>
    <col min="16" max="16" width="3.28515625" style="7" customWidth="1"/>
    <col min="17" max="17" width="6.5703125" style="7" customWidth="1"/>
    <col min="18" max="18" width="8" style="7" bestFit="1" customWidth="1"/>
    <col min="19" max="19" width="11.42578125" style="7" bestFit="1" customWidth="1"/>
    <col min="20" max="20" width="8.7109375" style="7" customWidth="1"/>
    <col min="21" max="21" width="8.7109375" style="7" bestFit="1" customWidth="1"/>
    <col min="22" max="22" width="10.28515625" style="7" bestFit="1" customWidth="1"/>
    <col min="23" max="23" width="8.7109375" style="7"/>
    <col min="24" max="24" width="10.28515625" style="7" customWidth="1"/>
    <col min="25" max="27" width="8.7109375" style="7"/>
    <col min="28" max="28" width="5.7109375" style="7" customWidth="1"/>
    <col min="29" max="31" width="8.7109375" style="7"/>
    <col min="32" max="32" width="9.28515625" style="7" customWidth="1"/>
    <col min="33" max="16384" width="8.7109375" style="7"/>
  </cols>
  <sheetData>
    <row r="1" spans="1:40" ht="15" customHeight="1" x14ac:dyDescent="0.3">
      <c r="A1" s="6" t="s">
        <v>0</v>
      </c>
      <c r="B1" s="6"/>
      <c r="C1" s="6"/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7" t="s">
        <v>48</v>
      </c>
      <c r="M1" s="6" t="s">
        <v>39</v>
      </c>
      <c r="N1" s="7" t="s">
        <v>10</v>
      </c>
      <c r="O1" s="6" t="s">
        <v>9</v>
      </c>
      <c r="P1" s="1"/>
      <c r="Q1" s="96">
        <v>7</v>
      </c>
      <c r="R1" s="7" t="str">
        <f>Q1&amp;"-Period MA Forecast"</f>
        <v>7-Period MA Forecast</v>
      </c>
    </row>
    <row r="2" spans="1:40" ht="15" customHeight="1" x14ac:dyDescent="0.3">
      <c r="A2" t="s">
        <v>42</v>
      </c>
      <c r="B2" t="s">
        <v>43</v>
      </c>
      <c r="C2" t="s">
        <v>44</v>
      </c>
      <c r="D2" s="6" t="s">
        <v>45</v>
      </c>
      <c r="E2" s="6" t="s">
        <v>46</v>
      </c>
      <c r="F2" s="7" t="s">
        <v>47</v>
      </c>
      <c r="P2" s="1"/>
      <c r="Q2" s="1"/>
      <c r="R2" s="4" t="str">
        <f>J1</f>
        <v>MAD</v>
      </c>
      <c r="S2" s="4" t="str">
        <f t="shared" ref="S2:T2" si="0">K1</f>
        <v>MSE</v>
      </c>
      <c r="T2" s="4" t="str">
        <f t="shared" si="0"/>
        <v>MAPE</v>
      </c>
    </row>
    <row r="3" spans="1:40" ht="15" customHeight="1" x14ac:dyDescent="0.3">
      <c r="A3"/>
      <c r="B3"/>
      <c r="C3"/>
      <c r="D3" s="6"/>
      <c r="E3" s="6"/>
      <c r="P3" s="1"/>
      <c r="Q3" s="1"/>
      <c r="R3" s="4"/>
      <c r="S3" s="4"/>
      <c r="T3" s="6"/>
      <c r="AM3" s="7" t="s">
        <v>49</v>
      </c>
      <c r="AN3" s="7" t="s">
        <v>50</v>
      </c>
    </row>
    <row r="4" spans="1:40" ht="15" customHeight="1" x14ac:dyDescent="0.3">
      <c r="A4">
        <v>1</v>
      </c>
      <c r="B4">
        <v>30</v>
      </c>
      <c r="C4">
        <v>0</v>
      </c>
      <c r="D4" s="6">
        <f>B4+C4</f>
        <v>30</v>
      </c>
      <c r="E4" s="8" t="e">
        <f>IF($A4&lt;$Q$1+1,NA(),AVERAGE(D3:INDEX(D3:D$4,A4-$Q$1)))</f>
        <v>#N/A</v>
      </c>
      <c r="F4" s="8" t="e">
        <f>IF($A4&lt;$Q$1+1,NA(),D4-E4)</f>
        <v>#N/A</v>
      </c>
      <c r="G4" s="8" t="e">
        <f>IF($A4&lt;$Q$1+1,NA(),ABS(F4))</f>
        <v>#N/A</v>
      </c>
      <c r="H4" s="8" t="e">
        <f>IF($A4&lt;$Q$1+1,NA(),F4^2)</f>
        <v>#N/A</v>
      </c>
      <c r="I4" s="8" t="e">
        <f>IF($A4&lt;$Q$1+1,NA(),IFERROR(G4/D4,""))</f>
        <v>#N/A</v>
      </c>
      <c r="J4" s="8" t="e">
        <f>IF($A4&lt;$Q$1+1,NA(),AVERAGE(G4:INDEX(G$4:G4,$Q$1+1)))</f>
        <v>#N/A</v>
      </c>
      <c r="K4" s="8" t="e">
        <f>IF($A4&lt;$Q$1+1,NA(),AVERAGE(H4:INDEX(H$4:H4,$Q$1+1)))</f>
        <v>#N/A</v>
      </c>
      <c r="L4" s="8" t="e">
        <f>IF($A4&lt;$Q$1+1,NA(),AVERAGE(I4:INDEX(I$4:I4,$Q$1+1)))</f>
        <v>#N/A</v>
      </c>
      <c r="M4" s="8" t="e">
        <f>IF($A4&lt;$Q$1+1,NA(),SUM(F4:INDEX(F$4:F4,$Q$1+1)))</f>
        <v>#N/A</v>
      </c>
      <c r="N4" s="8" t="e">
        <f>IF($A4&lt;$Q$1+1,NA(),M4/J4)</f>
        <v>#N/A</v>
      </c>
      <c r="O4" s="8" t="e">
        <f>IF($A4&lt;$Q$1+1,NA(),AVERAGE(F4:INDEX(F$4:F4,$Q$1+1)))</f>
        <v>#N/A</v>
      </c>
      <c r="P4" s="1"/>
      <c r="Q4" s="1"/>
      <c r="R4" s="59">
        <f>J53</f>
        <v>4.5249169435215952</v>
      </c>
      <c r="S4" s="59">
        <f t="shared" ref="S4:T4" si="1">K53</f>
        <v>29.281442809682023</v>
      </c>
      <c r="T4" s="59">
        <f t="shared" si="1"/>
        <v>0.19131122870002812</v>
      </c>
      <c r="AM4" s="100">
        <v>2</v>
      </c>
      <c r="AN4" s="99">
        <f>IF(AM4=0,1,AM4)</f>
        <v>2</v>
      </c>
    </row>
    <row r="5" spans="1:40" ht="15" customHeight="1" x14ac:dyDescent="0.3">
      <c r="A5">
        <v>2</v>
      </c>
      <c r="B5">
        <v>27</v>
      </c>
      <c r="C5">
        <v>0</v>
      </c>
      <c r="D5" s="6">
        <f t="shared" ref="D5:D53" si="2">B5+C5</f>
        <v>27</v>
      </c>
      <c r="E5" s="8" t="e">
        <f>IF($A5&lt;$Q$1+1,NA(),AVERAGE(D4:INDEX(D4:D$4,A5-$Q$1)))</f>
        <v>#N/A</v>
      </c>
      <c r="F5" s="8" t="e">
        <f t="shared" ref="F5:F53" si="3">IF($A5&lt;$Q$1+1,NA(),D5-E5)</f>
        <v>#N/A</v>
      </c>
      <c r="G5" s="8" t="e">
        <f t="shared" ref="G5:G53" si="4">IF($A5&lt;$Q$1+1,NA(),ABS(F5))</f>
        <v>#N/A</v>
      </c>
      <c r="H5" s="8" t="e">
        <f t="shared" ref="H5:H53" si="5">IF($A5&lt;$Q$1+1,NA(),F5^2)</f>
        <v>#N/A</v>
      </c>
      <c r="I5" s="8" t="e">
        <f t="shared" ref="I5:I53" si="6">IF($A5&lt;$Q$1+1,NA(),IFERROR(G5/D5,""))</f>
        <v>#N/A</v>
      </c>
      <c r="J5" s="8" t="e">
        <f>IF($A5&lt;$Q$1+1,NA(),AVERAGE(G5:INDEX(G$4:G5,$Q$1+1)))</f>
        <v>#N/A</v>
      </c>
      <c r="K5" s="8" t="e">
        <f>IF($A5&lt;$Q$1+1,NA(),AVERAGE(H5:INDEX(H$4:H5,$Q$1+1)))</f>
        <v>#N/A</v>
      </c>
      <c r="L5" s="8" t="e">
        <f>IF($A5&lt;$Q$1+1,NA(),AVERAGE(I5:INDEX(I$4:I5,$Q$1+1)))</f>
        <v>#N/A</v>
      </c>
      <c r="M5" s="8" t="e">
        <f>IF($A5&lt;$Q$1+1,NA(),SUM(F5:INDEX(F$4:F5,$Q$1+1)))</f>
        <v>#N/A</v>
      </c>
      <c r="N5" s="8" t="e">
        <f t="shared" ref="N5:N53" si="7">IF($A5&lt;$Q$1+1,NA(),M5/J5)</f>
        <v>#N/A</v>
      </c>
      <c r="O5" s="8" t="e">
        <f>IF($A5&lt;$Q$1+1,NA(),AVERAGE(F5:INDEX(F$4:F5,$Q$1+1)))</f>
        <v>#N/A</v>
      </c>
      <c r="P5" s="1"/>
      <c r="Q5" s="1">
        <v>1</v>
      </c>
      <c r="R5" s="59">
        <f t="dataTable" ref="R5:T29" dt2D="0" dtr="0" r1="Q1"/>
        <v>5.1836734693877551</v>
      </c>
      <c r="S5" s="59">
        <v>39.714285714285715</v>
      </c>
      <c r="T5" s="60">
        <v>0.22416363508295978</v>
      </c>
      <c r="AM5" s="100">
        <v>2</v>
      </c>
      <c r="AN5" s="99">
        <f t="shared" ref="AN5:AN53" si="8">IF(AM5=0,1,AM5)</f>
        <v>2</v>
      </c>
    </row>
    <row r="6" spans="1:40" ht="15" customHeight="1" x14ac:dyDescent="0.3">
      <c r="A6">
        <v>3</v>
      </c>
      <c r="B6">
        <v>29</v>
      </c>
      <c r="C6">
        <v>0</v>
      </c>
      <c r="D6" s="6">
        <f t="shared" si="2"/>
        <v>29</v>
      </c>
      <c r="E6" s="8" t="e">
        <f>IF($A6&lt;$Q$1+1,NA(),AVERAGE(D5:INDEX(D$4:D5,A6-$Q$1)))</f>
        <v>#N/A</v>
      </c>
      <c r="F6" s="8" t="e">
        <f t="shared" si="3"/>
        <v>#N/A</v>
      </c>
      <c r="G6" s="8" t="e">
        <f t="shared" si="4"/>
        <v>#N/A</v>
      </c>
      <c r="H6" s="8" t="e">
        <f t="shared" si="5"/>
        <v>#N/A</v>
      </c>
      <c r="I6" s="8" t="e">
        <f t="shared" si="6"/>
        <v>#N/A</v>
      </c>
      <c r="J6" s="8" t="e">
        <f>IF($A6&lt;$Q$1+1,NA(),AVERAGE(G6:INDEX(G$4:G6,$Q$1+1)))</f>
        <v>#N/A</v>
      </c>
      <c r="K6" s="8" t="e">
        <f>IF($A6&lt;$Q$1+1,NA(),AVERAGE(H6:INDEX(H$4:H6,$Q$1+1)))</f>
        <v>#N/A</v>
      </c>
      <c r="L6" s="8" t="e">
        <f>IF($A6&lt;$Q$1+1,NA(),AVERAGE(I6:INDEX(I$4:I6,$Q$1+1)))</f>
        <v>#N/A</v>
      </c>
      <c r="M6" s="8" t="e">
        <f>IF($A6&lt;$Q$1+1,NA(),SUM(F6:INDEX(F$4:F6,$Q$1+1)))</f>
        <v>#N/A</v>
      </c>
      <c r="N6" s="8" t="e">
        <f t="shared" si="7"/>
        <v>#N/A</v>
      </c>
      <c r="O6" s="8" t="e">
        <f>IF($A6&lt;$Q$1+1,NA(),AVERAGE(F6:INDEX(F$4:F6,$Q$1+1)))</f>
        <v>#N/A</v>
      </c>
      <c r="P6" s="65"/>
      <c r="Q6" s="1">
        <f>Q5+1</f>
        <v>2</v>
      </c>
      <c r="R6" s="59">
        <v>4.96875</v>
      </c>
      <c r="S6" s="59">
        <v>37.526041666666664</v>
      </c>
      <c r="T6" s="60">
        <v>0.21556323050020401</v>
      </c>
      <c r="AM6" s="100">
        <v>1</v>
      </c>
      <c r="AN6" s="99">
        <f t="shared" si="8"/>
        <v>1</v>
      </c>
    </row>
    <row r="7" spans="1:40" ht="15" customHeight="1" x14ac:dyDescent="0.3">
      <c r="A7">
        <v>4</v>
      </c>
      <c r="B7">
        <v>28</v>
      </c>
      <c r="C7">
        <v>0</v>
      </c>
      <c r="D7" s="6">
        <f t="shared" si="2"/>
        <v>28</v>
      </c>
      <c r="E7" s="8" t="e">
        <f>IF($A7&lt;$Q$1+1,NA(),AVERAGE(D6:INDEX(D$4:D6,A7-$Q$1)))</f>
        <v>#N/A</v>
      </c>
      <c r="F7" s="8" t="e">
        <f t="shared" si="3"/>
        <v>#N/A</v>
      </c>
      <c r="G7" s="8" t="e">
        <f t="shared" si="4"/>
        <v>#N/A</v>
      </c>
      <c r="H7" s="8" t="e">
        <f t="shared" si="5"/>
        <v>#N/A</v>
      </c>
      <c r="I7" s="8" t="e">
        <f t="shared" si="6"/>
        <v>#N/A</v>
      </c>
      <c r="J7" s="8" t="e">
        <f>IF($A7&lt;$Q$1+1,NA(),AVERAGE(G7:INDEX(G$4:G7,$Q$1+1)))</f>
        <v>#N/A</v>
      </c>
      <c r="K7" s="8" t="e">
        <f>IF($A7&lt;$Q$1+1,NA(),AVERAGE(H7:INDEX(H$4:H7,$Q$1+1)))</f>
        <v>#N/A</v>
      </c>
      <c r="L7" s="8" t="e">
        <f>IF($A7&lt;$Q$1+1,NA(),AVERAGE(I7:INDEX(I$4:I7,$Q$1+1)))</f>
        <v>#N/A</v>
      </c>
      <c r="M7" s="8" t="e">
        <f>IF($A7&lt;$Q$1+1,NA(),SUM(F7:INDEX(F$4:F7,$Q$1+1)))</f>
        <v>#N/A</v>
      </c>
      <c r="N7" s="8" t="e">
        <f t="shared" si="7"/>
        <v>#N/A</v>
      </c>
      <c r="O7" s="8" t="e">
        <f>IF($A7&lt;$Q$1+1,NA(),AVERAGE(F7:INDEX(F$4:F7,$Q$1+1)))</f>
        <v>#N/A</v>
      </c>
      <c r="P7" s="65"/>
      <c r="Q7" s="1">
        <f t="shared" ref="Q7:Q29" si="9">Q6+1</f>
        <v>3</v>
      </c>
      <c r="R7" s="59">
        <v>5.0070921985815602</v>
      </c>
      <c r="S7" s="59">
        <v>36.789598108747036</v>
      </c>
      <c r="T7" s="60">
        <v>0.21612857905333635</v>
      </c>
      <c r="AM7" s="100">
        <v>0</v>
      </c>
      <c r="AN7" s="99">
        <f t="shared" si="8"/>
        <v>1</v>
      </c>
    </row>
    <row r="8" spans="1:40" ht="15" customHeight="1" x14ac:dyDescent="0.3">
      <c r="A8">
        <v>5</v>
      </c>
      <c r="B8">
        <v>15</v>
      </c>
      <c r="C8">
        <v>0</v>
      </c>
      <c r="D8" s="6">
        <f t="shared" si="2"/>
        <v>15</v>
      </c>
      <c r="E8" s="8" t="e">
        <f>IF($A8&lt;$Q$1+1,NA(),AVERAGE(D7:INDEX(D$4:D7,A8-$Q$1)))</f>
        <v>#N/A</v>
      </c>
      <c r="F8" s="8" t="e">
        <f t="shared" si="3"/>
        <v>#N/A</v>
      </c>
      <c r="G8" s="8" t="e">
        <f t="shared" si="4"/>
        <v>#N/A</v>
      </c>
      <c r="H8" s="8" t="e">
        <f t="shared" si="5"/>
        <v>#N/A</v>
      </c>
      <c r="I8" s="8" t="e">
        <f t="shared" si="6"/>
        <v>#N/A</v>
      </c>
      <c r="J8" s="8" t="e">
        <f>IF($A8&lt;$Q$1+1,NA(),AVERAGE(G8:INDEX(G$4:G8,$Q$1+1)))</f>
        <v>#N/A</v>
      </c>
      <c r="K8" s="8" t="e">
        <f>IF($A8&lt;$Q$1+1,NA(),AVERAGE(H8:INDEX(H$4:H8,$Q$1+1)))</f>
        <v>#N/A</v>
      </c>
      <c r="L8" s="8" t="e">
        <f>IF($A8&lt;$Q$1+1,NA(),AVERAGE(I8:INDEX(I$4:I8,$Q$1+1)))</f>
        <v>#N/A</v>
      </c>
      <c r="M8" s="8" t="e">
        <f>IF($A8&lt;$Q$1+1,NA(),SUM(F8:INDEX(F$4:F8,$Q$1+1)))</f>
        <v>#N/A</v>
      </c>
      <c r="N8" s="8" t="e">
        <f t="shared" si="7"/>
        <v>#N/A</v>
      </c>
      <c r="O8" s="8" t="e">
        <f>IF($A8&lt;$Q$1+1,NA(),AVERAGE(F8:INDEX(F$4:F8,$Q$1+1)))</f>
        <v>#N/A</v>
      </c>
      <c r="P8" s="65"/>
      <c r="Q8" s="1">
        <f t="shared" si="9"/>
        <v>4</v>
      </c>
      <c r="R8" s="59">
        <v>4.9836956521739131</v>
      </c>
      <c r="S8" s="59">
        <v>36.305706521739133</v>
      </c>
      <c r="T8" s="60">
        <v>0.21456065939148031</v>
      </c>
      <c r="AM8" s="100">
        <v>2</v>
      </c>
      <c r="AN8" s="99">
        <f t="shared" si="8"/>
        <v>2</v>
      </c>
    </row>
    <row r="9" spans="1:40" ht="15" customHeight="1" x14ac:dyDescent="0.3">
      <c r="A9">
        <v>6</v>
      </c>
      <c r="B9">
        <v>24</v>
      </c>
      <c r="C9">
        <v>0</v>
      </c>
      <c r="D9" s="6">
        <f t="shared" si="2"/>
        <v>24</v>
      </c>
      <c r="E9" s="8" t="e">
        <f>IF($A9&lt;$Q$1+1,NA(),AVERAGE(D8:INDEX(D$4:D8,A9-$Q$1)))</f>
        <v>#N/A</v>
      </c>
      <c r="F9" s="8" t="e">
        <f t="shared" si="3"/>
        <v>#N/A</v>
      </c>
      <c r="G9" s="8" t="e">
        <f t="shared" si="4"/>
        <v>#N/A</v>
      </c>
      <c r="H9" s="8" t="e">
        <f t="shared" si="5"/>
        <v>#N/A</v>
      </c>
      <c r="I9" s="8" t="e">
        <f t="shared" si="6"/>
        <v>#N/A</v>
      </c>
      <c r="J9" s="8" t="e">
        <f>IF($A9&lt;$Q$1+1,NA(),AVERAGE(G9:INDEX(G$4:G9,$Q$1+1)))</f>
        <v>#N/A</v>
      </c>
      <c r="K9" s="8" t="e">
        <f>IF($A9&lt;$Q$1+1,NA(),AVERAGE(H9:INDEX(H$4:H9,$Q$1+1)))</f>
        <v>#N/A</v>
      </c>
      <c r="L9" s="8" t="e">
        <f>IF($A9&lt;$Q$1+1,NA(),AVERAGE(I9:INDEX(I$4:I9,$Q$1+1)))</f>
        <v>#N/A</v>
      </c>
      <c r="M9" s="8" t="e">
        <f>IF($A9&lt;$Q$1+1,NA(),SUM(F9:INDEX(F$4:F9,$Q$1+1)))</f>
        <v>#N/A</v>
      </c>
      <c r="N9" s="8" t="e">
        <f t="shared" si="7"/>
        <v>#N/A</v>
      </c>
      <c r="O9" s="8" t="e">
        <f>IF($A9&lt;$Q$1+1,NA(),AVERAGE(F9:INDEX(F$4:F9,$Q$1+1)))</f>
        <v>#N/A</v>
      </c>
      <c r="P9" s="65"/>
      <c r="Q9" s="1">
        <f t="shared" si="9"/>
        <v>5</v>
      </c>
      <c r="R9" s="59">
        <v>4.6177777777777784</v>
      </c>
      <c r="S9" s="59">
        <v>30.551999999999992</v>
      </c>
      <c r="T9" s="60">
        <v>0.19338683914935331</v>
      </c>
      <c r="AM9" s="100">
        <v>1</v>
      </c>
      <c r="AN9" s="99">
        <f t="shared" si="8"/>
        <v>1</v>
      </c>
    </row>
    <row r="10" spans="1:40" ht="15" customHeight="1" x14ac:dyDescent="0.3">
      <c r="A10">
        <v>7</v>
      </c>
      <c r="B10">
        <v>30</v>
      </c>
      <c r="C10">
        <v>0</v>
      </c>
      <c r="D10" s="6">
        <f t="shared" si="2"/>
        <v>30</v>
      </c>
      <c r="E10" s="8" t="e">
        <f>IF($A10&lt;$Q$1+1,NA(),AVERAGE(D9:INDEX(D$4:D9,A10-$Q$1)))</f>
        <v>#N/A</v>
      </c>
      <c r="F10" s="8" t="e">
        <f t="shared" si="3"/>
        <v>#N/A</v>
      </c>
      <c r="G10" s="8" t="e">
        <f t="shared" si="4"/>
        <v>#N/A</v>
      </c>
      <c r="H10" s="8" t="e">
        <f t="shared" si="5"/>
        <v>#N/A</v>
      </c>
      <c r="I10" s="8" t="e">
        <f t="shared" si="6"/>
        <v>#N/A</v>
      </c>
      <c r="J10" s="8" t="e">
        <f>IF($A10&lt;$Q$1+1,NA(),AVERAGE(G10:INDEX(G$4:G10,$Q$1+1)))</f>
        <v>#N/A</v>
      </c>
      <c r="K10" s="8" t="e">
        <f>IF($A10&lt;$Q$1+1,NA(),AVERAGE(H10:INDEX(H$4:H10,$Q$1+1)))</f>
        <v>#N/A</v>
      </c>
      <c r="L10" s="8" t="e">
        <f>IF($A10&lt;$Q$1+1,NA(),AVERAGE(I10:INDEX(I$4:I10,$Q$1+1)))</f>
        <v>#N/A</v>
      </c>
      <c r="M10" s="8" t="e">
        <f>IF($A10&lt;$Q$1+1,NA(),SUM(F10:INDEX(F$4:F10,$Q$1+1)))</f>
        <v>#N/A</v>
      </c>
      <c r="N10" s="8" t="e">
        <f t="shared" si="7"/>
        <v>#N/A</v>
      </c>
      <c r="O10" s="8" t="e">
        <f>IF($A10&lt;$Q$1+1,NA(),AVERAGE(F10:INDEX(F$4:F10,$Q$1+1)))</f>
        <v>#N/A</v>
      </c>
      <c r="P10" s="65"/>
      <c r="Q10" s="1">
        <f t="shared" si="9"/>
        <v>6</v>
      </c>
      <c r="R10" s="59">
        <v>4.6439393939393936</v>
      </c>
      <c r="S10" s="59">
        <v>30.493686868686869</v>
      </c>
      <c r="T10" s="60">
        <v>0.19546477503637566</v>
      </c>
      <c r="AM10" s="100">
        <v>0</v>
      </c>
      <c r="AN10" s="99">
        <f t="shared" si="8"/>
        <v>1</v>
      </c>
    </row>
    <row r="11" spans="1:40" ht="15" customHeight="1" x14ac:dyDescent="0.3">
      <c r="A11">
        <v>8</v>
      </c>
      <c r="B11">
        <v>25</v>
      </c>
      <c r="C11">
        <v>0</v>
      </c>
      <c r="D11" s="6">
        <f t="shared" si="2"/>
        <v>25</v>
      </c>
      <c r="E11" s="8">
        <f>IF($A11&lt;$Q$1+1,NA(),AVERAGE(D10:INDEX(D$4:D10,A11-$Q$1)))</f>
        <v>26.142857142857142</v>
      </c>
      <c r="F11" s="8">
        <f t="shared" si="3"/>
        <v>-1.1428571428571423</v>
      </c>
      <c r="G11" s="8">
        <f t="shared" si="4"/>
        <v>1.1428571428571423</v>
      </c>
      <c r="H11" s="8">
        <f t="shared" si="5"/>
        <v>1.3061224489795906</v>
      </c>
      <c r="I11" s="8">
        <f t="shared" si="6"/>
        <v>4.5714285714285693E-2</v>
      </c>
      <c r="J11" s="8">
        <f>IF($A11&lt;$Q$1+1,NA(),AVERAGE(G11:INDEX(G$4:G11,$Q$1+1)))</f>
        <v>1.1428571428571423</v>
      </c>
      <c r="K11" s="8">
        <f>IF($A11&lt;$Q$1+1,NA(),AVERAGE(H11:INDEX(H$4:H11,$Q$1+1)))</f>
        <v>1.3061224489795906</v>
      </c>
      <c r="L11" s="8">
        <f>IF($A11&lt;$Q$1+1,NA(),AVERAGE(I11:INDEX(I$4:I11,$Q$1+1)))</f>
        <v>4.5714285714285693E-2</v>
      </c>
      <c r="M11" s="8">
        <f>IF($A11&lt;$Q$1+1,NA(),SUM(F11:INDEX(F$4:F11,$Q$1+1)))</f>
        <v>-1.1428571428571423</v>
      </c>
      <c r="N11" s="8">
        <f t="shared" si="7"/>
        <v>-1</v>
      </c>
      <c r="O11" s="8">
        <f>IF($A11&lt;$Q$1+1,NA(),AVERAGE(F11:INDEX(F$4:F11,$Q$1+1)))</f>
        <v>-1.1428571428571423</v>
      </c>
      <c r="P11" s="65"/>
      <c r="Q11" s="1">
        <f t="shared" si="9"/>
        <v>7</v>
      </c>
      <c r="R11" s="59">
        <v>4.5249169435215952</v>
      </c>
      <c r="S11" s="59">
        <v>29.281442809682023</v>
      </c>
      <c r="T11" s="60">
        <v>0.19131122870002812</v>
      </c>
      <c r="AM11" s="100">
        <v>2</v>
      </c>
      <c r="AN11" s="99">
        <f t="shared" si="8"/>
        <v>2</v>
      </c>
    </row>
    <row r="12" spans="1:40" ht="15" customHeight="1" x14ac:dyDescent="0.3">
      <c r="A12">
        <v>9</v>
      </c>
      <c r="B12">
        <v>32</v>
      </c>
      <c r="C12">
        <v>0</v>
      </c>
      <c r="D12" s="6">
        <f t="shared" si="2"/>
        <v>32</v>
      </c>
      <c r="E12" s="8">
        <f>IF($A12&lt;$Q$1+1,NA(),AVERAGE(D11:INDEX(D$4:D11,A12-$Q$1)))</f>
        <v>25.428571428571427</v>
      </c>
      <c r="F12" s="8">
        <f t="shared" si="3"/>
        <v>6.571428571428573</v>
      </c>
      <c r="G12" s="8">
        <f t="shared" si="4"/>
        <v>6.571428571428573</v>
      </c>
      <c r="H12" s="8">
        <f t="shared" si="5"/>
        <v>43.183673469387777</v>
      </c>
      <c r="I12" s="8">
        <f t="shared" si="6"/>
        <v>0.2053571428571429</v>
      </c>
      <c r="J12" s="8">
        <f>IF($A12&lt;$Q$1+1,NA(),AVERAGE(G12:INDEX(G$4:G12,$Q$1+1)))</f>
        <v>3.8571428571428577</v>
      </c>
      <c r="K12" s="8">
        <f>IF($A12&lt;$Q$1+1,NA(),AVERAGE(H12:INDEX(H$4:H12,$Q$1+1)))</f>
        <v>22.244897959183685</v>
      </c>
      <c r="L12" s="8">
        <f>IF($A12&lt;$Q$1+1,NA(),AVERAGE(I12:INDEX(I$4:I12,$Q$1+1)))</f>
        <v>0.12553571428571431</v>
      </c>
      <c r="M12" s="8">
        <f>IF($A12&lt;$Q$1+1,NA(),SUM(F12:INDEX(F$4:F12,$Q$1+1)))</f>
        <v>5.4285714285714306</v>
      </c>
      <c r="N12" s="8">
        <f t="shared" si="7"/>
        <v>1.4074074074074077</v>
      </c>
      <c r="O12" s="8">
        <f>IF($A12&lt;$Q$1+1,NA(),AVERAGE(F12:INDEX(F$4:F12,$Q$1+1)))</f>
        <v>2.7142857142857153</v>
      </c>
      <c r="P12" s="65"/>
      <c r="Q12" s="1">
        <f t="shared" si="9"/>
        <v>8</v>
      </c>
      <c r="R12" s="59">
        <v>4.5535714285714288</v>
      </c>
      <c r="S12" s="59">
        <v>29.331845238095237</v>
      </c>
      <c r="T12" s="60">
        <v>0.19209805202821445</v>
      </c>
      <c r="AM12" s="100">
        <v>2</v>
      </c>
      <c r="AN12" s="99">
        <f t="shared" si="8"/>
        <v>2</v>
      </c>
    </row>
    <row r="13" spans="1:40" ht="15" customHeight="1" x14ac:dyDescent="0.3">
      <c r="A13">
        <v>10</v>
      </c>
      <c r="B13">
        <v>30</v>
      </c>
      <c r="C13">
        <v>0</v>
      </c>
      <c r="D13" s="6">
        <f t="shared" si="2"/>
        <v>30</v>
      </c>
      <c r="E13" s="8">
        <f>IF($A13&lt;$Q$1+1,NA(),AVERAGE(D12:INDEX(D$4:D12,A13-$Q$1)))</f>
        <v>26.142857142857142</v>
      </c>
      <c r="F13" s="8">
        <f t="shared" si="3"/>
        <v>3.8571428571428577</v>
      </c>
      <c r="G13" s="8">
        <f t="shared" si="4"/>
        <v>3.8571428571428577</v>
      </c>
      <c r="H13" s="8">
        <f t="shared" si="5"/>
        <v>14.877551020408168</v>
      </c>
      <c r="I13" s="8">
        <f t="shared" si="6"/>
        <v>0.12857142857142859</v>
      </c>
      <c r="J13" s="8">
        <f>IF($A13&lt;$Q$1+1,NA(),AVERAGE(G13:INDEX(G$4:G13,$Q$1+1)))</f>
        <v>3.8571428571428577</v>
      </c>
      <c r="K13" s="8">
        <f>IF($A13&lt;$Q$1+1,NA(),AVERAGE(H13:INDEX(H$4:H13,$Q$1+1)))</f>
        <v>19.789115646258512</v>
      </c>
      <c r="L13" s="8">
        <f>IF($A13&lt;$Q$1+1,NA(),AVERAGE(I13:INDEX(I$4:I13,$Q$1+1)))</f>
        <v>0.12654761904761905</v>
      </c>
      <c r="M13" s="8">
        <f>IF($A13&lt;$Q$1+1,NA(),SUM(F13:INDEX(F$4:F13,$Q$1+1)))</f>
        <v>9.2857142857142883</v>
      </c>
      <c r="N13" s="8">
        <f t="shared" si="7"/>
        <v>2.4074074074074079</v>
      </c>
      <c r="O13" s="8">
        <f>IF($A13&lt;$Q$1+1,NA(),AVERAGE(F13:INDEX(F$4:F13,$Q$1+1)))</f>
        <v>3.0952380952380962</v>
      </c>
      <c r="P13" s="65"/>
      <c r="Q13" s="1">
        <f t="shared" si="9"/>
        <v>9</v>
      </c>
      <c r="R13" s="59">
        <v>4.4200542005420056</v>
      </c>
      <c r="S13" s="59">
        <v>28.299006323396558</v>
      </c>
      <c r="T13" s="60">
        <v>0.18786593923472694</v>
      </c>
      <c r="AM13" s="100">
        <v>3</v>
      </c>
      <c r="AN13" s="99">
        <f t="shared" si="8"/>
        <v>3</v>
      </c>
    </row>
    <row r="14" spans="1:40" ht="15" customHeight="1" x14ac:dyDescent="0.3">
      <c r="A14">
        <v>11</v>
      </c>
      <c r="B14">
        <v>30</v>
      </c>
      <c r="C14">
        <v>0</v>
      </c>
      <c r="D14" s="6">
        <f t="shared" si="2"/>
        <v>30</v>
      </c>
      <c r="E14" s="8">
        <f>IF($A14&lt;$Q$1+1,NA(),AVERAGE(D13:INDEX(D$4:D13,A14-$Q$1)))</f>
        <v>26.285714285714285</v>
      </c>
      <c r="F14" s="8">
        <f t="shared" si="3"/>
        <v>3.7142857142857153</v>
      </c>
      <c r="G14" s="8">
        <f t="shared" si="4"/>
        <v>3.7142857142857153</v>
      </c>
      <c r="H14" s="8">
        <f t="shared" si="5"/>
        <v>13.795918367346946</v>
      </c>
      <c r="I14" s="8">
        <f t="shared" si="6"/>
        <v>0.12380952380952384</v>
      </c>
      <c r="J14" s="8">
        <f>IF($A14&lt;$Q$1+1,NA(),AVERAGE(G14:INDEX(G$4:G14,$Q$1+1)))</f>
        <v>3.8214285714285721</v>
      </c>
      <c r="K14" s="8">
        <f>IF($A14&lt;$Q$1+1,NA(),AVERAGE(H14:INDEX(H$4:H14,$Q$1+1)))</f>
        <v>18.290816326530621</v>
      </c>
      <c r="L14" s="8">
        <f>IF($A14&lt;$Q$1+1,NA(),AVERAGE(I14:INDEX(I$4:I14,$Q$1+1)))</f>
        <v>0.12586309523809525</v>
      </c>
      <c r="M14" s="8">
        <f>IF($A14&lt;$Q$1+1,NA(),SUM(F14:INDEX(F$4:F14,$Q$1+1)))</f>
        <v>13.000000000000004</v>
      </c>
      <c r="N14" s="8">
        <f t="shared" si="7"/>
        <v>3.4018691588785051</v>
      </c>
      <c r="O14" s="8">
        <f>IF($A14&lt;$Q$1+1,NA(),AVERAGE(F14:INDEX(F$4:F14,$Q$1+1)))</f>
        <v>3.2500000000000009</v>
      </c>
      <c r="P14" s="65"/>
      <c r="Q14" s="1">
        <f t="shared" si="9"/>
        <v>10</v>
      </c>
      <c r="R14" s="59">
        <v>4.3825000000000003</v>
      </c>
      <c r="S14" s="59">
        <v>28.330250000000007</v>
      </c>
      <c r="T14" s="60">
        <v>0.18802368050807311</v>
      </c>
      <c r="AM14" s="100">
        <v>1</v>
      </c>
      <c r="AN14" s="99">
        <f t="shared" si="8"/>
        <v>1</v>
      </c>
    </row>
    <row r="15" spans="1:40" ht="15" customHeight="1" x14ac:dyDescent="0.3">
      <c r="A15">
        <v>12</v>
      </c>
      <c r="B15">
        <v>21</v>
      </c>
      <c r="C15">
        <v>0</v>
      </c>
      <c r="D15" s="6">
        <f t="shared" si="2"/>
        <v>21</v>
      </c>
      <c r="E15" s="8">
        <f>IF($A15&lt;$Q$1+1,NA(),AVERAGE(D14:INDEX(D$4:D14,A15-$Q$1)))</f>
        <v>26.571428571428573</v>
      </c>
      <c r="F15" s="8">
        <f t="shared" si="3"/>
        <v>-5.571428571428573</v>
      </c>
      <c r="G15" s="8">
        <f t="shared" si="4"/>
        <v>5.571428571428573</v>
      </c>
      <c r="H15" s="8">
        <f t="shared" si="5"/>
        <v>31.040816326530628</v>
      </c>
      <c r="I15" s="8">
        <f t="shared" si="6"/>
        <v>0.26530612244897966</v>
      </c>
      <c r="J15" s="8">
        <f>IF($A15&lt;$Q$1+1,NA(),AVERAGE(G15:INDEX(G$4:G15,$Q$1+1)))</f>
        <v>4.1714285714285726</v>
      </c>
      <c r="K15" s="8">
        <f>IF($A15&lt;$Q$1+1,NA(),AVERAGE(H15:INDEX(H$4:H15,$Q$1+1)))</f>
        <v>20.840816326530621</v>
      </c>
      <c r="L15" s="8">
        <f>IF($A15&lt;$Q$1+1,NA(),AVERAGE(I15:INDEX(I$4:I15,$Q$1+1)))</f>
        <v>0.15375170068027214</v>
      </c>
      <c r="M15" s="8">
        <f>IF($A15&lt;$Q$1+1,NA(),SUM(F15:INDEX(F$4:F15,$Q$1+1)))</f>
        <v>7.4285714285714306</v>
      </c>
      <c r="N15" s="8">
        <f t="shared" si="7"/>
        <v>1.7808219178082192</v>
      </c>
      <c r="O15" s="8">
        <f>IF($A15&lt;$Q$1+1,NA(),AVERAGE(F15:INDEX(F$4:F15,$Q$1+1)))</f>
        <v>1.4857142857142862</v>
      </c>
      <c r="P15" s="65"/>
      <c r="Q15" s="1">
        <f t="shared" si="9"/>
        <v>11</v>
      </c>
      <c r="R15" s="59">
        <v>4.4125874125874116</v>
      </c>
      <c r="S15" s="59">
        <v>29.347531256622162</v>
      </c>
      <c r="T15" s="60">
        <v>0.19023552553399645</v>
      </c>
      <c r="AM15" s="100">
        <v>3</v>
      </c>
      <c r="AN15" s="99">
        <f t="shared" si="8"/>
        <v>3</v>
      </c>
    </row>
    <row r="16" spans="1:40" ht="15" customHeight="1" x14ac:dyDescent="0.3">
      <c r="A16">
        <v>13</v>
      </c>
      <c r="B16">
        <v>16</v>
      </c>
      <c r="C16">
        <v>0</v>
      </c>
      <c r="D16" s="6">
        <f t="shared" si="2"/>
        <v>16</v>
      </c>
      <c r="E16" s="8">
        <f>IF($A16&lt;$Q$1+1,NA(),AVERAGE(D15:INDEX(D$4:D15,A16-$Q$1)))</f>
        <v>27.428571428571427</v>
      </c>
      <c r="F16" s="8">
        <f t="shared" si="3"/>
        <v>-11.428571428571427</v>
      </c>
      <c r="G16" s="8">
        <f t="shared" si="4"/>
        <v>11.428571428571427</v>
      </c>
      <c r="H16" s="8">
        <f t="shared" si="5"/>
        <v>130.61224489795916</v>
      </c>
      <c r="I16" s="8">
        <f t="shared" si="6"/>
        <v>0.71428571428571419</v>
      </c>
      <c r="J16" s="8">
        <f>IF($A16&lt;$Q$1+1,NA(),AVERAGE(G16:INDEX(G$4:G16,$Q$1+1)))</f>
        <v>5.3809523809523823</v>
      </c>
      <c r="K16" s="8">
        <f>IF($A16&lt;$Q$1+1,NA(),AVERAGE(H16:INDEX(H$4:H16,$Q$1+1)))</f>
        <v>39.136054421768712</v>
      </c>
      <c r="L16" s="8">
        <f>IF($A16&lt;$Q$1+1,NA(),AVERAGE(I16:INDEX(I$4:I16,$Q$1+1)))</f>
        <v>0.24717403628117915</v>
      </c>
      <c r="M16" s="8">
        <f>IF($A16&lt;$Q$1+1,NA(),SUM(F16:INDEX(F$4:F16,$Q$1+1)))</f>
        <v>-3.9999999999999964</v>
      </c>
      <c r="N16" s="8">
        <f t="shared" si="7"/>
        <v>-0.74336283185840624</v>
      </c>
      <c r="O16" s="8">
        <f>IF($A16&lt;$Q$1+1,NA(),AVERAGE(F16:INDEX(F$4:F16,$Q$1+1)))</f>
        <v>-0.66666666666666607</v>
      </c>
      <c r="P16" s="65"/>
      <c r="Q16" s="1">
        <f t="shared" si="9"/>
        <v>12</v>
      </c>
      <c r="R16" s="59">
        <v>4.4407894736842097</v>
      </c>
      <c r="S16" s="59">
        <v>29.287097953216374</v>
      </c>
      <c r="T16" s="60">
        <v>0.19058329483330172</v>
      </c>
      <c r="AM16" s="100">
        <v>3</v>
      </c>
      <c r="AN16" s="99">
        <f t="shared" si="8"/>
        <v>3</v>
      </c>
    </row>
    <row r="17" spans="1:40" ht="15" customHeight="1" x14ac:dyDescent="0.3">
      <c r="A17">
        <v>14</v>
      </c>
      <c r="B17">
        <v>20</v>
      </c>
      <c r="C17">
        <v>0</v>
      </c>
      <c r="D17" s="6">
        <f t="shared" si="2"/>
        <v>20</v>
      </c>
      <c r="E17" s="8">
        <f>IF($A17&lt;$Q$1+1,NA(),AVERAGE(D16:INDEX(D$4:D16,A17-$Q$1)))</f>
        <v>26.285714285714285</v>
      </c>
      <c r="F17" s="8">
        <f t="shared" si="3"/>
        <v>-6.2857142857142847</v>
      </c>
      <c r="G17" s="8">
        <f t="shared" si="4"/>
        <v>6.2857142857142847</v>
      </c>
      <c r="H17" s="8">
        <f t="shared" si="5"/>
        <v>39.510204081632644</v>
      </c>
      <c r="I17" s="8">
        <f t="shared" si="6"/>
        <v>0.31428571428571422</v>
      </c>
      <c r="J17" s="8">
        <f>IF($A17&lt;$Q$1+1,NA(),AVERAGE(G17:INDEX(G$4:G17,$Q$1+1)))</f>
        <v>5.5102040816326534</v>
      </c>
      <c r="K17" s="8">
        <f>IF($A17&lt;$Q$1+1,NA(),AVERAGE(H17:INDEX(H$4:H17,$Q$1+1)))</f>
        <v>39.189504373177847</v>
      </c>
      <c r="L17" s="8">
        <f>IF($A17&lt;$Q$1+1,NA(),AVERAGE(I17:INDEX(I$4:I17,$Q$1+1)))</f>
        <v>0.2567614188532556</v>
      </c>
      <c r="M17" s="8">
        <f>IF($A17&lt;$Q$1+1,NA(),SUM(F17:INDEX(F$4:F17,$Q$1+1)))</f>
        <v>-10.285714285714281</v>
      </c>
      <c r="N17" s="8">
        <f t="shared" si="7"/>
        <v>-1.8666666666666658</v>
      </c>
      <c r="O17" s="8">
        <f>IF($A17&lt;$Q$1+1,NA(),AVERAGE(F17:INDEX(F$4:F17,$Q$1+1)))</f>
        <v>-1.4693877551020402</v>
      </c>
      <c r="P17" s="65"/>
      <c r="Q17" s="1">
        <f t="shared" si="9"/>
        <v>13</v>
      </c>
      <c r="R17" s="59">
        <v>4.2910602910602895</v>
      </c>
      <c r="S17" s="59">
        <v>27.218934911242602</v>
      </c>
      <c r="T17" s="60">
        <v>0.17852760454445615</v>
      </c>
      <c r="AM17" s="100">
        <v>2</v>
      </c>
      <c r="AN17" s="99">
        <f t="shared" si="8"/>
        <v>2</v>
      </c>
    </row>
    <row r="18" spans="1:40" ht="15" customHeight="1" x14ac:dyDescent="0.3">
      <c r="A18">
        <v>15</v>
      </c>
      <c r="B18">
        <v>19</v>
      </c>
      <c r="C18">
        <v>5</v>
      </c>
      <c r="D18" s="6">
        <f t="shared" si="2"/>
        <v>24</v>
      </c>
      <c r="E18" s="8">
        <f>IF($A18&lt;$Q$1+1,NA(),AVERAGE(D17:INDEX(D$4:D17,A18-$Q$1)))</f>
        <v>24.857142857142858</v>
      </c>
      <c r="F18" s="8">
        <f t="shared" si="3"/>
        <v>-0.85714285714285765</v>
      </c>
      <c r="G18" s="8">
        <f t="shared" si="4"/>
        <v>0.85714285714285765</v>
      </c>
      <c r="H18" s="8">
        <f t="shared" si="5"/>
        <v>0.73469387755102122</v>
      </c>
      <c r="I18" s="8">
        <f t="shared" si="6"/>
        <v>3.5714285714285733E-2</v>
      </c>
      <c r="J18" s="8">
        <f>IF($A18&lt;$Q$1+1,NA(),AVERAGE(G18:INDEX(G$4:G18,$Q$1+1)))</f>
        <v>4.9285714285714288</v>
      </c>
      <c r="K18" s="8">
        <f>IF($A18&lt;$Q$1+1,NA(),AVERAGE(H18:INDEX(H$4:H18,$Q$1+1)))</f>
        <v>34.382653061224495</v>
      </c>
      <c r="L18" s="8">
        <f>IF($A18&lt;$Q$1+1,NA(),AVERAGE(I18:INDEX(I$4:I18,$Q$1+1)))</f>
        <v>0.22913052721088437</v>
      </c>
      <c r="M18" s="8">
        <f>IF($A18&lt;$Q$1+1,NA(),SUM(F18:INDEX(F$4:F18,$Q$1+1)))</f>
        <v>-11.142857142857139</v>
      </c>
      <c r="N18" s="8">
        <f t="shared" si="7"/>
        <v>-2.2608695652173902</v>
      </c>
      <c r="O18" s="8">
        <f>IF($A18&lt;$Q$1+1,NA(),AVERAGE(F18:INDEX(F$4:F18,$Q$1+1)))</f>
        <v>-1.3928571428571423</v>
      </c>
      <c r="P18" s="65"/>
      <c r="Q18" s="1">
        <f t="shared" si="9"/>
        <v>14</v>
      </c>
      <c r="R18" s="59">
        <v>4.2162698412698409</v>
      </c>
      <c r="S18" s="59">
        <v>26.570153061224492</v>
      </c>
      <c r="T18" s="60">
        <v>0.1742132274009702</v>
      </c>
      <c r="AM18" s="100">
        <v>1</v>
      </c>
      <c r="AN18" s="99">
        <f t="shared" si="8"/>
        <v>1</v>
      </c>
    </row>
    <row r="19" spans="1:40" ht="15" customHeight="1" x14ac:dyDescent="0.3">
      <c r="A19">
        <v>16</v>
      </c>
      <c r="B19">
        <v>13</v>
      </c>
      <c r="C19">
        <v>22</v>
      </c>
      <c r="D19" s="6">
        <f t="shared" si="2"/>
        <v>35</v>
      </c>
      <c r="E19" s="8">
        <f>IF($A19&lt;$Q$1+1,NA(),AVERAGE(D18:INDEX(D$4:D18,A19-$Q$1)))</f>
        <v>24.714285714285715</v>
      </c>
      <c r="F19" s="8">
        <f t="shared" si="3"/>
        <v>10.285714285714285</v>
      </c>
      <c r="G19" s="8">
        <f t="shared" si="4"/>
        <v>10.285714285714285</v>
      </c>
      <c r="H19" s="8">
        <f t="shared" si="5"/>
        <v>105.79591836734691</v>
      </c>
      <c r="I19" s="8">
        <f t="shared" si="6"/>
        <v>0.29387755102040813</v>
      </c>
      <c r="J19" s="8">
        <f>IF($A19&lt;$Q$1+1,NA(),AVERAGE(G19:INDEX(G$4:G19,$Q$1+1)))</f>
        <v>5.5238095238095237</v>
      </c>
      <c r="K19" s="8">
        <f>IF($A19&lt;$Q$1+1,NA(),AVERAGE(H19:INDEX(H$4:H19,$Q$1+1)))</f>
        <v>42.317460317460323</v>
      </c>
      <c r="L19" s="8">
        <f>IF($A19&lt;$Q$1+1,NA(),AVERAGE(I19:INDEX(I$4:I19,$Q$1+1)))</f>
        <v>0.23632464096749808</v>
      </c>
      <c r="M19" s="8">
        <f>IF($A19&lt;$Q$1+1,NA(),SUM(F19:INDEX(F$4:F19,$Q$1+1)))</f>
        <v>-0.8571428571428541</v>
      </c>
      <c r="N19" s="8">
        <f t="shared" si="7"/>
        <v>-0.1551724137931029</v>
      </c>
      <c r="O19" s="8">
        <f>IF($A19&lt;$Q$1+1,NA(),AVERAGE(F19:INDEX(F$4:F19,$Q$1+1)))</f>
        <v>-9.52380952380949E-2</v>
      </c>
      <c r="P19" s="65"/>
      <c r="Q19" s="1">
        <f t="shared" si="9"/>
        <v>15</v>
      </c>
      <c r="R19" s="59">
        <v>4.2209523809523803</v>
      </c>
      <c r="S19" s="59">
        <v>27.006730158730157</v>
      </c>
      <c r="T19" s="60">
        <v>0.17515453938434591</v>
      </c>
      <c r="AM19" s="100">
        <v>6</v>
      </c>
      <c r="AN19" s="99">
        <f t="shared" si="8"/>
        <v>6</v>
      </c>
    </row>
    <row r="20" spans="1:40" ht="15" customHeight="1" x14ac:dyDescent="0.3">
      <c r="A20">
        <v>17</v>
      </c>
      <c r="B20">
        <v>15</v>
      </c>
      <c r="C20">
        <v>17</v>
      </c>
      <c r="D20" s="6">
        <f t="shared" si="2"/>
        <v>32</v>
      </c>
      <c r="E20" s="8">
        <f>IF($A20&lt;$Q$1+1,NA(),AVERAGE(D19:INDEX(D$4:D19,A20-$Q$1)))</f>
        <v>25.142857142857142</v>
      </c>
      <c r="F20" s="8">
        <f t="shared" si="3"/>
        <v>6.8571428571428577</v>
      </c>
      <c r="G20" s="8">
        <f t="shared" si="4"/>
        <v>6.8571428571428577</v>
      </c>
      <c r="H20" s="8">
        <f t="shared" si="5"/>
        <v>47.020408163265316</v>
      </c>
      <c r="I20" s="8">
        <f t="shared" si="6"/>
        <v>0.2142857142857143</v>
      </c>
      <c r="J20" s="8">
        <f>IF($A20&lt;$Q$1+1,NA(),AVERAGE(G20:INDEX(G$4:G20,$Q$1+1)))</f>
        <v>5.6571428571428566</v>
      </c>
      <c r="K20" s="8">
        <f>IF($A20&lt;$Q$1+1,NA(),AVERAGE(H20:INDEX(H$4:H20,$Q$1+1)))</f>
        <v>42.787755102040819</v>
      </c>
      <c r="L20" s="8">
        <f>IF($A20&lt;$Q$1+1,NA(),AVERAGE(I20:INDEX(I$4:I20,$Q$1+1)))</f>
        <v>0.23412074829931973</v>
      </c>
      <c r="M20" s="8">
        <f>IF($A20&lt;$Q$1+1,NA(),SUM(F20:INDEX(F$4:F20,$Q$1+1)))</f>
        <v>6.0000000000000036</v>
      </c>
      <c r="N20" s="8">
        <f t="shared" si="7"/>
        <v>1.0606060606060614</v>
      </c>
      <c r="O20" s="8">
        <f>IF($A20&lt;$Q$1+1,NA(),AVERAGE(F20:INDEX(F$4:F20,$Q$1+1)))</f>
        <v>0.60000000000000031</v>
      </c>
      <c r="P20" s="65"/>
      <c r="Q20" s="1">
        <f t="shared" si="9"/>
        <v>16</v>
      </c>
      <c r="R20" s="59">
        <v>4.0827205882352944</v>
      </c>
      <c r="S20" s="59">
        <v>25.187155330882351</v>
      </c>
      <c r="T20" s="60">
        <v>0.17335947125429921</v>
      </c>
      <c r="AM20" s="100">
        <v>2</v>
      </c>
      <c r="AN20" s="99">
        <f t="shared" si="8"/>
        <v>2</v>
      </c>
    </row>
    <row r="21" spans="1:40" ht="15" customHeight="1" x14ac:dyDescent="0.3">
      <c r="A21">
        <v>18</v>
      </c>
      <c r="B21">
        <v>15</v>
      </c>
      <c r="C21">
        <v>5</v>
      </c>
      <c r="D21" s="6">
        <f t="shared" si="2"/>
        <v>20</v>
      </c>
      <c r="E21" s="8">
        <f>IF($A21&lt;$Q$1+1,NA(),AVERAGE(D20:INDEX(D$4:D20,A21-$Q$1)))</f>
        <v>25.428571428571427</v>
      </c>
      <c r="F21" s="8">
        <f t="shared" si="3"/>
        <v>-5.428571428571427</v>
      </c>
      <c r="G21" s="8">
        <f t="shared" si="4"/>
        <v>5.428571428571427</v>
      </c>
      <c r="H21" s="8">
        <f t="shared" si="5"/>
        <v>29.469387755102023</v>
      </c>
      <c r="I21" s="8">
        <f t="shared" si="6"/>
        <v>0.27142857142857135</v>
      </c>
      <c r="J21" s="8">
        <f>IF($A21&lt;$Q$1+1,NA(),AVERAGE(G21:INDEX(G$4:G21,$Q$1+1)))</f>
        <v>5.6363636363636367</v>
      </c>
      <c r="K21" s="8">
        <f>IF($A21&lt;$Q$1+1,NA(),AVERAGE(H21:INDEX(H$4:H21,$Q$1+1)))</f>
        <v>41.576994434137298</v>
      </c>
      <c r="L21" s="8">
        <f>IF($A21&lt;$Q$1+1,NA(),AVERAGE(I21:INDEX(I$4:I21,$Q$1+1)))</f>
        <v>0.23751236858379715</v>
      </c>
      <c r="M21" s="8">
        <f>IF($A21&lt;$Q$1+1,NA(),SUM(F21:INDEX(F$4:F21,$Q$1+1)))</f>
        <v>0.5714285714285765</v>
      </c>
      <c r="N21" s="8">
        <f t="shared" si="7"/>
        <v>0.10138248847926357</v>
      </c>
      <c r="O21" s="8">
        <f>IF($A21&lt;$Q$1+1,NA(),AVERAGE(F21:INDEX(F$4:F21,$Q$1+1)))</f>
        <v>5.1948051948052409E-2</v>
      </c>
      <c r="P21" s="65"/>
      <c r="Q21" s="1">
        <f t="shared" si="9"/>
        <v>17</v>
      </c>
      <c r="R21" s="59">
        <v>4.0392156862745106</v>
      </c>
      <c r="S21" s="59">
        <v>24.482961098878057</v>
      </c>
      <c r="T21" s="60">
        <v>0.17370285402732979</v>
      </c>
      <c r="AM21" s="100">
        <v>1</v>
      </c>
      <c r="AN21" s="99">
        <f t="shared" si="8"/>
        <v>1</v>
      </c>
    </row>
    <row r="22" spans="1:40" ht="15" customHeight="1" x14ac:dyDescent="0.3">
      <c r="A22">
        <v>19</v>
      </c>
      <c r="B22">
        <v>13</v>
      </c>
      <c r="C22">
        <v>12</v>
      </c>
      <c r="D22" s="6">
        <f t="shared" si="2"/>
        <v>25</v>
      </c>
      <c r="E22" s="8">
        <f>IF($A22&lt;$Q$1+1,NA(),AVERAGE(D21:INDEX(D$4:D21,A22-$Q$1)))</f>
        <v>24</v>
      </c>
      <c r="F22" s="8">
        <f t="shared" si="3"/>
        <v>1</v>
      </c>
      <c r="G22" s="8">
        <f t="shared" si="4"/>
        <v>1</v>
      </c>
      <c r="H22" s="8">
        <f t="shared" si="5"/>
        <v>1</v>
      </c>
      <c r="I22" s="8">
        <f t="shared" si="6"/>
        <v>0.04</v>
      </c>
      <c r="J22" s="8">
        <f>IF($A22&lt;$Q$1+1,NA(),AVERAGE(G22:INDEX(G$4:G22,$Q$1+1)))</f>
        <v>5.25</v>
      </c>
      <c r="K22" s="8">
        <f>IF($A22&lt;$Q$1+1,NA(),AVERAGE(H22:INDEX(H$4:H22,$Q$1+1)))</f>
        <v>38.195578231292522</v>
      </c>
      <c r="L22" s="8">
        <f>IF($A22&lt;$Q$1+1,NA(),AVERAGE(I22:INDEX(I$4:I22,$Q$1+1)))</f>
        <v>0.2210530045351474</v>
      </c>
      <c r="M22" s="8">
        <f>IF($A22&lt;$Q$1+1,NA(),SUM(F22:INDEX(F$4:F22,$Q$1+1)))</f>
        <v>1.5714285714285765</v>
      </c>
      <c r="N22" s="8">
        <f t="shared" si="7"/>
        <v>0.29931972789115741</v>
      </c>
      <c r="O22" s="8">
        <f>IF($A22&lt;$Q$1+1,NA(),AVERAGE(F22:INDEX(F$4:F22,$Q$1+1)))</f>
        <v>0.13095238095238138</v>
      </c>
      <c r="P22" s="65"/>
      <c r="Q22" s="1">
        <f t="shared" si="9"/>
        <v>18</v>
      </c>
      <c r="R22" s="59">
        <v>3.8871527777777777</v>
      </c>
      <c r="S22" s="59">
        <v>23.307966820987652</v>
      </c>
      <c r="T22" s="60">
        <v>0.1662925504514092</v>
      </c>
      <c r="AM22" s="100">
        <v>2</v>
      </c>
      <c r="AN22" s="99">
        <f t="shared" si="8"/>
        <v>2</v>
      </c>
    </row>
    <row r="23" spans="1:40" ht="15" customHeight="1" x14ac:dyDescent="0.3">
      <c r="A23">
        <v>20</v>
      </c>
      <c r="B23">
        <v>14</v>
      </c>
      <c r="C23">
        <v>10</v>
      </c>
      <c r="D23" s="6">
        <f t="shared" si="2"/>
        <v>24</v>
      </c>
      <c r="E23" s="8">
        <f>IF($A23&lt;$Q$1+1,NA(),AVERAGE(D22:INDEX(D$4:D22,A23-$Q$1)))</f>
        <v>24.571428571428573</v>
      </c>
      <c r="F23" s="8">
        <f t="shared" si="3"/>
        <v>-0.57142857142857295</v>
      </c>
      <c r="G23" s="8">
        <f t="shared" si="4"/>
        <v>0.57142857142857295</v>
      </c>
      <c r="H23" s="8">
        <f t="shared" si="5"/>
        <v>0.32653061224489971</v>
      </c>
      <c r="I23" s="8">
        <f t="shared" si="6"/>
        <v>2.3809523809523874E-2</v>
      </c>
      <c r="J23" s="8">
        <f>IF($A23&lt;$Q$1+1,NA(),AVERAGE(G23:INDEX(G$4:G23,$Q$1+1)))</f>
        <v>4.8901098901098896</v>
      </c>
      <c r="K23" s="8">
        <f>IF($A23&lt;$Q$1+1,NA(),AVERAGE(H23:INDEX(H$4:H23,$Q$1+1)))</f>
        <v>35.282574568288858</v>
      </c>
      <c r="L23" s="8">
        <f>IF($A23&lt;$Q$1+1,NA(),AVERAGE(I23:INDEX(I$4:I23,$Q$1+1)))</f>
        <v>0.2058804290947148</v>
      </c>
      <c r="M23" s="8">
        <f>IF($A23&lt;$Q$1+1,NA(),SUM(F23:INDEX(F$4:F23,$Q$1+1)))</f>
        <v>1.0000000000000036</v>
      </c>
      <c r="N23" s="8">
        <f t="shared" si="7"/>
        <v>0.20449438202247266</v>
      </c>
      <c r="O23" s="8">
        <f>IF($A23&lt;$Q$1+1,NA(),AVERAGE(F23:INDEX(F$4:F23,$Q$1+1)))</f>
        <v>7.6923076923077191E-2</v>
      </c>
      <c r="P23" s="65"/>
      <c r="Q23" s="1">
        <f t="shared" si="9"/>
        <v>19</v>
      </c>
      <c r="R23" s="59">
        <v>3.9473684210526314</v>
      </c>
      <c r="S23" s="59">
        <v>23.975247967116424</v>
      </c>
      <c r="T23" s="60">
        <v>0.16952548802722117</v>
      </c>
      <c r="AM23" s="100">
        <v>2</v>
      </c>
      <c r="AN23" s="99">
        <f t="shared" si="8"/>
        <v>2</v>
      </c>
    </row>
    <row r="24" spans="1:40" ht="15" customHeight="1" x14ac:dyDescent="0.3">
      <c r="A24">
        <v>21</v>
      </c>
      <c r="B24">
        <v>21</v>
      </c>
      <c r="C24">
        <v>8</v>
      </c>
      <c r="D24" s="6">
        <f t="shared" si="2"/>
        <v>29</v>
      </c>
      <c r="E24" s="8">
        <f>IF($A24&lt;$Q$1+1,NA(),AVERAGE(D23:INDEX(D$4:D23,A24-$Q$1)))</f>
        <v>25.714285714285715</v>
      </c>
      <c r="F24" s="8">
        <f t="shared" si="3"/>
        <v>3.2857142857142847</v>
      </c>
      <c r="G24" s="8">
        <f t="shared" si="4"/>
        <v>3.2857142857142847</v>
      </c>
      <c r="H24" s="8">
        <f t="shared" si="5"/>
        <v>10.795918367346932</v>
      </c>
      <c r="I24" s="8">
        <f t="shared" si="6"/>
        <v>0.1133004926108374</v>
      </c>
      <c r="J24" s="8">
        <f>IF($A24&lt;$Q$1+1,NA(),AVERAGE(G24:INDEX(G$4:G24,$Q$1+1)))</f>
        <v>4.7755102040816331</v>
      </c>
      <c r="K24" s="8">
        <f>IF($A24&lt;$Q$1+1,NA(),AVERAGE(H24:INDEX(H$4:H24,$Q$1+1)))</f>
        <v>33.533527696793001</v>
      </c>
      <c r="L24" s="8">
        <f>IF($A24&lt;$Q$1+1,NA(),AVERAGE(I24:INDEX(I$4:I24,$Q$1+1)))</f>
        <v>0.19926757648872354</v>
      </c>
      <c r="M24" s="8">
        <f>IF($A24&lt;$Q$1+1,NA(),SUM(F24:INDEX(F$4:F24,$Q$1+1)))</f>
        <v>4.2857142857142883</v>
      </c>
      <c r="N24" s="8">
        <f t="shared" si="7"/>
        <v>0.89743589743589791</v>
      </c>
      <c r="O24" s="8">
        <f>IF($A24&lt;$Q$1+1,NA(),AVERAGE(F24:INDEX(F$4:F24,$Q$1+1)))</f>
        <v>0.30612244897959201</v>
      </c>
      <c r="P24" s="65"/>
      <c r="Q24" s="1">
        <f t="shared" si="9"/>
        <v>20</v>
      </c>
      <c r="R24" s="59">
        <v>3.9849999999999985</v>
      </c>
      <c r="S24" s="59">
        <v>24.518916666666666</v>
      </c>
      <c r="T24" s="60">
        <v>0.17194009837957461</v>
      </c>
      <c r="AM24" s="100">
        <v>3</v>
      </c>
      <c r="AN24" s="99">
        <f t="shared" si="8"/>
        <v>3</v>
      </c>
    </row>
    <row r="25" spans="1:40" ht="15" customHeight="1" x14ac:dyDescent="0.3">
      <c r="A25">
        <v>22</v>
      </c>
      <c r="B25">
        <v>17</v>
      </c>
      <c r="C25">
        <v>0</v>
      </c>
      <c r="D25" s="6">
        <f t="shared" si="2"/>
        <v>17</v>
      </c>
      <c r="E25" s="8">
        <f>IF($A25&lt;$Q$1+1,NA(),AVERAGE(D24:INDEX(D$4:D24,A25-$Q$1)))</f>
        <v>27</v>
      </c>
      <c r="F25" s="8">
        <f t="shared" si="3"/>
        <v>-10</v>
      </c>
      <c r="G25" s="8">
        <f t="shared" si="4"/>
        <v>10</v>
      </c>
      <c r="H25" s="8">
        <f t="shared" si="5"/>
        <v>100</v>
      </c>
      <c r="I25" s="8">
        <f t="shared" si="6"/>
        <v>0.58823529411764708</v>
      </c>
      <c r="J25" s="8">
        <f>IF($A25&lt;$Q$1+1,NA(),AVERAGE(G25:INDEX(G$4:G25,$Q$1+1)))</f>
        <v>5.1238095238095243</v>
      </c>
      <c r="K25" s="8">
        <f>IF($A25&lt;$Q$1+1,NA(),AVERAGE(H25:INDEX(H$4:H25,$Q$1+1)))</f>
        <v>37.964625850340134</v>
      </c>
      <c r="L25" s="8">
        <f>IF($A25&lt;$Q$1+1,NA(),AVERAGE(I25:INDEX(I$4:I25,$Q$1+1)))</f>
        <v>0.22519875766398512</v>
      </c>
      <c r="M25" s="8">
        <f>IF($A25&lt;$Q$1+1,NA(),SUM(F25:INDEX(F$4:F25,$Q$1+1)))</f>
        <v>-5.7142857142857117</v>
      </c>
      <c r="N25" s="8">
        <f t="shared" si="7"/>
        <v>-1.1152416356877317</v>
      </c>
      <c r="O25" s="8">
        <f>IF($A25&lt;$Q$1+1,NA(),AVERAGE(F25:INDEX(F$4:F25,$Q$1+1)))</f>
        <v>-0.38095238095238076</v>
      </c>
      <c r="P25" s="65"/>
      <c r="Q25" s="1">
        <f t="shared" si="9"/>
        <v>21</v>
      </c>
      <c r="R25" s="59">
        <v>4.0295566502463069</v>
      </c>
      <c r="S25" s="59">
        <v>24.564234889358044</v>
      </c>
      <c r="T25" s="60">
        <v>0.1750279064832653</v>
      </c>
      <c r="AM25" s="100">
        <v>4</v>
      </c>
      <c r="AN25" s="99">
        <f t="shared" si="8"/>
        <v>4</v>
      </c>
    </row>
    <row r="26" spans="1:40" ht="15" customHeight="1" x14ac:dyDescent="0.3">
      <c r="A26">
        <v>23</v>
      </c>
      <c r="B26">
        <v>21</v>
      </c>
      <c r="C26">
        <v>2</v>
      </c>
      <c r="D26" s="6">
        <f t="shared" si="2"/>
        <v>23</v>
      </c>
      <c r="E26" s="8">
        <f>IF($A26&lt;$Q$1+1,NA(),AVERAGE(D25:INDEX(D$4:D25,A26-$Q$1)))</f>
        <v>26</v>
      </c>
      <c r="F26" s="8">
        <f t="shared" si="3"/>
        <v>-3</v>
      </c>
      <c r="G26" s="8">
        <f t="shared" si="4"/>
        <v>3</v>
      </c>
      <c r="H26" s="8">
        <f t="shared" si="5"/>
        <v>9</v>
      </c>
      <c r="I26" s="8">
        <f t="shared" si="6"/>
        <v>0.13043478260869565</v>
      </c>
      <c r="J26" s="8">
        <f>IF($A26&lt;$Q$1+1,NA(),AVERAGE(G26:INDEX(G$4:G26,$Q$1+1)))</f>
        <v>4.9910714285714288</v>
      </c>
      <c r="K26" s="8">
        <f>IF($A26&lt;$Q$1+1,NA(),AVERAGE(H26:INDEX(H$4:H26,$Q$1+1)))</f>
        <v>36.154336734693878</v>
      </c>
      <c r="L26" s="8">
        <f>IF($A26&lt;$Q$1+1,NA(),AVERAGE(I26:INDEX(I$4:I26,$Q$1+1)))</f>
        <v>0.21927600922302953</v>
      </c>
      <c r="M26" s="8">
        <f>IF($A26&lt;$Q$1+1,NA(),SUM(F26:INDEX(F$4:F26,$Q$1+1)))</f>
        <v>-8.7142857142857117</v>
      </c>
      <c r="N26" s="8">
        <f t="shared" si="7"/>
        <v>-1.7459749552772803</v>
      </c>
      <c r="O26" s="8">
        <f>IF($A26&lt;$Q$1+1,NA(),AVERAGE(F26:INDEX(F$4:F26,$Q$1+1)))</f>
        <v>-0.54464285714285698</v>
      </c>
      <c r="P26" s="65"/>
      <c r="Q26" s="1">
        <f t="shared" si="9"/>
        <v>22</v>
      </c>
      <c r="R26" s="59">
        <v>3.8571428571428568</v>
      </c>
      <c r="S26" s="59">
        <v>21.989374262101535</v>
      </c>
      <c r="T26" s="60">
        <v>0.1625280544259414</v>
      </c>
      <c r="AM26" s="100">
        <v>4</v>
      </c>
      <c r="AN26" s="99">
        <f t="shared" si="8"/>
        <v>4</v>
      </c>
    </row>
    <row r="27" spans="1:40" ht="15" customHeight="1" x14ac:dyDescent="0.3">
      <c r="A27">
        <v>24</v>
      </c>
      <c r="B27">
        <v>16</v>
      </c>
      <c r="C27">
        <v>9</v>
      </c>
      <c r="D27" s="6">
        <f t="shared" si="2"/>
        <v>25</v>
      </c>
      <c r="E27" s="8">
        <f>IF($A27&lt;$Q$1+1,NA(),AVERAGE(D26:INDEX(D$4:D26,A27-$Q$1)))</f>
        <v>24.285714285714285</v>
      </c>
      <c r="F27" s="8">
        <f t="shared" si="3"/>
        <v>0.7142857142857153</v>
      </c>
      <c r="G27" s="8">
        <f t="shared" si="4"/>
        <v>0.7142857142857153</v>
      </c>
      <c r="H27" s="8">
        <f t="shared" si="5"/>
        <v>0.51020408163265452</v>
      </c>
      <c r="I27" s="8">
        <f t="shared" si="6"/>
        <v>2.8571428571428612E-2</v>
      </c>
      <c r="J27" s="8">
        <f>IF($A27&lt;$Q$1+1,NA(),AVERAGE(G27:INDEX(G$4:G27,$Q$1+1)))</f>
        <v>4.7394957983193287</v>
      </c>
      <c r="K27" s="8">
        <f>IF($A27&lt;$Q$1+1,NA(),AVERAGE(H27:INDEX(H$4:H27,$Q$1+1)))</f>
        <v>34.057623049219686</v>
      </c>
      <c r="L27" s="8">
        <f>IF($A27&lt;$Q$1+1,NA(),AVERAGE(I27:INDEX(I$4:I27,$Q$1+1)))</f>
        <v>0.20805809271411183</v>
      </c>
      <c r="M27" s="8">
        <f>IF($A27&lt;$Q$1+1,NA(),SUM(F27:INDEX(F$4:F27,$Q$1+1)))</f>
        <v>-7.9999999999999964</v>
      </c>
      <c r="N27" s="8">
        <f t="shared" si="7"/>
        <v>-1.6879432624113464</v>
      </c>
      <c r="O27" s="8">
        <f>IF($A27&lt;$Q$1+1,NA(),AVERAGE(F27:INDEX(F$4:F27,$Q$1+1)))</f>
        <v>-0.47058823529411742</v>
      </c>
      <c r="P27" s="65"/>
      <c r="Q27" s="1">
        <f t="shared" si="9"/>
        <v>23</v>
      </c>
      <c r="R27" s="59">
        <v>3.8615136876006448</v>
      </c>
      <c r="S27" s="59">
        <v>22.071273541972975</v>
      </c>
      <c r="T27" s="60">
        <v>0.16230684439783774</v>
      </c>
      <c r="AM27" s="100">
        <v>5</v>
      </c>
      <c r="AN27" s="99">
        <f t="shared" si="8"/>
        <v>5</v>
      </c>
    </row>
    <row r="28" spans="1:40" ht="15" customHeight="1" x14ac:dyDescent="0.3">
      <c r="A28">
        <v>25</v>
      </c>
      <c r="B28">
        <v>17</v>
      </c>
      <c r="C28">
        <v>11</v>
      </c>
      <c r="D28" s="6">
        <f t="shared" si="2"/>
        <v>28</v>
      </c>
      <c r="E28" s="8">
        <f>IF($A28&lt;$Q$1+1,NA(),AVERAGE(D27:INDEX(D$4:D27,A28-$Q$1)))</f>
        <v>23.285714285714285</v>
      </c>
      <c r="F28" s="8">
        <f t="shared" si="3"/>
        <v>4.7142857142857153</v>
      </c>
      <c r="G28" s="8">
        <f t="shared" si="4"/>
        <v>4.7142857142857153</v>
      </c>
      <c r="H28" s="8">
        <f t="shared" si="5"/>
        <v>22.224489795918377</v>
      </c>
      <c r="I28" s="8">
        <f t="shared" si="6"/>
        <v>0.16836734693877556</v>
      </c>
      <c r="J28" s="8">
        <f>IF($A28&lt;$Q$1+1,NA(),AVERAGE(G28:INDEX(G$4:G28,$Q$1+1)))</f>
        <v>4.738095238095239</v>
      </c>
      <c r="K28" s="8">
        <f>IF($A28&lt;$Q$1+1,NA(),AVERAGE(H28:INDEX(H$4:H28,$Q$1+1)))</f>
        <v>33.400226757369616</v>
      </c>
      <c r="L28" s="8">
        <f>IF($A28&lt;$Q$1+1,NA(),AVERAGE(I28:INDEX(I$4:I28,$Q$1+1)))</f>
        <v>0.2058530512821487</v>
      </c>
      <c r="M28" s="8">
        <f>IF($A28&lt;$Q$1+1,NA(),SUM(F28:INDEX(F$4:F28,$Q$1+1)))</f>
        <v>-3.2857142857142811</v>
      </c>
      <c r="N28" s="8">
        <f t="shared" si="7"/>
        <v>-0.69346733668341598</v>
      </c>
      <c r="O28" s="8">
        <f>IF($A28&lt;$Q$1+1,NA(),AVERAGE(F28:INDEX(F$4:F28,$Q$1+1)))</f>
        <v>-0.18253968253968228</v>
      </c>
      <c r="P28" s="65"/>
      <c r="Q28" s="1">
        <f t="shared" si="9"/>
        <v>24</v>
      </c>
      <c r="R28" s="59">
        <v>3.9823717948717947</v>
      </c>
      <c r="S28" s="59">
        <v>22.85276442307692</v>
      </c>
      <c r="T28" s="60">
        <v>0.16794499318493003</v>
      </c>
      <c r="AM28" s="100">
        <v>4</v>
      </c>
      <c r="AN28" s="99">
        <f t="shared" si="8"/>
        <v>4</v>
      </c>
    </row>
    <row r="29" spans="1:40" ht="15" customHeight="1" x14ac:dyDescent="0.3">
      <c r="A29">
        <v>26</v>
      </c>
      <c r="B29">
        <v>17</v>
      </c>
      <c r="C29">
        <v>11</v>
      </c>
      <c r="D29" s="6">
        <f t="shared" si="2"/>
        <v>28</v>
      </c>
      <c r="E29" s="8">
        <f>IF($A29&lt;$Q$1+1,NA(),AVERAGE(D28:INDEX(D$4:D28,A29-$Q$1)))</f>
        <v>24.428571428571427</v>
      </c>
      <c r="F29" s="8">
        <f t="shared" si="3"/>
        <v>3.571428571428573</v>
      </c>
      <c r="G29" s="8">
        <f t="shared" si="4"/>
        <v>3.571428571428573</v>
      </c>
      <c r="H29" s="8">
        <f t="shared" si="5"/>
        <v>12.755102040816338</v>
      </c>
      <c r="I29" s="8">
        <f t="shared" si="6"/>
        <v>0.12755102040816332</v>
      </c>
      <c r="J29" s="8">
        <f>IF($A29&lt;$Q$1+1,NA(),AVERAGE(G29:INDEX(G$4:G29,$Q$1+1)))</f>
        <v>4.6766917293233092</v>
      </c>
      <c r="K29" s="8">
        <f>IF($A29&lt;$Q$1+1,NA(),AVERAGE(H29:INDEX(H$4:H29,$Q$1+1)))</f>
        <v>32.313641245972079</v>
      </c>
      <c r="L29" s="8">
        <f>IF($A29&lt;$Q$1+1,NA(),AVERAGE(I29:INDEX(I$4:I29,$Q$1+1)))</f>
        <v>0.20173189176246523</v>
      </c>
      <c r="M29" s="8">
        <f>IF($A29&lt;$Q$1+1,NA(),SUM(F29:INDEX(F$4:F29,$Q$1+1)))</f>
        <v>0.2857142857142918</v>
      </c>
      <c r="N29" s="8">
        <f t="shared" si="7"/>
        <v>6.1093247588425728E-2</v>
      </c>
      <c r="O29" s="8">
        <f>IF($A29&lt;$Q$1+1,NA(),AVERAGE(F29:INDEX(F$4:F29,$Q$1+1)))</f>
        <v>1.5037593984962726E-2</v>
      </c>
      <c r="P29" s="65"/>
      <c r="Q29" s="1">
        <f t="shared" si="9"/>
        <v>25</v>
      </c>
      <c r="R29" s="59">
        <v>4.0864000000000003</v>
      </c>
      <c r="S29" s="59">
        <v>24.019456000000002</v>
      </c>
      <c r="T29" s="60">
        <v>0.17346623904177133</v>
      </c>
      <c r="AM29" s="100">
        <v>2</v>
      </c>
      <c r="AN29" s="99">
        <f t="shared" si="8"/>
        <v>2</v>
      </c>
    </row>
    <row r="30" spans="1:40" ht="15" customHeight="1" x14ac:dyDescent="0.3">
      <c r="A30">
        <v>27</v>
      </c>
      <c r="B30">
        <v>18</v>
      </c>
      <c r="C30">
        <v>8</v>
      </c>
      <c r="D30" s="6">
        <f t="shared" si="2"/>
        <v>26</v>
      </c>
      <c r="E30" s="8">
        <f>IF($A30&lt;$Q$1+1,NA(),AVERAGE(D29:INDEX(D$4:D29,A30-$Q$1)))</f>
        <v>24.857142857142858</v>
      </c>
      <c r="F30" s="8">
        <f t="shared" si="3"/>
        <v>1.1428571428571423</v>
      </c>
      <c r="G30" s="8">
        <f t="shared" si="4"/>
        <v>1.1428571428571423</v>
      </c>
      <c r="H30" s="8">
        <f t="shared" si="5"/>
        <v>1.3061224489795906</v>
      </c>
      <c r="I30" s="8">
        <f t="shared" si="6"/>
        <v>4.3956043956043939E-2</v>
      </c>
      <c r="J30" s="8">
        <f>IF($A30&lt;$Q$1+1,NA(),AVERAGE(G30:INDEX(G$4:G30,$Q$1+1)))</f>
        <v>4.5000000000000009</v>
      </c>
      <c r="K30" s="8">
        <f>IF($A30&lt;$Q$1+1,NA(),AVERAGE(H30:INDEX(H$4:H30,$Q$1+1)))</f>
        <v>30.763265306122456</v>
      </c>
      <c r="L30" s="8">
        <f>IF($A30&lt;$Q$1+1,NA(),AVERAGE(I30:INDEX(I$4:I30,$Q$1+1)))</f>
        <v>0.19384309937214417</v>
      </c>
      <c r="M30" s="8">
        <f>IF($A30&lt;$Q$1+1,NA(),SUM(F30:INDEX(F$4:F30,$Q$1+1)))</f>
        <v>1.4285714285714342</v>
      </c>
      <c r="N30" s="8">
        <f t="shared" si="7"/>
        <v>0.31746031746031866</v>
      </c>
      <c r="O30" s="8">
        <f>IF($A30&lt;$Q$1+1,NA(),AVERAGE(F30:INDEX(F$4:F30,$Q$1+1)))</f>
        <v>7.1428571428571702E-2</v>
      </c>
      <c r="P30" s="65"/>
      <c r="Q30" s="1" t="s">
        <v>41</v>
      </c>
      <c r="R30" s="6">
        <f>MIN(R5:R29)</f>
        <v>3.8571428571428568</v>
      </c>
      <c r="S30" s="6">
        <f>MIN(S5:S29)</f>
        <v>21.989374262101535</v>
      </c>
      <c r="T30" s="6">
        <f>MIN(T5:T29)</f>
        <v>0.16230684439783774</v>
      </c>
      <c r="AM30" s="100">
        <v>1</v>
      </c>
      <c r="AN30" s="99">
        <f t="shared" si="8"/>
        <v>1</v>
      </c>
    </row>
    <row r="31" spans="1:40" ht="15" customHeight="1" x14ac:dyDescent="0.3">
      <c r="A31">
        <v>28</v>
      </c>
      <c r="B31">
        <v>14</v>
      </c>
      <c r="C31">
        <v>19</v>
      </c>
      <c r="D31" s="6">
        <f t="shared" si="2"/>
        <v>33</v>
      </c>
      <c r="E31" s="8">
        <f>IF($A31&lt;$Q$1+1,NA(),AVERAGE(D30:INDEX(D$4:D30,A31-$Q$1)))</f>
        <v>25.142857142857142</v>
      </c>
      <c r="F31" s="8">
        <f t="shared" si="3"/>
        <v>7.8571428571428577</v>
      </c>
      <c r="G31" s="8">
        <f t="shared" si="4"/>
        <v>7.8571428571428577</v>
      </c>
      <c r="H31" s="8">
        <f t="shared" si="5"/>
        <v>61.734693877551031</v>
      </c>
      <c r="I31" s="8">
        <f t="shared" si="6"/>
        <v>0.23809523809523811</v>
      </c>
      <c r="J31" s="8">
        <f>IF($A31&lt;$Q$1+1,NA(),AVERAGE(G31:INDEX(G$4:G31,$Q$1+1)))</f>
        <v>4.6598639455782322</v>
      </c>
      <c r="K31" s="8">
        <f>IF($A31&lt;$Q$1+1,NA(),AVERAGE(H31:INDEX(H$4:H31,$Q$1+1)))</f>
        <v>32.238095238095248</v>
      </c>
      <c r="L31" s="8">
        <f>IF($A31&lt;$Q$1+1,NA(),AVERAGE(I31:INDEX(I$4:I31,$Q$1+1)))</f>
        <v>0.19595034407324385</v>
      </c>
      <c r="M31" s="8">
        <f>IF($A31&lt;$Q$1+1,NA(),SUM(F31:INDEX(F$4:F31,$Q$1+1)))</f>
        <v>9.2857142857142918</v>
      </c>
      <c r="N31" s="8">
        <f t="shared" si="7"/>
        <v>1.9927007299270083</v>
      </c>
      <c r="O31" s="8">
        <f>IF($A31&lt;$Q$1+1,NA(),AVERAGE(F31:INDEX(F$4:F31,$Q$1+1)))</f>
        <v>0.44217687074829959</v>
      </c>
      <c r="P31" s="65"/>
      <c r="Q31" s="1"/>
      <c r="R31" s="65"/>
      <c r="S31" s="1"/>
      <c r="AM31" s="100">
        <v>4</v>
      </c>
      <c r="AN31" s="99">
        <f t="shared" si="8"/>
        <v>4</v>
      </c>
    </row>
    <row r="32" spans="1:40" ht="15" customHeight="1" x14ac:dyDescent="0.3">
      <c r="A32">
        <v>29</v>
      </c>
      <c r="B32">
        <v>17</v>
      </c>
      <c r="C32">
        <v>7</v>
      </c>
      <c r="D32" s="6">
        <f t="shared" si="2"/>
        <v>24</v>
      </c>
      <c r="E32" s="8">
        <f>IF($A32&lt;$Q$1+1,NA(),AVERAGE(D31:INDEX(D$4:D31,A32-$Q$1)))</f>
        <v>25.714285714285715</v>
      </c>
      <c r="F32" s="8">
        <f t="shared" si="3"/>
        <v>-1.7142857142857153</v>
      </c>
      <c r="G32" s="8">
        <f t="shared" si="4"/>
        <v>1.7142857142857153</v>
      </c>
      <c r="H32" s="8">
        <f t="shared" si="5"/>
        <v>2.9387755102040849</v>
      </c>
      <c r="I32" s="8">
        <f t="shared" si="6"/>
        <v>7.1428571428571466E-2</v>
      </c>
      <c r="J32" s="8">
        <f>IF($A32&lt;$Q$1+1,NA(),AVERAGE(G32:INDEX(G$4:G32,$Q$1+1)))</f>
        <v>4.5259740259740262</v>
      </c>
      <c r="K32" s="8">
        <f>IF($A32&lt;$Q$1+1,NA(),AVERAGE(H32:INDEX(H$4:H32,$Q$1+1)))</f>
        <v>30.90630797773656</v>
      </c>
      <c r="L32" s="8">
        <f>IF($A32&lt;$Q$1+1,NA(),AVERAGE(I32:INDEX(I$4:I32,$Q$1+1)))</f>
        <v>0.19029026349848602</v>
      </c>
      <c r="M32" s="8">
        <f>IF($A32&lt;$Q$1+1,NA(),SUM(F32:INDEX(F$4:F32,$Q$1+1)))</f>
        <v>7.5714285714285765</v>
      </c>
      <c r="N32" s="8">
        <f t="shared" si="7"/>
        <v>1.6728837876614071</v>
      </c>
      <c r="O32" s="8">
        <f>IF($A32&lt;$Q$1+1,NA(),AVERAGE(F32:INDEX(F$4:F32,$Q$1+1)))</f>
        <v>0.34415584415584438</v>
      </c>
      <c r="P32" s="65"/>
      <c r="Q32" s="1"/>
      <c r="AF32" s="82"/>
      <c r="AG32" s="1"/>
      <c r="AM32" s="100">
        <v>3</v>
      </c>
      <c r="AN32" s="99">
        <f t="shared" si="8"/>
        <v>3</v>
      </c>
    </row>
    <row r="33" spans="1:40" ht="15" customHeight="1" thickBot="1" x14ac:dyDescent="0.35">
      <c r="A33">
        <v>30</v>
      </c>
      <c r="B33">
        <v>18</v>
      </c>
      <c r="C33">
        <v>8</v>
      </c>
      <c r="D33" s="6">
        <f t="shared" si="2"/>
        <v>26</v>
      </c>
      <c r="E33" s="8">
        <f>IF($A33&lt;$Q$1+1,NA(),AVERAGE(D32:INDEX(D$4:D32,A33-$Q$1)))</f>
        <v>26.714285714285715</v>
      </c>
      <c r="F33" s="8">
        <f t="shared" si="3"/>
        <v>-0.7142857142857153</v>
      </c>
      <c r="G33" s="8">
        <f t="shared" si="4"/>
        <v>0.7142857142857153</v>
      </c>
      <c r="H33" s="8">
        <f t="shared" si="5"/>
        <v>0.51020408163265452</v>
      </c>
      <c r="I33" s="8">
        <f t="shared" si="6"/>
        <v>2.747252747252751E-2</v>
      </c>
      <c r="J33" s="8">
        <f>IF($A33&lt;$Q$1+1,NA(),AVERAGE(G33:INDEX(G$4:G33,$Q$1+1)))</f>
        <v>4.3602484472049694</v>
      </c>
      <c r="K33" s="8">
        <f>IF($A33&lt;$Q$1+1,NA(),AVERAGE(H33:INDEX(H$4:H33,$Q$1+1)))</f>
        <v>29.584738243123347</v>
      </c>
      <c r="L33" s="8">
        <f>IF($A33&lt;$Q$1+1,NA(),AVERAGE(I33:INDEX(I$4:I33,$Q$1+1)))</f>
        <v>0.18321123149735738</v>
      </c>
      <c r="M33" s="8">
        <f>IF($A33&lt;$Q$1+1,NA(),SUM(F33:INDEX(F$4:F33,$Q$1+1)))</f>
        <v>6.8571428571428612</v>
      </c>
      <c r="N33" s="8">
        <f t="shared" si="7"/>
        <v>1.5726495726495735</v>
      </c>
      <c r="O33" s="8">
        <f>IF($A33&lt;$Q$1+1,NA(),AVERAGE(F33:INDEX(F$4:F33,$Q$1+1)))</f>
        <v>0.29813664596273309</v>
      </c>
      <c r="P33" s="65"/>
      <c r="Q33" s="1"/>
      <c r="AF33" s="81"/>
      <c r="AG33" s="1"/>
      <c r="AM33" s="100">
        <v>4</v>
      </c>
      <c r="AN33" s="99">
        <f t="shared" si="8"/>
        <v>4</v>
      </c>
    </row>
    <row r="34" spans="1:40" ht="15" customHeight="1" x14ac:dyDescent="0.3">
      <c r="A34">
        <v>31</v>
      </c>
      <c r="B34">
        <v>18</v>
      </c>
      <c r="C34">
        <v>17</v>
      </c>
      <c r="D34" s="6">
        <f t="shared" si="2"/>
        <v>35</v>
      </c>
      <c r="E34" s="8">
        <f>IF($A34&lt;$Q$1+1,NA(),AVERAGE(D33:INDEX(D$4:D33,A34-$Q$1)))</f>
        <v>27.142857142857142</v>
      </c>
      <c r="F34" s="8">
        <f t="shared" si="3"/>
        <v>7.8571428571428577</v>
      </c>
      <c r="G34" s="8">
        <f t="shared" si="4"/>
        <v>7.8571428571428577</v>
      </c>
      <c r="H34" s="8">
        <f t="shared" si="5"/>
        <v>61.734693877551031</v>
      </c>
      <c r="I34" s="8">
        <f t="shared" si="6"/>
        <v>0.22448979591836737</v>
      </c>
      <c r="J34" s="8">
        <f>IF($A34&lt;$Q$1+1,NA(),AVERAGE(G34:INDEX(G$4:G34,$Q$1+1)))</f>
        <v>4.5059523809523823</v>
      </c>
      <c r="K34" s="8">
        <f>IF($A34&lt;$Q$1+1,NA(),AVERAGE(H34:INDEX(H$4:H34,$Q$1+1)))</f>
        <v>30.92431972789117</v>
      </c>
      <c r="L34" s="8">
        <f>IF($A34&lt;$Q$1+1,NA(),AVERAGE(I34:INDEX(I$4:I34,$Q$1+1)))</f>
        <v>0.18493117168156611</v>
      </c>
      <c r="M34" s="8">
        <f>IF($A34&lt;$Q$1+1,NA(),SUM(F34:INDEX(F$4:F34,$Q$1+1)))</f>
        <v>14.714285714285719</v>
      </c>
      <c r="N34" s="8">
        <f t="shared" si="7"/>
        <v>3.2655217965653898</v>
      </c>
      <c r="O34" s="8">
        <f>IF($A34&lt;$Q$1+1,NA(),AVERAGE(F34:INDEX(F$4:F34,$Q$1+1)))</f>
        <v>0.61309523809523825</v>
      </c>
      <c r="P34" s="65"/>
      <c r="Q34" s="1"/>
      <c r="R34" s="85" t="str">
        <f>PROPER(CHAR(96+COLUMN(E9)))&amp;Q1+4</f>
        <v>E11</v>
      </c>
      <c r="S34" s="86" t="str" cm="1">
        <f t="array" aca="1" ref="S34" ca="1">_xlfn.FORMULATEXT(INDIRECT(R34))</f>
        <v>=IF($A11&lt;$Q$1+1,NA(),AVERAGE(D10:INDEX(D$4:D10,A11-$Q$1)))</v>
      </c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5"/>
      <c r="AF34" s="81"/>
      <c r="AG34" s="85" t="str">
        <f>PROPER(CHAR(96+COLUMN(R4)))&amp;ROW(R4)</f>
        <v>R4</v>
      </c>
      <c r="AH34" s="86" t="str" cm="1">
        <f t="array" aca="1" ref="AH34" ca="1">_xlfn.FORMULATEXT(INDIRECT(AG34))</f>
        <v>=J53</v>
      </c>
      <c r="AI34" s="95"/>
      <c r="AM34" s="100">
        <v>3</v>
      </c>
      <c r="AN34" s="99">
        <f t="shared" si="8"/>
        <v>3</v>
      </c>
    </row>
    <row r="35" spans="1:40" ht="15" customHeight="1" x14ac:dyDescent="0.3">
      <c r="A35">
        <v>32</v>
      </c>
      <c r="B35">
        <v>19</v>
      </c>
      <c r="C35">
        <v>3</v>
      </c>
      <c r="D35" s="6">
        <f t="shared" si="2"/>
        <v>22</v>
      </c>
      <c r="E35" s="8">
        <f>IF($A35&lt;$Q$1+1,NA(),AVERAGE(D34:INDEX(D$4:D34,A35-$Q$1)))</f>
        <v>28.571428571428573</v>
      </c>
      <c r="F35" s="8">
        <f t="shared" si="3"/>
        <v>-6.571428571428573</v>
      </c>
      <c r="G35" s="8">
        <f t="shared" si="4"/>
        <v>6.571428571428573</v>
      </c>
      <c r="H35" s="8">
        <f t="shared" si="5"/>
        <v>43.183673469387777</v>
      </c>
      <c r="I35" s="8">
        <f t="shared" si="6"/>
        <v>0.29870129870129875</v>
      </c>
      <c r="J35" s="8">
        <f>IF($A35&lt;$Q$1+1,NA(),AVERAGE(G35:INDEX(G$4:G35,$Q$1+1)))</f>
        <v>4.5885714285714299</v>
      </c>
      <c r="K35" s="8">
        <f>IF($A35&lt;$Q$1+1,NA(),AVERAGE(H35:INDEX(H$4:H35,$Q$1+1)))</f>
        <v>31.414693877551034</v>
      </c>
      <c r="L35" s="8">
        <f>IF($A35&lt;$Q$1+1,NA(),AVERAGE(I35:INDEX(I$4:I35,$Q$1+1)))</f>
        <v>0.1894819767623554</v>
      </c>
      <c r="M35" s="8">
        <f>IF($A35&lt;$Q$1+1,NA(),SUM(F35:INDEX(F$4:F35,$Q$1+1)))</f>
        <v>8.1428571428571459</v>
      </c>
      <c r="N35" s="8">
        <f t="shared" si="7"/>
        <v>1.7745952677459529</v>
      </c>
      <c r="O35" s="8">
        <f>IF($A35&lt;$Q$1+1,NA(),AVERAGE(F35:INDEX(F$4:F35,$Q$1+1)))</f>
        <v>0.32571428571428584</v>
      </c>
      <c r="P35" s="65"/>
      <c r="Q35" s="1"/>
      <c r="R35" s="87" t="str">
        <f>PROPER(CHAR(96+COLUMN(F9)))&amp;ROW(F9)</f>
        <v>F9</v>
      </c>
      <c r="S35" s="88" t="str" cm="1">
        <f t="array" aca="1" ref="S35" ca="1">_xlfn.FORMULATEXT(INDIRECT(R35))</f>
        <v>=IF($A9&lt;$Q$1+1,NA(),D9-E9)</v>
      </c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90"/>
      <c r="AF35" s="81"/>
      <c r="AG35" s="87" t="str">
        <f>PROPER(CHAR(96+COLUMN(S4)))&amp;ROW(S4)</f>
        <v>S4</v>
      </c>
      <c r="AH35" s="88" t="str" cm="1">
        <f t="array" aca="1" ref="AH35" ca="1">_xlfn.FORMULATEXT(INDIRECT(AG35))</f>
        <v>=K53</v>
      </c>
      <c r="AI35" s="90"/>
      <c r="AM35" s="100">
        <v>1</v>
      </c>
      <c r="AN35" s="99">
        <f t="shared" si="8"/>
        <v>1</v>
      </c>
    </row>
    <row r="36" spans="1:40" ht="15" customHeight="1" x14ac:dyDescent="0.3">
      <c r="A36">
        <v>33</v>
      </c>
      <c r="B36">
        <v>19</v>
      </c>
      <c r="C36">
        <v>3</v>
      </c>
      <c r="D36" s="6">
        <f t="shared" si="2"/>
        <v>22</v>
      </c>
      <c r="E36" s="8">
        <f>IF($A36&lt;$Q$1+1,NA(),AVERAGE(D35:INDEX(D$4:D35,A36-$Q$1)))</f>
        <v>27.714285714285715</v>
      </c>
      <c r="F36" s="8">
        <f t="shared" si="3"/>
        <v>-5.7142857142857153</v>
      </c>
      <c r="G36" s="8">
        <f t="shared" si="4"/>
        <v>5.7142857142857153</v>
      </c>
      <c r="H36" s="8">
        <f t="shared" si="5"/>
        <v>32.653061224489811</v>
      </c>
      <c r="I36" s="8">
        <f t="shared" si="6"/>
        <v>0.25974025974025977</v>
      </c>
      <c r="J36" s="8">
        <f>IF($A36&lt;$Q$1+1,NA(),AVERAGE(G36:INDEX(G$4:G36,$Q$1+1)))</f>
        <v>4.6318681318681323</v>
      </c>
      <c r="K36" s="8">
        <f>IF($A36&lt;$Q$1+1,NA(),AVERAGE(H36:INDEX(H$4:H36,$Q$1+1)))</f>
        <v>31.462323390894831</v>
      </c>
      <c r="L36" s="8">
        <f>IF($A36&lt;$Q$1+1,NA(),AVERAGE(I36:INDEX(I$4:I36,$Q$1+1)))</f>
        <v>0.19218421841535172</v>
      </c>
      <c r="M36" s="8">
        <f>IF($A36&lt;$Q$1+1,NA(),SUM(F36:INDEX(F$4:F36,$Q$1+1)))</f>
        <v>2.4285714285714306</v>
      </c>
      <c r="N36" s="8">
        <f t="shared" si="7"/>
        <v>0.52431791221826851</v>
      </c>
      <c r="O36" s="8">
        <f>IF($A36&lt;$Q$1+1,NA(),AVERAGE(F36:INDEX(F$4:F36,$Q$1+1)))</f>
        <v>9.3406593406593491E-2</v>
      </c>
      <c r="P36" s="65"/>
      <c r="Q36" s="1"/>
      <c r="R36" s="87" t="str">
        <f>PROPER(CHAR(96+COLUMN(G9)))&amp;ROW(G9)</f>
        <v>G9</v>
      </c>
      <c r="S36" s="88" t="str" cm="1">
        <f t="array" aca="1" ref="S36" ca="1">_xlfn.FORMULATEXT(INDIRECT(R36))</f>
        <v>=IF($A9&lt;$Q$1+1,NA(),ABS(F9))</v>
      </c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90"/>
      <c r="AF36" s="81"/>
      <c r="AG36" s="87" t="str">
        <f>PROPER(CHAR(96+COLUMN(T4)))&amp;ROW(T4)</f>
        <v>T4</v>
      </c>
      <c r="AH36" s="88" t="str" cm="1">
        <f t="array" aca="1" ref="AH36" ca="1">_xlfn.FORMULATEXT(INDIRECT(AG36))</f>
        <v>=L53</v>
      </c>
      <c r="AI36" s="90"/>
      <c r="AM36" s="100">
        <v>5</v>
      </c>
      <c r="AN36" s="99">
        <f t="shared" si="8"/>
        <v>5</v>
      </c>
    </row>
    <row r="37" spans="1:40" ht="15" customHeight="1" x14ac:dyDescent="0.3">
      <c r="A37">
        <v>34</v>
      </c>
      <c r="B37">
        <v>15</v>
      </c>
      <c r="C37">
        <v>5</v>
      </c>
      <c r="D37" s="6">
        <f t="shared" si="2"/>
        <v>20</v>
      </c>
      <c r="E37" s="8">
        <f>IF($A37&lt;$Q$1+1,NA(),AVERAGE(D36:INDEX(D$4:D36,A37-$Q$1)))</f>
        <v>26.857142857142858</v>
      </c>
      <c r="F37" s="8">
        <f t="shared" si="3"/>
        <v>-6.8571428571428577</v>
      </c>
      <c r="G37" s="8">
        <f t="shared" si="4"/>
        <v>6.8571428571428577</v>
      </c>
      <c r="H37" s="8">
        <f t="shared" si="5"/>
        <v>47.020408163265316</v>
      </c>
      <c r="I37" s="8">
        <f t="shared" si="6"/>
        <v>0.34285714285714286</v>
      </c>
      <c r="J37" s="8">
        <f>IF($A37&lt;$Q$1+1,NA(),AVERAGE(G37:INDEX(G$4:G37,$Q$1+1)))</f>
        <v>4.7142857142857153</v>
      </c>
      <c r="K37" s="8">
        <f>IF($A37&lt;$Q$1+1,NA(),AVERAGE(H37:INDEX(H$4:H37,$Q$1+1)))</f>
        <v>32.03854875283448</v>
      </c>
      <c r="L37" s="8">
        <f>IF($A37&lt;$Q$1+1,NA(),AVERAGE(I37:INDEX(I$4:I37,$Q$1+1)))</f>
        <v>0.19776469709838101</v>
      </c>
      <c r="M37" s="8">
        <f>IF($A37&lt;$Q$1+1,NA(),SUM(F37:INDEX(F$4:F37,$Q$1+1)))</f>
        <v>-4.428571428571427</v>
      </c>
      <c r="N37" s="8">
        <f t="shared" si="7"/>
        <v>-0.93939393939393889</v>
      </c>
      <c r="O37" s="8">
        <f>IF($A37&lt;$Q$1+1,NA(),AVERAGE(F37:INDEX(F$4:F37,$Q$1+1)))</f>
        <v>-0.16402116402116396</v>
      </c>
      <c r="P37" s="65"/>
      <c r="Q37" s="1"/>
      <c r="R37" s="87" t="str">
        <f>PROPER(CHAR(96+COLUMN(H9)))&amp;ROW(H9)</f>
        <v>H9</v>
      </c>
      <c r="S37" s="88" t="str" cm="1">
        <f t="array" aca="1" ref="S37" ca="1">_xlfn.FORMULATEXT(INDIRECT(R37))</f>
        <v>=IF($A9&lt;$Q$1+1,NA(),F9^2)</v>
      </c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90"/>
      <c r="AF37" s="81"/>
      <c r="AG37" s="87" t="str">
        <f>PROPER(CHAR(96+COLUMN(R5)))&amp;ROW(R5)</f>
        <v>R5</v>
      </c>
      <c r="AH37" s="88" t="str" cm="1">
        <f t="array" aca="1" ref="AH37" ca="1">_xlfn.FORMULATEXT(INDIRECT(AG37))</f>
        <v>{=TABLE(,Q1)}</v>
      </c>
      <c r="AI37" s="90"/>
      <c r="AM37" s="100">
        <v>2</v>
      </c>
      <c r="AN37" s="99">
        <f t="shared" si="8"/>
        <v>2</v>
      </c>
    </row>
    <row r="38" spans="1:40" ht="15" customHeight="1" x14ac:dyDescent="0.3">
      <c r="A38">
        <v>35</v>
      </c>
      <c r="B38">
        <v>12</v>
      </c>
      <c r="C38">
        <v>8</v>
      </c>
      <c r="D38" s="6">
        <f t="shared" si="2"/>
        <v>20</v>
      </c>
      <c r="E38" s="8">
        <f>IF($A38&lt;$Q$1+1,NA(),AVERAGE(D37:INDEX(D$4:D37,A38-$Q$1)))</f>
        <v>26</v>
      </c>
      <c r="F38" s="8">
        <f t="shared" si="3"/>
        <v>-6</v>
      </c>
      <c r="G38" s="8">
        <f t="shared" si="4"/>
        <v>6</v>
      </c>
      <c r="H38" s="8">
        <f t="shared" si="5"/>
        <v>36</v>
      </c>
      <c r="I38" s="8">
        <f t="shared" si="6"/>
        <v>0.3</v>
      </c>
      <c r="J38" s="8">
        <f>IF($A38&lt;$Q$1+1,NA(),AVERAGE(G38:INDEX(G$4:G38,$Q$1+1)))</f>
        <v>4.7602040816326534</v>
      </c>
      <c r="K38" s="8">
        <f>IF($A38&lt;$Q$1+1,NA(),AVERAGE(H38:INDEX(H$4:H38,$Q$1+1)))</f>
        <v>32.180029154518962</v>
      </c>
      <c r="L38" s="8">
        <f>IF($A38&lt;$Q$1+1,NA(),AVERAGE(I38:INDEX(I$4:I38,$Q$1+1)))</f>
        <v>0.20141595791629596</v>
      </c>
      <c r="M38" s="8">
        <f>IF($A38&lt;$Q$1+1,NA(),SUM(F38:INDEX(F$4:F38,$Q$1+1)))</f>
        <v>-10.428571428571427</v>
      </c>
      <c r="N38" s="8">
        <f t="shared" si="7"/>
        <v>-2.190782422293676</v>
      </c>
      <c r="O38" s="8">
        <f>IF($A38&lt;$Q$1+1,NA(),AVERAGE(F38:INDEX(F$4:F38,$Q$1+1)))</f>
        <v>-0.3724489795918367</v>
      </c>
      <c r="P38" s="65"/>
      <c r="Q38" s="1"/>
      <c r="R38" s="87" t="str">
        <f>PROPER(CHAR(96+COLUMN(I9)))&amp;ROW(I9)</f>
        <v>I9</v>
      </c>
      <c r="S38" s="88" t="str" cm="1">
        <f t="array" aca="1" ref="S38" ca="1">_xlfn.FORMULATEXT(INDIRECT(R38))</f>
        <v>=IF($A9&lt;$Q$1+1,NA(),IFERROR(G9/D9,""))</v>
      </c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90"/>
      <c r="AF38" s="81"/>
      <c r="AG38" s="87" t="str">
        <f>PROPER(CHAR(96+COLUMN(R30)))&amp;ROW(R30)</f>
        <v>R30</v>
      </c>
      <c r="AH38" s="88" t="str" cm="1">
        <f t="array" aca="1" ref="AH38" ca="1">_xlfn.FORMULATEXT(INDIRECT(AG38))</f>
        <v>=MIN(R5:R29)</v>
      </c>
      <c r="AI38" s="90"/>
      <c r="AM38" s="100">
        <v>0</v>
      </c>
      <c r="AN38" s="99">
        <f t="shared" si="8"/>
        <v>1</v>
      </c>
    </row>
    <row r="39" spans="1:40" ht="15" customHeight="1" x14ac:dyDescent="0.3">
      <c r="A39">
        <v>36</v>
      </c>
      <c r="B39">
        <v>16</v>
      </c>
      <c r="C39">
        <v>0</v>
      </c>
      <c r="D39" s="6">
        <f t="shared" si="2"/>
        <v>16</v>
      </c>
      <c r="E39" s="8">
        <f>IF($A39&lt;$Q$1+1,NA(),AVERAGE(D38:INDEX(D$4:D38,A39-$Q$1)))</f>
        <v>24.142857142857142</v>
      </c>
      <c r="F39" s="8">
        <f t="shared" si="3"/>
        <v>-8.1428571428571423</v>
      </c>
      <c r="G39" s="8">
        <f t="shared" si="4"/>
        <v>8.1428571428571423</v>
      </c>
      <c r="H39" s="8">
        <f t="shared" si="5"/>
        <v>66.306122448979579</v>
      </c>
      <c r="I39" s="8">
        <f t="shared" si="6"/>
        <v>0.5089285714285714</v>
      </c>
      <c r="J39" s="8">
        <f>IF($A39&lt;$Q$1+1,NA(),AVERAGE(G39:INDEX(G$4:G39,$Q$1+1)))</f>
        <v>4.876847290640395</v>
      </c>
      <c r="K39" s="8">
        <f>IF($A39&lt;$Q$1+1,NA(),AVERAGE(H39:INDEX(H$4:H39,$Q$1+1)))</f>
        <v>33.356790992258986</v>
      </c>
      <c r="L39" s="8">
        <f>IF($A39&lt;$Q$1+1,NA(),AVERAGE(I39:INDEX(I$4:I39,$Q$1+1)))</f>
        <v>0.21201984114085717</v>
      </c>
      <c r="M39" s="8">
        <f>IF($A39&lt;$Q$1+1,NA(),SUM(F39:INDEX(F$4:F39,$Q$1+1)))</f>
        <v>-18.571428571428569</v>
      </c>
      <c r="N39" s="8">
        <f t="shared" si="7"/>
        <v>-3.8080808080808071</v>
      </c>
      <c r="O39" s="8">
        <f>IF($A39&lt;$Q$1+1,NA(),AVERAGE(F39:INDEX(F$4:F39,$Q$1+1)))</f>
        <v>-0.64039408866995062</v>
      </c>
      <c r="P39" s="65"/>
      <c r="Q39" s="1"/>
      <c r="R39" s="87" t="str">
        <f>PROPER(CHAR(96+COLUMN(J9)))&amp;ROW(J9)</f>
        <v>J9</v>
      </c>
      <c r="S39" s="88" t="str" cm="1">
        <f t="array" aca="1" ref="S39" ca="1">_xlfn.FORMULATEXT(INDIRECT(R39))</f>
        <v>=IF($A9&lt;$Q$1+1,NA(),AVERAGE(G9:INDEX(G$4:G9,$Q$1+1)))</v>
      </c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90"/>
      <c r="AF39" s="81"/>
      <c r="AG39" s="87" t="str">
        <f>PROPER(CHAR(96+COLUMN(S30)))&amp;ROW(S30)</f>
        <v>S30</v>
      </c>
      <c r="AH39" s="88" t="str" cm="1">
        <f t="array" aca="1" ref="AH39" ca="1">_xlfn.FORMULATEXT(INDIRECT(AG39))</f>
        <v>=MIN(S5:S29)</v>
      </c>
      <c r="AI39" s="90"/>
      <c r="AM39" s="100">
        <v>7</v>
      </c>
      <c r="AN39" s="99">
        <f t="shared" si="8"/>
        <v>7</v>
      </c>
    </row>
    <row r="40" spans="1:40" ht="15" customHeight="1" thickBot="1" x14ac:dyDescent="0.35">
      <c r="A40">
        <v>37</v>
      </c>
      <c r="B40">
        <v>17</v>
      </c>
      <c r="C40">
        <v>5</v>
      </c>
      <c r="D40" s="6">
        <f t="shared" si="2"/>
        <v>22</v>
      </c>
      <c r="E40" s="8">
        <f>IF($A40&lt;$Q$1+1,NA(),AVERAGE(D39:INDEX(D$4:D39,A40-$Q$1)))</f>
        <v>23</v>
      </c>
      <c r="F40" s="8">
        <f t="shared" si="3"/>
        <v>-1</v>
      </c>
      <c r="G40" s="8">
        <f t="shared" si="4"/>
        <v>1</v>
      </c>
      <c r="H40" s="8">
        <f t="shared" si="5"/>
        <v>1</v>
      </c>
      <c r="I40" s="8">
        <f t="shared" si="6"/>
        <v>4.5454545454545456E-2</v>
      </c>
      <c r="J40" s="8">
        <f>IF($A40&lt;$Q$1+1,NA(),AVERAGE(G40:INDEX(G$4:G40,$Q$1+1)))</f>
        <v>4.7476190476190485</v>
      </c>
      <c r="K40" s="8">
        <f>IF($A40&lt;$Q$1+1,NA(),AVERAGE(H40:INDEX(H$4:H40,$Q$1+1)))</f>
        <v>32.27823129251702</v>
      </c>
      <c r="L40" s="8">
        <f>IF($A40&lt;$Q$1+1,NA(),AVERAGE(I40:INDEX(I$4:I40,$Q$1+1)))</f>
        <v>0.20646766461798013</v>
      </c>
      <c r="M40" s="8">
        <f>IF($A40&lt;$Q$1+1,NA(),SUM(F40:INDEX(F$4:F40,$Q$1+1)))</f>
        <v>-19.571428571428569</v>
      </c>
      <c r="N40" s="8">
        <f t="shared" si="7"/>
        <v>-4.1223671013039107</v>
      </c>
      <c r="O40" s="8">
        <f>IF($A40&lt;$Q$1+1,NA(),AVERAGE(F40:INDEX(F$4:F40,$Q$1+1)))</f>
        <v>-0.65238095238095228</v>
      </c>
      <c r="P40" s="65"/>
      <c r="Q40" s="1"/>
      <c r="R40" s="87" t="str">
        <f>PROPER(CHAR(96+COLUMN(K9)))&amp;ROW(K9)</f>
        <v>K9</v>
      </c>
      <c r="S40" s="88" t="str" cm="1">
        <f t="array" aca="1" ref="S40" ca="1">_xlfn.FORMULATEXT(INDIRECT(R40))</f>
        <v>=IF($A9&lt;$Q$1+1,NA(),AVERAGE(H9:INDEX(H$4:H9,$Q$1+1)))</v>
      </c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90"/>
      <c r="AF40" s="81"/>
      <c r="AG40" s="91" t="str">
        <f>PROPER(CHAR(96+COLUMN(T30)))&amp;ROW(T30)</f>
        <v>T30</v>
      </c>
      <c r="AH40" s="92" t="str" cm="1">
        <f t="array" aca="1" ref="AH40" ca="1">_xlfn.FORMULATEXT(INDIRECT(AG40))</f>
        <v>=MIN(T5:T29)</v>
      </c>
      <c r="AI40" s="94"/>
      <c r="AM40" s="100">
        <v>3</v>
      </c>
      <c r="AN40" s="99">
        <f t="shared" si="8"/>
        <v>3</v>
      </c>
    </row>
    <row r="41" spans="1:40" ht="15" customHeight="1" x14ac:dyDescent="0.3">
      <c r="A41">
        <v>38</v>
      </c>
      <c r="B41">
        <v>20</v>
      </c>
      <c r="C41">
        <v>3</v>
      </c>
      <c r="D41" s="6">
        <f t="shared" si="2"/>
        <v>23</v>
      </c>
      <c r="E41" s="8">
        <f>IF($A41&lt;$Q$1+1,NA(),AVERAGE(D40:INDEX(D$4:D40,A41-$Q$1)))</f>
        <v>22.428571428571427</v>
      </c>
      <c r="F41" s="8">
        <f t="shared" si="3"/>
        <v>0.57142857142857295</v>
      </c>
      <c r="G41" s="8">
        <f t="shared" si="4"/>
        <v>0.57142857142857295</v>
      </c>
      <c r="H41" s="8">
        <f t="shared" si="5"/>
        <v>0.32653061224489971</v>
      </c>
      <c r="I41" s="8">
        <f t="shared" si="6"/>
        <v>2.4844720496894478E-2</v>
      </c>
      <c r="J41" s="8">
        <f>IF($A41&lt;$Q$1+1,NA(),AVERAGE(G41:INDEX(G$4:G41,$Q$1+1)))</f>
        <v>4.6129032258064528</v>
      </c>
      <c r="K41" s="8">
        <f>IF($A41&lt;$Q$1+1,NA(),AVERAGE(H41:INDEX(H$4:H41,$Q$1+1)))</f>
        <v>31.247531270572757</v>
      </c>
      <c r="L41" s="8">
        <f>IF($A41&lt;$Q$1+1,NA(),AVERAGE(I41:INDEX(I$4:I41,$Q$1+1)))</f>
        <v>0.20060885996891287</v>
      </c>
      <c r="M41" s="8">
        <f>IF($A41&lt;$Q$1+1,NA(),SUM(F41:INDEX(F$4:F41,$Q$1+1)))</f>
        <v>-18.999999999999996</v>
      </c>
      <c r="N41" s="8">
        <f t="shared" si="7"/>
        <v>-4.1188811188811174</v>
      </c>
      <c r="O41" s="8">
        <f>IF($A41&lt;$Q$1+1,NA(),AVERAGE(F41:INDEX(F$4:F41,$Q$1+1)))</f>
        <v>-0.61290322580645151</v>
      </c>
      <c r="P41" s="65"/>
      <c r="Q41" s="1"/>
      <c r="R41" s="87" t="str">
        <f>PROPER(CHAR(96+COLUMN(L9)))&amp;ROW(L9)</f>
        <v>L9</v>
      </c>
      <c r="S41" s="88" t="str" cm="1">
        <f t="array" aca="1" ref="S41" ca="1">_xlfn.FORMULATEXT(INDIRECT(R41))</f>
        <v>=IF($A9&lt;$Q$1+1,NA(),AVERAGE(I9:INDEX(I$4:I9,$Q$1+1)))</v>
      </c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90"/>
      <c r="AF41" s="81"/>
      <c r="AG41" s="81"/>
      <c r="AM41" s="100">
        <v>5</v>
      </c>
      <c r="AN41" s="99">
        <f t="shared" si="8"/>
        <v>5</v>
      </c>
    </row>
    <row r="42" spans="1:40" ht="15" customHeight="1" x14ac:dyDescent="0.3">
      <c r="A42">
        <v>39</v>
      </c>
      <c r="B42">
        <v>18</v>
      </c>
      <c r="C42">
        <v>10</v>
      </c>
      <c r="D42" s="6">
        <f t="shared" si="2"/>
        <v>28</v>
      </c>
      <c r="E42" s="8">
        <f>IF($A42&lt;$Q$1+1,NA(),AVERAGE(D41:INDEX(D$4:D41,A42-$Q$1)))</f>
        <v>20.714285714285715</v>
      </c>
      <c r="F42" s="8">
        <f t="shared" si="3"/>
        <v>7.2857142857142847</v>
      </c>
      <c r="G42" s="8">
        <f t="shared" si="4"/>
        <v>7.2857142857142847</v>
      </c>
      <c r="H42" s="8">
        <f t="shared" si="5"/>
        <v>53.081632653061213</v>
      </c>
      <c r="I42" s="8">
        <f t="shared" si="6"/>
        <v>0.26020408163265302</v>
      </c>
      <c r="J42" s="8">
        <f>IF($A42&lt;$Q$1+1,NA(),AVERAGE(G42:INDEX(G$4:G42,$Q$1+1)))</f>
        <v>4.6964285714285721</v>
      </c>
      <c r="K42" s="8">
        <f>IF($A42&lt;$Q$1+1,NA(),AVERAGE(H42:INDEX(H$4:H42,$Q$1+1)))</f>
        <v>31.929846938775523</v>
      </c>
      <c r="L42" s="8">
        <f>IF($A42&lt;$Q$1+1,NA(),AVERAGE(I42:INDEX(I$4:I42,$Q$1+1)))</f>
        <v>0.20247121064590476</v>
      </c>
      <c r="M42" s="8">
        <f>IF($A42&lt;$Q$1+1,NA(),SUM(F42:INDEX(F$4:F42,$Q$1+1)))</f>
        <v>-11.714285714285712</v>
      </c>
      <c r="N42" s="8">
        <f t="shared" si="7"/>
        <v>-2.4942965779467672</v>
      </c>
      <c r="O42" s="8">
        <f>IF($A42&lt;$Q$1+1,NA(),AVERAGE(F42:INDEX(F$4:F42,$Q$1+1)))</f>
        <v>-0.36607142857142849</v>
      </c>
      <c r="P42" s="65"/>
      <c r="Q42" s="1"/>
      <c r="R42" s="87" t="str">
        <f>PROPER(CHAR(96+COLUMN(M9)))&amp;ROW(M9)</f>
        <v>M9</v>
      </c>
      <c r="S42" s="88" t="str" cm="1">
        <f t="array" aca="1" ref="S42" ca="1">_xlfn.FORMULATEXT(INDIRECT(R42))</f>
        <v>=IF($A9&lt;$Q$1+1,NA(),SUM(F9:INDEX(F$4:F9,$Q$1+1)))</v>
      </c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90"/>
      <c r="AF42" s="81"/>
      <c r="AG42" s="81"/>
      <c r="AM42" s="100">
        <v>5</v>
      </c>
      <c r="AN42" s="99">
        <f t="shared" si="8"/>
        <v>5</v>
      </c>
    </row>
    <row r="43" spans="1:40" ht="15" customHeight="1" x14ac:dyDescent="0.3">
      <c r="A43">
        <v>40</v>
      </c>
      <c r="B43">
        <v>14</v>
      </c>
      <c r="C43">
        <v>8</v>
      </c>
      <c r="D43" s="6">
        <f t="shared" si="2"/>
        <v>22</v>
      </c>
      <c r="E43" s="8">
        <f>IF($A43&lt;$Q$1+1,NA(),AVERAGE(D42:INDEX(D$4:D42,A43-$Q$1)))</f>
        <v>21.571428571428573</v>
      </c>
      <c r="F43" s="8">
        <f t="shared" si="3"/>
        <v>0.42857142857142705</v>
      </c>
      <c r="G43" s="8">
        <f t="shared" si="4"/>
        <v>0.42857142857142705</v>
      </c>
      <c r="H43" s="8">
        <f t="shared" si="5"/>
        <v>0.18367346938775381</v>
      </c>
      <c r="I43" s="8">
        <f t="shared" si="6"/>
        <v>1.9480519480519411E-2</v>
      </c>
      <c r="J43" s="8">
        <f>IF($A43&lt;$Q$1+1,NA(),AVERAGE(G43:INDEX(G$4:G43,$Q$1+1)))</f>
        <v>4.5670995670995671</v>
      </c>
      <c r="K43" s="8">
        <f>IF($A43&lt;$Q$1+1,NA(),AVERAGE(H43:INDEX(H$4:H43,$Q$1+1)))</f>
        <v>30.967841682127407</v>
      </c>
      <c r="L43" s="8">
        <f>IF($A43&lt;$Q$1+1,NA(),AVERAGE(I43:INDEX(I$4:I43,$Q$1+1)))</f>
        <v>0.19692603818634763</v>
      </c>
      <c r="M43" s="8">
        <f>IF($A43&lt;$Q$1+1,NA(),SUM(F43:INDEX(F$4:F43,$Q$1+1)))</f>
        <v>-11.285714285714285</v>
      </c>
      <c r="N43" s="8">
        <f t="shared" si="7"/>
        <v>-2.4710900473933646</v>
      </c>
      <c r="O43" s="8">
        <f>IF($A43&lt;$Q$1+1,NA(),AVERAGE(F43:INDEX(F$4:F43,$Q$1+1)))</f>
        <v>-0.34199134199134196</v>
      </c>
      <c r="P43" s="65"/>
      <c r="Q43" s="1"/>
      <c r="R43" s="87" t="str">
        <f>PROPER(CHAR(96+COLUMN(N9)))&amp;ROW(N9)</f>
        <v>N9</v>
      </c>
      <c r="S43" s="88" t="str" cm="1">
        <f t="array" aca="1" ref="S43" ca="1">_xlfn.FORMULATEXT(INDIRECT(R43))</f>
        <v>=IF($A9&lt;$Q$1+1,NA(),M9/J9)</v>
      </c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90"/>
      <c r="AM43" s="100">
        <v>6</v>
      </c>
      <c r="AN43" s="99">
        <f t="shared" si="8"/>
        <v>6</v>
      </c>
    </row>
    <row r="44" spans="1:40" ht="15" customHeight="1" thickBot="1" x14ac:dyDescent="0.35">
      <c r="A44">
        <v>41</v>
      </c>
      <c r="B44">
        <v>15</v>
      </c>
      <c r="C44">
        <v>2</v>
      </c>
      <c r="D44" s="6">
        <f t="shared" si="2"/>
        <v>17</v>
      </c>
      <c r="E44" s="8">
        <f>IF($A44&lt;$Q$1+1,NA(),AVERAGE(D43:INDEX(D$4:D43,A44-$Q$1)))</f>
        <v>21.571428571428573</v>
      </c>
      <c r="F44" s="8">
        <f t="shared" si="3"/>
        <v>-4.571428571428573</v>
      </c>
      <c r="G44" s="8">
        <f t="shared" si="4"/>
        <v>4.571428571428573</v>
      </c>
      <c r="H44" s="8">
        <f t="shared" si="5"/>
        <v>20.897959183673482</v>
      </c>
      <c r="I44" s="8">
        <f t="shared" si="6"/>
        <v>0.26890756302521018</v>
      </c>
      <c r="J44" s="8">
        <f>IF($A44&lt;$Q$1+1,NA(),AVERAGE(G44:INDEX(G$4:G44,$Q$1+1)))</f>
        <v>4.5672268907563032</v>
      </c>
      <c r="K44" s="8">
        <f>IF($A44&lt;$Q$1+1,NA(),AVERAGE(H44:INDEX(H$4:H44,$Q$1+1)))</f>
        <v>30.671668667466996</v>
      </c>
      <c r="L44" s="8">
        <f>IF($A44&lt;$Q$1+1,NA(),AVERAGE(I44:INDEX(I$4:I44,$Q$1+1)))</f>
        <v>0.19904314185807889</v>
      </c>
      <c r="M44" s="8">
        <f>IF($A44&lt;$Q$1+1,NA(),SUM(F44:INDEX(F$4:F44,$Q$1+1)))</f>
        <v>-15.857142857142858</v>
      </c>
      <c r="N44" s="8">
        <f t="shared" si="7"/>
        <v>-3.4719411223551053</v>
      </c>
      <c r="O44" s="8">
        <f>IF($A44&lt;$Q$1+1,NA(),AVERAGE(F44:INDEX(F$4:F44,$Q$1+1)))</f>
        <v>-0.46638655462184875</v>
      </c>
      <c r="P44" s="65"/>
      <c r="Q44" s="1"/>
      <c r="R44" s="91" t="str">
        <f>PROPER(CHAR(96+COLUMN(O9)))&amp;ROW(O9)</f>
        <v>O9</v>
      </c>
      <c r="S44" s="92" t="str" cm="1">
        <f t="array" aca="1" ref="S44" ca="1">_xlfn.FORMULATEXT(INDIRECT(R44))</f>
        <v>=IF($A9&lt;$Q$1+1,NA(),AVERAGE(F9:INDEX(F$4:F9,$Q$1+1)))</v>
      </c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4"/>
      <c r="AM44" s="100">
        <v>2</v>
      </c>
      <c r="AN44" s="99">
        <f t="shared" si="8"/>
        <v>2</v>
      </c>
    </row>
    <row r="45" spans="1:40" ht="15" customHeight="1" x14ac:dyDescent="0.3">
      <c r="A45">
        <v>42</v>
      </c>
      <c r="B45">
        <v>23</v>
      </c>
      <c r="C45">
        <v>0</v>
      </c>
      <c r="D45" s="6">
        <f t="shared" si="2"/>
        <v>23</v>
      </c>
      <c r="E45" s="8">
        <f>IF($A45&lt;$Q$1+1,NA(),AVERAGE(D44:INDEX(D$4:D44,A45-$Q$1)))</f>
        <v>21.142857142857142</v>
      </c>
      <c r="F45" s="8">
        <f t="shared" si="3"/>
        <v>1.8571428571428577</v>
      </c>
      <c r="G45" s="8">
        <f t="shared" si="4"/>
        <v>1.8571428571428577</v>
      </c>
      <c r="H45" s="8">
        <f t="shared" si="5"/>
        <v>3.4489795918367365</v>
      </c>
      <c r="I45" s="8">
        <f t="shared" si="6"/>
        <v>8.074534161490686E-2</v>
      </c>
      <c r="J45" s="8">
        <f>IF($A45&lt;$Q$1+1,NA(),AVERAGE(G45:INDEX(G$4:G45,$Q$1+1)))</f>
        <v>4.4897959183673475</v>
      </c>
      <c r="K45" s="8">
        <f>IF($A45&lt;$Q$1+1,NA(),AVERAGE(H45:INDEX(H$4:H45,$Q$1+1)))</f>
        <v>29.893877551020413</v>
      </c>
      <c r="L45" s="8">
        <f>IF($A45&lt;$Q$1+1,NA(),AVERAGE(I45:INDEX(I$4:I45,$Q$1+1)))</f>
        <v>0.19566320470827395</v>
      </c>
      <c r="M45" s="8">
        <f>IF($A45&lt;$Q$1+1,NA(),SUM(F45:INDEX(F$4:F45,$Q$1+1)))</f>
        <v>-14</v>
      </c>
      <c r="N45" s="8">
        <f t="shared" si="7"/>
        <v>-3.1181818181818177</v>
      </c>
      <c r="O45" s="8">
        <f>IF($A45&lt;$Q$1+1,NA(),AVERAGE(F45:INDEX(F$4:F45,$Q$1+1)))</f>
        <v>-0.4</v>
      </c>
      <c r="P45" s="65"/>
      <c r="Q45" s="1"/>
      <c r="AM45" s="100">
        <v>4</v>
      </c>
      <c r="AN45" s="99">
        <f t="shared" si="8"/>
        <v>4</v>
      </c>
    </row>
    <row r="46" spans="1:40" ht="15" customHeight="1" x14ac:dyDescent="0.3">
      <c r="A46">
        <v>43</v>
      </c>
      <c r="B46">
        <v>15</v>
      </c>
      <c r="C46">
        <v>11</v>
      </c>
      <c r="D46" s="6">
        <f t="shared" si="2"/>
        <v>26</v>
      </c>
      <c r="E46" s="8">
        <f>IF($A46&lt;$Q$1+1,NA(),AVERAGE(D45:INDEX(D$4:D45,A46-$Q$1)))</f>
        <v>21.571428571428573</v>
      </c>
      <c r="F46" s="8">
        <f t="shared" si="3"/>
        <v>4.428571428571427</v>
      </c>
      <c r="G46" s="8">
        <f t="shared" si="4"/>
        <v>4.428571428571427</v>
      </c>
      <c r="H46" s="8">
        <f t="shared" si="5"/>
        <v>19.612244897959169</v>
      </c>
      <c r="I46" s="8">
        <f t="shared" si="6"/>
        <v>0.17032967032967028</v>
      </c>
      <c r="J46" s="8">
        <f>IF($A46&lt;$Q$1+1,NA(),AVERAGE(G46:INDEX(G$4:G46,$Q$1+1)))</f>
        <v>4.4880952380952381</v>
      </c>
      <c r="K46" s="8">
        <f>IF($A46&lt;$Q$1+1,NA(),AVERAGE(H46:INDEX(H$4:H46,$Q$1+1)))</f>
        <v>29.608276643990937</v>
      </c>
      <c r="L46" s="8">
        <f>IF($A46&lt;$Q$1+1,NA(),AVERAGE(I46:INDEX(I$4:I46,$Q$1+1)))</f>
        <v>0.19495949541997942</v>
      </c>
      <c r="M46" s="8">
        <f>IF($A46&lt;$Q$1+1,NA(),SUM(F46:INDEX(F$4:F46,$Q$1+1)))</f>
        <v>-9.571428571428573</v>
      </c>
      <c r="N46" s="8">
        <f t="shared" si="7"/>
        <v>-2.1326259946949606</v>
      </c>
      <c r="O46" s="8">
        <f>IF($A46&lt;$Q$1+1,NA(),AVERAGE(F46:INDEX(F$4:F46,$Q$1+1)))</f>
        <v>-0.26587301587301593</v>
      </c>
      <c r="P46" s="65"/>
      <c r="Q46" s="1"/>
      <c r="AM46" s="100">
        <v>3</v>
      </c>
      <c r="AN46" s="99">
        <f t="shared" si="8"/>
        <v>3</v>
      </c>
    </row>
    <row r="47" spans="1:40" ht="15" customHeight="1" x14ac:dyDescent="0.3">
      <c r="A47">
        <v>44</v>
      </c>
      <c r="B47">
        <v>18</v>
      </c>
      <c r="C47">
        <v>11</v>
      </c>
      <c r="D47" s="6">
        <f t="shared" si="2"/>
        <v>29</v>
      </c>
      <c r="E47" s="8">
        <f>IF($A47&lt;$Q$1+1,NA(),AVERAGE(D46:INDEX(D$4:D46,A47-$Q$1)))</f>
        <v>23</v>
      </c>
      <c r="F47" s="8">
        <f t="shared" si="3"/>
        <v>6</v>
      </c>
      <c r="G47" s="8">
        <f t="shared" si="4"/>
        <v>6</v>
      </c>
      <c r="H47" s="8">
        <f t="shared" si="5"/>
        <v>36</v>
      </c>
      <c r="I47" s="8">
        <f t="shared" si="6"/>
        <v>0.20689655172413793</v>
      </c>
      <c r="J47" s="8">
        <f>IF($A47&lt;$Q$1+1,NA(),AVERAGE(G47:INDEX(G$4:G47,$Q$1+1)))</f>
        <v>4.5289575289575295</v>
      </c>
      <c r="K47" s="8">
        <f>IF($A47&lt;$Q$1+1,NA(),AVERAGE(H47:INDEX(H$4:H47,$Q$1+1)))</f>
        <v>29.781025923883075</v>
      </c>
      <c r="L47" s="8">
        <f>IF($A47&lt;$Q$1+1,NA(),AVERAGE(I47:INDEX(I$4:I47,$Q$1+1)))</f>
        <v>0.19528211856333505</v>
      </c>
      <c r="M47" s="8">
        <f>IF($A47&lt;$Q$1+1,NA(),SUM(F47:INDEX(F$4:F47,$Q$1+1)))</f>
        <v>-3.571428571428573</v>
      </c>
      <c r="N47" s="8">
        <f t="shared" si="7"/>
        <v>-0.7885763000852517</v>
      </c>
      <c r="O47" s="8">
        <f>IF($A47&lt;$Q$1+1,NA(),AVERAGE(F47:INDEX(F$4:F47,$Q$1+1)))</f>
        <v>-9.6525096525096568E-2</v>
      </c>
      <c r="P47" s="65"/>
      <c r="Q47" s="1"/>
      <c r="R47" s="65"/>
      <c r="S47" s="1"/>
      <c r="AM47" s="100">
        <v>2</v>
      </c>
      <c r="AN47" s="99">
        <f t="shared" si="8"/>
        <v>2</v>
      </c>
    </row>
    <row r="48" spans="1:40" ht="15" customHeight="1" x14ac:dyDescent="0.3">
      <c r="A48">
        <v>45</v>
      </c>
      <c r="B48">
        <v>15</v>
      </c>
      <c r="C48">
        <v>5</v>
      </c>
      <c r="D48" s="6">
        <f t="shared" si="2"/>
        <v>20</v>
      </c>
      <c r="E48" s="8">
        <f>IF($A48&lt;$Q$1+1,NA(),AVERAGE(D47:INDEX(D$4:D47,A48-$Q$1)))</f>
        <v>24</v>
      </c>
      <c r="F48" s="8">
        <f t="shared" si="3"/>
        <v>-4</v>
      </c>
      <c r="G48" s="8">
        <f t="shared" si="4"/>
        <v>4</v>
      </c>
      <c r="H48" s="8">
        <f t="shared" si="5"/>
        <v>16</v>
      </c>
      <c r="I48" s="8">
        <f t="shared" si="6"/>
        <v>0.2</v>
      </c>
      <c r="J48" s="8">
        <f>IF($A48&lt;$Q$1+1,NA(),AVERAGE(G48:INDEX(G$4:G48,$Q$1+1)))</f>
        <v>4.515037593984963</v>
      </c>
      <c r="K48" s="8">
        <f>IF($A48&lt;$Q$1+1,NA(),AVERAGE(H48:INDEX(H$4:H48,$Q$1+1)))</f>
        <v>29.418367346938783</v>
      </c>
      <c r="L48" s="8">
        <f>IF($A48&lt;$Q$1+1,NA(),AVERAGE(I48:INDEX(I$4:I48,$Q$1+1)))</f>
        <v>0.19540627333798413</v>
      </c>
      <c r="M48" s="8">
        <f>IF($A48&lt;$Q$1+1,NA(),SUM(F48:INDEX(F$4:F48,$Q$1+1)))</f>
        <v>-7.571428571428573</v>
      </c>
      <c r="N48" s="8">
        <f t="shared" si="7"/>
        <v>-1.6769358867610327</v>
      </c>
      <c r="O48" s="8">
        <f>IF($A48&lt;$Q$1+1,NA(),AVERAGE(F48:INDEX(F$4:F48,$Q$1+1)))</f>
        <v>-0.19924812030075192</v>
      </c>
      <c r="P48" s="65"/>
      <c r="Q48" s="1"/>
      <c r="R48" s="65"/>
      <c r="S48" s="1"/>
      <c r="AM48" s="100">
        <v>3</v>
      </c>
      <c r="AN48" s="99">
        <f t="shared" si="8"/>
        <v>3</v>
      </c>
    </row>
    <row r="49" spans="1:40" ht="15" customHeight="1" x14ac:dyDescent="0.3">
      <c r="A49">
        <v>46</v>
      </c>
      <c r="B49">
        <v>18</v>
      </c>
      <c r="C49">
        <v>8</v>
      </c>
      <c r="D49" s="6">
        <f t="shared" si="2"/>
        <v>26</v>
      </c>
      <c r="E49" s="8">
        <f>IF($A49&lt;$Q$1+1,NA(),AVERAGE(D48:INDEX(D$4:D48,A49-$Q$1)))</f>
        <v>23.571428571428573</v>
      </c>
      <c r="F49" s="8">
        <f t="shared" si="3"/>
        <v>2.428571428571427</v>
      </c>
      <c r="G49" s="8">
        <f t="shared" si="4"/>
        <v>2.428571428571427</v>
      </c>
      <c r="H49" s="8">
        <f t="shared" si="5"/>
        <v>5.8979591836734624</v>
      </c>
      <c r="I49" s="8">
        <f t="shared" si="6"/>
        <v>9.3406593406593352E-2</v>
      </c>
      <c r="J49" s="8">
        <f>IF($A49&lt;$Q$1+1,NA(),AVERAGE(G49:INDEX(G$4:G49,$Q$1+1)))</f>
        <v>4.4615384615384617</v>
      </c>
      <c r="K49" s="8">
        <f>IF($A49&lt;$Q$1+1,NA(),AVERAGE(H49:INDEX(H$4:H49,$Q$1+1)))</f>
        <v>28.815279958137108</v>
      </c>
      <c r="L49" s="8">
        <f>IF($A49&lt;$Q$1+1,NA(),AVERAGE(I49:INDEX(I$4:I49,$Q$1+1)))</f>
        <v>0.19279089692948692</v>
      </c>
      <c r="M49" s="8">
        <f>IF($A49&lt;$Q$1+1,NA(),SUM(F49:INDEX(F$4:F49,$Q$1+1)))</f>
        <v>-5.1428571428571459</v>
      </c>
      <c r="N49" s="8">
        <f t="shared" si="7"/>
        <v>-1.1527093596059119</v>
      </c>
      <c r="O49" s="8">
        <f>IF($A49&lt;$Q$1+1,NA(),AVERAGE(F49:INDEX(F$4:F49,$Q$1+1)))</f>
        <v>-0.13186813186813195</v>
      </c>
      <c r="P49" s="65"/>
      <c r="Q49" s="1"/>
      <c r="R49" s="65"/>
      <c r="S49" s="1"/>
      <c r="AM49" s="100">
        <v>4</v>
      </c>
      <c r="AN49" s="99">
        <f t="shared" si="8"/>
        <v>4</v>
      </c>
    </row>
    <row r="50" spans="1:40" ht="15" customHeight="1" x14ac:dyDescent="0.3">
      <c r="A50">
        <v>47</v>
      </c>
      <c r="B50">
        <v>15</v>
      </c>
      <c r="C50">
        <v>6</v>
      </c>
      <c r="D50" s="6">
        <f t="shared" si="2"/>
        <v>21</v>
      </c>
      <c r="E50" s="8">
        <f>IF($A50&lt;$Q$1+1,NA(),AVERAGE(D49:INDEX(D$4:D49,A50-$Q$1)))</f>
        <v>23.285714285714285</v>
      </c>
      <c r="F50" s="8">
        <f t="shared" si="3"/>
        <v>-2.2857142857142847</v>
      </c>
      <c r="G50" s="8">
        <f t="shared" si="4"/>
        <v>2.2857142857142847</v>
      </c>
      <c r="H50" s="8">
        <f t="shared" si="5"/>
        <v>5.2244897959183625</v>
      </c>
      <c r="I50" s="8">
        <f t="shared" si="6"/>
        <v>0.10884353741496594</v>
      </c>
      <c r="J50" s="8">
        <f>IF($A50&lt;$Q$1+1,NA(),AVERAGE(G50:INDEX(G$4:G50,$Q$1+1)))</f>
        <v>4.4071428571428566</v>
      </c>
      <c r="K50" s="8">
        <f>IF($A50&lt;$Q$1+1,NA(),AVERAGE(H50:INDEX(H$4:H50,$Q$1+1)))</f>
        <v>28.225510204081637</v>
      </c>
      <c r="L50" s="8">
        <f>IF($A50&lt;$Q$1+1,NA(),AVERAGE(I50:INDEX(I$4:I50,$Q$1+1)))</f>
        <v>0.19069221294162392</v>
      </c>
      <c r="M50" s="8">
        <f>IF($A50&lt;$Q$1+1,NA(),SUM(F50:INDEX(F$4:F50,$Q$1+1)))</f>
        <v>-7.4285714285714306</v>
      </c>
      <c r="N50" s="8">
        <f t="shared" si="7"/>
        <v>-1.6855753646677478</v>
      </c>
      <c r="O50" s="8">
        <f>IF($A50&lt;$Q$1+1,NA(),AVERAGE(F50:INDEX(F$4:F50,$Q$1+1)))</f>
        <v>-0.18571428571428578</v>
      </c>
      <c r="P50" s="65"/>
      <c r="Q50" s="1"/>
      <c r="R50" s="65"/>
      <c r="S50" s="1"/>
      <c r="AM50" s="100">
        <v>5</v>
      </c>
      <c r="AN50" s="99">
        <f t="shared" si="8"/>
        <v>5</v>
      </c>
    </row>
    <row r="51" spans="1:40" ht="15" customHeight="1" x14ac:dyDescent="0.3">
      <c r="A51">
        <v>48</v>
      </c>
      <c r="B51">
        <v>14</v>
      </c>
      <c r="C51">
        <v>17</v>
      </c>
      <c r="D51" s="6">
        <f t="shared" si="2"/>
        <v>31</v>
      </c>
      <c r="E51" s="8">
        <f>IF($A51&lt;$Q$1+1,NA(),AVERAGE(D50:INDEX(D$4:D50,A51-$Q$1)))</f>
        <v>23.142857142857142</v>
      </c>
      <c r="F51" s="8">
        <f t="shared" si="3"/>
        <v>7.8571428571428577</v>
      </c>
      <c r="G51" s="8">
        <f t="shared" si="4"/>
        <v>7.8571428571428577</v>
      </c>
      <c r="H51" s="8">
        <f t="shared" si="5"/>
        <v>61.734693877551031</v>
      </c>
      <c r="I51" s="8">
        <f t="shared" si="6"/>
        <v>0.25345622119815669</v>
      </c>
      <c r="J51" s="8">
        <f>IF($A51&lt;$Q$1+1,NA(),AVERAGE(G51:INDEX(G$4:G51,$Q$1+1)))</f>
        <v>4.491289198606272</v>
      </c>
      <c r="K51" s="8">
        <f>IF($A51&lt;$Q$1+1,NA(),AVERAGE(H51:INDEX(H$4:H51,$Q$1+1)))</f>
        <v>29.042807366849186</v>
      </c>
      <c r="L51" s="8">
        <f>IF($A51&lt;$Q$1+1,NA(),AVERAGE(I51:INDEX(I$4:I51,$Q$1+1)))</f>
        <v>0.19222304241129543</v>
      </c>
      <c r="M51" s="8">
        <f>IF($A51&lt;$Q$1+1,NA(),SUM(F51:INDEX(F$4:F51,$Q$1+1)))</f>
        <v>0.42857142857142705</v>
      </c>
      <c r="N51" s="8">
        <f t="shared" si="7"/>
        <v>9.5422808378587715E-2</v>
      </c>
      <c r="O51" s="8">
        <f>IF($A51&lt;$Q$1+1,NA(),AVERAGE(F51:INDEX(F$4:F51,$Q$1+1)))</f>
        <v>1.045296167247383E-2</v>
      </c>
      <c r="P51" s="65"/>
      <c r="Q51" s="1"/>
      <c r="R51" s="65"/>
      <c r="S51" s="1"/>
      <c r="AM51" s="100">
        <v>11</v>
      </c>
      <c r="AN51" s="99">
        <f t="shared" si="8"/>
        <v>11</v>
      </c>
    </row>
    <row r="52" spans="1:40" ht="15" customHeight="1" x14ac:dyDescent="0.3">
      <c r="A52">
        <v>49</v>
      </c>
      <c r="B52">
        <v>17</v>
      </c>
      <c r="C52">
        <v>16</v>
      </c>
      <c r="D52" s="6">
        <f t="shared" si="2"/>
        <v>33</v>
      </c>
      <c r="E52" s="8">
        <f>IF($A52&lt;$Q$1+1,NA(),AVERAGE(D51:INDEX(D$4:D51,A52-$Q$1)))</f>
        <v>25.142857142857142</v>
      </c>
      <c r="F52" s="8">
        <f t="shared" si="3"/>
        <v>7.8571428571428577</v>
      </c>
      <c r="G52" s="8">
        <f t="shared" si="4"/>
        <v>7.8571428571428577</v>
      </c>
      <c r="H52" s="8">
        <f t="shared" si="5"/>
        <v>61.734693877551031</v>
      </c>
      <c r="I52" s="8">
        <f t="shared" si="6"/>
        <v>0.23809523809523811</v>
      </c>
      <c r="J52" s="8">
        <f>IF($A52&lt;$Q$1+1,NA(),AVERAGE(G52:INDEX(G$4:G52,$Q$1+1)))</f>
        <v>4.5714285714285712</v>
      </c>
      <c r="K52" s="8">
        <f>IF($A52&lt;$Q$1+1,NA(),AVERAGE(H52:INDEX(H$4:H52,$Q$1+1)))</f>
        <v>29.821185617103993</v>
      </c>
      <c r="L52" s="8">
        <f>IF($A52&lt;$Q$1+1,NA(),AVERAGE(I52:INDEX(I$4:I52,$Q$1+1)))</f>
        <v>0.19331523754662741</v>
      </c>
      <c r="M52" s="8">
        <f>IF($A52&lt;$Q$1+1,NA(),SUM(F52:INDEX(F$4:F52,$Q$1+1)))</f>
        <v>8.2857142857142847</v>
      </c>
      <c r="N52" s="8">
        <f t="shared" si="7"/>
        <v>1.8124999999999998</v>
      </c>
      <c r="O52" s="8">
        <f>IF($A52&lt;$Q$1+1,NA(),AVERAGE(F52:INDEX(F$4:F52,$Q$1+1)))</f>
        <v>0.19727891156462582</v>
      </c>
      <c r="P52" s="65"/>
      <c r="Q52" s="1"/>
      <c r="R52" s="65"/>
      <c r="S52" s="1"/>
      <c r="AM52" s="100">
        <v>5</v>
      </c>
      <c r="AN52" s="99">
        <f t="shared" si="8"/>
        <v>5</v>
      </c>
    </row>
    <row r="53" spans="1:40" ht="15" customHeight="1" x14ac:dyDescent="0.3">
      <c r="A53">
        <v>50</v>
      </c>
      <c r="B53">
        <v>16</v>
      </c>
      <c r="C53">
        <v>8</v>
      </c>
      <c r="D53" s="6">
        <f t="shared" si="2"/>
        <v>24</v>
      </c>
      <c r="E53" s="8">
        <f>IF($A53&lt;$Q$1+1,NA(),AVERAGE(D52:INDEX(D$4:D52,A53-$Q$1)))</f>
        <v>26.571428571428573</v>
      </c>
      <c r="F53" s="8">
        <f t="shared" si="3"/>
        <v>-2.571428571428573</v>
      </c>
      <c r="G53" s="8">
        <f t="shared" si="4"/>
        <v>2.571428571428573</v>
      </c>
      <c r="H53" s="8">
        <f t="shared" si="5"/>
        <v>6.6122448979591919</v>
      </c>
      <c r="I53" s="8">
        <f t="shared" si="6"/>
        <v>0.10714285714285721</v>
      </c>
      <c r="J53" s="8">
        <f>IF($A53&lt;$Q$1+1,NA(),AVERAGE(G53:INDEX(G$4:G53,$Q$1+1)))</f>
        <v>4.5249169435215952</v>
      </c>
      <c r="K53" s="8">
        <f>IF($A53&lt;$Q$1+1,NA(),AVERAGE(H53:INDEX(H$4:H53,$Q$1+1)))</f>
        <v>29.281442809682023</v>
      </c>
      <c r="L53" s="8">
        <f>IF($A53&lt;$Q$1+1,NA(),AVERAGE(I53:INDEX(I$4:I53,$Q$1+1)))</f>
        <v>0.19131122870002812</v>
      </c>
      <c r="M53" s="8">
        <f>IF($A53&lt;$Q$1+1,NA(),SUM(F53:INDEX(F$4:F53,$Q$1+1)))</f>
        <v>5.7142857142857117</v>
      </c>
      <c r="N53" s="8">
        <f t="shared" si="7"/>
        <v>1.2628487518355354</v>
      </c>
      <c r="O53" s="8">
        <f>IF($A53&lt;$Q$1+1,NA(),AVERAGE(F53:INDEX(F$4:F53,$Q$1+1)))</f>
        <v>0.13289036544850494</v>
      </c>
      <c r="P53" s="65"/>
      <c r="Q53" s="1"/>
      <c r="R53" s="65"/>
      <c r="S53" s="1"/>
      <c r="AM53" s="100">
        <v>5</v>
      </c>
      <c r="AN53" s="99">
        <f t="shared" si="8"/>
        <v>5</v>
      </c>
    </row>
    <row r="54" spans="1:40" ht="15" customHeight="1" x14ac:dyDescent="0.3">
      <c r="A54">
        <v>51</v>
      </c>
      <c r="B54"/>
      <c r="C54"/>
      <c r="D54" s="6"/>
      <c r="E54" s="8">
        <f>IF($A54&lt;$Q$1+1,NA(),AVERAGE(D53:INDEX(D$4:D53,A54-$Q$1)))</f>
        <v>26.285714285714285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1"/>
      <c r="R54" s="65"/>
      <c r="S54" s="1"/>
    </row>
    <row r="55" spans="1:40" ht="15" customHeight="1" x14ac:dyDescent="0.3">
      <c r="A55">
        <v>52</v>
      </c>
      <c r="B55"/>
      <c r="C55"/>
      <c r="D55" s="6"/>
      <c r="E55" s="97">
        <f>E54</f>
        <v>26.285714285714285</v>
      </c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1"/>
      <c r="R55" s="65"/>
      <c r="S55" s="1"/>
    </row>
    <row r="56" spans="1:40" ht="15" customHeight="1" x14ac:dyDescent="0.3">
      <c r="A56">
        <v>53</v>
      </c>
      <c r="B56"/>
      <c r="C56"/>
      <c r="D56" s="6"/>
      <c r="E56" s="97">
        <f t="shared" ref="E56:E63" si="10">E55</f>
        <v>26.285714285714285</v>
      </c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1"/>
      <c r="R56" s="65"/>
      <c r="S56" s="1"/>
    </row>
    <row r="57" spans="1:40" ht="15" customHeight="1" x14ac:dyDescent="0.3">
      <c r="A57">
        <v>54</v>
      </c>
      <c r="B57"/>
      <c r="C57"/>
      <c r="D57" s="6"/>
      <c r="E57" s="97">
        <f t="shared" si="10"/>
        <v>26.285714285714285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1"/>
      <c r="R57" s="65"/>
      <c r="S57" s="1"/>
    </row>
    <row r="58" spans="1:40" ht="15" customHeight="1" x14ac:dyDescent="0.3">
      <c r="A58">
        <v>55</v>
      </c>
      <c r="B58"/>
      <c r="C58"/>
      <c r="D58" s="6"/>
      <c r="E58" s="97">
        <f t="shared" si="10"/>
        <v>26.285714285714285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1"/>
      <c r="R58" s="65"/>
      <c r="S58" s="1"/>
    </row>
    <row r="59" spans="1:40" ht="15" customHeight="1" x14ac:dyDescent="0.3">
      <c r="A59">
        <v>56</v>
      </c>
      <c r="B59"/>
      <c r="C59"/>
      <c r="D59" s="6"/>
      <c r="E59" s="97">
        <f t="shared" si="10"/>
        <v>26.285714285714285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1"/>
      <c r="R59" s="65"/>
      <c r="S59" s="1"/>
    </row>
    <row r="60" spans="1:40" ht="15" customHeight="1" x14ac:dyDescent="0.3">
      <c r="A60">
        <v>57</v>
      </c>
      <c r="B60"/>
      <c r="C60"/>
      <c r="D60" s="6"/>
      <c r="E60" s="97">
        <f t="shared" si="10"/>
        <v>26.285714285714285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1"/>
      <c r="R60" s="65"/>
      <c r="S60" s="1"/>
    </row>
    <row r="61" spans="1:40" ht="15" customHeight="1" x14ac:dyDescent="0.3">
      <c r="A61">
        <v>58</v>
      </c>
      <c r="B61"/>
      <c r="C61"/>
      <c r="D61" s="6"/>
      <c r="E61" s="97">
        <f t="shared" si="10"/>
        <v>26.285714285714285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1"/>
      <c r="R61" s="65"/>
      <c r="S61" s="1"/>
    </row>
    <row r="62" spans="1:40" ht="15" customHeight="1" x14ac:dyDescent="0.3">
      <c r="A62">
        <v>59</v>
      </c>
      <c r="B62"/>
      <c r="C62"/>
      <c r="D62" s="6"/>
      <c r="E62" s="97">
        <f t="shared" si="10"/>
        <v>26.285714285714285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1"/>
      <c r="R62" s="65"/>
      <c r="S62" s="1"/>
    </row>
    <row r="63" spans="1:40" ht="15" customHeight="1" x14ac:dyDescent="0.3">
      <c r="A63">
        <v>60</v>
      </c>
      <c r="B63"/>
      <c r="C63"/>
      <c r="D63" s="6"/>
      <c r="E63" s="97">
        <f t="shared" si="10"/>
        <v>26.285714285714285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1"/>
      <c r="R63" s="65"/>
      <c r="S63" s="1"/>
    </row>
    <row r="64" spans="1:40" ht="15" customHeight="1" x14ac:dyDescent="0.3">
      <c r="A64" s="6"/>
      <c r="B64" s="6"/>
      <c r="C64" s="6"/>
      <c r="D64" s="6"/>
      <c r="E64" s="84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1"/>
      <c r="R64" s="65"/>
      <c r="S64" s="1"/>
    </row>
    <row r="65" spans="1:25" ht="15" customHeight="1" x14ac:dyDescent="0.3">
      <c r="A65" s="6"/>
      <c r="B65" s="6"/>
      <c r="C65" s="6"/>
      <c r="D65" s="6"/>
      <c r="E65" s="84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1"/>
      <c r="R65" s="65"/>
      <c r="S65" s="1"/>
    </row>
    <row r="66" spans="1:25" ht="15" customHeight="1" x14ac:dyDescent="0.3">
      <c r="A66" s="6"/>
      <c r="B66" s="6"/>
      <c r="C66" s="6"/>
      <c r="D66" s="6"/>
      <c r="E66" s="84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1"/>
      <c r="R66" s="65"/>
      <c r="S66" s="1"/>
    </row>
    <row r="67" spans="1:25" ht="15" customHeight="1" x14ac:dyDescent="0.3">
      <c r="A67" s="6"/>
      <c r="B67" s="6"/>
      <c r="C67" s="6"/>
      <c r="D67" s="6"/>
      <c r="E67" s="84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1"/>
      <c r="R67" s="65"/>
      <c r="S67" s="1"/>
    </row>
    <row r="68" spans="1:25" ht="15" customHeight="1" x14ac:dyDescent="0.3">
      <c r="A68" s="6"/>
      <c r="B68" s="6"/>
      <c r="C68" s="6"/>
      <c r="D68" s="6"/>
      <c r="E68" s="84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1"/>
      <c r="R68" s="65"/>
      <c r="S68" s="1"/>
    </row>
    <row r="69" spans="1:25" ht="15" customHeight="1" x14ac:dyDescent="0.3">
      <c r="A69" s="6"/>
      <c r="B69" s="6"/>
      <c r="C69" s="6"/>
    </row>
    <row r="70" spans="1:25" ht="15" customHeight="1" x14ac:dyDescent="0.3"/>
    <row r="71" spans="1:25" ht="15" customHeight="1" x14ac:dyDescent="0.3"/>
    <row r="72" spans="1:25" ht="15" customHeight="1" x14ac:dyDescent="0.3"/>
    <row r="73" spans="1:25" ht="15" customHeight="1" x14ac:dyDescent="0.3"/>
    <row r="74" spans="1:25" ht="15" customHeight="1" x14ac:dyDescent="0.3"/>
    <row r="75" spans="1:25" ht="15" customHeight="1" x14ac:dyDescent="0.3">
      <c r="Y75" s="83"/>
    </row>
    <row r="76" spans="1:25" ht="15" customHeight="1" x14ac:dyDescent="0.3">
      <c r="Y76" s="83"/>
    </row>
    <row r="77" spans="1:25" ht="15" customHeight="1" x14ac:dyDescent="0.3">
      <c r="Y77" s="83"/>
    </row>
    <row r="78" spans="1:25" ht="15" customHeight="1" x14ac:dyDescent="0.3">
      <c r="Y78" s="83"/>
    </row>
    <row r="79" spans="1:25" ht="15" customHeight="1" x14ac:dyDescent="0.3">
      <c r="Y79" s="83"/>
    </row>
    <row r="80" spans="1:25" ht="15" customHeight="1" x14ac:dyDescent="0.3">
      <c r="Y80" s="83"/>
    </row>
    <row r="81" spans="20:25" ht="15" customHeight="1" x14ac:dyDescent="0.3">
      <c r="Y81" s="83"/>
    </row>
    <row r="82" spans="20:25" ht="15" customHeight="1" x14ac:dyDescent="0.3">
      <c r="Y82" s="83"/>
    </row>
    <row r="83" spans="20:25" ht="12.75" customHeight="1" x14ac:dyDescent="0.3">
      <c r="Y83" s="83"/>
    </row>
    <row r="84" spans="20:25" ht="12.75" customHeight="1" x14ac:dyDescent="0.3">
      <c r="Y84" s="83"/>
    </row>
    <row r="85" spans="20:25" ht="12.75" customHeight="1" x14ac:dyDescent="0.3">
      <c r="Y85" s="83"/>
    </row>
    <row r="86" spans="20:25" ht="12.75" customHeight="1" x14ac:dyDescent="0.3"/>
    <row r="87" spans="20:25" ht="12.75" customHeight="1" x14ac:dyDescent="0.3">
      <c r="T87" s="8"/>
    </row>
    <row r="88" spans="20:25" ht="12.75" customHeight="1" x14ac:dyDescent="0.3">
      <c r="T88" s="8"/>
    </row>
    <row r="89" spans="20:25" ht="12.75" customHeight="1" x14ac:dyDescent="0.3">
      <c r="T89" s="8"/>
    </row>
    <row r="90" spans="20:25" ht="12.75" customHeight="1" x14ac:dyDescent="0.3">
      <c r="T90" s="8"/>
    </row>
    <row r="91" spans="20:25" ht="12.75" customHeight="1" x14ac:dyDescent="0.3">
      <c r="T91" s="8"/>
    </row>
    <row r="92" spans="20:25" ht="12.75" customHeight="1" x14ac:dyDescent="0.3"/>
    <row r="93" spans="20:25" ht="12.75" customHeight="1" x14ac:dyDescent="0.3"/>
    <row r="94" spans="20:25" ht="12.75" customHeight="1" x14ac:dyDescent="0.3"/>
    <row r="95" spans="20:25" ht="12.75" customHeight="1" x14ac:dyDescent="0.3"/>
    <row r="96" spans="20:25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</sheetData>
  <conditionalFormatting sqref="R5:T29">
    <cfRule type="cellIs" dxfId="1" priority="4" operator="equal">
      <formula>R$30</formula>
    </cfRule>
  </conditionalFormatting>
  <conditionalFormatting sqref="E5:E54 E4:O4 F5:O53">
    <cfRule type="expression" dxfId="0" priority="2">
      <formula>ISERROR(E4)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1.MonthlyData12(26)</vt:lpstr>
      <vt:lpstr>2.YearlyData</vt:lpstr>
      <vt:lpstr>11.MAD.GenPurp.MA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Ardavan Asef-Vaziri</dc:creator>
  <cp:lastModifiedBy>Asef-Vaziri , Ardavan</cp:lastModifiedBy>
  <dcterms:created xsi:type="dcterms:W3CDTF">2012-06-25T19:51:09Z</dcterms:created>
  <dcterms:modified xsi:type="dcterms:W3CDTF">2024-01-06T17:11:44Z</dcterms:modified>
</cp:coreProperties>
</file>