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8_{8529F89F-EC9E-42AC-A689-118DA20F1553}" xr6:coauthVersionLast="47" xr6:coauthVersionMax="47" xr10:uidLastSave="{00000000-0000-0000-0000-000000000000}"/>
  <bookViews>
    <workbookView xWindow="30" yWindow="975" windowWidth="28770" windowHeight="15225" xr2:uid="{00000000-000D-0000-FFFF-FFFF00000000}"/>
  </bookViews>
  <sheets>
    <sheet name="Stationary" sheetId="44" r:id="rId1"/>
    <sheet name="LFT.AveStd.NormPoiss" sheetId="49" r:id="rId2"/>
  </sheets>
  <definedNames>
    <definedName name="Page1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49" l="1"/>
  <c r="S1" i="44"/>
  <c r="D2" i="49"/>
  <c r="D3" i="49"/>
  <c r="J5" i="49" s="1"/>
  <c r="D4" i="49"/>
  <c r="D5" i="49"/>
  <c r="J10" i="49" s="1"/>
  <c r="D6" i="49"/>
  <c r="D7" i="49"/>
  <c r="D8" i="49"/>
  <c r="J8" i="49"/>
  <c r="D9" i="49"/>
  <c r="D10" i="49"/>
  <c r="D11" i="49"/>
  <c r="D12" i="49"/>
  <c r="J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J3" i="49" l="1"/>
  <c r="J14" i="49"/>
  <c r="J13" i="49"/>
  <c r="G3" i="49"/>
  <c r="G8" i="49" s="1"/>
  <c r="J15" i="49"/>
  <c r="J9" i="49"/>
  <c r="J20" i="49"/>
  <c r="J16" i="49"/>
  <c r="J4" i="49"/>
  <c r="K4" i="49" s="1"/>
  <c r="J17" i="49"/>
  <c r="K17" i="49" s="1"/>
  <c r="G7" i="49"/>
  <c r="K8" i="49" s="1"/>
  <c r="J7" i="49"/>
  <c r="K7" i="49" s="1"/>
  <c r="G2" i="49"/>
  <c r="J6" i="49"/>
  <c r="J2" i="49"/>
  <c r="J19" i="49"/>
  <c r="K19" i="49" s="1"/>
  <c r="G5" i="49"/>
  <c r="G6" i="49"/>
  <c r="J18" i="49"/>
  <c r="K18" i="49" s="1"/>
  <c r="J21" i="49"/>
  <c r="K21" i="49" s="1"/>
  <c r="J11" i="49"/>
  <c r="K11" i="49" s="1"/>
  <c r="K13" i="49" l="1"/>
  <c r="K14" i="49"/>
  <c r="K3" i="49"/>
  <c r="K16" i="49"/>
  <c r="K10" i="49"/>
  <c r="K2" i="49"/>
  <c r="K20" i="49"/>
  <c r="K5" i="49"/>
  <c r="K6" i="49"/>
  <c r="K9" i="49"/>
  <c r="K12" i="49"/>
  <c r="L3" i="49"/>
  <c r="M6" i="49"/>
  <c r="L13" i="49"/>
  <c r="M14" i="49"/>
  <c r="G9" i="49"/>
  <c r="L19" i="49"/>
  <c r="M3" i="49"/>
  <c r="L8" i="49"/>
  <c r="L12" i="49"/>
  <c r="M13" i="49"/>
  <c r="M19" i="49"/>
  <c r="M11" i="49"/>
  <c r="M10" i="49"/>
  <c r="L17" i="49"/>
  <c r="L16" i="49"/>
  <c r="L20" i="49"/>
  <c r="L15" i="49"/>
  <c r="M16" i="49"/>
  <c r="M21" i="49"/>
  <c r="L7" i="49"/>
  <c r="M17" i="49"/>
  <c r="M4" i="49"/>
  <c r="L9" i="49"/>
  <c r="M15" i="49"/>
  <c r="G10" i="49"/>
  <c r="L5" i="49"/>
  <c r="M8" i="49"/>
  <c r="L11" i="49"/>
  <c r="M12" i="49"/>
  <c r="L21" i="49"/>
  <c r="M5" i="49"/>
  <c r="L10" i="49"/>
  <c r="L18" i="49"/>
  <c r="M18" i="49"/>
  <c r="M7" i="49"/>
  <c r="M20" i="49"/>
  <c r="L6" i="49"/>
  <c r="M9" i="49"/>
  <c r="L14" i="49"/>
  <c r="L2" i="49"/>
  <c r="M2" i="49"/>
  <c r="L4" i="49"/>
  <c r="K15" i="49"/>
  <c r="K1" i="44" l="1"/>
  <c r="E3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S2" i="44" s="1"/>
  <c r="D4" i="44"/>
  <c r="D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P2" i="44" s="1"/>
  <c r="D3" i="44"/>
  <c r="H1" i="44"/>
  <c r="H2" i="44" s="1"/>
  <c r="K2" i="44" l="1"/>
</calcChain>
</file>

<file path=xl/sharedStrings.xml><?xml version="1.0" encoding="utf-8"?>
<sst xmlns="http://schemas.openxmlformats.org/spreadsheetml/2006/main" count="28" uniqueCount="28">
  <si>
    <t>Count</t>
  </si>
  <si>
    <t>Max</t>
  </si>
  <si>
    <t>Min</t>
  </si>
  <si>
    <t>StdDev</t>
  </si>
  <si>
    <t>Average</t>
  </si>
  <si>
    <t>Historical</t>
  </si>
  <si>
    <t>Day</t>
  </si>
  <si>
    <t>UCI</t>
  </si>
  <si>
    <t>LCI</t>
  </si>
  <si>
    <t>CI95%</t>
  </si>
  <si>
    <t>Poission</t>
  </si>
  <si>
    <t>Normal</t>
  </si>
  <si>
    <t>CountIf</t>
  </si>
  <si>
    <t>x</t>
  </si>
  <si>
    <t>Demand</t>
  </si>
  <si>
    <t>Rejected</t>
  </si>
  <si>
    <t>Arrival</t>
  </si>
  <si>
    <t>day</t>
  </si>
  <si>
    <t>Add up the demand. If it is very close to a straight line, then it is Stationary. Stationary means no trend, no Seasonality.</t>
  </si>
  <si>
    <t>NonStationary</t>
  </si>
  <si>
    <t>Game-1</t>
  </si>
  <si>
    <t>Stationary</t>
  </si>
  <si>
    <t>Game-2</t>
  </si>
  <si>
    <t>SUM.Game-1</t>
  </si>
  <si>
    <t>SUM.Game-2</t>
  </si>
  <si>
    <t>CV</t>
  </si>
  <si>
    <t>https://youtu.be/MLnZdyBH6lU</t>
  </si>
  <si>
    <t xml:space="preserve">The lecture is recorded 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</si>
</sst>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1"/>
      <color theme="0"/>
      <name val="Book Antiqua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5" applyFont="1"/>
    <xf numFmtId="164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2" fontId="5" fillId="0" borderId="0" xfId="5" applyNumberFormat="1" applyFont="1"/>
    <xf numFmtId="0" fontId="7" fillId="2" borderId="0" xfId="0" applyFont="1" applyFill="1"/>
    <xf numFmtId="0" fontId="8" fillId="0" borderId="0" xfId="6"/>
  </cellXfs>
  <cellStyles count="7">
    <cellStyle name="Hyperlink" xfId="6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" xfId="5" xr:uid="{1A734CB0-5FFF-444E-B4BE-CACFAE36FC1E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AF0000"/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Game-1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Stationary!$D$2</c:f>
              <c:strCache>
                <c:ptCount val="1"/>
                <c:pt idx="0">
                  <c:v>SUM.Game-1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Stationary!$G$1:$G$2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Stationary!$H$1:$H$2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Stationary!$C$2</c:f>
          <c:strCache>
            <c:ptCount val="1"/>
            <c:pt idx="0">
              <c:v>Game-2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Stationary!$D$2</c:f>
              <c:strCache>
                <c:ptCount val="1"/>
                <c:pt idx="0">
                  <c:v>SUM.Game-1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Stationary!$C$3:$C$52</c:f>
              <c:numCache>
                <c:formatCode>General</c:formatCode>
                <c:ptCount val="5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19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20</c:v>
                </c:pt>
                <c:pt idx="15">
                  <c:v>21</c:v>
                </c:pt>
                <c:pt idx="16">
                  <c:v>12</c:v>
                </c:pt>
                <c:pt idx="17">
                  <c:v>18</c:v>
                </c:pt>
                <c:pt idx="18">
                  <c:v>20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18</c:v>
                </c:pt>
                <c:pt idx="26">
                  <c:v>21</c:v>
                </c:pt>
                <c:pt idx="27">
                  <c:v>20</c:v>
                </c:pt>
                <c:pt idx="28">
                  <c:v>14</c:v>
                </c:pt>
                <c:pt idx="29">
                  <c:v>15</c:v>
                </c:pt>
                <c:pt idx="30">
                  <c:v>17</c:v>
                </c:pt>
                <c:pt idx="31">
                  <c:v>11</c:v>
                </c:pt>
                <c:pt idx="32">
                  <c:v>18</c:v>
                </c:pt>
                <c:pt idx="33">
                  <c:v>12</c:v>
                </c:pt>
                <c:pt idx="34">
                  <c:v>20</c:v>
                </c:pt>
                <c:pt idx="35">
                  <c:v>10</c:v>
                </c:pt>
                <c:pt idx="36">
                  <c:v>13</c:v>
                </c:pt>
                <c:pt idx="37">
                  <c:v>10</c:v>
                </c:pt>
                <c:pt idx="38">
                  <c:v>16</c:v>
                </c:pt>
                <c:pt idx="39">
                  <c:v>16</c:v>
                </c:pt>
                <c:pt idx="40">
                  <c:v>8</c:v>
                </c:pt>
                <c:pt idx="41">
                  <c:v>26</c:v>
                </c:pt>
                <c:pt idx="42">
                  <c:v>19</c:v>
                </c:pt>
                <c:pt idx="43">
                  <c:v>16</c:v>
                </c:pt>
                <c:pt idx="44">
                  <c:v>12</c:v>
                </c:pt>
                <c:pt idx="45">
                  <c:v>18</c:v>
                </c:pt>
                <c:pt idx="46">
                  <c:v>22</c:v>
                </c:pt>
                <c:pt idx="47">
                  <c:v>13</c:v>
                </c:pt>
                <c:pt idx="48">
                  <c:v>16</c:v>
                </c:pt>
                <c:pt idx="4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1-4FAD-B4A2-74C918D0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spPr>
            <a:ln w="34925" cap="rnd">
              <a:solidFill>
                <a:srgbClr val="AF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Stationary!$J$1:$J$2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Stationary!$K$1:$K$2</c:f>
              <c:numCache>
                <c:formatCode>General</c:formatCode>
                <c:ptCount val="2"/>
                <c:pt idx="0">
                  <c:v>15.5</c:v>
                </c:pt>
                <c:pt idx="1">
                  <c:v>15.5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41-4FAD-B4A2-74C918D0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Game-1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Stationary!$D$2</c:f>
              <c:strCache>
                <c:ptCount val="1"/>
                <c:pt idx="0">
                  <c:v>SUM.Game-1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Stationary!$D$3:$D$52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2-4736-A6EE-BBEFDBDB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Stationary!$C$2</c:f>
          <c:strCache>
            <c:ptCount val="1"/>
            <c:pt idx="0">
              <c:v>Game-2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Stationary!$E$2</c:f>
              <c:strCache>
                <c:ptCount val="1"/>
                <c:pt idx="0">
                  <c:v>SUM.Game-2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Stationary!$E$3:$E$52</c:f>
              <c:numCache>
                <c:formatCode>General</c:formatCode>
                <c:ptCount val="50"/>
                <c:pt idx="0">
                  <c:v>16</c:v>
                </c:pt>
                <c:pt idx="1">
                  <c:v>32</c:v>
                </c:pt>
                <c:pt idx="2">
                  <c:v>53</c:v>
                </c:pt>
                <c:pt idx="3">
                  <c:v>68</c:v>
                </c:pt>
                <c:pt idx="4">
                  <c:v>86</c:v>
                </c:pt>
                <c:pt idx="5">
                  <c:v>103</c:v>
                </c:pt>
                <c:pt idx="6">
                  <c:v>119</c:v>
                </c:pt>
                <c:pt idx="7">
                  <c:v>126</c:v>
                </c:pt>
                <c:pt idx="8">
                  <c:v>138</c:v>
                </c:pt>
                <c:pt idx="9">
                  <c:v>153</c:v>
                </c:pt>
                <c:pt idx="10">
                  <c:v>172</c:v>
                </c:pt>
                <c:pt idx="11">
                  <c:v>189</c:v>
                </c:pt>
                <c:pt idx="12">
                  <c:v>203</c:v>
                </c:pt>
                <c:pt idx="13">
                  <c:v>220</c:v>
                </c:pt>
                <c:pt idx="14">
                  <c:v>240</c:v>
                </c:pt>
                <c:pt idx="15">
                  <c:v>261</c:v>
                </c:pt>
                <c:pt idx="16">
                  <c:v>273</c:v>
                </c:pt>
                <c:pt idx="17">
                  <c:v>291</c:v>
                </c:pt>
                <c:pt idx="18">
                  <c:v>311</c:v>
                </c:pt>
                <c:pt idx="19">
                  <c:v>320</c:v>
                </c:pt>
                <c:pt idx="20">
                  <c:v>331</c:v>
                </c:pt>
                <c:pt idx="21">
                  <c:v>340</c:v>
                </c:pt>
                <c:pt idx="22">
                  <c:v>352</c:v>
                </c:pt>
                <c:pt idx="23">
                  <c:v>362</c:v>
                </c:pt>
                <c:pt idx="24">
                  <c:v>380</c:v>
                </c:pt>
                <c:pt idx="25">
                  <c:v>398</c:v>
                </c:pt>
                <c:pt idx="26">
                  <c:v>419</c:v>
                </c:pt>
                <c:pt idx="27">
                  <c:v>439</c:v>
                </c:pt>
                <c:pt idx="28">
                  <c:v>453</c:v>
                </c:pt>
                <c:pt idx="29">
                  <c:v>468</c:v>
                </c:pt>
                <c:pt idx="30">
                  <c:v>485</c:v>
                </c:pt>
                <c:pt idx="31">
                  <c:v>496</c:v>
                </c:pt>
                <c:pt idx="32">
                  <c:v>514</c:v>
                </c:pt>
                <c:pt idx="33">
                  <c:v>526</c:v>
                </c:pt>
                <c:pt idx="34">
                  <c:v>546</c:v>
                </c:pt>
                <c:pt idx="35">
                  <c:v>556</c:v>
                </c:pt>
                <c:pt idx="36">
                  <c:v>569</c:v>
                </c:pt>
                <c:pt idx="37">
                  <c:v>579</c:v>
                </c:pt>
                <c:pt idx="38">
                  <c:v>595</c:v>
                </c:pt>
                <c:pt idx="39">
                  <c:v>611</c:v>
                </c:pt>
                <c:pt idx="40">
                  <c:v>619</c:v>
                </c:pt>
                <c:pt idx="41">
                  <c:v>645</c:v>
                </c:pt>
                <c:pt idx="42">
                  <c:v>664</c:v>
                </c:pt>
                <c:pt idx="43">
                  <c:v>680</c:v>
                </c:pt>
                <c:pt idx="44">
                  <c:v>692</c:v>
                </c:pt>
                <c:pt idx="45">
                  <c:v>710</c:v>
                </c:pt>
                <c:pt idx="46">
                  <c:v>732</c:v>
                </c:pt>
                <c:pt idx="47">
                  <c:v>745</c:v>
                </c:pt>
                <c:pt idx="48">
                  <c:v>761</c:v>
                </c:pt>
                <c:pt idx="49">
                  <c:v>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E-4762-93C2-C8E9CCE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'LFT.AveStd.NormPoiss'!$K$1</c:f>
              <c:strCache>
                <c:ptCount val="1"/>
                <c:pt idx="0">
                  <c:v>Historical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'LFT.AveStd.NormPoiss'!$I$2:$I$21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'LFT.AveStd.NormPoiss'!$K$2:$K$21</c:f>
              <c:numCache>
                <c:formatCode>General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0.04</c:v>
                </c:pt>
                <c:pt idx="5">
                  <c:v>0.1</c:v>
                </c:pt>
                <c:pt idx="6">
                  <c:v>0.04</c:v>
                </c:pt>
                <c:pt idx="7">
                  <c:v>0.06</c:v>
                </c:pt>
                <c:pt idx="8">
                  <c:v>0.06</c:v>
                </c:pt>
                <c:pt idx="9">
                  <c:v>0.14000000000000001</c:v>
                </c:pt>
                <c:pt idx="10">
                  <c:v>0.08</c:v>
                </c:pt>
                <c:pt idx="11">
                  <c:v>0.12</c:v>
                </c:pt>
                <c:pt idx="12">
                  <c:v>0.04</c:v>
                </c:pt>
                <c:pt idx="13">
                  <c:v>0.08</c:v>
                </c:pt>
                <c:pt idx="14">
                  <c:v>0.06</c:v>
                </c:pt>
                <c:pt idx="15">
                  <c:v>0.02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C-419D-9764-64AD5A54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27"/>
        <c:axId val="852022991"/>
        <c:axId val="852016751"/>
      </c:barChart>
      <c:lineChart>
        <c:grouping val="standard"/>
        <c:varyColors val="0"/>
        <c:ser>
          <c:idx val="1"/>
          <c:order val="1"/>
          <c:tx>
            <c:strRef>
              <c:f>'LFT.AveStd.NormPoiss'!$L$1</c:f>
              <c:strCache>
                <c:ptCount val="1"/>
                <c:pt idx="0">
                  <c:v>Normal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'LFT.AveStd.NormPoiss'!$I$2:$I$21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'LFT.AveStd.NormPoiss'!$L$2:$L$21</c:f>
              <c:numCache>
                <c:formatCode>0.0000</c:formatCode>
                <c:ptCount val="20"/>
                <c:pt idx="0">
                  <c:v>1.1318346508343936E-2</c:v>
                </c:pt>
                <c:pt idx="1">
                  <c:v>1.8229127714072119E-2</c:v>
                </c:pt>
                <c:pt idx="2">
                  <c:v>2.7661512738510818E-2</c:v>
                </c:pt>
                <c:pt idx="3">
                  <c:v>3.9546959889053136E-2</c:v>
                </c:pt>
                <c:pt idx="4">
                  <c:v>5.3269352412393785E-2</c:v>
                </c:pt>
                <c:pt idx="5">
                  <c:v>6.7603451300834227E-2</c:v>
                </c:pt>
                <c:pt idx="6">
                  <c:v>8.0832769040844646E-2</c:v>
                </c:pt>
                <c:pt idx="7">
                  <c:v>9.1061160750186318E-2</c:v>
                </c:pt>
                <c:pt idx="8">
                  <c:v>9.6650931647477914E-2</c:v>
                </c:pt>
                <c:pt idx="9">
                  <c:v>9.6650931647477914E-2</c:v>
                </c:pt>
                <c:pt idx="10">
                  <c:v>9.1061160750186318E-2</c:v>
                </c:pt>
                <c:pt idx="11">
                  <c:v>8.0832769040844646E-2</c:v>
                </c:pt>
                <c:pt idx="12">
                  <c:v>6.7603451300834227E-2</c:v>
                </c:pt>
                <c:pt idx="13">
                  <c:v>5.3269352412393785E-2</c:v>
                </c:pt>
                <c:pt idx="14">
                  <c:v>3.9546959889053136E-2</c:v>
                </c:pt>
                <c:pt idx="15">
                  <c:v>2.7661512738510818E-2</c:v>
                </c:pt>
                <c:pt idx="16">
                  <c:v>1.8229127714072119E-2</c:v>
                </c:pt>
                <c:pt idx="17">
                  <c:v>1.1318346508343936E-2</c:v>
                </c:pt>
                <c:pt idx="18">
                  <c:v>6.6210553864186903E-3</c:v>
                </c:pt>
                <c:pt idx="19">
                  <c:v>3.6492077904384953E-3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C-419D-9764-64AD5A54A969}"/>
            </c:ext>
          </c:extLst>
        </c:ser>
        <c:ser>
          <c:idx val="2"/>
          <c:order val="2"/>
          <c:tx>
            <c:strRef>
              <c:f>'LFT.AveStd.NormPoiss'!$M$1</c:f>
              <c:strCache>
                <c:ptCount val="1"/>
                <c:pt idx="0">
                  <c:v>Poission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'LFT.AveStd.NormPoiss'!$I$2:$I$21</c:f>
              <c:numCache>
                <c:formatCode>General</c:formatCode>
                <c:ptCount val="20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</c:numCache>
            </c:numRef>
          </c:cat>
          <c:val>
            <c:numRef>
              <c:f>'LFT.AveStd.NormPoiss'!$M$2:$M$21</c:f>
              <c:numCache>
                <c:formatCode>0.0000</c:formatCode>
                <c:ptCount val="20"/>
                <c:pt idx="0">
                  <c:v>7.9127397359461671E-3</c:v>
                </c:pt>
                <c:pt idx="1">
                  <c:v>1.5330933238395695E-2</c:v>
                </c:pt>
                <c:pt idx="2">
                  <c:v>2.6403273910570353E-2</c:v>
                </c:pt>
                <c:pt idx="3">
                  <c:v>4.0925074561384084E-2</c:v>
                </c:pt>
                <c:pt idx="4">
                  <c:v>5.7667150518313892E-2</c:v>
                </c:pt>
                <c:pt idx="5">
                  <c:v>7.4486736086155442E-2</c:v>
                </c:pt>
                <c:pt idx="6">
                  <c:v>8.8811108410416104E-2</c:v>
                </c:pt>
                <c:pt idx="7">
                  <c:v>9.8326584311532086E-2</c:v>
                </c:pt>
                <c:pt idx="8">
                  <c:v>0.10160413712191653</c:v>
                </c:pt>
                <c:pt idx="9">
                  <c:v>9.8429007836856625E-2</c:v>
                </c:pt>
                <c:pt idx="10">
                  <c:v>8.9744095380663413E-2</c:v>
                </c:pt>
                <c:pt idx="11">
                  <c:v>7.7279637688904584E-2</c:v>
                </c:pt>
                <c:pt idx="12">
                  <c:v>6.3043914956737959E-2</c:v>
                </c:pt>
                <c:pt idx="13">
                  <c:v>4.8859034091471965E-2</c:v>
                </c:pt>
                <c:pt idx="14">
                  <c:v>3.6062620400848316E-2</c:v>
                </c:pt>
                <c:pt idx="15">
                  <c:v>2.5407755282415869E-2</c:v>
                </c:pt>
                <c:pt idx="16">
                  <c:v>1.712261769032369E-2</c:v>
                </c:pt>
                <c:pt idx="17">
                  <c:v>1.1058357258334081E-2</c:v>
                </c:pt>
                <c:pt idx="18">
                  <c:v>6.8561815001671397E-3</c:v>
                </c:pt>
                <c:pt idx="19">
                  <c:v>4.0873389712534746E-3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DC-419D-9764-64AD5A54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022991"/>
        <c:axId val="852016751"/>
      </c:lineChart>
      <c:catAx>
        <c:axId val="85202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52016751"/>
        <c:crosses val="autoZero"/>
        <c:auto val="1"/>
        <c:lblAlgn val="ctr"/>
        <c:lblOffset val="100"/>
        <c:noMultiLvlLbl val="0"/>
      </c:catAx>
      <c:valAx>
        <c:axId val="85201675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202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28575</xdr:rowOff>
    </xdr:from>
    <xdr:to>
      <xdr:col>12</xdr:col>
      <xdr:colOff>552450</xdr:colOff>
      <xdr:row>16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17</xdr:row>
      <xdr:rowOff>0</xdr:rowOff>
    </xdr:from>
    <xdr:to>
      <xdr:col>12</xdr:col>
      <xdr:colOff>533400</xdr:colOff>
      <xdr:row>31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6CCDBE-A3DF-481C-9E48-C7C205F3D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419100</xdr:colOff>
      <xdr:row>4</xdr:row>
      <xdr:rowOff>9525</xdr:rowOff>
    </xdr:from>
    <xdr:to>
      <xdr:col>21</xdr:col>
      <xdr:colOff>114300</xdr:colOff>
      <xdr:row>18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A86190-5084-48EA-BC30-95DBFA3C5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514350</xdr:colOff>
      <xdr:row>17</xdr:row>
      <xdr:rowOff>47625</xdr:rowOff>
    </xdr:from>
    <xdr:to>
      <xdr:col>21</xdr:col>
      <xdr:colOff>209550</xdr:colOff>
      <xdr:row>31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55A4BC-7679-4316-843B-23B89AC64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21</xdr:col>
      <xdr:colOff>209550</xdr:colOff>
      <xdr:row>0</xdr:row>
      <xdr:rowOff>201306</xdr:rowOff>
    </xdr:from>
    <xdr:ext cx="5702011" cy="2608569"/>
    <xdr:pic>
      <xdr:nvPicPr>
        <xdr:cNvPr id="6" name="Picture 5">
          <a:extLst>
            <a:ext uri="{FF2B5EF4-FFF2-40B4-BE49-F238E27FC236}">
              <a16:creationId xmlns:a16="http://schemas.microsoft.com/office/drawing/2014/main" id="{5BE4F0D7-1C36-4EB4-923F-1A580798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0" y="201306"/>
          <a:ext cx="5702011" cy="260856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34637</xdr:colOff>
      <xdr:row>11</xdr:row>
      <xdr:rowOff>69273</xdr:rowOff>
    </xdr:from>
    <xdr:to>
      <xdr:col>19</xdr:col>
      <xdr:colOff>450273</xdr:colOff>
      <xdr:row>24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B8B28-8963-42B3-A900-AE8B04687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MLnZdyBH6l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U52"/>
  <sheetViews>
    <sheetView tabSelected="1" workbookViewId="0">
      <selection activeCell="R4" sqref="R4"/>
    </sheetView>
  </sheetViews>
  <sheetFormatPr defaultRowHeight="16.5" x14ac:dyDescent="0.3"/>
  <cols>
    <col min="1" max="1" width="9.140625" style="1"/>
    <col min="2" max="2" width="15.140625" style="1" bestFit="1" customWidth="1"/>
    <col min="3" max="3" width="10.85546875" style="1" bestFit="1" customWidth="1"/>
    <col min="4" max="5" width="14" style="1" bestFit="1" customWidth="1"/>
    <col min="6" max="6" width="10.85546875" bestFit="1" customWidth="1"/>
    <col min="8" max="16384" width="9.140625" style="1"/>
  </cols>
  <sheetData>
    <row r="1" spans="1:21" x14ac:dyDescent="0.3">
      <c r="B1" s="1" t="s">
        <v>19</v>
      </c>
      <c r="C1" s="1" t="s">
        <v>21</v>
      </c>
      <c r="G1" s="1">
        <v>0</v>
      </c>
      <c r="H1" s="1">
        <f>AVERAGE(B3:B52)</f>
        <v>3.06</v>
      </c>
      <c r="J1" s="1">
        <v>0</v>
      </c>
      <c r="K1" s="1">
        <f>AVERAGE(C3:C52)</f>
        <v>15.5</v>
      </c>
      <c r="O1" s="1">
        <v>0</v>
      </c>
      <c r="P1" s="1">
        <v>0</v>
      </c>
      <c r="R1" s="1">
        <v>0</v>
      </c>
      <c r="S1" s="1">
        <f>P1</f>
        <v>0</v>
      </c>
      <c r="U1" s="1" t="s">
        <v>18</v>
      </c>
    </row>
    <row r="2" spans="1:21" x14ac:dyDescent="0.3">
      <c r="A2" s="1" t="s">
        <v>6</v>
      </c>
      <c r="B2" s="1" t="s">
        <v>20</v>
      </c>
      <c r="C2" s="1" t="s">
        <v>22</v>
      </c>
      <c r="D2" s="1" t="s">
        <v>23</v>
      </c>
      <c r="E2" s="1" t="s">
        <v>24</v>
      </c>
      <c r="G2" s="1">
        <v>50</v>
      </c>
      <c r="H2" s="1">
        <f>H1</f>
        <v>3.06</v>
      </c>
      <c r="J2" s="1">
        <v>50</v>
      </c>
      <c r="K2" s="1">
        <f>K1</f>
        <v>15.5</v>
      </c>
      <c r="O2" s="1">
        <v>50</v>
      </c>
      <c r="P2" s="1">
        <f>D52</f>
        <v>153</v>
      </c>
      <c r="R2" s="1">
        <v>50</v>
      </c>
      <c r="S2" s="1">
        <f>E52</f>
        <v>775</v>
      </c>
    </row>
    <row r="3" spans="1:21" x14ac:dyDescent="0.3">
      <c r="A3" s="1">
        <v>1</v>
      </c>
      <c r="B3" s="1">
        <v>2</v>
      </c>
      <c r="C3" s="2">
        <v>16</v>
      </c>
      <c r="D3" s="1">
        <f>SUM(B$3:B3)</f>
        <v>2</v>
      </c>
      <c r="E3" s="1">
        <f>SUM(C$3:C3)</f>
        <v>16</v>
      </c>
      <c r="O3" s="7" t="s">
        <v>27</v>
      </c>
      <c r="P3" s="7"/>
      <c r="Q3" s="7"/>
      <c r="R3" s="8" t="s">
        <v>26</v>
      </c>
    </row>
    <row r="4" spans="1:21" x14ac:dyDescent="0.3">
      <c r="A4" s="1">
        <v>2</v>
      </c>
      <c r="B4" s="1">
        <v>2</v>
      </c>
      <c r="C4" s="2">
        <v>16</v>
      </c>
      <c r="D4" s="1">
        <f>SUM(B$3:B4)</f>
        <v>4</v>
      </c>
      <c r="E4" s="1">
        <f>SUM(C$3:C4)</f>
        <v>32</v>
      </c>
    </row>
    <row r="5" spans="1:21" x14ac:dyDescent="0.3">
      <c r="A5" s="1">
        <v>3</v>
      </c>
      <c r="B5" s="1">
        <v>1</v>
      </c>
      <c r="C5" s="2">
        <v>21</v>
      </c>
      <c r="D5" s="1">
        <f>SUM(B$3:B5)</f>
        <v>5</v>
      </c>
      <c r="E5" s="1">
        <f>SUM(C$3:C5)</f>
        <v>53</v>
      </c>
    </row>
    <row r="6" spans="1:21" x14ac:dyDescent="0.3">
      <c r="A6" s="1">
        <v>4</v>
      </c>
      <c r="B6" s="1">
        <v>0</v>
      </c>
      <c r="C6" s="2">
        <v>15</v>
      </c>
      <c r="D6" s="1">
        <f>SUM(B$3:B6)</f>
        <v>5</v>
      </c>
      <c r="E6" s="1">
        <f>SUM(C$3:C6)</f>
        <v>68</v>
      </c>
    </row>
    <row r="7" spans="1:21" x14ac:dyDescent="0.3">
      <c r="A7" s="1">
        <v>5</v>
      </c>
      <c r="B7" s="1">
        <v>2</v>
      </c>
      <c r="C7" s="2">
        <v>18</v>
      </c>
      <c r="D7" s="1">
        <f>SUM(B$3:B7)</f>
        <v>7</v>
      </c>
      <c r="E7" s="1">
        <f>SUM(C$3:C7)</f>
        <v>86</v>
      </c>
    </row>
    <row r="8" spans="1:21" x14ac:dyDescent="0.3">
      <c r="A8" s="1">
        <v>6</v>
      </c>
      <c r="B8" s="1">
        <v>1</v>
      </c>
      <c r="C8" s="2">
        <v>17</v>
      </c>
      <c r="D8" s="1">
        <f>SUM(B$3:B8)</f>
        <v>8</v>
      </c>
      <c r="E8" s="1">
        <f>SUM(C$3:C8)</f>
        <v>103</v>
      </c>
    </row>
    <row r="9" spans="1:21" x14ac:dyDescent="0.3">
      <c r="A9" s="1">
        <v>7</v>
      </c>
      <c r="B9" s="1">
        <v>0</v>
      </c>
      <c r="C9" s="2">
        <v>16</v>
      </c>
      <c r="D9" s="1">
        <f>SUM(B$3:B9)</f>
        <v>8</v>
      </c>
      <c r="E9" s="1">
        <f>SUM(C$3:C9)</f>
        <v>119</v>
      </c>
    </row>
    <row r="10" spans="1:21" x14ac:dyDescent="0.3">
      <c r="A10" s="1">
        <v>8</v>
      </c>
      <c r="B10" s="1">
        <v>2</v>
      </c>
      <c r="C10" s="2">
        <v>7</v>
      </c>
      <c r="D10" s="1">
        <f>SUM(B$3:B10)</f>
        <v>10</v>
      </c>
      <c r="E10" s="1">
        <f>SUM(C$3:C10)</f>
        <v>126</v>
      </c>
    </row>
    <row r="11" spans="1:21" x14ac:dyDescent="0.3">
      <c r="A11" s="1">
        <v>9</v>
      </c>
      <c r="B11" s="1">
        <v>2</v>
      </c>
      <c r="C11" s="2">
        <v>12</v>
      </c>
      <c r="D11" s="1">
        <f>SUM(B$3:B11)</f>
        <v>12</v>
      </c>
      <c r="E11" s="1">
        <f>SUM(C$3:C11)</f>
        <v>138</v>
      </c>
    </row>
    <row r="12" spans="1:21" x14ac:dyDescent="0.3">
      <c r="A12" s="1">
        <v>10</v>
      </c>
      <c r="B12" s="1">
        <v>3</v>
      </c>
      <c r="C12" s="2">
        <v>15</v>
      </c>
      <c r="D12" s="1">
        <f>SUM(B$3:B12)</f>
        <v>15</v>
      </c>
      <c r="E12" s="1">
        <f>SUM(C$3:C12)</f>
        <v>153</v>
      </c>
    </row>
    <row r="13" spans="1:21" x14ac:dyDescent="0.3">
      <c r="A13" s="1">
        <v>11</v>
      </c>
      <c r="B13" s="1">
        <v>1</v>
      </c>
      <c r="C13" s="2">
        <v>19</v>
      </c>
      <c r="D13" s="1">
        <f>SUM(B$3:B13)</f>
        <v>16</v>
      </c>
      <c r="E13" s="1">
        <f>SUM(C$3:C13)</f>
        <v>172</v>
      </c>
    </row>
    <row r="14" spans="1:21" x14ac:dyDescent="0.3">
      <c r="A14" s="1">
        <v>12</v>
      </c>
      <c r="B14" s="1">
        <v>3</v>
      </c>
      <c r="C14" s="2">
        <v>17</v>
      </c>
      <c r="D14" s="1">
        <f>SUM(B$3:B14)</f>
        <v>19</v>
      </c>
      <c r="E14" s="1">
        <f>SUM(C$3:C14)</f>
        <v>189</v>
      </c>
    </row>
    <row r="15" spans="1:21" x14ac:dyDescent="0.3">
      <c r="A15" s="1">
        <v>13</v>
      </c>
      <c r="B15" s="1">
        <v>3</v>
      </c>
      <c r="C15" s="2">
        <v>14</v>
      </c>
      <c r="D15" s="1">
        <f>SUM(B$3:B15)</f>
        <v>22</v>
      </c>
      <c r="E15" s="1">
        <f>SUM(C$3:C15)</f>
        <v>203</v>
      </c>
    </row>
    <row r="16" spans="1:21" x14ac:dyDescent="0.3">
      <c r="A16" s="1">
        <v>14</v>
      </c>
      <c r="B16" s="1">
        <v>2</v>
      </c>
      <c r="C16" s="2">
        <v>17</v>
      </c>
      <c r="D16" s="1">
        <f>SUM(B$3:B16)</f>
        <v>24</v>
      </c>
      <c r="E16" s="1">
        <f>SUM(C$3:C16)</f>
        <v>220</v>
      </c>
    </row>
    <row r="17" spans="1:5" x14ac:dyDescent="0.3">
      <c r="A17" s="1">
        <v>15</v>
      </c>
      <c r="B17" s="1">
        <v>1</v>
      </c>
      <c r="C17" s="2">
        <v>20</v>
      </c>
      <c r="D17" s="1">
        <f>SUM(B$3:B17)</f>
        <v>25</v>
      </c>
      <c r="E17" s="1">
        <f>SUM(C$3:C17)</f>
        <v>240</v>
      </c>
    </row>
    <row r="18" spans="1:5" x14ac:dyDescent="0.3">
      <c r="A18" s="1">
        <v>16</v>
      </c>
      <c r="B18" s="1">
        <v>6</v>
      </c>
      <c r="C18" s="2">
        <v>21</v>
      </c>
      <c r="D18" s="1">
        <f>SUM(B$3:B18)</f>
        <v>31</v>
      </c>
      <c r="E18" s="1">
        <f>SUM(C$3:C18)</f>
        <v>261</v>
      </c>
    </row>
    <row r="19" spans="1:5" x14ac:dyDescent="0.3">
      <c r="A19" s="1">
        <v>17</v>
      </c>
      <c r="B19" s="1">
        <v>2</v>
      </c>
      <c r="C19" s="2">
        <v>12</v>
      </c>
      <c r="D19" s="1">
        <f>SUM(B$3:B19)</f>
        <v>33</v>
      </c>
      <c r="E19" s="1">
        <f>SUM(C$3:C19)</f>
        <v>273</v>
      </c>
    </row>
    <row r="20" spans="1:5" x14ac:dyDescent="0.3">
      <c r="A20" s="1">
        <v>18</v>
      </c>
      <c r="B20" s="1">
        <v>1</v>
      </c>
      <c r="C20" s="2">
        <v>18</v>
      </c>
      <c r="D20" s="1">
        <f>SUM(B$3:B20)</f>
        <v>34</v>
      </c>
      <c r="E20" s="1">
        <f>SUM(C$3:C20)</f>
        <v>291</v>
      </c>
    </row>
    <row r="21" spans="1:5" x14ac:dyDescent="0.3">
      <c r="A21" s="1">
        <v>19</v>
      </c>
      <c r="B21" s="1">
        <v>2</v>
      </c>
      <c r="C21" s="2">
        <v>20</v>
      </c>
      <c r="D21" s="1">
        <f>SUM(B$3:B21)</f>
        <v>36</v>
      </c>
      <c r="E21" s="1">
        <f>SUM(C$3:C21)</f>
        <v>311</v>
      </c>
    </row>
    <row r="22" spans="1:5" x14ac:dyDescent="0.3">
      <c r="A22" s="1">
        <v>20</v>
      </c>
      <c r="B22" s="1">
        <v>2</v>
      </c>
      <c r="C22" s="2">
        <v>9</v>
      </c>
      <c r="D22" s="1">
        <f>SUM(B$3:B22)</f>
        <v>38</v>
      </c>
      <c r="E22" s="1">
        <f>SUM(C$3:C22)</f>
        <v>320</v>
      </c>
    </row>
    <row r="23" spans="1:5" x14ac:dyDescent="0.3">
      <c r="A23" s="1">
        <v>21</v>
      </c>
      <c r="B23" s="1">
        <v>3</v>
      </c>
      <c r="C23" s="2">
        <v>11</v>
      </c>
      <c r="D23" s="1">
        <f>SUM(B$3:B23)</f>
        <v>41</v>
      </c>
      <c r="E23" s="1">
        <f>SUM(C$3:C23)</f>
        <v>331</v>
      </c>
    </row>
    <row r="24" spans="1:5" x14ac:dyDescent="0.3">
      <c r="A24" s="1">
        <v>22</v>
      </c>
      <c r="B24" s="1">
        <v>4</v>
      </c>
      <c r="C24" s="2">
        <v>9</v>
      </c>
      <c r="D24" s="1">
        <f>SUM(B$3:B24)</f>
        <v>45</v>
      </c>
      <c r="E24" s="1">
        <f>SUM(C$3:C24)</f>
        <v>340</v>
      </c>
    </row>
    <row r="25" spans="1:5" x14ac:dyDescent="0.3">
      <c r="A25" s="1">
        <v>23</v>
      </c>
      <c r="B25" s="1">
        <v>4</v>
      </c>
      <c r="C25" s="2">
        <v>12</v>
      </c>
      <c r="D25" s="1">
        <f>SUM(B$3:B25)</f>
        <v>49</v>
      </c>
      <c r="E25" s="1">
        <f>SUM(C$3:C25)</f>
        <v>352</v>
      </c>
    </row>
    <row r="26" spans="1:5" x14ac:dyDescent="0.3">
      <c r="A26" s="1">
        <v>24</v>
      </c>
      <c r="B26" s="1">
        <v>5</v>
      </c>
      <c r="C26" s="2">
        <v>10</v>
      </c>
      <c r="D26" s="1">
        <f>SUM(B$3:B26)</f>
        <v>54</v>
      </c>
      <c r="E26" s="1">
        <f>SUM(C$3:C26)</f>
        <v>362</v>
      </c>
    </row>
    <row r="27" spans="1:5" x14ac:dyDescent="0.3">
      <c r="A27" s="1">
        <v>25</v>
      </c>
      <c r="B27" s="1">
        <v>4</v>
      </c>
      <c r="C27" s="2">
        <v>18</v>
      </c>
      <c r="D27" s="1">
        <f>SUM(B$3:B27)</f>
        <v>58</v>
      </c>
      <c r="E27" s="1">
        <f>SUM(C$3:C27)</f>
        <v>380</v>
      </c>
    </row>
    <row r="28" spans="1:5" x14ac:dyDescent="0.3">
      <c r="A28" s="1">
        <v>26</v>
      </c>
      <c r="B28" s="1">
        <v>2</v>
      </c>
      <c r="C28" s="2">
        <v>18</v>
      </c>
      <c r="D28" s="1">
        <f>SUM(B$3:B28)</f>
        <v>60</v>
      </c>
      <c r="E28" s="1">
        <f>SUM(C$3:C28)</f>
        <v>398</v>
      </c>
    </row>
    <row r="29" spans="1:5" x14ac:dyDescent="0.3">
      <c r="A29" s="1">
        <v>27</v>
      </c>
      <c r="B29" s="1">
        <v>1</v>
      </c>
      <c r="C29" s="2">
        <v>21</v>
      </c>
      <c r="D29" s="1">
        <f>SUM(B$3:B29)</f>
        <v>61</v>
      </c>
      <c r="E29" s="1">
        <f>SUM(C$3:C29)</f>
        <v>419</v>
      </c>
    </row>
    <row r="30" spans="1:5" x14ac:dyDescent="0.3">
      <c r="A30" s="1">
        <v>28</v>
      </c>
      <c r="B30" s="1">
        <v>4</v>
      </c>
      <c r="C30" s="2">
        <v>20</v>
      </c>
      <c r="D30" s="1">
        <f>SUM(B$3:B30)</f>
        <v>65</v>
      </c>
      <c r="E30" s="1">
        <f>SUM(C$3:C30)</f>
        <v>439</v>
      </c>
    </row>
    <row r="31" spans="1:5" x14ac:dyDescent="0.3">
      <c r="A31" s="1">
        <v>29</v>
      </c>
      <c r="B31" s="1">
        <v>3</v>
      </c>
      <c r="C31" s="2">
        <v>14</v>
      </c>
      <c r="D31" s="1">
        <f>SUM(B$3:B31)</f>
        <v>68</v>
      </c>
      <c r="E31" s="1">
        <f>SUM(C$3:C31)</f>
        <v>453</v>
      </c>
    </row>
    <row r="32" spans="1:5" x14ac:dyDescent="0.3">
      <c r="A32" s="1">
        <v>30</v>
      </c>
      <c r="B32" s="1">
        <v>4</v>
      </c>
      <c r="C32" s="2">
        <v>15</v>
      </c>
      <c r="D32" s="1">
        <f>SUM(B$3:B32)</f>
        <v>72</v>
      </c>
      <c r="E32" s="1">
        <f>SUM(C$3:C32)</f>
        <v>468</v>
      </c>
    </row>
    <row r="33" spans="1:5" x14ac:dyDescent="0.3">
      <c r="A33" s="1">
        <v>31</v>
      </c>
      <c r="B33" s="1">
        <v>3</v>
      </c>
      <c r="C33" s="2">
        <v>17</v>
      </c>
      <c r="D33" s="1">
        <f>SUM(B$3:B33)</f>
        <v>75</v>
      </c>
      <c r="E33" s="1">
        <f>SUM(C$3:C33)</f>
        <v>485</v>
      </c>
    </row>
    <row r="34" spans="1:5" x14ac:dyDescent="0.3">
      <c r="A34" s="1">
        <v>32</v>
      </c>
      <c r="B34" s="1">
        <v>1</v>
      </c>
      <c r="C34" s="2">
        <v>11</v>
      </c>
      <c r="D34" s="1">
        <f>SUM(B$3:B34)</f>
        <v>76</v>
      </c>
      <c r="E34" s="1">
        <f>SUM(C$3:C34)</f>
        <v>496</v>
      </c>
    </row>
    <row r="35" spans="1:5" x14ac:dyDescent="0.3">
      <c r="A35" s="1">
        <v>33</v>
      </c>
      <c r="B35" s="1">
        <v>5</v>
      </c>
      <c r="C35" s="2">
        <v>18</v>
      </c>
      <c r="D35" s="1">
        <f>SUM(B$3:B35)</f>
        <v>81</v>
      </c>
      <c r="E35" s="1">
        <f>SUM(C$3:C35)</f>
        <v>514</v>
      </c>
    </row>
    <row r="36" spans="1:5" x14ac:dyDescent="0.3">
      <c r="A36" s="1">
        <v>34</v>
      </c>
      <c r="B36" s="1">
        <v>2</v>
      </c>
      <c r="C36" s="2">
        <v>12</v>
      </c>
      <c r="D36" s="1">
        <f>SUM(B$3:B36)</f>
        <v>83</v>
      </c>
      <c r="E36" s="1">
        <f>SUM(C$3:C36)</f>
        <v>526</v>
      </c>
    </row>
    <row r="37" spans="1:5" x14ac:dyDescent="0.3">
      <c r="A37" s="1">
        <v>35</v>
      </c>
      <c r="B37" s="1">
        <v>0</v>
      </c>
      <c r="C37" s="2">
        <v>20</v>
      </c>
      <c r="D37" s="1">
        <f>SUM(B$3:B37)</f>
        <v>83</v>
      </c>
      <c r="E37" s="1">
        <f>SUM(C$3:C37)</f>
        <v>546</v>
      </c>
    </row>
    <row r="38" spans="1:5" x14ac:dyDescent="0.3">
      <c r="A38" s="1">
        <v>36</v>
      </c>
      <c r="B38" s="1">
        <v>7</v>
      </c>
      <c r="C38" s="2">
        <v>10</v>
      </c>
      <c r="D38" s="1">
        <f>SUM(B$3:B38)</f>
        <v>90</v>
      </c>
      <c r="E38" s="1">
        <f>SUM(C$3:C38)</f>
        <v>556</v>
      </c>
    </row>
    <row r="39" spans="1:5" x14ac:dyDescent="0.3">
      <c r="A39" s="1">
        <v>37</v>
      </c>
      <c r="B39" s="1">
        <v>3</v>
      </c>
      <c r="C39" s="2">
        <v>13</v>
      </c>
      <c r="D39" s="1">
        <f>SUM(B$3:B39)</f>
        <v>93</v>
      </c>
      <c r="E39" s="1">
        <f>SUM(C$3:C39)</f>
        <v>569</v>
      </c>
    </row>
    <row r="40" spans="1:5" x14ac:dyDescent="0.3">
      <c r="A40" s="1">
        <v>38</v>
      </c>
      <c r="B40" s="1">
        <v>5</v>
      </c>
      <c r="C40" s="2">
        <v>10</v>
      </c>
      <c r="D40" s="1">
        <f>SUM(B$3:B40)</f>
        <v>98</v>
      </c>
      <c r="E40" s="1">
        <f>SUM(C$3:C40)</f>
        <v>579</v>
      </c>
    </row>
    <row r="41" spans="1:5" x14ac:dyDescent="0.3">
      <c r="A41" s="1">
        <v>39</v>
      </c>
      <c r="B41" s="1">
        <v>5</v>
      </c>
      <c r="C41" s="2">
        <v>16</v>
      </c>
      <c r="D41" s="1">
        <f>SUM(B$3:B41)</f>
        <v>103</v>
      </c>
      <c r="E41" s="1">
        <f>SUM(C$3:C41)</f>
        <v>595</v>
      </c>
    </row>
    <row r="42" spans="1:5" x14ac:dyDescent="0.3">
      <c r="A42" s="1">
        <v>40</v>
      </c>
      <c r="B42" s="1">
        <v>6</v>
      </c>
      <c r="C42" s="2">
        <v>16</v>
      </c>
      <c r="D42" s="1">
        <f>SUM(B$3:B42)</f>
        <v>109</v>
      </c>
      <c r="E42" s="1">
        <f>SUM(C$3:C42)</f>
        <v>611</v>
      </c>
    </row>
    <row r="43" spans="1:5" x14ac:dyDescent="0.3">
      <c r="A43" s="1">
        <v>41</v>
      </c>
      <c r="B43" s="1">
        <v>2</v>
      </c>
      <c r="C43" s="2">
        <v>8</v>
      </c>
      <c r="D43" s="1">
        <f>SUM(B$3:B43)</f>
        <v>111</v>
      </c>
      <c r="E43" s="1">
        <f>SUM(C$3:C43)</f>
        <v>619</v>
      </c>
    </row>
    <row r="44" spans="1:5" x14ac:dyDescent="0.3">
      <c r="A44" s="1">
        <v>42</v>
      </c>
      <c r="B44" s="1">
        <v>3</v>
      </c>
      <c r="C44" s="2">
        <v>26</v>
      </c>
      <c r="D44" s="1">
        <f>SUM(B$3:B44)</f>
        <v>114</v>
      </c>
      <c r="E44" s="1">
        <f>SUM(C$3:C44)</f>
        <v>645</v>
      </c>
    </row>
    <row r="45" spans="1:5" x14ac:dyDescent="0.3">
      <c r="A45" s="1">
        <v>43</v>
      </c>
      <c r="B45" s="1">
        <v>4</v>
      </c>
      <c r="C45" s="2">
        <v>19</v>
      </c>
      <c r="D45" s="1">
        <f>SUM(B$3:B45)</f>
        <v>118</v>
      </c>
      <c r="E45" s="1">
        <f>SUM(C$3:C45)</f>
        <v>664</v>
      </c>
    </row>
    <row r="46" spans="1:5" x14ac:dyDescent="0.3">
      <c r="A46" s="1">
        <v>44</v>
      </c>
      <c r="B46" s="1">
        <v>2</v>
      </c>
      <c r="C46" s="2">
        <v>16</v>
      </c>
      <c r="D46" s="1">
        <f>SUM(B$3:B46)</f>
        <v>120</v>
      </c>
      <c r="E46" s="1">
        <f>SUM(C$3:C46)</f>
        <v>680</v>
      </c>
    </row>
    <row r="47" spans="1:5" x14ac:dyDescent="0.3">
      <c r="A47" s="1">
        <v>45</v>
      </c>
      <c r="B47" s="1">
        <v>3</v>
      </c>
      <c r="C47" s="2">
        <v>12</v>
      </c>
      <c r="D47" s="1">
        <f>SUM(B$3:B47)</f>
        <v>123</v>
      </c>
      <c r="E47" s="1">
        <f>SUM(C$3:C47)</f>
        <v>692</v>
      </c>
    </row>
    <row r="48" spans="1:5" x14ac:dyDescent="0.3">
      <c r="A48" s="1">
        <v>46</v>
      </c>
      <c r="B48" s="1">
        <v>3</v>
      </c>
      <c r="C48" s="2">
        <v>18</v>
      </c>
      <c r="D48" s="1">
        <f>SUM(B$3:B48)</f>
        <v>126</v>
      </c>
      <c r="E48" s="1">
        <f>SUM(C$3:C48)</f>
        <v>710</v>
      </c>
    </row>
    <row r="49" spans="1:5" x14ac:dyDescent="0.3">
      <c r="A49" s="1">
        <v>47</v>
      </c>
      <c r="B49" s="1">
        <v>6</v>
      </c>
      <c r="C49" s="2">
        <v>22</v>
      </c>
      <c r="D49" s="1">
        <f>SUM(B$3:B49)</f>
        <v>132</v>
      </c>
      <c r="E49" s="1">
        <f>SUM(C$3:C49)</f>
        <v>732</v>
      </c>
    </row>
    <row r="50" spans="1:5" x14ac:dyDescent="0.3">
      <c r="A50" s="1">
        <v>48</v>
      </c>
      <c r="B50" s="1">
        <v>11</v>
      </c>
      <c r="C50" s="2">
        <v>13</v>
      </c>
      <c r="D50" s="1">
        <f>SUM(B$3:B50)</f>
        <v>143</v>
      </c>
      <c r="E50" s="1">
        <f>SUM(C$3:C50)</f>
        <v>745</v>
      </c>
    </row>
    <row r="51" spans="1:5" x14ac:dyDescent="0.3">
      <c r="A51" s="1">
        <v>49</v>
      </c>
      <c r="B51" s="1">
        <v>5</v>
      </c>
      <c r="C51" s="2">
        <v>16</v>
      </c>
      <c r="D51" s="1">
        <f>SUM(B$3:B51)</f>
        <v>148</v>
      </c>
      <c r="E51" s="1">
        <f>SUM(C$3:C51)</f>
        <v>761</v>
      </c>
    </row>
    <row r="52" spans="1:5" x14ac:dyDescent="0.3">
      <c r="A52" s="1">
        <v>50</v>
      </c>
      <c r="B52" s="1">
        <v>5</v>
      </c>
      <c r="C52" s="2">
        <v>14</v>
      </c>
      <c r="D52" s="1">
        <f>SUM(B$3:B52)</f>
        <v>153</v>
      </c>
      <c r="E52" s="1">
        <f>SUM(C$3:C52)</f>
        <v>775</v>
      </c>
    </row>
  </sheetData>
  <phoneticPr fontId="4" type="noConversion"/>
  <hyperlinks>
    <hyperlink ref="R3" r:id="rId1" xr:uid="{5F404BBD-D862-4386-9C3F-8FA14A9F59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99AC-15B0-4604-8FE3-C571575DAA87}">
  <dimension ref="A1:M51"/>
  <sheetViews>
    <sheetView zoomScale="110" zoomScaleNormal="110" workbookViewId="0">
      <selection activeCell="G5" sqref="G5"/>
    </sheetView>
  </sheetViews>
  <sheetFormatPr defaultRowHeight="15.75" x14ac:dyDescent="0.25"/>
  <cols>
    <col min="1" max="1" width="4.28515625" style="3" bestFit="1" customWidth="1"/>
    <col min="2" max="2" width="8.28515625" style="3" bestFit="1" customWidth="1"/>
    <col min="3" max="3" width="9.140625" style="3" bestFit="1" customWidth="1"/>
    <col min="4" max="4" width="9.140625" style="3"/>
    <col min="5" max="5" width="4.140625" style="3" customWidth="1"/>
    <col min="6" max="6" width="10" style="3" bestFit="1" customWidth="1"/>
    <col min="7" max="7" width="6.5703125" style="3" bestFit="1" customWidth="1"/>
    <col min="8" max="8" width="5.28515625" style="3" customWidth="1"/>
    <col min="9" max="9" width="6" style="3" customWidth="1"/>
    <col min="10" max="10" width="9.28515625" style="3" bestFit="1" customWidth="1"/>
    <col min="11" max="11" width="11.28515625" style="3" bestFit="1" customWidth="1"/>
    <col min="12" max="12" width="9.28515625" style="3" bestFit="1" customWidth="1"/>
    <col min="13" max="13" width="9.85546875" style="3" bestFit="1" customWidth="1"/>
    <col min="14" max="16384" width="9.140625" style="3"/>
  </cols>
  <sheetData>
    <row r="1" spans="1:13" x14ac:dyDescent="0.25">
      <c r="A1" s="3" t="s">
        <v>17</v>
      </c>
      <c r="B1" s="3" t="s">
        <v>16</v>
      </c>
      <c r="C1" s="3" t="s">
        <v>15</v>
      </c>
      <c r="D1" s="3" t="s">
        <v>14</v>
      </c>
      <c r="I1" s="5" t="s">
        <v>13</v>
      </c>
      <c r="J1" s="5" t="s">
        <v>12</v>
      </c>
      <c r="K1" s="5" t="s">
        <v>5</v>
      </c>
      <c r="L1" s="5" t="s">
        <v>11</v>
      </c>
      <c r="M1" s="5" t="s">
        <v>10</v>
      </c>
    </row>
    <row r="2" spans="1:13" x14ac:dyDescent="0.25">
      <c r="A2" s="3">
        <v>1</v>
      </c>
      <c r="B2" s="3">
        <v>16</v>
      </c>
      <c r="C2" s="3">
        <v>0</v>
      </c>
      <c r="D2" s="3">
        <f t="shared" ref="D2:D33" si="0">B2+C2</f>
        <v>16</v>
      </c>
      <c r="F2" s="3" t="s">
        <v>4</v>
      </c>
      <c r="G2" s="3">
        <f>AVERAGE($D$2:$D$51)</f>
        <v>15.5</v>
      </c>
      <c r="I2" s="5">
        <v>7</v>
      </c>
      <c r="J2" s="5">
        <f t="shared" ref="J2:J21" si="1">COUNTIF($D$2:$D$51,I2)</f>
        <v>1</v>
      </c>
      <c r="K2" s="5">
        <f t="shared" ref="K2:K21" si="2">J2/$G$7</f>
        <v>0.02</v>
      </c>
      <c r="L2" s="4">
        <f t="shared" ref="L2:L21" si="3">_xlfn.NORM.DIST(I2,$G$2,$G$3,0)</f>
        <v>1.1318346508343936E-2</v>
      </c>
      <c r="M2" s="4">
        <f t="shared" ref="M2:M21" si="4">_xlfn.POISSON.DIST(I2,$G$2,0)</f>
        <v>7.9127397359461671E-3</v>
      </c>
    </row>
    <row r="3" spans="1:13" x14ac:dyDescent="0.25">
      <c r="A3" s="3">
        <v>2</v>
      </c>
      <c r="B3" s="3">
        <v>16</v>
      </c>
      <c r="C3" s="3">
        <v>0</v>
      </c>
      <c r="D3" s="3">
        <f t="shared" si="0"/>
        <v>16</v>
      </c>
      <c r="F3" s="3" t="s">
        <v>3</v>
      </c>
      <c r="G3" s="6">
        <f>_xlfn.STDEV.S($D$2:$D$51)</f>
        <v>4.0970372570571385</v>
      </c>
      <c r="I3" s="5">
        <v>8</v>
      </c>
      <c r="J3" s="5">
        <f t="shared" si="1"/>
        <v>1</v>
      </c>
      <c r="K3" s="5">
        <f t="shared" si="2"/>
        <v>0.02</v>
      </c>
      <c r="L3" s="4">
        <f t="shared" si="3"/>
        <v>1.8229127714072119E-2</v>
      </c>
      <c r="M3" s="4">
        <f t="shared" si="4"/>
        <v>1.5330933238395695E-2</v>
      </c>
    </row>
    <row r="4" spans="1:13" x14ac:dyDescent="0.25">
      <c r="A4" s="3">
        <v>3</v>
      </c>
      <c r="B4" s="3">
        <v>21</v>
      </c>
      <c r="C4" s="3">
        <v>0</v>
      </c>
      <c r="D4" s="3">
        <f t="shared" si="0"/>
        <v>21</v>
      </c>
      <c r="F4" s="3" t="s">
        <v>25</v>
      </c>
      <c r="G4" s="3">
        <f>G3/G2</f>
        <v>0.264324984326267</v>
      </c>
      <c r="I4" s="5">
        <v>9</v>
      </c>
      <c r="J4" s="5">
        <f t="shared" si="1"/>
        <v>2</v>
      </c>
      <c r="K4" s="5">
        <f t="shared" si="2"/>
        <v>0.04</v>
      </c>
      <c r="L4" s="4">
        <f t="shared" si="3"/>
        <v>2.7661512738510818E-2</v>
      </c>
      <c r="M4" s="4">
        <f t="shared" si="4"/>
        <v>2.6403273910570353E-2</v>
      </c>
    </row>
    <row r="5" spans="1:13" x14ac:dyDescent="0.25">
      <c r="A5" s="3">
        <v>4</v>
      </c>
      <c r="B5" s="3">
        <v>15</v>
      </c>
      <c r="C5" s="3">
        <v>0</v>
      </c>
      <c r="D5" s="3">
        <f t="shared" si="0"/>
        <v>15</v>
      </c>
      <c r="F5" s="3" t="s">
        <v>2</v>
      </c>
      <c r="G5" s="3">
        <f>MIN($D$2:$D$51)</f>
        <v>7</v>
      </c>
      <c r="I5" s="5">
        <v>10</v>
      </c>
      <c r="J5" s="5">
        <f t="shared" si="1"/>
        <v>3</v>
      </c>
      <c r="K5" s="5">
        <f t="shared" si="2"/>
        <v>0.06</v>
      </c>
      <c r="L5" s="4">
        <f t="shared" si="3"/>
        <v>3.9546959889053136E-2</v>
      </c>
      <c r="M5" s="4">
        <f t="shared" si="4"/>
        <v>4.0925074561384084E-2</v>
      </c>
    </row>
    <row r="6" spans="1:13" x14ac:dyDescent="0.25">
      <c r="A6" s="3">
        <v>5</v>
      </c>
      <c r="B6" s="3">
        <v>18</v>
      </c>
      <c r="C6" s="3">
        <v>0</v>
      </c>
      <c r="D6" s="3">
        <f t="shared" si="0"/>
        <v>18</v>
      </c>
      <c r="F6" s="3" t="s">
        <v>1</v>
      </c>
      <c r="G6" s="3">
        <f>MAX($D$2:$D$51)</f>
        <v>26</v>
      </c>
      <c r="I6" s="5">
        <v>11</v>
      </c>
      <c r="J6" s="5">
        <f t="shared" si="1"/>
        <v>2</v>
      </c>
      <c r="K6" s="5">
        <f t="shared" si="2"/>
        <v>0.04</v>
      </c>
      <c r="L6" s="4">
        <f t="shared" si="3"/>
        <v>5.3269352412393785E-2</v>
      </c>
      <c r="M6" s="4">
        <f t="shared" si="4"/>
        <v>5.7667150518313892E-2</v>
      </c>
    </row>
    <row r="7" spans="1:13" x14ac:dyDescent="0.25">
      <c r="A7" s="3">
        <v>6</v>
      </c>
      <c r="B7" s="3">
        <v>17</v>
      </c>
      <c r="C7" s="3">
        <v>0</v>
      </c>
      <c r="D7" s="3">
        <f t="shared" si="0"/>
        <v>17</v>
      </c>
      <c r="F7" s="3" t="s">
        <v>0</v>
      </c>
      <c r="G7" s="3">
        <f>COUNT($D$2:$D$51)</f>
        <v>50</v>
      </c>
      <c r="I7" s="5">
        <v>12</v>
      </c>
      <c r="J7" s="5">
        <f t="shared" si="1"/>
        <v>5</v>
      </c>
      <c r="K7" s="5">
        <f t="shared" si="2"/>
        <v>0.1</v>
      </c>
      <c r="L7" s="4">
        <f t="shared" si="3"/>
        <v>6.7603451300834227E-2</v>
      </c>
      <c r="M7" s="4">
        <f t="shared" si="4"/>
        <v>7.4486736086155442E-2</v>
      </c>
    </row>
    <row r="8" spans="1:13" x14ac:dyDescent="0.25">
      <c r="A8" s="3">
        <v>7</v>
      </c>
      <c r="B8" s="3">
        <v>16</v>
      </c>
      <c r="C8" s="3">
        <v>0</v>
      </c>
      <c r="D8" s="3">
        <f t="shared" si="0"/>
        <v>16</v>
      </c>
      <c r="F8" s="3" t="s">
        <v>9</v>
      </c>
      <c r="G8" s="6">
        <f>_xlfn.CONFIDENCE.NORM(0.05,G3,G7)</f>
        <v>1.1356199206117201</v>
      </c>
      <c r="I8" s="5">
        <v>13</v>
      </c>
      <c r="J8" s="5">
        <f t="shared" si="1"/>
        <v>2</v>
      </c>
      <c r="K8" s="5">
        <f t="shared" si="2"/>
        <v>0.04</v>
      </c>
      <c r="L8" s="4">
        <f t="shared" si="3"/>
        <v>8.0832769040844646E-2</v>
      </c>
      <c r="M8" s="4">
        <f t="shared" si="4"/>
        <v>8.8811108410416104E-2</v>
      </c>
    </row>
    <row r="9" spans="1:13" x14ac:dyDescent="0.25">
      <c r="A9" s="3">
        <v>8</v>
      </c>
      <c r="B9" s="3">
        <v>7</v>
      </c>
      <c r="C9" s="3">
        <v>0</v>
      </c>
      <c r="D9" s="3">
        <f t="shared" si="0"/>
        <v>7</v>
      </c>
      <c r="F9" s="3" t="s">
        <v>8</v>
      </c>
      <c r="G9" s="6">
        <f>G2-G8</f>
        <v>14.36438007938828</v>
      </c>
      <c r="I9" s="5">
        <v>14</v>
      </c>
      <c r="J9" s="5">
        <f t="shared" si="1"/>
        <v>3</v>
      </c>
      <c r="K9" s="5">
        <f t="shared" si="2"/>
        <v>0.06</v>
      </c>
      <c r="L9" s="4">
        <f t="shared" si="3"/>
        <v>9.1061160750186318E-2</v>
      </c>
      <c r="M9" s="4">
        <f t="shared" si="4"/>
        <v>9.8326584311532086E-2</v>
      </c>
    </row>
    <row r="10" spans="1:13" x14ac:dyDescent="0.25">
      <c r="A10" s="3">
        <v>9</v>
      </c>
      <c r="B10" s="3">
        <v>12</v>
      </c>
      <c r="C10" s="3">
        <v>0</v>
      </c>
      <c r="D10" s="3">
        <f t="shared" si="0"/>
        <v>12</v>
      </c>
      <c r="F10" s="3" t="s">
        <v>7</v>
      </c>
      <c r="G10" s="6">
        <f>G2+G8</f>
        <v>16.63561992061172</v>
      </c>
      <c r="I10" s="5">
        <v>15</v>
      </c>
      <c r="J10" s="5">
        <f t="shared" si="1"/>
        <v>3</v>
      </c>
      <c r="K10" s="5">
        <f t="shared" si="2"/>
        <v>0.06</v>
      </c>
      <c r="L10" s="4">
        <f t="shared" si="3"/>
        <v>9.6650931647477914E-2</v>
      </c>
      <c r="M10" s="4">
        <f t="shared" si="4"/>
        <v>0.10160413712191653</v>
      </c>
    </row>
    <row r="11" spans="1:13" x14ac:dyDescent="0.25">
      <c r="A11" s="3">
        <v>10</v>
      </c>
      <c r="B11" s="3">
        <v>15</v>
      </c>
      <c r="C11" s="3">
        <v>0</v>
      </c>
      <c r="D11" s="3">
        <f t="shared" si="0"/>
        <v>15</v>
      </c>
      <c r="I11" s="5">
        <v>16</v>
      </c>
      <c r="J11" s="5">
        <f t="shared" si="1"/>
        <v>7</v>
      </c>
      <c r="K11" s="5">
        <f t="shared" si="2"/>
        <v>0.14000000000000001</v>
      </c>
      <c r="L11" s="4">
        <f t="shared" si="3"/>
        <v>9.6650931647477914E-2</v>
      </c>
      <c r="M11" s="4">
        <f t="shared" si="4"/>
        <v>9.8429007836856625E-2</v>
      </c>
    </row>
    <row r="12" spans="1:13" x14ac:dyDescent="0.25">
      <c r="A12" s="3">
        <v>11</v>
      </c>
      <c r="B12" s="3">
        <v>19</v>
      </c>
      <c r="C12" s="3">
        <v>0</v>
      </c>
      <c r="D12" s="3">
        <f t="shared" si="0"/>
        <v>19</v>
      </c>
      <c r="I12" s="5">
        <v>17</v>
      </c>
      <c r="J12" s="5">
        <f t="shared" si="1"/>
        <v>4</v>
      </c>
      <c r="K12" s="5">
        <f t="shared" si="2"/>
        <v>0.08</v>
      </c>
      <c r="L12" s="4">
        <f t="shared" si="3"/>
        <v>9.1061160750186318E-2</v>
      </c>
      <c r="M12" s="4">
        <f t="shared" si="4"/>
        <v>8.9744095380663413E-2</v>
      </c>
    </row>
    <row r="13" spans="1:13" x14ac:dyDescent="0.25">
      <c r="A13" s="3">
        <v>12</v>
      </c>
      <c r="B13" s="3">
        <v>17</v>
      </c>
      <c r="C13" s="3">
        <v>0</v>
      </c>
      <c r="D13" s="3">
        <f t="shared" si="0"/>
        <v>17</v>
      </c>
      <c r="I13" s="5">
        <v>18</v>
      </c>
      <c r="J13" s="5">
        <f t="shared" si="1"/>
        <v>6</v>
      </c>
      <c r="K13" s="5">
        <f t="shared" si="2"/>
        <v>0.12</v>
      </c>
      <c r="L13" s="4">
        <f t="shared" si="3"/>
        <v>8.0832769040844646E-2</v>
      </c>
      <c r="M13" s="4">
        <f t="shared" si="4"/>
        <v>7.7279637688904584E-2</v>
      </c>
    </row>
    <row r="14" spans="1:13" x14ac:dyDescent="0.25">
      <c r="A14" s="3">
        <v>13</v>
      </c>
      <c r="B14" s="3">
        <v>14</v>
      </c>
      <c r="C14" s="3">
        <v>0</v>
      </c>
      <c r="D14" s="3">
        <f t="shared" si="0"/>
        <v>14</v>
      </c>
      <c r="I14" s="5">
        <v>19</v>
      </c>
      <c r="J14" s="5">
        <f t="shared" si="1"/>
        <v>2</v>
      </c>
      <c r="K14" s="5">
        <f t="shared" si="2"/>
        <v>0.04</v>
      </c>
      <c r="L14" s="4">
        <f t="shared" si="3"/>
        <v>6.7603451300834227E-2</v>
      </c>
      <c r="M14" s="4">
        <f t="shared" si="4"/>
        <v>6.3043914956737959E-2</v>
      </c>
    </row>
    <row r="15" spans="1:13" x14ac:dyDescent="0.25">
      <c r="A15" s="3">
        <v>14</v>
      </c>
      <c r="B15" s="3">
        <v>17</v>
      </c>
      <c r="C15" s="3">
        <v>0</v>
      </c>
      <c r="D15" s="3">
        <f t="shared" si="0"/>
        <v>17</v>
      </c>
      <c r="I15" s="5">
        <v>20</v>
      </c>
      <c r="J15" s="5">
        <f t="shared" si="1"/>
        <v>4</v>
      </c>
      <c r="K15" s="5">
        <f t="shared" si="2"/>
        <v>0.08</v>
      </c>
      <c r="L15" s="4">
        <f t="shared" si="3"/>
        <v>5.3269352412393785E-2</v>
      </c>
      <c r="M15" s="4">
        <f t="shared" si="4"/>
        <v>4.8859034091471965E-2</v>
      </c>
    </row>
    <row r="16" spans="1:13" x14ac:dyDescent="0.25">
      <c r="A16" s="3">
        <v>15</v>
      </c>
      <c r="B16" s="3">
        <v>20</v>
      </c>
      <c r="C16" s="3">
        <v>0</v>
      </c>
      <c r="D16" s="3">
        <f t="shared" si="0"/>
        <v>20</v>
      </c>
      <c r="I16" s="5">
        <v>21</v>
      </c>
      <c r="J16" s="5">
        <f t="shared" si="1"/>
        <v>3</v>
      </c>
      <c r="K16" s="5">
        <f t="shared" si="2"/>
        <v>0.06</v>
      </c>
      <c r="L16" s="4">
        <f t="shared" si="3"/>
        <v>3.9546959889053136E-2</v>
      </c>
      <c r="M16" s="4">
        <f t="shared" si="4"/>
        <v>3.6062620400848316E-2</v>
      </c>
    </row>
    <row r="17" spans="1:13" x14ac:dyDescent="0.25">
      <c r="A17" s="3">
        <v>16</v>
      </c>
      <c r="B17" s="3">
        <v>21</v>
      </c>
      <c r="C17" s="3">
        <v>0</v>
      </c>
      <c r="D17" s="3">
        <f t="shared" si="0"/>
        <v>21</v>
      </c>
      <c r="I17" s="5">
        <v>22</v>
      </c>
      <c r="J17" s="5">
        <f t="shared" si="1"/>
        <v>1</v>
      </c>
      <c r="K17" s="5">
        <f t="shared" si="2"/>
        <v>0.02</v>
      </c>
      <c r="L17" s="4">
        <f t="shared" si="3"/>
        <v>2.7661512738510818E-2</v>
      </c>
      <c r="M17" s="4">
        <f t="shared" si="4"/>
        <v>2.5407755282415869E-2</v>
      </c>
    </row>
    <row r="18" spans="1:13" x14ac:dyDescent="0.25">
      <c r="A18" s="3">
        <v>17</v>
      </c>
      <c r="B18" s="3">
        <v>12</v>
      </c>
      <c r="C18" s="3">
        <v>0</v>
      </c>
      <c r="D18" s="3">
        <f t="shared" si="0"/>
        <v>12</v>
      </c>
      <c r="I18" s="5">
        <v>23</v>
      </c>
      <c r="J18" s="5">
        <f t="shared" si="1"/>
        <v>0</v>
      </c>
      <c r="K18" s="5">
        <f t="shared" si="2"/>
        <v>0</v>
      </c>
      <c r="L18" s="4">
        <f t="shared" si="3"/>
        <v>1.8229127714072119E-2</v>
      </c>
      <c r="M18" s="4">
        <f t="shared" si="4"/>
        <v>1.712261769032369E-2</v>
      </c>
    </row>
    <row r="19" spans="1:13" x14ac:dyDescent="0.25">
      <c r="A19" s="3">
        <v>18</v>
      </c>
      <c r="B19" s="3">
        <v>18</v>
      </c>
      <c r="C19" s="3">
        <v>0</v>
      </c>
      <c r="D19" s="3">
        <f t="shared" si="0"/>
        <v>18</v>
      </c>
      <c r="I19" s="5">
        <v>24</v>
      </c>
      <c r="J19" s="5">
        <f t="shared" si="1"/>
        <v>0</v>
      </c>
      <c r="K19" s="5">
        <f t="shared" si="2"/>
        <v>0</v>
      </c>
      <c r="L19" s="4">
        <f t="shared" si="3"/>
        <v>1.1318346508343936E-2</v>
      </c>
      <c r="M19" s="4">
        <f t="shared" si="4"/>
        <v>1.1058357258334081E-2</v>
      </c>
    </row>
    <row r="20" spans="1:13" x14ac:dyDescent="0.25">
      <c r="A20" s="3">
        <v>19</v>
      </c>
      <c r="B20" s="3">
        <v>20</v>
      </c>
      <c r="C20" s="3">
        <v>0</v>
      </c>
      <c r="D20" s="3">
        <f t="shared" si="0"/>
        <v>20</v>
      </c>
      <c r="I20" s="5">
        <v>25</v>
      </c>
      <c r="J20" s="5">
        <f t="shared" si="1"/>
        <v>0</v>
      </c>
      <c r="K20" s="5">
        <f t="shared" si="2"/>
        <v>0</v>
      </c>
      <c r="L20" s="4">
        <f t="shared" si="3"/>
        <v>6.6210553864186903E-3</v>
      </c>
      <c r="M20" s="4">
        <f t="shared" si="4"/>
        <v>6.8561815001671397E-3</v>
      </c>
    </row>
    <row r="21" spans="1:13" x14ac:dyDescent="0.25">
      <c r="A21" s="3">
        <v>20</v>
      </c>
      <c r="B21" s="3">
        <v>9</v>
      </c>
      <c r="C21" s="3">
        <v>0</v>
      </c>
      <c r="D21" s="3">
        <f t="shared" si="0"/>
        <v>9</v>
      </c>
      <c r="I21" s="5">
        <v>26</v>
      </c>
      <c r="J21" s="5">
        <f t="shared" si="1"/>
        <v>1</v>
      </c>
      <c r="K21" s="5">
        <f t="shared" si="2"/>
        <v>0.02</v>
      </c>
      <c r="L21" s="4">
        <f t="shared" si="3"/>
        <v>3.6492077904384953E-3</v>
      </c>
      <c r="M21" s="4">
        <f t="shared" si="4"/>
        <v>4.0873389712534746E-3</v>
      </c>
    </row>
    <row r="22" spans="1:13" x14ac:dyDescent="0.25">
      <c r="A22" s="3">
        <v>21</v>
      </c>
      <c r="B22" s="3">
        <v>11</v>
      </c>
      <c r="C22" s="3">
        <v>0</v>
      </c>
      <c r="D22" s="3">
        <f t="shared" si="0"/>
        <v>11</v>
      </c>
    </row>
    <row r="23" spans="1:13" x14ac:dyDescent="0.25">
      <c r="A23" s="3">
        <v>22</v>
      </c>
      <c r="B23" s="3">
        <v>9</v>
      </c>
      <c r="C23" s="3">
        <v>0</v>
      </c>
      <c r="D23" s="3">
        <f t="shared" si="0"/>
        <v>9</v>
      </c>
    </row>
    <row r="24" spans="1:13" x14ac:dyDescent="0.25">
      <c r="A24" s="3">
        <v>23</v>
      </c>
      <c r="B24" s="3">
        <v>12</v>
      </c>
      <c r="C24" s="3">
        <v>0</v>
      </c>
      <c r="D24" s="3">
        <f t="shared" si="0"/>
        <v>12</v>
      </c>
    </row>
    <row r="25" spans="1:13" x14ac:dyDescent="0.25">
      <c r="A25" s="3">
        <v>24</v>
      </c>
      <c r="B25" s="3">
        <v>10</v>
      </c>
      <c r="C25" s="3">
        <v>0</v>
      </c>
      <c r="D25" s="3">
        <f t="shared" si="0"/>
        <v>10</v>
      </c>
    </row>
    <row r="26" spans="1:13" x14ac:dyDescent="0.25">
      <c r="A26" s="3">
        <v>25</v>
      </c>
      <c r="B26" s="3">
        <v>18</v>
      </c>
      <c r="C26" s="3">
        <v>0</v>
      </c>
      <c r="D26" s="3">
        <f t="shared" si="0"/>
        <v>18</v>
      </c>
    </row>
    <row r="27" spans="1:13" x14ac:dyDescent="0.25">
      <c r="A27" s="3">
        <v>26</v>
      </c>
      <c r="B27" s="3">
        <v>18</v>
      </c>
      <c r="C27" s="3">
        <v>0</v>
      </c>
      <c r="D27" s="3">
        <f t="shared" si="0"/>
        <v>18</v>
      </c>
    </row>
    <row r="28" spans="1:13" hidden="1" x14ac:dyDescent="0.25">
      <c r="A28" s="3">
        <v>27</v>
      </c>
      <c r="B28" s="3">
        <v>21</v>
      </c>
      <c r="C28" s="3">
        <v>0</v>
      </c>
      <c r="D28" s="3">
        <f t="shared" si="0"/>
        <v>21</v>
      </c>
    </row>
    <row r="29" spans="1:13" hidden="1" x14ac:dyDescent="0.25">
      <c r="A29" s="3">
        <v>28</v>
      </c>
      <c r="B29" s="3">
        <v>20</v>
      </c>
      <c r="C29" s="3">
        <v>0</v>
      </c>
      <c r="D29" s="3">
        <f t="shared" si="0"/>
        <v>20</v>
      </c>
    </row>
    <row r="30" spans="1:13" hidden="1" x14ac:dyDescent="0.25">
      <c r="A30" s="3">
        <v>29</v>
      </c>
      <c r="B30" s="3">
        <v>14</v>
      </c>
      <c r="C30" s="3">
        <v>0</v>
      </c>
      <c r="D30" s="3">
        <f t="shared" si="0"/>
        <v>14</v>
      </c>
    </row>
    <row r="31" spans="1:13" hidden="1" x14ac:dyDescent="0.25">
      <c r="A31" s="3">
        <v>30</v>
      </c>
      <c r="B31" s="3">
        <v>15</v>
      </c>
      <c r="C31" s="3">
        <v>0</v>
      </c>
      <c r="D31" s="3">
        <f t="shared" si="0"/>
        <v>15</v>
      </c>
    </row>
    <row r="32" spans="1:13" hidden="1" x14ac:dyDescent="0.25">
      <c r="A32" s="3">
        <v>31</v>
      </c>
      <c r="B32" s="3">
        <v>17</v>
      </c>
      <c r="C32" s="3">
        <v>0</v>
      </c>
      <c r="D32" s="3">
        <f t="shared" si="0"/>
        <v>17</v>
      </c>
    </row>
    <row r="33" spans="1:4" hidden="1" x14ac:dyDescent="0.25">
      <c r="A33" s="3">
        <v>32</v>
      </c>
      <c r="B33" s="3">
        <v>11</v>
      </c>
      <c r="C33" s="3">
        <v>0</v>
      </c>
      <c r="D33" s="3">
        <f t="shared" si="0"/>
        <v>11</v>
      </c>
    </row>
    <row r="34" spans="1:4" hidden="1" x14ac:dyDescent="0.25">
      <c r="A34" s="3">
        <v>33</v>
      </c>
      <c r="B34" s="3">
        <v>18</v>
      </c>
      <c r="C34" s="3">
        <v>0</v>
      </c>
      <c r="D34" s="3">
        <f t="shared" ref="D34:D51" si="5">B34+C34</f>
        <v>18</v>
      </c>
    </row>
    <row r="35" spans="1:4" hidden="1" x14ac:dyDescent="0.25">
      <c r="A35" s="3">
        <v>34</v>
      </c>
      <c r="B35" s="3">
        <v>12</v>
      </c>
      <c r="C35" s="3">
        <v>0</v>
      </c>
      <c r="D35" s="3">
        <f t="shared" si="5"/>
        <v>12</v>
      </c>
    </row>
    <row r="36" spans="1:4" hidden="1" x14ac:dyDescent="0.25">
      <c r="A36" s="3">
        <v>35</v>
      </c>
      <c r="B36" s="3">
        <v>20</v>
      </c>
      <c r="C36" s="3">
        <v>0</v>
      </c>
      <c r="D36" s="3">
        <f t="shared" si="5"/>
        <v>20</v>
      </c>
    </row>
    <row r="37" spans="1:4" hidden="1" x14ac:dyDescent="0.25">
      <c r="A37" s="3">
        <v>36</v>
      </c>
      <c r="B37" s="3">
        <v>10</v>
      </c>
      <c r="C37" s="3">
        <v>0</v>
      </c>
      <c r="D37" s="3">
        <f t="shared" si="5"/>
        <v>10</v>
      </c>
    </row>
    <row r="38" spans="1:4" hidden="1" x14ac:dyDescent="0.25">
      <c r="A38" s="3">
        <v>37</v>
      </c>
      <c r="B38" s="3">
        <v>13</v>
      </c>
      <c r="C38" s="3">
        <v>0</v>
      </c>
      <c r="D38" s="3">
        <f t="shared" si="5"/>
        <v>13</v>
      </c>
    </row>
    <row r="39" spans="1:4" hidden="1" x14ac:dyDescent="0.25">
      <c r="A39" s="3">
        <v>38</v>
      </c>
      <c r="B39" s="3">
        <v>10</v>
      </c>
      <c r="C39" s="3">
        <v>0</v>
      </c>
      <c r="D39" s="3">
        <f t="shared" si="5"/>
        <v>10</v>
      </c>
    </row>
    <row r="40" spans="1:4" hidden="1" x14ac:dyDescent="0.25">
      <c r="A40" s="3">
        <v>39</v>
      </c>
      <c r="B40" s="3">
        <v>16</v>
      </c>
      <c r="C40" s="3">
        <v>0</v>
      </c>
      <c r="D40" s="3">
        <f t="shared" si="5"/>
        <v>16</v>
      </c>
    </row>
    <row r="41" spans="1:4" hidden="1" x14ac:dyDescent="0.25">
      <c r="A41" s="3">
        <v>40</v>
      </c>
      <c r="B41" s="3">
        <v>16</v>
      </c>
      <c r="C41" s="3">
        <v>0</v>
      </c>
      <c r="D41" s="3">
        <f t="shared" si="5"/>
        <v>16</v>
      </c>
    </row>
    <row r="42" spans="1:4" hidden="1" x14ac:dyDescent="0.25">
      <c r="A42" s="3">
        <v>41</v>
      </c>
      <c r="B42" s="3">
        <v>8</v>
      </c>
      <c r="C42" s="3">
        <v>0</v>
      </c>
      <c r="D42" s="3">
        <f t="shared" si="5"/>
        <v>8</v>
      </c>
    </row>
    <row r="43" spans="1:4" hidden="1" x14ac:dyDescent="0.25">
      <c r="A43" s="3">
        <v>42</v>
      </c>
      <c r="B43" s="3">
        <v>26</v>
      </c>
      <c r="C43" s="3">
        <v>0</v>
      </c>
      <c r="D43" s="3">
        <f t="shared" si="5"/>
        <v>26</v>
      </c>
    </row>
    <row r="44" spans="1:4" hidden="1" x14ac:dyDescent="0.25">
      <c r="A44" s="3">
        <v>43</v>
      </c>
      <c r="B44" s="3">
        <v>19</v>
      </c>
      <c r="C44" s="3">
        <v>0</v>
      </c>
      <c r="D44" s="3">
        <f t="shared" si="5"/>
        <v>19</v>
      </c>
    </row>
    <row r="45" spans="1:4" hidden="1" x14ac:dyDescent="0.25">
      <c r="A45" s="3">
        <v>44</v>
      </c>
      <c r="B45" s="3">
        <v>16</v>
      </c>
      <c r="C45" s="3">
        <v>0</v>
      </c>
      <c r="D45" s="3">
        <f t="shared" si="5"/>
        <v>16</v>
      </c>
    </row>
    <row r="46" spans="1:4" hidden="1" x14ac:dyDescent="0.25">
      <c r="A46" s="3">
        <v>45</v>
      </c>
      <c r="B46" s="3">
        <v>12</v>
      </c>
      <c r="C46" s="3">
        <v>0</v>
      </c>
      <c r="D46" s="3">
        <f t="shared" si="5"/>
        <v>12</v>
      </c>
    </row>
    <row r="47" spans="1:4" hidden="1" x14ac:dyDescent="0.25">
      <c r="A47" s="3">
        <v>46</v>
      </c>
      <c r="B47" s="3">
        <v>18</v>
      </c>
      <c r="C47" s="3">
        <v>0</v>
      </c>
      <c r="D47" s="3">
        <f t="shared" si="5"/>
        <v>18</v>
      </c>
    </row>
    <row r="48" spans="1:4" hidden="1" x14ac:dyDescent="0.25">
      <c r="A48" s="3">
        <v>47</v>
      </c>
      <c r="B48" s="3">
        <v>22</v>
      </c>
      <c r="C48" s="3">
        <v>0</v>
      </c>
      <c r="D48" s="3">
        <f t="shared" si="5"/>
        <v>22</v>
      </c>
    </row>
    <row r="49" spans="1:4" hidden="1" x14ac:dyDescent="0.25">
      <c r="A49" s="3">
        <v>48</v>
      </c>
      <c r="B49" s="3">
        <v>13</v>
      </c>
      <c r="C49" s="3">
        <v>0</v>
      </c>
      <c r="D49" s="3">
        <f t="shared" si="5"/>
        <v>13</v>
      </c>
    </row>
    <row r="50" spans="1:4" x14ac:dyDescent="0.25">
      <c r="A50" s="3">
        <v>49</v>
      </c>
      <c r="B50" s="3">
        <v>16</v>
      </c>
      <c r="C50" s="3">
        <v>0</v>
      </c>
      <c r="D50" s="3">
        <f t="shared" si="5"/>
        <v>16</v>
      </c>
    </row>
    <row r="51" spans="1:4" x14ac:dyDescent="0.25">
      <c r="A51" s="3">
        <v>50</v>
      </c>
      <c r="B51" s="3">
        <v>14</v>
      </c>
      <c r="C51" s="3">
        <v>0</v>
      </c>
      <c r="D51" s="3">
        <f t="shared" si="5"/>
        <v>14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Stationary</vt:lpstr>
      <vt:lpstr>LFT.AveStd.NormPoiss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2024-01-06T09:07:29Z</dcterms:modified>
</cp:coreProperties>
</file>