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1D00E15D-071A-4909-95D7-52EC4E8ABA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 MA" sheetId="4" r:id="rId1"/>
  </sheets>
  <definedNames>
    <definedName name="solver_typ" localSheetId="0" hidden="1">2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14" i="4"/>
  <c r="J14" i="4"/>
  <c r="I14" i="4"/>
  <c r="K13" i="4"/>
  <c r="K9" i="4"/>
  <c r="K6" i="4"/>
  <c r="K7" i="4"/>
  <c r="K8" i="4"/>
  <c r="K10" i="4"/>
  <c r="K11" i="4"/>
  <c r="K12" i="4"/>
  <c r="H7" i="4"/>
  <c r="H8" i="4"/>
  <c r="H9" i="4"/>
  <c r="H10" i="4"/>
  <c r="H11" i="4"/>
  <c r="H12" i="4"/>
  <c r="H13" i="4"/>
  <c r="H6" i="4"/>
  <c r="J13" i="4"/>
  <c r="J9" i="4"/>
  <c r="J6" i="4"/>
  <c r="J7" i="4"/>
  <c r="J8" i="4"/>
  <c r="J10" i="4"/>
  <c r="J11" i="4"/>
  <c r="J12" i="4"/>
  <c r="G7" i="4"/>
  <c r="G8" i="4"/>
  <c r="G9" i="4"/>
  <c r="G10" i="4"/>
  <c r="G11" i="4"/>
  <c r="G12" i="4"/>
  <c r="G13" i="4"/>
  <c r="G6" i="4"/>
  <c r="I13" i="4"/>
  <c r="I7" i="4"/>
  <c r="I8" i="4"/>
  <c r="I9" i="4"/>
  <c r="I10" i="4"/>
  <c r="I11" i="4"/>
  <c r="I12" i="4"/>
  <c r="I6" i="4"/>
  <c r="F7" i="4"/>
  <c r="F8" i="4"/>
  <c r="F9" i="4"/>
  <c r="F10" i="4"/>
  <c r="F11" i="4"/>
  <c r="F12" i="4"/>
  <c r="F13" i="4"/>
  <c r="F6" i="4"/>
  <c r="E7" i="4"/>
  <c r="E8" i="4"/>
  <c r="E9" i="4"/>
  <c r="E10" i="4"/>
  <c r="E11" i="4"/>
  <c r="E12" i="4"/>
  <c r="E13" i="4"/>
  <c r="E6" i="4"/>
  <c r="D16" i="4"/>
  <c r="D17" i="4"/>
  <c r="D15" i="4"/>
  <c r="C6" i="4"/>
  <c r="C7" i="4"/>
  <c r="C8" i="4"/>
  <c r="C9" i="4"/>
  <c r="C10" i="4"/>
  <c r="C11" i="4"/>
  <c r="C12" i="4"/>
  <c r="C13" i="4"/>
  <c r="C5" i="4"/>
  <c r="D7" i="4"/>
  <c r="D8" i="4"/>
  <c r="D9" i="4"/>
  <c r="D10" i="4"/>
  <c r="D11" i="4"/>
  <c r="D12" i="4"/>
  <c r="D13" i="4"/>
  <c r="D14" i="4"/>
  <c r="D6" i="4"/>
</calcChain>
</file>

<file path=xl/sharedStrings.xml><?xml version="1.0" encoding="utf-8"?>
<sst xmlns="http://schemas.openxmlformats.org/spreadsheetml/2006/main" count="23" uniqueCount="23">
  <si>
    <t>t</t>
  </si>
  <si>
    <t>At</t>
  </si>
  <si>
    <t>F</t>
  </si>
  <si>
    <t>4pMA</t>
  </si>
  <si>
    <t>E=A-F</t>
  </si>
  <si>
    <t>|E|</t>
  </si>
  <si>
    <t>|E|/A</t>
  </si>
  <si>
    <t>MAD</t>
  </si>
  <si>
    <t>MSE</t>
  </si>
  <si>
    <t>b) Compute 4-period moving average forecasts for all periods.</t>
  </si>
  <si>
    <t>c) Compute 4-period moving average forecasts for periods 14-16.</t>
  </si>
  <si>
    <t>a) Compute 4-period moving average for all periods.</t>
  </si>
  <si>
    <t>d) Compute MAD for all periods.</t>
  </si>
  <si>
    <t>e) Compute MSE for all periods.</t>
  </si>
  <si>
    <t>f) Compute MAPE (MARD) for all periods.</t>
  </si>
  <si>
    <t>g) Compute Standard Deviation of forecast for period 13 (and 14-16) using MAD.</t>
  </si>
  <si>
    <t>h) Compute Standard Deviation of forecast for period 13 (and 14-16) using MSE.</t>
  </si>
  <si>
    <r>
      <t>E</t>
    </r>
    <r>
      <rPr>
        <vertAlign val="superscript"/>
        <sz val="11"/>
        <rFont val="Book Antiqua"/>
        <family val="1"/>
      </rPr>
      <t>2</t>
    </r>
  </si>
  <si>
    <t>MAPE or MARD</t>
  </si>
  <si>
    <r>
      <t xml:space="preserve">i) Compute </t>
    </r>
    <r>
      <rPr>
        <b/>
        <sz val="11"/>
        <rFont val="Book Antiqua"/>
        <family val="1"/>
      </rPr>
      <t>Coefficient of Variations</t>
    </r>
    <r>
      <rPr>
        <sz val="11"/>
        <rFont val="Book Antiqua"/>
        <family val="1"/>
      </rPr>
      <t xml:space="preserve"> of forecast for period 13 (and 14-16) using MAPE.</t>
    </r>
  </si>
  <si>
    <r>
      <t xml:space="preserve">j) Compute </t>
    </r>
    <r>
      <rPr>
        <b/>
        <sz val="11"/>
        <rFont val="Book Antiqua"/>
        <family val="1"/>
      </rPr>
      <t>Standard Deviation</t>
    </r>
    <r>
      <rPr>
        <sz val="11"/>
        <rFont val="Book Antiqua"/>
        <family val="1"/>
      </rPr>
      <t xml:space="preserve"> of forecast for period 13 (and 14-16) using MAPE.</t>
    </r>
  </si>
  <si>
    <t>The recording is available at</t>
  </si>
  <si>
    <t>https://youtu.be/lUuWhchIMQ4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</si>
</sst>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vertAlign val="superscript"/>
      <sz val="11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u/>
      <sz val="11"/>
      <color theme="1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0" applyFont="1" applyFill="1"/>
    <xf numFmtId="0" fontId="3" fillId="8" borderId="0" xfId="0" applyFont="1" applyFill="1"/>
    <xf numFmtId="2" fontId="3" fillId="9" borderId="0" xfId="0" applyNumberFormat="1" applyFont="1" applyFill="1"/>
    <xf numFmtId="165" fontId="3" fillId="10" borderId="0" xfId="0" applyNumberFormat="1" applyFont="1" applyFill="1"/>
    <xf numFmtId="2" fontId="3" fillId="11" borderId="0" xfId="0" applyNumberFormat="1" applyFont="1" applyFill="1"/>
    <xf numFmtId="0" fontId="3" fillId="2" borderId="1" xfId="0" applyFont="1" applyFill="1" applyBorder="1"/>
    <xf numFmtId="0" fontId="3" fillId="3" borderId="2" xfId="0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0" fontId="3" fillId="6" borderId="3" xfId="0" applyFont="1" applyFill="1" applyBorder="1"/>
    <xf numFmtId="0" fontId="3" fillId="9" borderId="4" xfId="0" applyFont="1" applyFill="1" applyBorder="1"/>
    <xf numFmtId="0" fontId="3" fillId="10" borderId="3" xfId="0" applyFont="1" applyFill="1" applyBorder="1"/>
    <xf numFmtId="0" fontId="3" fillId="7" borderId="2" xfId="0" applyFont="1" applyFill="1" applyBorder="1"/>
    <xf numFmtId="0" fontId="3" fillId="8" borderId="1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7" xfId="0" applyFont="1" applyFill="1" applyBorder="1"/>
    <xf numFmtId="164" fontId="3" fillId="0" borderId="8" xfId="0" applyNumberFormat="1" applyFont="1" applyBorder="1"/>
    <xf numFmtId="166" fontId="3" fillId="0" borderId="9" xfId="0" applyNumberFormat="1" applyFont="1" applyBorder="1"/>
    <xf numFmtId="0" fontId="3" fillId="0" borderId="5" xfId="0" applyFont="1" applyFill="1" applyBorder="1"/>
    <xf numFmtId="164" fontId="3" fillId="0" borderId="0" xfId="0" applyNumberFormat="1" applyFont="1" applyBorder="1"/>
    <xf numFmtId="166" fontId="3" fillId="0" borderId="10" xfId="0" applyNumberFormat="1" applyFont="1" applyBorder="1"/>
    <xf numFmtId="0" fontId="3" fillId="0" borderId="6" xfId="0" applyFont="1" applyFill="1" applyBorder="1"/>
    <xf numFmtId="164" fontId="3" fillId="0" borderId="11" xfId="0" applyNumberFormat="1" applyFont="1" applyBorder="1"/>
    <xf numFmtId="166" fontId="3" fillId="0" borderId="12" xfId="0" applyNumberFormat="1" applyFont="1" applyBorder="1"/>
    <xf numFmtId="2" fontId="3" fillId="5" borderId="2" xfId="0" applyNumberFormat="1" applyFont="1" applyFill="1" applyBorder="1"/>
    <xf numFmtId="2" fontId="3" fillId="5" borderId="3" xfId="0" applyNumberFormat="1" applyFont="1" applyFill="1" applyBorder="1"/>
    <xf numFmtId="2" fontId="3" fillId="5" borderId="4" xfId="0" applyNumberFormat="1" applyFont="1" applyFill="1" applyBorder="1"/>
    <xf numFmtId="2" fontId="3" fillId="6" borderId="2" xfId="0" applyNumberFormat="1" applyFont="1" applyFill="1" applyBorder="1"/>
    <xf numFmtId="2" fontId="3" fillId="6" borderId="3" xfId="0" applyNumberFormat="1" applyFont="1" applyFill="1" applyBorder="1"/>
    <xf numFmtId="2" fontId="3" fillId="6" borderId="4" xfId="0" applyNumberFormat="1" applyFont="1" applyFill="1" applyBorder="1"/>
    <xf numFmtId="165" fontId="3" fillId="7" borderId="2" xfId="0" applyNumberFormat="1" applyFont="1" applyFill="1" applyBorder="1"/>
    <xf numFmtId="165" fontId="3" fillId="7" borderId="3" xfId="0" applyNumberFormat="1" applyFont="1" applyFill="1" applyBorder="1"/>
    <xf numFmtId="165" fontId="3" fillId="7" borderId="4" xfId="0" applyNumberFormat="1" applyFont="1" applyFill="1" applyBorder="1"/>
    <xf numFmtId="0" fontId="3" fillId="11" borderId="1" xfId="0" applyFont="1" applyFill="1" applyBorder="1"/>
    <xf numFmtId="0" fontId="7" fillId="12" borderId="0" xfId="0" applyFont="1" applyFill="1"/>
    <xf numFmtId="0" fontId="8" fillId="0" borderId="0" xfId="2" applyFont="1"/>
  </cellXfs>
  <cellStyles count="3">
    <cellStyle name="Hyperlink" xfId="2" builtinId="8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A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UuWhchIMQ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87" zoomScaleNormal="87" workbookViewId="0">
      <selection activeCell="M13" sqref="M13"/>
    </sheetView>
  </sheetViews>
  <sheetFormatPr defaultColWidth="9.1796875" defaultRowHeight="14.5" x14ac:dyDescent="0.35"/>
  <cols>
    <col min="1" max="1" width="3.26953125" style="2" bestFit="1" customWidth="1"/>
    <col min="2" max="2" width="5.54296875" style="2" bestFit="1" customWidth="1"/>
    <col min="3" max="4" width="9" style="2" bestFit="1" customWidth="1"/>
    <col min="5" max="5" width="8.54296875" style="2" bestFit="1" customWidth="1"/>
    <col min="6" max="6" width="7.81640625" style="2" bestFit="1" customWidth="1"/>
    <col min="7" max="7" width="9.54296875" style="2" bestFit="1" customWidth="1"/>
    <col min="8" max="8" width="7.81640625" style="2" bestFit="1" customWidth="1"/>
    <col min="9" max="9" width="7.26953125" style="2" bestFit="1" customWidth="1"/>
    <col min="10" max="10" width="10.7265625" style="2" bestFit="1" customWidth="1"/>
    <col min="11" max="11" width="17.54296875" style="2" bestFit="1" customWidth="1"/>
    <col min="12" max="12" width="9.1796875" style="2"/>
    <col min="13" max="13" width="86" style="2" bestFit="1" customWidth="1"/>
    <col min="14" max="16384" width="9.1796875" style="2"/>
  </cols>
  <sheetData>
    <row r="1" spans="1:14" ht="18" thickBot="1" x14ac:dyDescent="0.4">
      <c r="A1" s="2" t="s">
        <v>0</v>
      </c>
      <c r="B1" s="2" t="s">
        <v>1</v>
      </c>
      <c r="C1" s="3" t="s">
        <v>3</v>
      </c>
      <c r="D1" s="3" t="s">
        <v>2</v>
      </c>
      <c r="E1" s="2" t="s">
        <v>4</v>
      </c>
      <c r="F1" s="3" t="s">
        <v>5</v>
      </c>
      <c r="G1" s="3" t="s">
        <v>17</v>
      </c>
      <c r="H1" s="3" t="s">
        <v>6</v>
      </c>
      <c r="I1" s="3" t="s">
        <v>7</v>
      </c>
      <c r="J1" s="3" t="s">
        <v>8</v>
      </c>
      <c r="K1" s="3" t="s">
        <v>18</v>
      </c>
      <c r="L1" s="3"/>
      <c r="M1" s="11" t="s">
        <v>11</v>
      </c>
      <c r="N1" s="3"/>
    </row>
    <row r="2" spans="1:14" x14ac:dyDescent="0.35">
      <c r="A2" s="1">
        <v>1</v>
      </c>
      <c r="B2" s="5">
        <v>860</v>
      </c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9</v>
      </c>
      <c r="N2" s="3"/>
    </row>
    <row r="3" spans="1:14" ht="15" thickBot="1" x14ac:dyDescent="0.4">
      <c r="A3" s="1">
        <v>2</v>
      </c>
      <c r="B3" s="5">
        <v>1291</v>
      </c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10</v>
      </c>
      <c r="N3" s="3"/>
    </row>
    <row r="4" spans="1:14" ht="15" thickBot="1" x14ac:dyDescent="0.4">
      <c r="A4" s="1">
        <v>3</v>
      </c>
      <c r="B4" s="5">
        <v>958</v>
      </c>
      <c r="C4" s="3"/>
      <c r="D4" s="3"/>
      <c r="E4" s="3"/>
      <c r="F4" s="3"/>
      <c r="G4" s="3"/>
      <c r="H4" s="3"/>
      <c r="I4" s="3"/>
      <c r="J4" s="3"/>
      <c r="K4" s="3"/>
      <c r="L4" s="3"/>
      <c r="M4" s="14" t="s">
        <v>12</v>
      </c>
      <c r="N4" s="3"/>
    </row>
    <row r="5" spans="1:14" ht="15" thickBot="1" x14ac:dyDescent="0.4">
      <c r="A5" s="1">
        <v>4</v>
      </c>
      <c r="B5" s="5">
        <v>1344</v>
      </c>
      <c r="C5" s="20">
        <f>AVERAGE(B2:B5)</f>
        <v>1113.25</v>
      </c>
      <c r="E5" s="3"/>
      <c r="F5" s="3"/>
      <c r="G5" s="3"/>
      <c r="H5" s="3"/>
      <c r="I5" s="3"/>
      <c r="J5" s="3"/>
      <c r="K5" s="3"/>
      <c r="L5" s="3"/>
      <c r="M5" s="15" t="s">
        <v>13</v>
      </c>
      <c r="N5" s="3"/>
    </row>
    <row r="6" spans="1:14" ht="15" thickBot="1" x14ac:dyDescent="0.4">
      <c r="A6" s="1">
        <v>5</v>
      </c>
      <c r="B6" s="5">
        <v>1540</v>
      </c>
      <c r="C6" s="23">
        <f t="shared" ref="C6:C13" si="0">AVERAGE(B3:B6)</f>
        <v>1283.25</v>
      </c>
      <c r="D6" s="12">
        <f>AVERAGE(B2:B5)</f>
        <v>1113.25</v>
      </c>
      <c r="E6" s="27">
        <f>B6-D6</f>
        <v>426.75</v>
      </c>
      <c r="F6" s="30">
        <f>ABS(E6)</f>
        <v>426.75</v>
      </c>
      <c r="G6" s="31">
        <f>E6^2</f>
        <v>182115.5625</v>
      </c>
      <c r="H6" s="32">
        <f>F6/B6</f>
        <v>0.27711038961038958</v>
      </c>
      <c r="I6" s="39">
        <f>AVERAGE(F$6:F6)</f>
        <v>426.75</v>
      </c>
      <c r="J6" s="42">
        <f>AVERAGE(G$6:G6)</f>
        <v>182115.5625</v>
      </c>
      <c r="K6" s="45">
        <f>AVERAGE(H$6:H6)</f>
        <v>0.27711038961038958</v>
      </c>
      <c r="L6" s="3"/>
      <c r="M6" s="18" t="s">
        <v>14</v>
      </c>
      <c r="N6" s="3"/>
    </row>
    <row r="7" spans="1:14" ht="15" thickBot="1" x14ac:dyDescent="0.4">
      <c r="A7" s="1">
        <v>6</v>
      </c>
      <c r="B7" s="5">
        <v>1500</v>
      </c>
      <c r="C7" s="23">
        <f t="shared" si="0"/>
        <v>1335.5</v>
      </c>
      <c r="D7" s="25">
        <f t="shared" ref="D7:D14" si="1">AVERAGE(B3:B6)</f>
        <v>1283.25</v>
      </c>
      <c r="E7" s="28">
        <f t="shared" ref="E7:E13" si="2">B7-D7</f>
        <v>216.75</v>
      </c>
      <c r="F7" s="33">
        <f t="shared" ref="F7:F13" si="3">ABS(E7)</f>
        <v>216.75</v>
      </c>
      <c r="G7" s="34">
        <f t="shared" ref="G7:G13" si="4">E7^2</f>
        <v>46980.5625</v>
      </c>
      <c r="H7" s="35">
        <f t="shared" ref="H7:H13" si="5">F7/B7</f>
        <v>0.14449999999999999</v>
      </c>
      <c r="I7" s="40">
        <f>AVERAGE(F$6:F7)</f>
        <v>321.75</v>
      </c>
      <c r="J7" s="43">
        <f>AVERAGE(G$6:G7)</f>
        <v>114548.0625</v>
      </c>
      <c r="K7" s="46">
        <f>AVERAGE(H$6:H7)</f>
        <v>0.21080519480519477</v>
      </c>
      <c r="L7" s="3"/>
      <c r="M7" s="19" t="s">
        <v>15</v>
      </c>
      <c r="N7" s="3"/>
    </row>
    <row r="8" spans="1:14" ht="15" thickBot="1" x14ac:dyDescent="0.4">
      <c r="A8" s="1">
        <v>7</v>
      </c>
      <c r="B8" s="5">
        <v>1928</v>
      </c>
      <c r="C8" s="23">
        <f t="shared" si="0"/>
        <v>1578</v>
      </c>
      <c r="D8" s="25">
        <f t="shared" si="1"/>
        <v>1335.5</v>
      </c>
      <c r="E8" s="28">
        <f t="shared" si="2"/>
        <v>592.5</v>
      </c>
      <c r="F8" s="33">
        <f t="shared" si="3"/>
        <v>592.5</v>
      </c>
      <c r="G8" s="34">
        <f t="shared" si="4"/>
        <v>351056.25</v>
      </c>
      <c r="H8" s="35">
        <f t="shared" si="5"/>
        <v>0.30731327800829877</v>
      </c>
      <c r="I8" s="40">
        <f>AVERAGE(F$6:F8)</f>
        <v>412</v>
      </c>
      <c r="J8" s="43">
        <f>AVERAGE(G$6:G8)</f>
        <v>193384.125</v>
      </c>
      <c r="K8" s="46">
        <f>AVERAGE(H$6:H8)</f>
        <v>0.2429745558728961</v>
      </c>
      <c r="L8" s="3"/>
      <c r="M8" s="16" t="s">
        <v>16</v>
      </c>
      <c r="N8" s="3"/>
    </row>
    <row r="9" spans="1:14" ht="15" thickBot="1" x14ac:dyDescent="0.4">
      <c r="A9" s="1">
        <v>8</v>
      </c>
      <c r="B9" s="5">
        <v>1364</v>
      </c>
      <c r="C9" s="23">
        <f t="shared" si="0"/>
        <v>1583</v>
      </c>
      <c r="D9" s="25">
        <f t="shared" si="1"/>
        <v>1578</v>
      </c>
      <c r="E9" s="28">
        <f t="shared" si="2"/>
        <v>-214</v>
      </c>
      <c r="F9" s="33">
        <f t="shared" si="3"/>
        <v>214</v>
      </c>
      <c r="G9" s="34">
        <f t="shared" si="4"/>
        <v>45796</v>
      </c>
      <c r="H9" s="35">
        <f t="shared" si="5"/>
        <v>0.15689149560117302</v>
      </c>
      <c r="I9" s="40">
        <f>AVERAGE(F$6:F9)</f>
        <v>362.5</v>
      </c>
      <c r="J9" s="43">
        <f>AVERAGE(G$6:G9)</f>
        <v>156487.09375</v>
      </c>
      <c r="K9" s="46">
        <f>AVERAGE(H$6:H9)</f>
        <v>0.22145379080496533</v>
      </c>
      <c r="L9" s="3"/>
      <c r="M9" s="17" t="s">
        <v>19</v>
      </c>
      <c r="N9" s="3"/>
    </row>
    <row r="10" spans="1:14" ht="15" thickBot="1" x14ac:dyDescent="0.4">
      <c r="A10" s="1">
        <v>9</v>
      </c>
      <c r="B10" s="5">
        <v>1998</v>
      </c>
      <c r="C10" s="23">
        <f t="shared" si="0"/>
        <v>1697.5</v>
      </c>
      <c r="D10" s="25">
        <f t="shared" si="1"/>
        <v>1583</v>
      </c>
      <c r="E10" s="28">
        <f t="shared" si="2"/>
        <v>415</v>
      </c>
      <c r="F10" s="33">
        <f t="shared" si="3"/>
        <v>415</v>
      </c>
      <c r="G10" s="34">
        <f t="shared" si="4"/>
        <v>172225</v>
      </c>
      <c r="H10" s="35">
        <f t="shared" si="5"/>
        <v>0.20770770770770772</v>
      </c>
      <c r="I10" s="40">
        <f>AVERAGE(F$6:F10)</f>
        <v>373</v>
      </c>
      <c r="J10" s="43">
        <f>AVERAGE(G$6:G10)</f>
        <v>159634.67499999999</v>
      </c>
      <c r="K10" s="46">
        <f>AVERAGE(H$6:H10)</f>
        <v>0.21870457418551381</v>
      </c>
      <c r="L10" s="3"/>
      <c r="M10" s="48" t="s">
        <v>20</v>
      </c>
      <c r="N10" s="3"/>
    </row>
    <row r="11" spans="1:14" x14ac:dyDescent="0.35">
      <c r="A11" s="1">
        <v>10</v>
      </c>
      <c r="B11" s="5">
        <v>1790</v>
      </c>
      <c r="C11" s="23">
        <f t="shared" si="0"/>
        <v>1770</v>
      </c>
      <c r="D11" s="25">
        <f t="shared" si="1"/>
        <v>1697.5</v>
      </c>
      <c r="E11" s="28">
        <f t="shared" si="2"/>
        <v>92.5</v>
      </c>
      <c r="F11" s="33">
        <f t="shared" si="3"/>
        <v>92.5</v>
      </c>
      <c r="G11" s="34">
        <f t="shared" si="4"/>
        <v>8556.25</v>
      </c>
      <c r="H11" s="35">
        <f t="shared" si="5"/>
        <v>5.1675977653631286E-2</v>
      </c>
      <c r="I11" s="40">
        <f>AVERAGE(F$6:F11)</f>
        <v>326.25</v>
      </c>
      <c r="J11" s="43">
        <f>AVERAGE(G$6:G11)</f>
        <v>134454.9375</v>
      </c>
      <c r="K11" s="46">
        <f>AVERAGE(H$6:H11)</f>
        <v>0.19086647476353338</v>
      </c>
      <c r="L11" s="3"/>
      <c r="M11" s="3"/>
      <c r="N11" s="3"/>
    </row>
    <row r="12" spans="1:14" x14ac:dyDescent="0.35">
      <c r="A12" s="1">
        <v>11</v>
      </c>
      <c r="B12" s="5">
        <v>1981</v>
      </c>
      <c r="C12" s="23">
        <f t="shared" si="0"/>
        <v>1783.25</v>
      </c>
      <c r="D12" s="25">
        <f t="shared" si="1"/>
        <v>1770</v>
      </c>
      <c r="E12" s="28">
        <f t="shared" si="2"/>
        <v>211</v>
      </c>
      <c r="F12" s="33">
        <f t="shared" si="3"/>
        <v>211</v>
      </c>
      <c r="G12" s="34">
        <f t="shared" si="4"/>
        <v>44521</v>
      </c>
      <c r="H12" s="35">
        <f t="shared" si="5"/>
        <v>0.10651186269560828</v>
      </c>
      <c r="I12" s="40">
        <f>AVERAGE(F$6:F12)</f>
        <v>309.78571428571428</v>
      </c>
      <c r="J12" s="43">
        <f>AVERAGE(G$6:G12)</f>
        <v>121607.23214285714</v>
      </c>
      <c r="K12" s="46">
        <f>AVERAGE(H$6:H12)</f>
        <v>0.17881581589668696</v>
      </c>
      <c r="L12" s="3"/>
      <c r="M12" s="49" t="s">
        <v>21</v>
      </c>
      <c r="N12" s="3"/>
    </row>
    <row r="13" spans="1:14" ht="15" thickBot="1" x14ac:dyDescent="0.4">
      <c r="A13" s="1">
        <v>12</v>
      </c>
      <c r="B13" s="5">
        <v>1575</v>
      </c>
      <c r="C13" s="24">
        <f t="shared" si="0"/>
        <v>1836</v>
      </c>
      <c r="D13" s="25">
        <f t="shared" si="1"/>
        <v>1783.25</v>
      </c>
      <c r="E13" s="29">
        <f t="shared" si="2"/>
        <v>-208.25</v>
      </c>
      <c r="F13" s="36">
        <f t="shared" si="3"/>
        <v>208.25</v>
      </c>
      <c r="G13" s="37">
        <f t="shared" si="4"/>
        <v>43368.0625</v>
      </c>
      <c r="H13" s="38">
        <f t="shared" si="5"/>
        <v>0.13222222222222221</v>
      </c>
      <c r="I13" s="41">
        <f>AVERAGE(F$6:F13)</f>
        <v>297.09375</v>
      </c>
      <c r="J13" s="44">
        <f>AVERAGE(G$6:G13)</f>
        <v>111827.3359375</v>
      </c>
      <c r="K13" s="47">
        <f>AVERAGE(H$6:H13)</f>
        <v>0.17299161668737886</v>
      </c>
      <c r="M13" s="50" t="s">
        <v>22</v>
      </c>
      <c r="N13" s="3"/>
    </row>
    <row r="14" spans="1:14" ht="15" thickBot="1" x14ac:dyDescent="0.4">
      <c r="A14" s="4">
        <v>13</v>
      </c>
      <c r="B14" s="6"/>
      <c r="C14" s="3"/>
      <c r="D14" s="26">
        <f t="shared" si="1"/>
        <v>1836</v>
      </c>
      <c r="E14" s="3"/>
      <c r="F14" s="3"/>
      <c r="G14" s="3"/>
      <c r="H14" s="3"/>
      <c r="I14" s="7">
        <f>1.25*I13</f>
        <v>371.3671875</v>
      </c>
      <c r="J14" s="8">
        <f>SQRT(J13)</f>
        <v>334.40594482978321</v>
      </c>
      <c r="K14" s="9">
        <f>1.25*K13</f>
        <v>0.21623952085922357</v>
      </c>
      <c r="L14" s="3"/>
      <c r="M14" s="3"/>
      <c r="N14" s="3"/>
    </row>
    <row r="15" spans="1:14" x14ac:dyDescent="0.35">
      <c r="A15" s="4">
        <v>14</v>
      </c>
      <c r="B15" s="6"/>
      <c r="C15" s="3"/>
      <c r="D15" s="21">
        <f>D14</f>
        <v>1836</v>
      </c>
      <c r="E15" s="3"/>
      <c r="F15" s="3"/>
      <c r="G15" s="3"/>
      <c r="H15" s="3"/>
      <c r="I15" s="3"/>
      <c r="J15" s="3"/>
      <c r="K15" s="10">
        <f>K14*D14</f>
        <v>397.01576029753448</v>
      </c>
      <c r="L15" s="3"/>
      <c r="M15" s="3"/>
      <c r="N15" s="3"/>
    </row>
    <row r="16" spans="1:14" x14ac:dyDescent="0.35">
      <c r="A16" s="4">
        <v>15</v>
      </c>
      <c r="B16" s="3"/>
      <c r="C16" s="3"/>
      <c r="D16" s="13">
        <f t="shared" ref="D16:D17" si="6">D15</f>
        <v>1836</v>
      </c>
      <c r="E16" s="3"/>
      <c r="F16" s="3"/>
      <c r="G16" s="3"/>
      <c r="H16" s="3"/>
      <c r="I16" s="3"/>
      <c r="J16" s="3"/>
      <c r="K16" s="3"/>
    </row>
    <row r="17" spans="1:11" ht="15" thickBot="1" x14ac:dyDescent="0.4">
      <c r="A17" s="4">
        <v>16</v>
      </c>
      <c r="B17" s="3"/>
      <c r="C17" s="3"/>
      <c r="D17" s="22">
        <f t="shared" si="6"/>
        <v>1836</v>
      </c>
      <c r="E17" s="3"/>
      <c r="F17" s="3"/>
      <c r="G17" s="3"/>
      <c r="H17" s="3"/>
      <c r="I17" s="3"/>
      <c r="J17" s="3"/>
      <c r="K17" s="3"/>
    </row>
  </sheetData>
  <hyperlinks>
    <hyperlink ref="M13" r:id="rId1" xr:uid="{C79DCDDA-8259-4B8E-963D-CD57AB62E65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 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2020-06-12T07:08:25Z</dcterms:created>
  <dcterms:modified xsi:type="dcterms:W3CDTF">2023-07-17T14:54:03Z</dcterms:modified>
</cp:coreProperties>
</file>