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2035\Desktop\USC-SCM\Course-Material\PPT-Slides\Week-04-PredAnalBase2021-Part2\"/>
    </mc:Choice>
  </mc:AlternateContent>
  <xr:revisionPtr revIDLastSave="0" documentId="13_ncr:1_{11661557-5867-4EB9-8E39-7A429A477CB0}" xr6:coauthVersionLast="46" xr6:coauthVersionMax="46" xr10:uidLastSave="{00000000-0000-0000-0000-000000000000}"/>
  <bookViews>
    <workbookView xWindow="-120" yWindow="-120" windowWidth="29040" windowHeight="15840" activeTab="3" xr2:uid="{00000000-000D-0000-FFFF-FFFF00000000}"/>
  </bookViews>
  <sheets>
    <sheet name="MA.7p" sheetId="55" r:id="rId1"/>
    <sheet name="ES" sheetId="51" r:id="rId2"/>
    <sheet name="TrndAdjES" sheetId="56" r:id="rId3"/>
    <sheet name="Months" sheetId="52" r:id="rId4"/>
    <sheet name="Reg" sheetId="54" r:id="rId5"/>
    <sheet name="Reg-Piecewise" sheetId="57" r:id="rId6"/>
  </sheets>
  <definedNames>
    <definedName name="solver_adj" localSheetId="1" hidden="1">ES!$M$2</definedName>
    <definedName name="solver_adj" localSheetId="0" hidden="1">MA.7p!#REF!</definedName>
    <definedName name="solver_adj" localSheetId="3" hidden="1">Months!$T$2:$T$4</definedName>
    <definedName name="solver_adj" localSheetId="4" hidden="1">Reg!$C$2:$F$2,Reg!$Q$2</definedName>
    <definedName name="solver_adj" localSheetId="5" hidden="1">'Reg-Piecewise'!$O$2:$P$4,'Reg-Piecewise'!$Q$2:$Q$3</definedName>
    <definedName name="solver_adj" localSheetId="2" hidden="1">TrndAdjES!$O$16:$P$16</definedName>
    <definedName name="solver_cvg" localSheetId="1" hidden="1">0.0001</definedName>
    <definedName name="solver_cvg" localSheetId="0" hidden="1">0.0001</definedName>
    <definedName name="solver_cvg" localSheetId="3" hidden="1">0.0001</definedName>
    <definedName name="solver_cvg" localSheetId="4" hidden="1">0.0001</definedName>
    <definedName name="solver_cvg" localSheetId="5" hidden="1">0.0001</definedName>
    <definedName name="solver_cvg" localSheetId="2" hidden="1">0.0001</definedName>
    <definedName name="solver_drv" localSheetId="1" hidden="1">1</definedName>
    <definedName name="solver_drv" localSheetId="0" hidden="1">1</definedName>
    <definedName name="solver_drv" localSheetId="3" hidden="1">1</definedName>
    <definedName name="solver_drv" localSheetId="4" hidden="1">1</definedName>
    <definedName name="solver_drv" localSheetId="5" hidden="1">1</definedName>
    <definedName name="solver_drv" localSheetId="2" hidden="1">1</definedName>
    <definedName name="solver_eng" localSheetId="1" hidden="1">1</definedName>
    <definedName name="solver_eng" localSheetId="0" hidden="1">1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ng" localSheetId="2" hidden="1">1</definedName>
    <definedName name="solver_est" localSheetId="1" hidden="1">1</definedName>
    <definedName name="solver_est" localSheetId="0" hidden="1">1</definedName>
    <definedName name="solver_est" localSheetId="3" hidden="1">1</definedName>
    <definedName name="solver_est" localSheetId="4" hidden="1">1</definedName>
    <definedName name="solver_est" localSheetId="5" hidden="1">1</definedName>
    <definedName name="solver_est" localSheetId="2" hidden="1">1</definedName>
    <definedName name="solver_itr" localSheetId="1" hidden="1">2147483647</definedName>
    <definedName name="solver_itr" localSheetId="0" hidden="1">2147483647</definedName>
    <definedName name="solver_itr" localSheetId="3" hidden="1">2147483647</definedName>
    <definedName name="solver_itr" localSheetId="4" hidden="1">2147483647</definedName>
    <definedName name="solver_itr" localSheetId="5" hidden="1">2147483647</definedName>
    <definedName name="solver_itr" localSheetId="2" hidden="1">2147483647</definedName>
    <definedName name="solver_lhs1" localSheetId="1" hidden="1">ES!$M$2</definedName>
    <definedName name="solver_lhs1" localSheetId="0" hidden="1">MA.7p!#REF!</definedName>
    <definedName name="solver_lhs1" localSheetId="3" hidden="1">Months!$T$2</definedName>
    <definedName name="solver_lhs1" localSheetId="4" hidden="1">Reg!$Q$2</definedName>
    <definedName name="solver_lhs1" localSheetId="5" hidden="1">'Reg-Piecewise'!$Q$2:$Q$3</definedName>
    <definedName name="solver_lhs1" localSheetId="2" hidden="1">TrndAdjES!$O$16:$P$16</definedName>
    <definedName name="solver_lhs2" localSheetId="1" hidden="1">ES!$M$2</definedName>
    <definedName name="solver_lhs2" localSheetId="0" hidden="1">MA.7p!#REF!</definedName>
    <definedName name="solver_lhs2" localSheetId="3" hidden="1">Months!$T$2</definedName>
    <definedName name="solver_lhs2" localSheetId="4" hidden="1">Reg!$Q$2</definedName>
    <definedName name="solver_lhs2" localSheetId="5" hidden="1">'Reg-Piecewise'!$Q$2:$Q$3</definedName>
    <definedName name="solver_lhs2" localSheetId="2" hidden="1">TrndAdjES!$O$16:$P$16</definedName>
    <definedName name="solver_lhs3" localSheetId="1" hidden="1">ES!$M$16:$N$16</definedName>
    <definedName name="solver_lhs3" localSheetId="0" hidden="1">MA.7p!#REF!</definedName>
    <definedName name="solver_lhs3" localSheetId="3" hidden="1">Months!$T$3</definedName>
    <definedName name="solver_lhs3" localSheetId="4" hidden="1">Reg!$Q$2</definedName>
    <definedName name="solver_lhs3" localSheetId="5" hidden="1">'Reg-Piecewise'!$Q$2:$Q$3</definedName>
    <definedName name="solver_lhs3" localSheetId="2" hidden="1">TrndAdjES!$O$16:$P$16</definedName>
    <definedName name="solver_lhs4" localSheetId="3" hidden="1">Months!$T$3</definedName>
    <definedName name="solver_lhs5" localSheetId="3" hidden="1">Months!$T$4</definedName>
    <definedName name="solver_lhs6" localSheetId="3" hidden="1">Months!$T$4</definedName>
    <definedName name="solver_lhs7" localSheetId="3" hidden="1">Months!$T$4</definedName>
    <definedName name="solver_mip" localSheetId="1" hidden="1">2147483647</definedName>
    <definedName name="solver_mip" localSheetId="0" hidden="1">2147483647</definedName>
    <definedName name="solver_mip" localSheetId="3" hidden="1">2147483647</definedName>
    <definedName name="solver_mip" localSheetId="4" hidden="1">2147483647</definedName>
    <definedName name="solver_mip" localSheetId="5" hidden="1">2147483647</definedName>
    <definedName name="solver_mip" localSheetId="2" hidden="1">2147483647</definedName>
    <definedName name="solver_mni" localSheetId="1" hidden="1">30</definedName>
    <definedName name="solver_mni" localSheetId="0" hidden="1">30</definedName>
    <definedName name="solver_mni" localSheetId="3" hidden="1">30</definedName>
    <definedName name="solver_mni" localSheetId="4" hidden="1">30</definedName>
    <definedName name="solver_mni" localSheetId="5" hidden="1">30</definedName>
    <definedName name="solver_mni" localSheetId="2" hidden="1">30</definedName>
    <definedName name="solver_mrt" localSheetId="1" hidden="1">0.075</definedName>
    <definedName name="solver_mrt" localSheetId="0" hidden="1">0.075</definedName>
    <definedName name="solver_mrt" localSheetId="3" hidden="1">0.075</definedName>
    <definedName name="solver_mrt" localSheetId="4" hidden="1">0.075</definedName>
    <definedName name="solver_mrt" localSheetId="5" hidden="1">0.075</definedName>
    <definedName name="solver_mrt" localSheetId="2" hidden="1">0.075</definedName>
    <definedName name="solver_msl" localSheetId="1" hidden="1">2</definedName>
    <definedName name="solver_msl" localSheetId="0" hidden="1">2</definedName>
    <definedName name="solver_msl" localSheetId="3" hidden="1">1</definedName>
    <definedName name="solver_msl" localSheetId="4" hidden="1">2</definedName>
    <definedName name="solver_msl" localSheetId="5" hidden="1">2</definedName>
    <definedName name="solver_msl" localSheetId="2" hidden="1">1</definedName>
    <definedName name="solver_neg" localSheetId="1" hidden="1">1</definedName>
    <definedName name="solver_neg" localSheetId="0" hidden="1">1</definedName>
    <definedName name="solver_neg" localSheetId="3" hidden="1">1</definedName>
    <definedName name="solver_neg" localSheetId="4" hidden="1">1</definedName>
    <definedName name="solver_neg" localSheetId="5" hidden="1">1</definedName>
    <definedName name="solver_neg" localSheetId="2" hidden="1">1</definedName>
    <definedName name="solver_nod" localSheetId="1" hidden="1">2147483647</definedName>
    <definedName name="solver_nod" localSheetId="0" hidden="1">2147483647</definedName>
    <definedName name="solver_nod" localSheetId="3" hidden="1">2147483647</definedName>
    <definedName name="solver_nod" localSheetId="4" hidden="1">2147483647</definedName>
    <definedName name="solver_nod" localSheetId="5" hidden="1">2147483647</definedName>
    <definedName name="solver_nod" localSheetId="2" hidden="1">2147483647</definedName>
    <definedName name="solver_num" localSheetId="1" hidden="1">2</definedName>
    <definedName name="solver_num" localSheetId="0" hidden="1">2</definedName>
    <definedName name="solver_num" localSheetId="3" hidden="1">6</definedName>
    <definedName name="solver_num" localSheetId="4" hidden="1">3</definedName>
    <definedName name="solver_num" localSheetId="5" hidden="1">1</definedName>
    <definedName name="solver_num" localSheetId="2" hidden="1">2</definedName>
    <definedName name="solver_nwt" localSheetId="1" hidden="1">1</definedName>
    <definedName name="solver_nwt" localSheetId="0" hidden="1">1</definedName>
    <definedName name="solver_nwt" localSheetId="3" hidden="1">1</definedName>
    <definedName name="solver_nwt" localSheetId="4" hidden="1">1</definedName>
    <definedName name="solver_nwt" localSheetId="5" hidden="1">1</definedName>
    <definedName name="solver_nwt" localSheetId="2" hidden="1">1</definedName>
    <definedName name="solver_opt" localSheetId="1" hidden="1">ES!$H$25</definedName>
    <definedName name="solver_opt" localSheetId="0" hidden="1">MA.7p!$H$25</definedName>
    <definedName name="solver_opt" localSheetId="3" hidden="1">Months!$N$2</definedName>
    <definedName name="solver_opt" localSheetId="4" hidden="1">Reg!$I$25</definedName>
    <definedName name="solver_opt" localSheetId="5" hidden="1">'Reg-Piecewise'!$I$25</definedName>
    <definedName name="solver_opt" localSheetId="2" hidden="1">TrndAdjES!$K$25</definedName>
    <definedName name="solver_pre" localSheetId="1" hidden="1">0.000001</definedName>
    <definedName name="solver_pre" localSheetId="0" hidden="1">0.000001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pre" localSheetId="2" hidden="1">0.000001</definedName>
    <definedName name="solver_rbv" localSheetId="1" hidden="1">1</definedName>
    <definedName name="solver_rbv" localSheetId="0" hidden="1">1</definedName>
    <definedName name="solver_rbv" localSheetId="3" hidden="1">1</definedName>
    <definedName name="solver_rbv" localSheetId="4" hidden="1">1</definedName>
    <definedName name="solver_rbv" localSheetId="5" hidden="1">1</definedName>
    <definedName name="solver_rbv" localSheetId="2" hidden="1">1</definedName>
    <definedName name="solver_rel1" localSheetId="1" hidden="1">1</definedName>
    <definedName name="solver_rel1" localSheetId="0" hidden="1">1</definedName>
    <definedName name="solver_rel1" localSheetId="3" hidden="1">1</definedName>
    <definedName name="solver_rel1" localSheetId="4" hidden="1">1</definedName>
    <definedName name="solver_rel1" localSheetId="5" hidden="1">4</definedName>
    <definedName name="solver_rel1" localSheetId="2" hidden="1">1</definedName>
    <definedName name="solver_rel2" localSheetId="1" hidden="1">3</definedName>
    <definedName name="solver_rel2" localSheetId="0" hidden="1">3</definedName>
    <definedName name="solver_rel2" localSheetId="3" hidden="1">3</definedName>
    <definedName name="solver_rel2" localSheetId="4" hidden="1">4</definedName>
    <definedName name="solver_rel2" localSheetId="5" hidden="1">4</definedName>
    <definedName name="solver_rel2" localSheetId="2" hidden="1">3</definedName>
    <definedName name="solver_rel3" localSheetId="1" hidden="1">3</definedName>
    <definedName name="solver_rel3" localSheetId="0" hidden="1">3</definedName>
    <definedName name="solver_rel3" localSheetId="3" hidden="1">1</definedName>
    <definedName name="solver_rel3" localSheetId="4" hidden="1">3</definedName>
    <definedName name="solver_rel3" localSheetId="5" hidden="1">4</definedName>
    <definedName name="solver_rel3" localSheetId="2" hidden="1">3</definedName>
    <definedName name="solver_rel4" localSheetId="3" hidden="1">3</definedName>
    <definedName name="solver_rel5" localSheetId="3" hidden="1">1</definedName>
    <definedName name="solver_rel6" localSheetId="3" hidden="1">3</definedName>
    <definedName name="solver_rel7" localSheetId="3" hidden="1">3</definedName>
    <definedName name="solver_rhs1" localSheetId="1" hidden="1">1</definedName>
    <definedName name="solver_rhs1" localSheetId="0" hidden="1">1</definedName>
    <definedName name="solver_rhs1" localSheetId="3" hidden="1">1</definedName>
    <definedName name="solver_rhs1" localSheetId="4" hidden="1">14</definedName>
    <definedName name="solver_rhs1" localSheetId="5" hidden="1">"integer"</definedName>
    <definedName name="solver_rhs1" localSheetId="2" hidden="1">1</definedName>
    <definedName name="solver_rhs2" localSheetId="1" hidden="1">0</definedName>
    <definedName name="solver_rhs2" localSheetId="0" hidden="1">0</definedName>
    <definedName name="solver_rhs2" localSheetId="3" hidden="1">0</definedName>
    <definedName name="solver_rhs2" localSheetId="4" hidden="1">"integer"</definedName>
    <definedName name="solver_rhs2" localSheetId="5" hidden="1">"integer"</definedName>
    <definedName name="solver_rhs2" localSheetId="2" hidden="1">0</definedName>
    <definedName name="solver_rhs3" localSheetId="1" hidden="1">0</definedName>
    <definedName name="solver_rhs3" localSheetId="0" hidden="1">0</definedName>
    <definedName name="solver_rhs3" localSheetId="3" hidden="1">1</definedName>
    <definedName name="solver_rhs3" localSheetId="4" hidden="1">11</definedName>
    <definedName name="solver_rhs3" localSheetId="5" hidden="1">"integer"</definedName>
    <definedName name="solver_rhs3" localSheetId="2" hidden="1">0</definedName>
    <definedName name="solver_rhs4" localSheetId="3" hidden="1">0</definedName>
    <definedName name="solver_rhs5" localSheetId="3" hidden="1">1</definedName>
    <definedName name="solver_rhs6" localSheetId="3" hidden="1">0</definedName>
    <definedName name="solver_rhs7" localSheetId="3" hidden="1">0</definedName>
    <definedName name="solver_rlx" localSheetId="1" hidden="1">2</definedName>
    <definedName name="solver_rlx" localSheetId="0" hidden="1">2</definedName>
    <definedName name="solver_rlx" localSheetId="3" hidden="1">2</definedName>
    <definedName name="solver_rlx" localSheetId="4" hidden="1">2</definedName>
    <definedName name="solver_rlx" localSheetId="5" hidden="1">2</definedName>
    <definedName name="solver_rlx" localSheetId="2" hidden="1">2</definedName>
    <definedName name="solver_rsd" localSheetId="1" hidden="1">0</definedName>
    <definedName name="solver_rsd" localSheetId="0" hidden="1">0</definedName>
    <definedName name="solver_rsd" localSheetId="3" hidden="1">0</definedName>
    <definedName name="solver_rsd" localSheetId="4" hidden="1">0</definedName>
    <definedName name="solver_rsd" localSheetId="5" hidden="1">0</definedName>
    <definedName name="solver_rsd" localSheetId="2" hidden="1">0</definedName>
    <definedName name="solver_scl" localSheetId="1" hidden="1">1</definedName>
    <definedName name="solver_scl" localSheetId="0" hidden="1">1</definedName>
    <definedName name="solver_scl" localSheetId="3" hidden="1">1</definedName>
    <definedName name="solver_scl" localSheetId="4" hidden="1">1</definedName>
    <definedName name="solver_scl" localSheetId="5" hidden="1">1</definedName>
    <definedName name="solver_scl" localSheetId="2" hidden="1">1</definedName>
    <definedName name="solver_sho" localSheetId="1" hidden="1">2</definedName>
    <definedName name="solver_sho" localSheetId="0" hidden="1">2</definedName>
    <definedName name="solver_sho" localSheetId="3" hidden="1">2</definedName>
    <definedName name="solver_sho" localSheetId="4" hidden="1">2</definedName>
    <definedName name="solver_sho" localSheetId="5" hidden="1">2</definedName>
    <definedName name="solver_sho" localSheetId="2" hidden="1">2</definedName>
    <definedName name="solver_ssz" localSheetId="1" hidden="1">100</definedName>
    <definedName name="solver_ssz" localSheetId="0" hidden="1">100</definedName>
    <definedName name="solver_ssz" localSheetId="3" hidden="1">100</definedName>
    <definedName name="solver_ssz" localSheetId="4" hidden="1">100</definedName>
    <definedName name="solver_ssz" localSheetId="5" hidden="1">100</definedName>
    <definedName name="solver_ssz" localSheetId="2" hidden="1">100</definedName>
    <definedName name="solver_tim" localSheetId="1" hidden="1">2147483647</definedName>
    <definedName name="solver_tim" localSheetId="0" hidden="1">2147483647</definedName>
    <definedName name="solver_tim" localSheetId="3" hidden="1">2147483647</definedName>
    <definedName name="solver_tim" localSheetId="4" hidden="1">2147483647</definedName>
    <definedName name="solver_tim" localSheetId="5" hidden="1">2147483647</definedName>
    <definedName name="solver_tim" localSheetId="2" hidden="1">2147483647</definedName>
    <definedName name="solver_tol" localSheetId="1" hidden="1">0.01</definedName>
    <definedName name="solver_tol" localSheetId="0" hidden="1">0.01</definedName>
    <definedName name="solver_tol" localSheetId="3" hidden="1">0.01</definedName>
    <definedName name="solver_tol" localSheetId="4" hidden="1">0.01</definedName>
    <definedName name="solver_tol" localSheetId="5" hidden="1">0.01</definedName>
    <definedName name="solver_tol" localSheetId="2" hidden="1">0.01</definedName>
    <definedName name="solver_typ" localSheetId="1" hidden="1">2</definedName>
    <definedName name="solver_typ" localSheetId="0" hidden="1">2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typ" localSheetId="2" hidden="1">2</definedName>
    <definedName name="solver_val" localSheetId="1" hidden="1">0</definedName>
    <definedName name="solver_val" localSheetId="0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2" hidden="1">0</definedName>
    <definedName name="solver_ver" localSheetId="1" hidden="1">3</definedName>
    <definedName name="solver_ver" localSheetId="0" hidden="1">3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2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" i="52" l="1"/>
  <c r="T2" i="52"/>
  <c r="T4" i="52"/>
  <c r="P5" i="54"/>
  <c r="P4" i="54"/>
  <c r="P3" i="54"/>
  <c r="P2" i="54"/>
  <c r="C4" i="57"/>
  <c r="C5" i="57"/>
  <c r="C6" i="57"/>
  <c r="C7" i="57"/>
  <c r="C8" i="57"/>
  <c r="C9" i="57"/>
  <c r="C10" i="57"/>
  <c r="C11" i="57"/>
  <c r="C12" i="57"/>
  <c r="C13" i="57"/>
  <c r="C14" i="57"/>
  <c r="C15" i="57"/>
  <c r="C16" i="57"/>
  <c r="C17" i="57"/>
  <c r="C18" i="57"/>
  <c r="C19" i="57"/>
  <c r="C20" i="57"/>
  <c r="C21" i="57"/>
  <c r="C22" i="57"/>
  <c r="C23" i="57"/>
  <c r="C24" i="57"/>
  <c r="C25" i="57"/>
  <c r="C3" i="57"/>
  <c r="C3" i="56"/>
  <c r="P16" i="51" l="1"/>
  <c r="O5" i="51"/>
  <c r="O6" i="51" s="1"/>
  <c r="O7" i="51" s="1"/>
  <c r="O8" i="51" s="1"/>
  <c r="O9" i="51" s="1"/>
  <c r="O10" i="51" s="1"/>
  <c r="O11" i="51" s="1"/>
  <c r="O12" i="51" s="1"/>
  <c r="O13" i="51" s="1"/>
  <c r="O14" i="51" s="1"/>
  <c r="O15" i="51" s="1"/>
  <c r="W14" i="52"/>
  <c r="X14" i="52"/>
  <c r="V14" i="52"/>
  <c r="AD29" i="57" l="1"/>
  <c r="AD28" i="57"/>
  <c r="AD27" i="57"/>
  <c r="I3" i="56"/>
  <c r="H3" i="56"/>
  <c r="G3" i="56"/>
  <c r="F3" i="56"/>
  <c r="E3" i="56"/>
  <c r="D2" i="56"/>
  <c r="C2" i="56"/>
  <c r="AF27" i="56"/>
  <c r="U23" i="56"/>
  <c r="T23" i="56"/>
  <c r="L3" i="51"/>
  <c r="C4" i="51"/>
  <c r="D4" i="51" s="1"/>
  <c r="D3" i="51"/>
  <c r="C3" i="51"/>
  <c r="R15" i="56"/>
  <c r="Q4" i="56"/>
  <c r="Q5" i="56" s="1"/>
  <c r="Q6" i="56" s="1"/>
  <c r="Q7" i="56" s="1"/>
  <c r="Q8" i="56" s="1"/>
  <c r="Q9" i="56" s="1"/>
  <c r="Q10" i="56" s="1"/>
  <c r="Q11" i="56" s="1"/>
  <c r="Q12" i="56" s="1"/>
  <c r="Q13" i="56" s="1"/>
  <c r="Q14" i="56" s="1"/>
  <c r="R3" i="56"/>
  <c r="S3" i="56" s="1"/>
  <c r="T3" i="56" s="1"/>
  <c r="U3" i="56" s="1"/>
  <c r="V3" i="56" s="1"/>
  <c r="W3" i="56" s="1"/>
  <c r="X3" i="56" s="1"/>
  <c r="Y3" i="56" s="1"/>
  <c r="Z3" i="56" s="1"/>
  <c r="AA3" i="56" s="1"/>
  <c r="AB3" i="56" s="1"/>
  <c r="L11" i="55"/>
  <c r="L12" i="55"/>
  <c r="L13" i="55"/>
  <c r="L14" i="55"/>
  <c r="L15" i="55"/>
  <c r="L16" i="55"/>
  <c r="L17" i="55"/>
  <c r="L18" i="55"/>
  <c r="L19" i="55"/>
  <c r="L20" i="55"/>
  <c r="L21" i="55"/>
  <c r="L22" i="55"/>
  <c r="L23" i="55"/>
  <c r="L24" i="55"/>
  <c r="L25" i="55"/>
  <c r="L10" i="55"/>
  <c r="K11" i="55"/>
  <c r="K12" i="55"/>
  <c r="K13" i="55"/>
  <c r="K14" i="55"/>
  <c r="K15" i="55"/>
  <c r="K16" i="55"/>
  <c r="K17" i="55"/>
  <c r="K18" i="55"/>
  <c r="K19" i="55"/>
  <c r="K20" i="55"/>
  <c r="K21" i="55"/>
  <c r="K22" i="55"/>
  <c r="K23" i="55"/>
  <c r="K24" i="55"/>
  <c r="K25" i="55"/>
  <c r="K10" i="55"/>
  <c r="H11" i="55"/>
  <c r="I11" i="55"/>
  <c r="J11" i="55"/>
  <c r="H12" i="55"/>
  <c r="I12" i="55"/>
  <c r="J12" i="55"/>
  <c r="H13" i="55"/>
  <c r="I13" i="55"/>
  <c r="J13" i="55"/>
  <c r="H14" i="55"/>
  <c r="I14" i="55"/>
  <c r="J14" i="55"/>
  <c r="H15" i="55"/>
  <c r="I15" i="55"/>
  <c r="J15" i="55"/>
  <c r="H16" i="55"/>
  <c r="I16" i="55"/>
  <c r="J16" i="55"/>
  <c r="H17" i="55"/>
  <c r="I17" i="55"/>
  <c r="J17" i="55"/>
  <c r="H18" i="55"/>
  <c r="I18" i="55"/>
  <c r="J18" i="55"/>
  <c r="H19" i="55"/>
  <c r="I19" i="55"/>
  <c r="J19" i="55"/>
  <c r="H20" i="55"/>
  <c r="I20" i="55"/>
  <c r="J20" i="55"/>
  <c r="H21" i="55"/>
  <c r="I21" i="55"/>
  <c r="J21" i="55"/>
  <c r="H22" i="55"/>
  <c r="I22" i="55"/>
  <c r="J22" i="55"/>
  <c r="H23" i="55"/>
  <c r="I23" i="55"/>
  <c r="J23" i="55"/>
  <c r="H24" i="55"/>
  <c r="I24" i="55"/>
  <c r="J24" i="55"/>
  <c r="H25" i="55"/>
  <c r="I25" i="55"/>
  <c r="J25" i="55"/>
  <c r="I10" i="55"/>
  <c r="J10" i="55"/>
  <c r="H10" i="55"/>
  <c r="C28" i="55"/>
  <c r="C27" i="55"/>
  <c r="C26" i="55"/>
  <c r="C11" i="55"/>
  <c r="C12" i="55"/>
  <c r="C13" i="55"/>
  <c r="C14" i="55"/>
  <c r="C15" i="55"/>
  <c r="C16" i="55"/>
  <c r="C17" i="55"/>
  <c r="C18" i="55"/>
  <c r="C19" i="55"/>
  <c r="C20" i="55"/>
  <c r="C21" i="55"/>
  <c r="C22" i="55"/>
  <c r="C23" i="55"/>
  <c r="C24" i="55"/>
  <c r="C25" i="55"/>
  <c r="C10" i="55"/>
  <c r="U49" i="52"/>
  <c r="S39" i="52"/>
  <c r="S40" i="52" s="1"/>
  <c r="S41" i="52" s="1"/>
  <c r="S42" i="52" s="1"/>
  <c r="S43" i="52" s="1"/>
  <c r="S44" i="52" s="1"/>
  <c r="S45" i="52" s="1"/>
  <c r="S46" i="52" s="1"/>
  <c r="S47" i="52" s="1"/>
  <c r="S48" i="52" s="1"/>
  <c r="S49" i="52" s="1"/>
  <c r="T33" i="52"/>
  <c r="AD21" i="52"/>
  <c r="V21" i="52"/>
  <c r="W21" i="52" s="1"/>
  <c r="X21" i="52" s="1"/>
  <c r="Y21" i="52" s="1"/>
  <c r="Z21" i="52" s="1"/>
  <c r="AA21" i="52" s="1"/>
  <c r="AB21" i="52" s="1"/>
  <c r="AC21" i="52" s="1"/>
  <c r="U21" i="52"/>
  <c r="T21" i="52"/>
  <c r="S22" i="52"/>
  <c r="S23" i="52" s="1"/>
  <c r="S24" i="52" s="1"/>
  <c r="S25" i="52" s="1"/>
  <c r="S26" i="52" s="1"/>
  <c r="S27" i="52" s="1"/>
  <c r="S28" i="52" s="1"/>
  <c r="S29" i="52" s="1"/>
  <c r="S30" i="52" s="1"/>
  <c r="S31" i="52" s="1"/>
  <c r="S32" i="52" s="1"/>
  <c r="D2" i="52"/>
  <c r="F4" i="52"/>
  <c r="F5" i="52"/>
  <c r="F6" i="52"/>
  <c r="F7" i="52"/>
  <c r="F8" i="52"/>
  <c r="F9" i="52"/>
  <c r="F10" i="52"/>
  <c r="F11" i="52"/>
  <c r="F12" i="52"/>
  <c r="F13" i="52"/>
  <c r="F14" i="52"/>
  <c r="F3" i="52"/>
  <c r="D23" i="57" l="1"/>
  <c r="F23" i="57" s="1"/>
  <c r="D3" i="57"/>
  <c r="D4" i="57"/>
  <c r="D8" i="57"/>
  <c r="D12" i="57"/>
  <c r="D16" i="57"/>
  <c r="D20" i="57"/>
  <c r="D24" i="57"/>
  <c r="D5" i="57"/>
  <c r="D13" i="57"/>
  <c r="D21" i="57"/>
  <c r="D25" i="57"/>
  <c r="D6" i="57"/>
  <c r="D10" i="57"/>
  <c r="D14" i="57"/>
  <c r="D18" i="57"/>
  <c r="D22" i="57"/>
  <c r="D9" i="57"/>
  <c r="D17" i="57"/>
  <c r="D7" i="57"/>
  <c r="D11" i="57"/>
  <c r="D15" i="57"/>
  <c r="D19" i="57"/>
  <c r="AF29" i="56"/>
  <c r="AF28" i="56"/>
  <c r="C5" i="51"/>
  <c r="C6" i="51" s="1"/>
  <c r="C7" i="51" s="1"/>
  <c r="C8" i="51" s="1"/>
  <c r="C9" i="51" s="1"/>
  <c r="C10" i="51" s="1"/>
  <c r="C11" i="51" s="1"/>
  <c r="C12" i="51" s="1"/>
  <c r="C13" i="51" s="1"/>
  <c r="C14" i="51" s="1"/>
  <c r="C15" i="51" s="1"/>
  <c r="C16" i="51" s="1"/>
  <c r="C17" i="51" s="1"/>
  <c r="C18" i="51" s="1"/>
  <c r="C19" i="51" s="1"/>
  <c r="C20" i="51" s="1"/>
  <c r="C21" i="51" s="1"/>
  <c r="C22" i="51" s="1"/>
  <c r="C23" i="51" s="1"/>
  <c r="C24" i="51" s="1"/>
  <c r="C25" i="51" s="1"/>
  <c r="C26" i="51" s="1"/>
  <c r="C27" i="51" s="1"/>
  <c r="C28" i="51" s="1"/>
  <c r="E23" i="57" l="1"/>
  <c r="G23" i="57" s="1"/>
  <c r="D6" i="51"/>
  <c r="E10" i="57"/>
  <c r="G10" i="57" s="1"/>
  <c r="F10" i="57"/>
  <c r="F15" i="57"/>
  <c r="E15" i="57"/>
  <c r="G15" i="57" s="1"/>
  <c r="F16" i="57"/>
  <c r="E16" i="57"/>
  <c r="G16" i="57" s="1"/>
  <c r="K23" i="57"/>
  <c r="K19" i="57"/>
  <c r="K15" i="57"/>
  <c r="K11" i="57"/>
  <c r="K7" i="57"/>
  <c r="K3" i="57"/>
  <c r="K21" i="57"/>
  <c r="K13" i="57"/>
  <c r="K4" i="57"/>
  <c r="E3" i="57"/>
  <c r="K22" i="57"/>
  <c r="K18" i="57"/>
  <c r="K14" i="57"/>
  <c r="K10" i="57"/>
  <c r="K6" i="57"/>
  <c r="K25" i="57"/>
  <c r="K17" i="57"/>
  <c r="K9" i="57"/>
  <c r="K5" i="57"/>
  <c r="F3" i="57"/>
  <c r="K24" i="57"/>
  <c r="K20" i="57"/>
  <c r="K16" i="57"/>
  <c r="K12" i="57"/>
  <c r="K8" i="57"/>
  <c r="F25" i="57"/>
  <c r="E25" i="57"/>
  <c r="G25" i="57" s="1"/>
  <c r="F8" i="57"/>
  <c r="E8" i="57"/>
  <c r="G8" i="57" s="1"/>
  <c r="E18" i="57"/>
  <c r="G18" i="57" s="1"/>
  <c r="F18" i="57"/>
  <c r="E20" i="57"/>
  <c r="G20" i="57" s="1"/>
  <c r="F20" i="57"/>
  <c r="E12" i="57"/>
  <c r="G12" i="57" s="1"/>
  <c r="F12" i="57"/>
  <c r="F21" i="57"/>
  <c r="E21" i="57"/>
  <c r="G21" i="57" s="1"/>
  <c r="E4" i="57"/>
  <c r="G4" i="57" s="1"/>
  <c r="F4" i="57"/>
  <c r="E24" i="57"/>
  <c r="G24" i="57" s="1"/>
  <c r="F24" i="57"/>
  <c r="F11" i="57"/>
  <c r="E11" i="57"/>
  <c r="G11" i="57" s="1"/>
  <c r="E6" i="57"/>
  <c r="G6" i="57" s="1"/>
  <c r="F6" i="57"/>
  <c r="F9" i="57"/>
  <c r="E9" i="57"/>
  <c r="G9" i="57" s="1"/>
  <c r="F13" i="57"/>
  <c r="E13" i="57"/>
  <c r="G13" i="57" s="1"/>
  <c r="F19" i="57"/>
  <c r="E19" i="57"/>
  <c r="G19" i="57" s="1"/>
  <c r="E14" i="57"/>
  <c r="G14" i="57" s="1"/>
  <c r="F14" i="57"/>
  <c r="F7" i="57"/>
  <c r="E7" i="57"/>
  <c r="G7" i="57" s="1"/>
  <c r="F17" i="57"/>
  <c r="E17" i="57"/>
  <c r="G17" i="57" s="1"/>
  <c r="E22" i="57"/>
  <c r="G22" i="57" s="1"/>
  <c r="F22" i="57"/>
  <c r="F5" i="57"/>
  <c r="E5" i="57"/>
  <c r="G5" i="57" s="1"/>
  <c r="D5" i="51"/>
  <c r="D10" i="51"/>
  <c r="D8" i="51"/>
  <c r="D9" i="51"/>
  <c r="D11" i="51"/>
  <c r="D7" i="51"/>
  <c r="D12" i="51"/>
  <c r="G3" i="57" l="1"/>
  <c r="H21" i="57"/>
  <c r="L21" i="57" s="1"/>
  <c r="H5" i="57"/>
  <c r="L5" i="57" s="1"/>
  <c r="H24" i="57"/>
  <c r="L24" i="57" s="1"/>
  <c r="H20" i="57"/>
  <c r="L20" i="57" s="1"/>
  <c r="H16" i="57"/>
  <c r="L16" i="57" s="1"/>
  <c r="H12" i="57"/>
  <c r="L12" i="57" s="1"/>
  <c r="H8" i="57"/>
  <c r="L8" i="57" s="1"/>
  <c r="H4" i="57"/>
  <c r="L4" i="57" s="1"/>
  <c r="H9" i="57"/>
  <c r="L9" i="57" s="1"/>
  <c r="H23" i="57"/>
  <c r="L23" i="57" s="1"/>
  <c r="H19" i="57"/>
  <c r="L19" i="57" s="1"/>
  <c r="H15" i="57"/>
  <c r="L15" i="57" s="1"/>
  <c r="H11" i="57"/>
  <c r="L11" i="57" s="1"/>
  <c r="H7" i="57"/>
  <c r="L7" i="57" s="1"/>
  <c r="H3" i="57"/>
  <c r="L3" i="57" s="1"/>
  <c r="H22" i="57"/>
  <c r="L22" i="57" s="1"/>
  <c r="H18" i="57"/>
  <c r="L18" i="57" s="1"/>
  <c r="H14" i="57"/>
  <c r="L14" i="57" s="1"/>
  <c r="H10" i="57"/>
  <c r="L10" i="57" s="1"/>
  <c r="H6" i="57"/>
  <c r="L6" i="57" s="1"/>
  <c r="H25" i="57"/>
  <c r="L25" i="57" s="1"/>
  <c r="H17" i="57"/>
  <c r="L17" i="57" s="1"/>
  <c r="H13" i="57"/>
  <c r="L13" i="57" s="1"/>
  <c r="I24" i="57"/>
  <c r="I20" i="57"/>
  <c r="I16" i="57"/>
  <c r="I12" i="57"/>
  <c r="I8" i="57"/>
  <c r="I4" i="57"/>
  <c r="I18" i="57"/>
  <c r="I10" i="57"/>
  <c r="I6" i="57"/>
  <c r="I23" i="57"/>
  <c r="I19" i="57"/>
  <c r="I15" i="57"/>
  <c r="I11" i="57"/>
  <c r="I7" i="57"/>
  <c r="I3" i="57"/>
  <c r="I22" i="57"/>
  <c r="I14" i="57"/>
  <c r="I5" i="57"/>
  <c r="I25" i="57"/>
  <c r="I21" i="57"/>
  <c r="I17" i="57"/>
  <c r="I13" i="57"/>
  <c r="I9" i="57"/>
  <c r="D14" i="51"/>
  <c r="D13" i="51"/>
  <c r="J16" i="57" l="1"/>
  <c r="J8" i="57"/>
  <c r="J23" i="57"/>
  <c r="J19" i="57"/>
  <c r="J15" i="57"/>
  <c r="J11" i="57"/>
  <c r="J7" i="57"/>
  <c r="J3" i="57"/>
  <c r="J4" i="57"/>
  <c r="J22" i="57"/>
  <c r="J18" i="57"/>
  <c r="J14" i="57"/>
  <c r="J10" i="57"/>
  <c r="J6" i="57"/>
  <c r="J24" i="57"/>
  <c r="J12" i="57"/>
  <c r="J25" i="57"/>
  <c r="J21" i="57"/>
  <c r="J17" i="57"/>
  <c r="J13" i="57"/>
  <c r="J9" i="57"/>
  <c r="J5" i="57"/>
  <c r="J20" i="57"/>
  <c r="D15" i="51" l="1"/>
  <c r="D16" i="51" l="1"/>
  <c r="D17" i="51" l="1"/>
  <c r="D18" i="51" l="1"/>
  <c r="D19" i="51" l="1"/>
  <c r="D20" i="51" l="1"/>
  <c r="D21" i="51" l="1"/>
  <c r="D22" i="51" l="1"/>
  <c r="D23" i="51" l="1"/>
  <c r="D24" i="51" l="1"/>
  <c r="D25" i="51" l="1"/>
  <c r="D10" i="55" l="1"/>
  <c r="E10" i="55" l="1"/>
  <c r="F10" i="55"/>
  <c r="D11" i="55" l="1"/>
  <c r="G10" i="55"/>
  <c r="F11" i="55" l="1"/>
  <c r="E11" i="55"/>
  <c r="G11" i="55" l="1"/>
  <c r="D12" i="55" l="1"/>
  <c r="E12" i="55" l="1"/>
  <c r="F12" i="55"/>
  <c r="G12" i="55" l="1"/>
  <c r="D13" i="55" l="1"/>
  <c r="E13" i="55" l="1"/>
  <c r="F13" i="55"/>
  <c r="G13" i="55" l="1"/>
  <c r="D14" i="55" l="1"/>
  <c r="F14" i="55" l="1"/>
  <c r="E14" i="55"/>
  <c r="G14" i="55" l="1"/>
  <c r="D15" i="55" l="1"/>
  <c r="F15" i="55" l="1"/>
  <c r="E15" i="55"/>
  <c r="D16" i="55" l="1"/>
  <c r="G15" i="55"/>
  <c r="E16" i="55" l="1"/>
  <c r="F16" i="55"/>
  <c r="G16" i="55" l="1"/>
  <c r="D17" i="55"/>
  <c r="E17" i="55" l="1"/>
  <c r="F17" i="55"/>
  <c r="G17" i="55" l="1"/>
  <c r="D18" i="55" l="1"/>
  <c r="E18" i="55" l="1"/>
  <c r="F18" i="55"/>
  <c r="G18" i="55" l="1"/>
  <c r="D19" i="55" l="1"/>
  <c r="F19" i="55" l="1"/>
  <c r="E19" i="55"/>
  <c r="G19" i="55" l="1"/>
  <c r="D20" i="55"/>
  <c r="E20" i="55" l="1"/>
  <c r="F20" i="55"/>
  <c r="G20" i="55" l="1"/>
  <c r="D21" i="55" l="1"/>
  <c r="F21" i="55" l="1"/>
  <c r="E21" i="55"/>
  <c r="D22" i="55" l="1"/>
  <c r="G21" i="55"/>
  <c r="E22" i="55" l="1"/>
  <c r="F22" i="55"/>
  <c r="D23" i="55" l="1"/>
  <c r="G22" i="55"/>
  <c r="F23" i="55" l="1"/>
  <c r="E23" i="55"/>
  <c r="G23" i="55" l="1"/>
  <c r="D24" i="55" l="1"/>
  <c r="F24" i="55" l="1"/>
  <c r="E24" i="55"/>
  <c r="G24" i="55" l="1"/>
  <c r="D25" i="55" l="1"/>
  <c r="F25" i="55" l="1"/>
  <c r="E25" i="55"/>
  <c r="G25" i="55" l="1"/>
  <c r="AD29" i="51" l="1"/>
  <c r="AD28" i="51"/>
  <c r="AD27" i="51"/>
  <c r="AD29" i="54"/>
  <c r="AD28" i="54"/>
  <c r="AD27" i="54"/>
  <c r="A4" i="52"/>
  <c r="A5" i="52" s="1"/>
  <c r="A6" i="52" s="1"/>
  <c r="A7" i="52" s="1"/>
  <c r="A8" i="52" s="1"/>
  <c r="A9" i="52" s="1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9" i="52" s="1"/>
  <c r="A40" i="52" s="1"/>
  <c r="A41" i="52" s="1"/>
  <c r="A42" i="52" s="1"/>
  <c r="A43" i="52" s="1"/>
  <c r="A44" i="52" s="1"/>
  <c r="A45" i="52" s="1"/>
  <c r="A46" i="52" s="1"/>
  <c r="A47" i="52" s="1"/>
  <c r="A48" i="52" s="1"/>
  <c r="A49" i="52" s="1"/>
  <c r="A50" i="52" s="1"/>
  <c r="A51" i="52" s="1"/>
  <c r="A52" i="52" s="1"/>
  <c r="A53" i="52" s="1"/>
  <c r="A54" i="52" s="1"/>
  <c r="A55" i="52" s="1"/>
  <c r="A56" i="52" s="1"/>
  <c r="A57" i="52" s="1"/>
  <c r="A58" i="52" s="1"/>
  <c r="A59" i="52" s="1"/>
  <c r="A60" i="52" s="1"/>
  <c r="A61" i="52" s="1"/>
  <c r="A62" i="52" s="1"/>
  <c r="A63" i="52" s="1"/>
  <c r="A64" i="52" s="1"/>
  <c r="A65" i="52" s="1"/>
  <c r="A66" i="52" s="1"/>
  <c r="A67" i="52" s="1"/>
  <c r="A68" i="52" s="1"/>
  <c r="A69" i="52" s="1"/>
  <c r="A70" i="52" s="1"/>
  <c r="A71" i="52" s="1"/>
  <c r="A72" i="52" s="1"/>
  <c r="A73" i="52" s="1"/>
  <c r="A74" i="52" s="1"/>
  <c r="A75" i="52" s="1"/>
  <c r="A76" i="52" s="1"/>
  <c r="A77" i="52" s="1"/>
  <c r="A78" i="52" s="1"/>
  <c r="A79" i="52" s="1"/>
  <c r="A80" i="52" s="1"/>
  <c r="A81" i="52" s="1"/>
  <c r="A82" i="52" s="1"/>
  <c r="A83" i="52" s="1"/>
  <c r="A84" i="52" s="1"/>
  <c r="A85" i="52" s="1"/>
  <c r="A86" i="52" s="1"/>
  <c r="A87" i="52" s="1"/>
  <c r="A88" i="52" s="1"/>
  <c r="A89" i="52" s="1"/>
  <c r="A90" i="52" s="1"/>
  <c r="A91" i="52" s="1"/>
  <c r="A92" i="52" s="1"/>
  <c r="A93" i="52" s="1"/>
  <c r="A94" i="52" s="1"/>
  <c r="A95" i="52" s="1"/>
  <c r="A96" i="52" s="1"/>
  <c r="A97" i="52" s="1"/>
  <c r="A98" i="52" s="1"/>
  <c r="A99" i="52" s="1"/>
  <c r="A100" i="52" s="1"/>
  <c r="A101" i="52" s="1"/>
  <c r="A102" i="52" s="1"/>
  <c r="A103" i="52" s="1"/>
  <c r="A104" i="52" s="1"/>
  <c r="A105" i="52" s="1"/>
  <c r="A106" i="52" s="1"/>
  <c r="A107" i="52" s="1"/>
  <c r="A108" i="52" s="1"/>
  <c r="A109" i="52" s="1"/>
  <c r="A110" i="52" s="1"/>
  <c r="A111" i="52" s="1"/>
  <c r="A112" i="52" s="1"/>
  <c r="A113" i="52" s="1"/>
  <c r="A114" i="52" s="1"/>
  <c r="A115" i="52" s="1"/>
  <c r="A116" i="52" s="1"/>
  <c r="A117" i="52" s="1"/>
  <c r="A118" i="52" s="1"/>
  <c r="A119" i="52" s="1"/>
  <c r="A120" i="52" s="1"/>
  <c r="A121" i="52" s="1"/>
  <c r="A122" i="52" s="1"/>
  <c r="A123" i="52" s="1"/>
  <c r="A124" i="52" s="1"/>
  <c r="A125" i="52" s="1"/>
  <c r="A126" i="52" s="1"/>
  <c r="A127" i="52" s="1"/>
  <c r="A128" i="52" s="1"/>
  <c r="A129" i="52" s="1"/>
  <c r="A130" i="52" s="1"/>
  <c r="A131" i="52" s="1"/>
  <c r="A132" i="52" s="1"/>
  <c r="A133" i="52" s="1"/>
  <c r="A134" i="52" s="1"/>
  <c r="A135" i="52" s="1"/>
  <c r="A136" i="52" s="1"/>
  <c r="A137" i="52" s="1"/>
  <c r="A138" i="52" s="1"/>
  <c r="A139" i="52" s="1"/>
  <c r="A140" i="52" s="1"/>
  <c r="A141" i="52" s="1"/>
  <c r="A142" i="52" s="1"/>
  <c r="A143" i="52" s="1"/>
  <c r="A144" i="52" s="1"/>
  <c r="A145" i="52" s="1"/>
  <c r="A146" i="52" s="1"/>
  <c r="A147" i="52" s="1"/>
  <c r="A148" i="52" s="1"/>
  <c r="A149" i="52" s="1"/>
  <c r="A150" i="52" s="1"/>
  <c r="A151" i="52" s="1"/>
  <c r="A152" i="52" s="1"/>
  <c r="A153" i="52" s="1"/>
  <c r="A154" i="52" s="1"/>
  <c r="A155" i="52" s="1"/>
  <c r="A156" i="52" s="1"/>
  <c r="A157" i="52" s="1"/>
  <c r="A158" i="52" s="1"/>
  <c r="A159" i="52" s="1"/>
  <c r="A160" i="52" s="1"/>
  <c r="A161" i="52" s="1"/>
  <c r="A162" i="52" s="1"/>
  <c r="A163" i="52" s="1"/>
  <c r="A164" i="52" s="1"/>
  <c r="A165" i="52" s="1"/>
  <c r="A166" i="52" s="1"/>
  <c r="A167" i="52" s="1"/>
  <c r="A168" i="52" s="1"/>
  <c r="A169" i="52" s="1"/>
  <c r="A170" i="52" s="1"/>
  <c r="A171" i="52" s="1"/>
  <c r="A172" i="52" s="1"/>
  <c r="A173" i="52" s="1"/>
  <c r="A174" i="52" s="1"/>
  <c r="A175" i="52" s="1"/>
  <c r="A176" i="52" s="1"/>
  <c r="A177" i="52" s="1"/>
  <c r="A178" i="52" s="1"/>
  <c r="A179" i="52" s="1"/>
  <c r="A180" i="52" s="1"/>
  <c r="A181" i="52" s="1"/>
  <c r="A182" i="52" s="1"/>
  <c r="A183" i="52" s="1"/>
  <c r="A184" i="52" s="1"/>
  <c r="A185" i="52" s="1"/>
  <c r="A186" i="52" s="1"/>
  <c r="A187" i="52" s="1"/>
  <c r="A188" i="52" s="1"/>
  <c r="A189" i="52" s="1"/>
  <c r="A190" i="52" s="1"/>
  <c r="A191" i="52" s="1"/>
  <c r="A192" i="52" s="1"/>
  <c r="A193" i="52" s="1"/>
  <c r="A194" i="52" s="1"/>
  <c r="A195" i="52" s="1"/>
  <c r="A196" i="52" s="1"/>
  <c r="A197" i="52" s="1"/>
  <c r="A198" i="52" s="1"/>
  <c r="A199" i="52" s="1"/>
  <c r="A200" i="52" s="1"/>
  <c r="A201" i="52" s="1"/>
  <c r="A202" i="52" s="1"/>
  <c r="A203" i="52" s="1"/>
  <c r="A204" i="52" s="1"/>
  <c r="A205" i="52" s="1"/>
  <c r="A206" i="52" s="1"/>
  <c r="A207" i="52" s="1"/>
  <c r="A208" i="52" s="1"/>
  <c r="A209" i="52" s="1"/>
  <c r="A210" i="52" s="1"/>
  <c r="A211" i="52" s="1"/>
  <c r="A212" i="52" s="1"/>
  <c r="A213" i="52" s="1"/>
  <c r="A214" i="52" s="1"/>
  <c r="A215" i="52" s="1"/>
  <c r="A216" i="52" s="1"/>
  <c r="A217" i="52" s="1"/>
  <c r="A218" i="52" s="1"/>
  <c r="A219" i="52" s="1"/>
  <c r="A220" i="52" s="1"/>
  <c r="A221" i="52" s="1"/>
  <c r="A222" i="52" s="1"/>
  <c r="A223" i="52" s="1"/>
  <c r="A224" i="52" s="1"/>
  <c r="A225" i="52" s="1"/>
  <c r="A226" i="52" s="1"/>
  <c r="A227" i="52" s="1"/>
  <c r="A228" i="52" s="1"/>
  <c r="A229" i="52" s="1"/>
  <c r="A230" i="52" s="1"/>
  <c r="A231" i="52" s="1"/>
  <c r="A232" i="52" s="1"/>
  <c r="A233" i="52" s="1"/>
  <c r="A234" i="52" s="1"/>
  <c r="A235" i="52" s="1"/>
  <c r="A236" i="52" s="1"/>
  <c r="A237" i="52" s="1"/>
  <c r="A238" i="52" s="1"/>
  <c r="A239" i="52" s="1"/>
  <c r="A240" i="52" s="1"/>
  <c r="A241" i="52" s="1"/>
  <c r="A242" i="52" s="1"/>
  <c r="A243" i="52" s="1"/>
  <c r="A244" i="52" s="1"/>
  <c r="A245" i="52" s="1"/>
  <c r="A246" i="52" s="1"/>
  <c r="A247" i="52" s="1"/>
  <c r="A248" i="52" s="1"/>
  <c r="A249" i="52" s="1"/>
  <c r="A250" i="52" s="1"/>
  <c r="A251" i="52" s="1"/>
  <c r="A252" i="52" s="1"/>
  <c r="A253" i="52" s="1"/>
  <c r="A254" i="52" s="1"/>
  <c r="A255" i="52" s="1"/>
  <c r="A256" i="52" s="1"/>
  <c r="A257" i="52" s="1"/>
  <c r="A258" i="52" s="1"/>
  <c r="A259" i="52" s="1"/>
  <c r="A260" i="52" s="1"/>
  <c r="A261" i="52" s="1"/>
  <c r="A262" i="52" s="1"/>
  <c r="A263" i="52" s="1"/>
  <c r="A264" i="52" s="1"/>
  <c r="A265" i="52" s="1"/>
  <c r="A266" i="52" s="1"/>
  <c r="A267" i="52" s="1"/>
  <c r="A268" i="52" s="1"/>
  <c r="A269" i="52" s="1"/>
  <c r="A270" i="52" s="1"/>
  <c r="A271" i="52" s="1"/>
  <c r="A272" i="52" s="1"/>
  <c r="A273" i="52" s="1"/>
  <c r="A274" i="52" s="1"/>
  <c r="A275" i="52" s="1"/>
  <c r="A276" i="52" s="1"/>
  <c r="A277" i="52" s="1"/>
  <c r="A278" i="52" s="1"/>
  <c r="A279" i="52" l="1"/>
  <c r="A280" i="52" s="1"/>
  <c r="A281" i="52" s="1"/>
  <c r="A282" i="52" s="1"/>
  <c r="A283" i="52" s="1"/>
  <c r="A284" i="52" s="1"/>
  <c r="A285" i="52" s="1"/>
  <c r="A286" i="52" s="1"/>
  <c r="A287" i="52" s="1"/>
  <c r="A288" i="52" s="1"/>
  <c r="A289" i="52" s="1"/>
  <c r="A290" i="52" s="1"/>
  <c r="E2" i="52"/>
  <c r="D3" i="52" l="1"/>
  <c r="E3" i="52" s="1"/>
  <c r="D4" i="52" s="1"/>
  <c r="F15" i="52"/>
  <c r="G3" i="52"/>
  <c r="H3" i="52" s="1"/>
  <c r="O3" i="52" l="1"/>
  <c r="I3" i="52"/>
  <c r="J3" i="52"/>
  <c r="M3" i="52" s="1"/>
  <c r="E4" i="52"/>
  <c r="F17" i="52" s="1"/>
  <c r="F16" i="52"/>
  <c r="G4" i="52"/>
  <c r="D5" i="52" l="1"/>
  <c r="E5" i="52" s="1"/>
  <c r="G6" i="52" s="1"/>
  <c r="G5" i="52"/>
  <c r="L3" i="52"/>
  <c r="P3" i="52" s="1"/>
  <c r="K3" i="52"/>
  <c r="N3" i="52" s="1"/>
  <c r="D6" i="52" l="1"/>
  <c r="E6" i="52" s="1"/>
  <c r="F18" i="52"/>
  <c r="F19" i="52" l="1"/>
  <c r="G7" i="52"/>
  <c r="D7" i="52"/>
  <c r="K3" i="51"/>
  <c r="E7" i="52" l="1"/>
  <c r="D8" i="52" s="1"/>
  <c r="E3" i="51"/>
  <c r="H3" i="51" s="1"/>
  <c r="F3" i="51"/>
  <c r="I3" i="51" s="1"/>
  <c r="E4" i="51"/>
  <c r="G8" i="52" l="1"/>
  <c r="E8" i="52"/>
  <c r="F21" i="52" s="1"/>
  <c r="F20" i="52"/>
  <c r="K5" i="51"/>
  <c r="G3" i="51"/>
  <c r="J3" i="51" s="1"/>
  <c r="H4" i="51"/>
  <c r="G4" i="51"/>
  <c r="F4" i="51"/>
  <c r="I4" i="51" s="1"/>
  <c r="K4" i="51"/>
  <c r="G9" i="52" l="1"/>
  <c r="D9" i="52"/>
  <c r="L4" i="51"/>
  <c r="F5" i="51"/>
  <c r="I5" i="51" s="1"/>
  <c r="E5" i="51"/>
  <c r="G5" i="51" s="1"/>
  <c r="J5" i="51" s="1"/>
  <c r="J4" i="51"/>
  <c r="E9" i="52" l="1"/>
  <c r="G10" i="52" s="1"/>
  <c r="H5" i="51"/>
  <c r="L5" i="51" s="1"/>
  <c r="K6" i="51"/>
  <c r="D10" i="52" l="1"/>
  <c r="E10" i="52" s="1"/>
  <c r="F22" i="52"/>
  <c r="F6" i="51"/>
  <c r="I6" i="51" s="1"/>
  <c r="E6" i="51"/>
  <c r="F23" i="52" l="1"/>
  <c r="D11" i="52"/>
  <c r="G11" i="52"/>
  <c r="H6" i="51"/>
  <c r="L6" i="51" s="1"/>
  <c r="G6" i="51"/>
  <c r="J6" i="51" s="1"/>
  <c r="E11" i="52" l="1"/>
  <c r="D12" i="52" s="1"/>
  <c r="K7" i="51"/>
  <c r="F7" i="51"/>
  <c r="E7" i="51"/>
  <c r="E12" i="52" l="1"/>
  <c r="F25" i="52" s="1"/>
  <c r="G12" i="52"/>
  <c r="F24" i="52"/>
  <c r="G7" i="51"/>
  <c r="H7" i="51"/>
  <c r="L7" i="51" s="1"/>
  <c r="I7" i="51"/>
  <c r="D13" i="52" l="1"/>
  <c r="E13" i="52" s="1"/>
  <c r="F26" i="52" s="1"/>
  <c r="G13" i="52"/>
  <c r="J7" i="51"/>
  <c r="F8" i="51"/>
  <c r="I8" i="51" s="1"/>
  <c r="E8" i="51"/>
  <c r="K8" i="51"/>
  <c r="G14" i="52" l="1"/>
  <c r="D14" i="52"/>
  <c r="G8" i="51"/>
  <c r="J8" i="51" s="1"/>
  <c r="H8" i="51"/>
  <c r="L8" i="51" s="1"/>
  <c r="E14" i="52" l="1"/>
  <c r="F27" i="52" s="1"/>
  <c r="F9" i="51"/>
  <c r="E9" i="51"/>
  <c r="K9" i="51"/>
  <c r="D15" i="52" l="1"/>
  <c r="E15" i="52" s="1"/>
  <c r="F28" i="52" s="1"/>
  <c r="G15" i="52"/>
  <c r="G9" i="51"/>
  <c r="H9" i="51"/>
  <c r="L9" i="51" s="1"/>
  <c r="I9" i="51"/>
  <c r="G16" i="52" l="1"/>
  <c r="D16" i="52"/>
  <c r="J9" i="51"/>
  <c r="E10" i="51"/>
  <c r="F10" i="51"/>
  <c r="K10" i="51"/>
  <c r="E16" i="52" l="1"/>
  <c r="D17" i="52" s="1"/>
  <c r="I10" i="51"/>
  <c r="G10" i="51"/>
  <c r="H10" i="51"/>
  <c r="L10" i="51" s="1"/>
  <c r="E17" i="52" l="1"/>
  <c r="G18" i="52" s="1"/>
  <c r="F29" i="52"/>
  <c r="G17" i="52"/>
  <c r="J10" i="51"/>
  <c r="F11" i="51"/>
  <c r="E11" i="51"/>
  <c r="K11" i="51"/>
  <c r="F30" i="52" l="1"/>
  <c r="D18" i="52"/>
  <c r="G11" i="51"/>
  <c r="H11" i="51"/>
  <c r="L11" i="51" s="1"/>
  <c r="I11" i="51"/>
  <c r="E18" i="52" l="1"/>
  <c r="D19" i="52" s="1"/>
  <c r="J11" i="51"/>
  <c r="F31" i="52" l="1"/>
  <c r="G19" i="52"/>
  <c r="E19" i="52"/>
  <c r="G20" i="52" s="1"/>
  <c r="K12" i="51"/>
  <c r="F12" i="51"/>
  <c r="E12" i="51"/>
  <c r="F32" i="52" l="1"/>
  <c r="D20" i="52"/>
  <c r="E20" i="52" s="1"/>
  <c r="G12" i="51"/>
  <c r="H12" i="51"/>
  <c r="L12" i="51" s="1"/>
  <c r="I12" i="51"/>
  <c r="D21" i="52" l="1"/>
  <c r="F33" i="52"/>
  <c r="G21" i="52"/>
  <c r="J12" i="51"/>
  <c r="K13" i="51"/>
  <c r="E13" i="51"/>
  <c r="F13" i="51"/>
  <c r="E21" i="52" l="1"/>
  <c r="F34" i="52" s="1"/>
  <c r="G13" i="51"/>
  <c r="H13" i="51"/>
  <c r="L13" i="51" s="1"/>
  <c r="I13" i="51"/>
  <c r="G22" i="52" l="1"/>
  <c r="D22" i="52"/>
  <c r="K14" i="51"/>
  <c r="F14" i="51"/>
  <c r="E14" i="51"/>
  <c r="J13" i="51"/>
  <c r="E22" i="52" l="1"/>
  <c r="G23" i="52" s="1"/>
  <c r="G14" i="51"/>
  <c r="H14" i="51"/>
  <c r="L14" i="51" s="1"/>
  <c r="I14" i="51"/>
  <c r="F35" i="52" l="1"/>
  <c r="D23" i="52"/>
  <c r="E23" i="52" s="1"/>
  <c r="F36" i="52" s="1"/>
  <c r="J14" i="51"/>
  <c r="G24" i="52" l="1"/>
  <c r="D24" i="52"/>
  <c r="F15" i="51"/>
  <c r="E15" i="51"/>
  <c r="K15" i="51"/>
  <c r="E24" i="52" l="1"/>
  <c r="G25" i="52" s="1"/>
  <c r="G15" i="51"/>
  <c r="H15" i="51"/>
  <c r="L15" i="51" s="1"/>
  <c r="I15" i="51"/>
  <c r="F37" i="52" l="1"/>
  <c r="D25" i="52"/>
  <c r="E25" i="52" s="1"/>
  <c r="G26" i="52" s="1"/>
  <c r="J15" i="51"/>
  <c r="F38" i="52" l="1"/>
  <c r="D26" i="52"/>
  <c r="F16" i="51"/>
  <c r="E16" i="51"/>
  <c r="K16" i="51"/>
  <c r="E26" i="52" l="1"/>
  <c r="G27" i="52" s="1"/>
  <c r="I16" i="51"/>
  <c r="G16" i="51"/>
  <c r="H16" i="51"/>
  <c r="L16" i="51" s="1"/>
  <c r="F39" i="52" l="1"/>
  <c r="D27" i="52"/>
  <c r="E27" i="52" s="1"/>
  <c r="G28" i="52" s="1"/>
  <c r="J16" i="51"/>
  <c r="D28" i="52" l="1"/>
  <c r="E28" i="52" s="1"/>
  <c r="D29" i="52" s="1"/>
  <c r="F40" i="52"/>
  <c r="F17" i="51"/>
  <c r="I17" i="51" s="1"/>
  <c r="E17" i="51"/>
  <c r="K17" i="51"/>
  <c r="G29" i="52" l="1"/>
  <c r="F41" i="52"/>
  <c r="E29" i="52"/>
  <c r="G17" i="51"/>
  <c r="J17" i="51" s="1"/>
  <c r="H17" i="51"/>
  <c r="L17" i="51" s="1"/>
  <c r="G30" i="52" l="1"/>
  <c r="F42" i="52"/>
  <c r="D30" i="52"/>
  <c r="K18" i="51"/>
  <c r="E18" i="51"/>
  <c r="F18" i="51"/>
  <c r="I18" i="51" s="1"/>
  <c r="E30" i="52" l="1"/>
  <c r="F43" i="52" s="1"/>
  <c r="G18" i="51"/>
  <c r="J18" i="51" s="1"/>
  <c r="H18" i="51"/>
  <c r="L18" i="51" s="1"/>
  <c r="D31" i="52" l="1"/>
  <c r="G31" i="52"/>
  <c r="K19" i="51"/>
  <c r="F19" i="51"/>
  <c r="I19" i="51" s="1"/>
  <c r="E19" i="51"/>
  <c r="E31" i="52" l="1"/>
  <c r="G32" i="52" s="1"/>
  <c r="G19" i="51"/>
  <c r="J19" i="51" s="1"/>
  <c r="H19" i="51"/>
  <c r="L19" i="51" s="1"/>
  <c r="D32" i="52" l="1"/>
  <c r="E32" i="52" s="1"/>
  <c r="F44" i="52"/>
  <c r="K20" i="51"/>
  <c r="E20" i="51"/>
  <c r="F20" i="51"/>
  <c r="I20" i="51" s="1"/>
  <c r="F45" i="52" l="1"/>
  <c r="G33" i="52"/>
  <c r="D33" i="52"/>
  <c r="E33" i="52" s="1"/>
  <c r="D34" i="52" s="1"/>
  <c r="G20" i="51"/>
  <c r="J20" i="51" s="1"/>
  <c r="H20" i="51"/>
  <c r="L20" i="51" s="1"/>
  <c r="F46" i="52" l="1"/>
  <c r="G34" i="52"/>
  <c r="E34" i="52"/>
  <c r="D35" i="52" s="1"/>
  <c r="K21" i="51"/>
  <c r="F21" i="51"/>
  <c r="I21" i="51" s="1"/>
  <c r="E21" i="51"/>
  <c r="F47" i="52" l="1"/>
  <c r="G35" i="52"/>
  <c r="E35" i="52"/>
  <c r="G36" i="52" s="1"/>
  <c r="G21" i="51"/>
  <c r="J21" i="51" s="1"/>
  <c r="H21" i="51"/>
  <c r="L21" i="51" s="1"/>
  <c r="F48" i="52" l="1"/>
  <c r="D36" i="52"/>
  <c r="E36" i="52" s="1"/>
  <c r="D37" i="52" l="1"/>
  <c r="E37" i="52" s="1"/>
  <c r="F49" i="52"/>
  <c r="G37" i="52"/>
  <c r="K22" i="51"/>
  <c r="F22" i="51"/>
  <c r="I22" i="51" s="1"/>
  <c r="E22" i="51"/>
  <c r="G38" i="52" l="1"/>
  <c r="D38" i="52"/>
  <c r="F50" i="52"/>
  <c r="G22" i="51"/>
  <c r="J22" i="51" s="1"/>
  <c r="H22" i="51"/>
  <c r="L22" i="51" s="1"/>
  <c r="E38" i="52" l="1"/>
  <c r="G39" i="52" s="1"/>
  <c r="F51" i="52" l="1"/>
  <c r="D39" i="52"/>
  <c r="F23" i="51"/>
  <c r="I23" i="51" s="1"/>
  <c r="E23" i="51"/>
  <c r="K23" i="51"/>
  <c r="E39" i="52" l="1"/>
  <c r="G40" i="52" s="1"/>
  <c r="G23" i="51"/>
  <c r="J23" i="51" s="1"/>
  <c r="H23" i="51"/>
  <c r="L23" i="51" s="1"/>
  <c r="F52" i="52" l="1"/>
  <c r="D40" i="52"/>
  <c r="E40" i="52" l="1"/>
  <c r="F53" i="52" s="1"/>
  <c r="E24" i="51"/>
  <c r="F24" i="51"/>
  <c r="I24" i="51" s="1"/>
  <c r="K24" i="51"/>
  <c r="D41" i="52" l="1"/>
  <c r="E41" i="52" s="1"/>
  <c r="G41" i="52"/>
  <c r="G24" i="51"/>
  <c r="J24" i="51" s="1"/>
  <c r="H24" i="51"/>
  <c r="L24" i="51" s="1"/>
  <c r="D42" i="52" l="1"/>
  <c r="G42" i="52"/>
  <c r="F54" i="52"/>
  <c r="E42" i="52" l="1"/>
  <c r="F55" i="52" s="1"/>
  <c r="E25" i="51"/>
  <c r="F25" i="51"/>
  <c r="I25" i="51" s="1"/>
  <c r="K25" i="51"/>
  <c r="D43" i="52" l="1"/>
  <c r="G43" i="52"/>
  <c r="G25" i="51"/>
  <c r="J25" i="51" s="1"/>
  <c r="H25" i="51"/>
  <c r="E43" i="52" l="1"/>
  <c r="G44" i="52" s="1"/>
  <c r="L25" i="51"/>
  <c r="P4" i="51"/>
  <c r="F56" i="52" l="1"/>
  <c r="D44" i="52"/>
  <c r="E44" i="52" l="1"/>
  <c r="F57" i="52" s="1"/>
  <c r="H4" i="52"/>
  <c r="G45" i="52" l="1"/>
  <c r="D45" i="52"/>
  <c r="E45" i="52" s="1"/>
  <c r="D46" i="52" s="1"/>
  <c r="O4" i="52"/>
  <c r="J4" i="52"/>
  <c r="M4" i="52" s="1"/>
  <c r="I4" i="52"/>
  <c r="F58" i="52" l="1"/>
  <c r="G46" i="52"/>
  <c r="E46" i="52"/>
  <c r="F59" i="52" s="1"/>
  <c r="H5" i="52"/>
  <c r="L4" i="52"/>
  <c r="P4" i="52" s="1"/>
  <c r="K4" i="52"/>
  <c r="G47" i="52" l="1"/>
  <c r="D47" i="52"/>
  <c r="N4" i="52"/>
  <c r="J5" i="52"/>
  <c r="I5" i="52"/>
  <c r="O5" i="52"/>
  <c r="E47" i="52" l="1"/>
  <c r="G48" i="52" s="1"/>
  <c r="K5" i="52"/>
  <c r="L5" i="52"/>
  <c r="P5" i="52" s="1"/>
  <c r="M5" i="52"/>
  <c r="H6" i="52"/>
  <c r="F60" i="52" l="1"/>
  <c r="D48" i="52"/>
  <c r="E48" i="52" s="1"/>
  <c r="D49" i="52" s="1"/>
  <c r="N5" i="52"/>
  <c r="J6" i="52"/>
  <c r="I6" i="52"/>
  <c r="O6" i="52"/>
  <c r="H7" i="52"/>
  <c r="G49" i="52" l="1"/>
  <c r="F61" i="52"/>
  <c r="E49" i="52"/>
  <c r="F62" i="52" s="1"/>
  <c r="J7" i="52"/>
  <c r="M7" i="52" s="1"/>
  <c r="I7" i="52"/>
  <c r="K7" i="52" s="1"/>
  <c r="O7" i="52"/>
  <c r="K6" i="52"/>
  <c r="L6" i="52"/>
  <c r="P6" i="52" s="1"/>
  <c r="M6" i="52"/>
  <c r="D50" i="52" l="1"/>
  <c r="G50" i="52"/>
  <c r="L7" i="52"/>
  <c r="P7" i="52" s="1"/>
  <c r="N6" i="52"/>
  <c r="N7" i="52"/>
  <c r="E50" i="52" l="1"/>
  <c r="H8" i="52"/>
  <c r="D51" i="52" l="1"/>
  <c r="E51" i="52" s="1"/>
  <c r="G52" i="52" s="1"/>
  <c r="F63" i="52"/>
  <c r="G51" i="52"/>
  <c r="J8" i="52"/>
  <c r="I8" i="52"/>
  <c r="O8" i="52"/>
  <c r="D52" i="52" l="1"/>
  <c r="F64" i="52"/>
  <c r="K8" i="52"/>
  <c r="L8" i="52"/>
  <c r="P8" i="52" s="1"/>
  <c r="M8" i="52"/>
  <c r="H9" i="52"/>
  <c r="E52" i="52" l="1"/>
  <c r="G53" i="52" s="1"/>
  <c r="J9" i="52"/>
  <c r="I9" i="52"/>
  <c r="O9" i="52"/>
  <c r="N8" i="52"/>
  <c r="F65" i="52" l="1"/>
  <c r="D53" i="52"/>
  <c r="E53" i="52" s="1"/>
  <c r="G54" i="52" s="1"/>
  <c r="H10" i="52"/>
  <c r="K9" i="52"/>
  <c r="L9" i="52"/>
  <c r="P9" i="52" s="1"/>
  <c r="M9" i="52"/>
  <c r="D54" i="52" l="1"/>
  <c r="F66" i="52"/>
  <c r="N9" i="52"/>
  <c r="I10" i="52"/>
  <c r="J10" i="52"/>
  <c r="M10" i="52" s="1"/>
  <c r="O10" i="52"/>
  <c r="E54" i="52" l="1"/>
  <c r="F67" i="52" s="1"/>
  <c r="K10" i="52"/>
  <c r="N10" i="52" s="1"/>
  <c r="L10" i="52"/>
  <c r="P10" i="52" s="1"/>
  <c r="H11" i="52"/>
  <c r="G55" i="52" l="1"/>
  <c r="D55" i="52"/>
  <c r="E55" i="52" s="1"/>
  <c r="J11" i="52"/>
  <c r="M11" i="52" s="1"/>
  <c r="I11" i="52"/>
  <c r="O11" i="52"/>
  <c r="G56" i="52" l="1"/>
  <c r="D56" i="52"/>
  <c r="F68" i="52"/>
  <c r="H12" i="52"/>
  <c r="K11" i="52"/>
  <c r="N11" i="52" s="1"/>
  <c r="L11" i="52"/>
  <c r="P11" i="52" s="1"/>
  <c r="E56" i="52" l="1"/>
  <c r="D57" i="52" s="1"/>
  <c r="I12" i="52"/>
  <c r="J12" i="52"/>
  <c r="M12" i="52" s="1"/>
  <c r="O12" i="52"/>
  <c r="H13" i="52"/>
  <c r="F69" i="52" l="1"/>
  <c r="G57" i="52"/>
  <c r="E57" i="52"/>
  <c r="D58" i="52" s="1"/>
  <c r="I13" i="52"/>
  <c r="J13" i="52"/>
  <c r="M13" i="52" s="1"/>
  <c r="O13" i="52"/>
  <c r="K12" i="52"/>
  <c r="N12" i="52" s="1"/>
  <c r="L12" i="52"/>
  <c r="P12" i="52" s="1"/>
  <c r="F70" i="52" l="1"/>
  <c r="G58" i="52"/>
  <c r="E58" i="52"/>
  <c r="G59" i="52" s="1"/>
  <c r="H14" i="52"/>
  <c r="O14" i="52" s="1"/>
  <c r="K13" i="52"/>
  <c r="N13" i="52" s="1"/>
  <c r="L13" i="52"/>
  <c r="P13" i="52" s="1"/>
  <c r="F71" i="52" l="1"/>
  <c r="D59" i="52"/>
  <c r="J14" i="52"/>
  <c r="M14" i="52" s="1"/>
  <c r="I14" i="52"/>
  <c r="K14" i="52" s="1"/>
  <c r="N14" i="52" s="1"/>
  <c r="H15" i="52"/>
  <c r="E59" i="52" l="1"/>
  <c r="L14" i="52"/>
  <c r="P14" i="52" s="1"/>
  <c r="I15" i="52"/>
  <c r="J15" i="52"/>
  <c r="M15" i="52" s="1"/>
  <c r="O15" i="52"/>
  <c r="H16" i="52"/>
  <c r="D60" i="52" l="1"/>
  <c r="E60" i="52" s="1"/>
  <c r="F72" i="52"/>
  <c r="G60" i="52"/>
  <c r="I16" i="52"/>
  <c r="J16" i="52"/>
  <c r="M16" i="52" s="1"/>
  <c r="O16" i="52"/>
  <c r="K15" i="52"/>
  <c r="N15" i="52" s="1"/>
  <c r="L15" i="52"/>
  <c r="P15" i="52" s="1"/>
  <c r="G61" i="52" l="1"/>
  <c r="D61" i="52"/>
  <c r="F73" i="52"/>
  <c r="H17" i="52"/>
  <c r="O17" i="52" s="1"/>
  <c r="H18" i="52"/>
  <c r="K16" i="52"/>
  <c r="N16" i="52" s="1"/>
  <c r="L16" i="52"/>
  <c r="P16" i="52" s="1"/>
  <c r="E61" i="52" l="1"/>
  <c r="G62" i="52" s="1"/>
  <c r="O18" i="52"/>
  <c r="I18" i="52"/>
  <c r="K18" i="52" s="1"/>
  <c r="J18" i="52"/>
  <c r="J17" i="52"/>
  <c r="M17" i="52" s="1"/>
  <c r="I17" i="52"/>
  <c r="F74" i="52" l="1"/>
  <c r="D62" i="52"/>
  <c r="L17" i="52"/>
  <c r="P17" i="52" s="1"/>
  <c r="K17" i="52"/>
  <c r="N17" i="52" s="1"/>
  <c r="M18" i="52"/>
  <c r="L18" i="52"/>
  <c r="P18" i="52" s="1"/>
  <c r="H19" i="52"/>
  <c r="J19" i="52" s="1"/>
  <c r="M19" i="52" s="1"/>
  <c r="E62" i="52" l="1"/>
  <c r="G63" i="52" s="1"/>
  <c r="N18" i="52"/>
  <c r="I19" i="52"/>
  <c r="L19" i="52" s="1"/>
  <c r="H20" i="52"/>
  <c r="I20" i="52" s="1"/>
  <c r="O19" i="52"/>
  <c r="D63" i="52" l="1"/>
  <c r="E63" i="52" s="1"/>
  <c r="F75" i="52"/>
  <c r="K19" i="52"/>
  <c r="N19" i="52" s="1"/>
  <c r="H21" i="52"/>
  <c r="I21" i="52" s="1"/>
  <c r="P19" i="52"/>
  <c r="O20" i="52"/>
  <c r="J20" i="52"/>
  <c r="M20" i="52" s="1"/>
  <c r="K20" i="52"/>
  <c r="L20" i="52"/>
  <c r="D64" i="52" l="1"/>
  <c r="E64" i="52" s="1"/>
  <c r="F77" i="52" s="1"/>
  <c r="F76" i="52"/>
  <c r="G64" i="52"/>
  <c r="N20" i="52"/>
  <c r="O21" i="52"/>
  <c r="P20" i="52"/>
  <c r="J21" i="52"/>
  <c r="M21" i="52" s="1"/>
  <c r="K21" i="52"/>
  <c r="N21" i="52" s="1"/>
  <c r="L21" i="52"/>
  <c r="D65" i="52" l="1"/>
  <c r="G65" i="52"/>
  <c r="P21" i="52"/>
  <c r="H22" i="52"/>
  <c r="E65" i="52" l="1"/>
  <c r="D66" i="52" s="1"/>
  <c r="J22" i="52"/>
  <c r="M22" i="52" s="1"/>
  <c r="O22" i="52"/>
  <c r="I22" i="52"/>
  <c r="H23" i="52"/>
  <c r="J23" i="52" s="1"/>
  <c r="F78" i="52" l="1"/>
  <c r="G66" i="52"/>
  <c r="E66" i="52"/>
  <c r="G67" i="52" s="1"/>
  <c r="M23" i="52"/>
  <c r="L22" i="52"/>
  <c r="P22" i="52" s="1"/>
  <c r="K22" i="52"/>
  <c r="N22" i="52" s="1"/>
  <c r="O23" i="52"/>
  <c r="I23" i="52"/>
  <c r="K23" i="52" s="1"/>
  <c r="F79" i="52" l="1"/>
  <c r="D67" i="52"/>
  <c r="N23" i="52"/>
  <c r="H24" i="52"/>
  <c r="I24" i="52" s="1"/>
  <c r="K24" i="52" s="1"/>
  <c r="N24" i="52" s="1"/>
  <c r="L23" i="52"/>
  <c r="P23" i="52" s="1"/>
  <c r="E67" i="52" l="1"/>
  <c r="D68" i="52" s="1"/>
  <c r="L24" i="52"/>
  <c r="J24" i="52"/>
  <c r="M24" i="52" s="1"/>
  <c r="O24" i="52"/>
  <c r="F80" i="52" l="1"/>
  <c r="G68" i="52"/>
  <c r="E68" i="52"/>
  <c r="D69" i="52" s="1"/>
  <c r="P24" i="52"/>
  <c r="H25" i="52"/>
  <c r="G69" i="52" l="1"/>
  <c r="F81" i="52"/>
  <c r="E69" i="52"/>
  <c r="O25" i="52"/>
  <c r="I25" i="52"/>
  <c r="J25" i="52"/>
  <c r="M25" i="52" s="1"/>
  <c r="H26" i="52"/>
  <c r="I26" i="52" s="1"/>
  <c r="K26" i="52" s="1"/>
  <c r="F82" i="52" l="1"/>
  <c r="D70" i="52"/>
  <c r="G70" i="52"/>
  <c r="L26" i="52"/>
  <c r="H27" i="52"/>
  <c r="J27" i="52" s="1"/>
  <c r="K25" i="52"/>
  <c r="N25" i="52" s="1"/>
  <c r="L25" i="52"/>
  <c r="P25" i="52" s="1"/>
  <c r="J26" i="52"/>
  <c r="M26" i="52" s="1"/>
  <c r="O26" i="52"/>
  <c r="E70" i="52" l="1"/>
  <c r="F83" i="52" s="1"/>
  <c r="P26" i="52"/>
  <c r="I27" i="52"/>
  <c r="L27" i="52" s="1"/>
  <c r="O27" i="52"/>
  <c r="N26" i="52"/>
  <c r="M27" i="52"/>
  <c r="D71" i="52" l="1"/>
  <c r="G71" i="52"/>
  <c r="K27" i="52"/>
  <c r="N27" i="52" s="1"/>
  <c r="P27" i="52"/>
  <c r="H28" i="52"/>
  <c r="E71" i="52" l="1"/>
  <c r="D72" i="52" s="1"/>
  <c r="J28" i="52"/>
  <c r="M28" i="52" s="1"/>
  <c r="I28" i="52"/>
  <c r="O28" i="52"/>
  <c r="H29" i="52"/>
  <c r="J29" i="52" s="1"/>
  <c r="F84" i="52" l="1"/>
  <c r="G72" i="52"/>
  <c r="E72" i="52"/>
  <c r="D73" i="52" s="1"/>
  <c r="M29" i="52"/>
  <c r="I29" i="52"/>
  <c r="K29" i="52" s="1"/>
  <c r="K28" i="52"/>
  <c r="N28" i="52" s="1"/>
  <c r="L28" i="52"/>
  <c r="P28" i="52" s="1"/>
  <c r="O29" i="52"/>
  <c r="G73" i="52" l="1"/>
  <c r="F85" i="52"/>
  <c r="E73" i="52"/>
  <c r="N29" i="52"/>
  <c r="L29" i="52"/>
  <c r="P29" i="52" s="1"/>
  <c r="H30" i="52"/>
  <c r="D74" i="52" l="1"/>
  <c r="E74" i="52" s="1"/>
  <c r="F86" i="52"/>
  <c r="G74" i="52"/>
  <c r="I30" i="52"/>
  <c r="J30" i="52"/>
  <c r="M30" i="52" s="1"/>
  <c r="O30" i="52"/>
  <c r="D75" i="52" l="1"/>
  <c r="G75" i="52"/>
  <c r="F87" i="52"/>
  <c r="H31" i="52"/>
  <c r="K30" i="52"/>
  <c r="N30" i="52" s="1"/>
  <c r="L30" i="52"/>
  <c r="P30" i="52" s="1"/>
  <c r="E75" i="52" l="1"/>
  <c r="G76" i="52" s="1"/>
  <c r="O31" i="52"/>
  <c r="J31" i="52"/>
  <c r="M31" i="52" s="1"/>
  <c r="I31" i="52"/>
  <c r="F88" i="52" l="1"/>
  <c r="D76" i="52"/>
  <c r="E76" i="52" s="1"/>
  <c r="H32" i="52"/>
  <c r="H33" i="52"/>
  <c r="L31" i="52"/>
  <c r="P31" i="52" s="1"/>
  <c r="K31" i="52"/>
  <c r="N31" i="52" s="1"/>
  <c r="F89" i="52" l="1"/>
  <c r="D77" i="52"/>
  <c r="E77" i="52" s="1"/>
  <c r="G78" i="52" s="1"/>
  <c r="G77" i="52"/>
  <c r="I32" i="52"/>
  <c r="O32" i="52"/>
  <c r="J32" i="52"/>
  <c r="M32" i="52" s="1"/>
  <c r="I33" i="52"/>
  <c r="J33" i="52"/>
  <c r="O33" i="52"/>
  <c r="F90" i="52" l="1"/>
  <c r="D78" i="52"/>
  <c r="E78" i="52" s="1"/>
  <c r="F91" i="52" s="1"/>
  <c r="M33" i="52"/>
  <c r="K32" i="52"/>
  <c r="N32" i="52" s="1"/>
  <c r="L32" i="52"/>
  <c r="P32" i="52" s="1"/>
  <c r="L33" i="52"/>
  <c r="P33" i="52" s="1"/>
  <c r="K33" i="52"/>
  <c r="D79" i="52" l="1"/>
  <c r="G79" i="52"/>
  <c r="N33" i="52"/>
  <c r="H34" i="52"/>
  <c r="E79" i="52" l="1"/>
  <c r="F92" i="52" s="1"/>
  <c r="J34" i="52"/>
  <c r="M34" i="52" s="1"/>
  <c r="O34" i="52"/>
  <c r="I34" i="52"/>
  <c r="G80" i="52" l="1"/>
  <c r="D80" i="52"/>
  <c r="K34" i="52"/>
  <c r="N34" i="52" s="1"/>
  <c r="L34" i="52"/>
  <c r="P34" i="52" s="1"/>
  <c r="H35" i="52"/>
  <c r="E80" i="52" l="1"/>
  <c r="J35" i="52"/>
  <c r="M35" i="52" s="1"/>
  <c r="I35" i="52"/>
  <c r="O35" i="52"/>
  <c r="H36" i="52"/>
  <c r="D81" i="52" l="1"/>
  <c r="E81" i="52" s="1"/>
  <c r="F93" i="52"/>
  <c r="G81" i="52"/>
  <c r="I36" i="52"/>
  <c r="K36" i="52" s="1"/>
  <c r="J36" i="52"/>
  <c r="M36" i="52" s="1"/>
  <c r="O36" i="52"/>
  <c r="K35" i="52"/>
  <c r="N35" i="52" s="1"/>
  <c r="L35" i="52"/>
  <c r="P35" i="52" s="1"/>
  <c r="H37" i="52"/>
  <c r="O37" i="52" s="1"/>
  <c r="D82" i="52" l="1"/>
  <c r="G82" i="52"/>
  <c r="F94" i="52"/>
  <c r="I37" i="52"/>
  <c r="J37" i="52"/>
  <c r="M37" i="52" s="1"/>
  <c r="H38" i="52"/>
  <c r="O38" i="52" s="1"/>
  <c r="N36" i="52"/>
  <c r="L36" i="52"/>
  <c r="P36" i="52" s="1"/>
  <c r="E82" i="52" l="1"/>
  <c r="G83" i="52" s="1"/>
  <c r="K37" i="52"/>
  <c r="N37" i="52" s="1"/>
  <c r="L37" i="52"/>
  <c r="P37" i="52" s="1"/>
  <c r="J38" i="52"/>
  <c r="M38" i="52" s="1"/>
  <c r="I38" i="52"/>
  <c r="K38" i="52" s="1"/>
  <c r="F95" i="52" l="1"/>
  <c r="D83" i="52"/>
  <c r="E83" i="52" s="1"/>
  <c r="L38" i="52"/>
  <c r="P38" i="52" s="1"/>
  <c r="N38" i="52"/>
  <c r="H39" i="52"/>
  <c r="F96" i="52" l="1"/>
  <c r="G84" i="52"/>
  <c r="D84" i="52"/>
  <c r="E84" i="52" s="1"/>
  <c r="J39" i="52"/>
  <c r="M39" i="52" s="1"/>
  <c r="I39" i="52"/>
  <c r="O39" i="52"/>
  <c r="H40" i="52"/>
  <c r="G85" i="52" l="1"/>
  <c r="D85" i="52"/>
  <c r="F97" i="52"/>
  <c r="I40" i="52"/>
  <c r="L40" i="52" s="1"/>
  <c r="J40" i="52"/>
  <c r="M40" i="52" s="1"/>
  <c r="O40" i="52"/>
  <c r="K39" i="52"/>
  <c r="N39" i="52" s="1"/>
  <c r="L39" i="52"/>
  <c r="P39" i="52" s="1"/>
  <c r="E85" i="52" l="1"/>
  <c r="K40" i="52"/>
  <c r="N40" i="52" s="1"/>
  <c r="P40" i="52"/>
  <c r="G86" i="52" l="1"/>
  <c r="F98" i="52"/>
  <c r="D86" i="52"/>
  <c r="H41" i="52"/>
  <c r="J41" i="52" s="1"/>
  <c r="M41" i="52" s="1"/>
  <c r="E86" i="52" l="1"/>
  <c r="G87" i="52" s="1"/>
  <c r="I41" i="52"/>
  <c r="O41" i="52"/>
  <c r="H42" i="52"/>
  <c r="F99" i="52" l="1"/>
  <c r="D87" i="52"/>
  <c r="K41" i="52"/>
  <c r="N41" i="52" s="1"/>
  <c r="L41" i="52"/>
  <c r="P41" i="52" s="1"/>
  <c r="I42" i="52"/>
  <c r="O42" i="52"/>
  <c r="J42" i="52"/>
  <c r="M42" i="52" s="1"/>
  <c r="H43" i="52"/>
  <c r="J43" i="52" s="1"/>
  <c r="E87" i="52" l="1"/>
  <c r="F100" i="52" s="1"/>
  <c r="M43" i="52"/>
  <c r="O43" i="52"/>
  <c r="K42" i="52"/>
  <c r="N42" i="52" s="1"/>
  <c r="L42" i="52"/>
  <c r="P42" i="52" s="1"/>
  <c r="I43" i="52"/>
  <c r="K43" i="52" s="1"/>
  <c r="G88" i="52" l="1"/>
  <c r="D88" i="52"/>
  <c r="N43" i="52"/>
  <c r="H44" i="52"/>
  <c r="J44" i="52" s="1"/>
  <c r="M44" i="52" s="1"/>
  <c r="L43" i="52"/>
  <c r="P43" i="52" s="1"/>
  <c r="E88" i="52" l="1"/>
  <c r="O44" i="52"/>
  <c r="I44" i="52"/>
  <c r="K44" i="52" s="1"/>
  <c r="N44" i="52" s="1"/>
  <c r="F101" i="52" l="1"/>
  <c r="G89" i="52"/>
  <c r="D89" i="52"/>
  <c r="L44" i="52"/>
  <c r="P44" i="52" s="1"/>
  <c r="H46" i="52"/>
  <c r="I46" i="52" s="1"/>
  <c r="H45" i="52"/>
  <c r="E89" i="52" l="1"/>
  <c r="G90" i="52" s="1"/>
  <c r="O45" i="52"/>
  <c r="J45" i="52"/>
  <c r="M45" i="52" s="1"/>
  <c r="I45" i="52"/>
  <c r="L46" i="52" s="1"/>
  <c r="O46" i="52"/>
  <c r="J46" i="52"/>
  <c r="K46" i="52"/>
  <c r="F102" i="52" l="1"/>
  <c r="D90" i="52"/>
  <c r="E90" i="52" s="1"/>
  <c r="M46" i="52"/>
  <c r="H47" i="52"/>
  <c r="L45" i="52"/>
  <c r="P45" i="52" s="1"/>
  <c r="K45" i="52"/>
  <c r="N45" i="52" s="1"/>
  <c r="P46" i="52"/>
  <c r="D91" i="52" l="1"/>
  <c r="G91" i="52"/>
  <c r="F103" i="52"/>
  <c r="N46" i="52"/>
  <c r="I47" i="52"/>
  <c r="O47" i="52"/>
  <c r="J47" i="52"/>
  <c r="M47" i="52" s="1"/>
  <c r="H48" i="52"/>
  <c r="I48" i="52" s="1"/>
  <c r="E91" i="52" l="1"/>
  <c r="G92" i="52" s="1"/>
  <c r="O48" i="52"/>
  <c r="K47" i="52"/>
  <c r="N47" i="52" s="1"/>
  <c r="L47" i="52"/>
  <c r="P47" i="52" s="1"/>
  <c r="J48" i="52"/>
  <c r="M48" i="52" s="1"/>
  <c r="K48" i="52"/>
  <c r="L48" i="52"/>
  <c r="F104" i="52" l="1"/>
  <c r="D92" i="52"/>
  <c r="E92" i="52" s="1"/>
  <c r="F105" i="52" s="1"/>
  <c r="P48" i="52"/>
  <c r="N48" i="52"/>
  <c r="H49" i="52"/>
  <c r="D93" i="52" l="1"/>
  <c r="G93" i="52"/>
  <c r="I49" i="52"/>
  <c r="J49" i="52"/>
  <c r="M49" i="52" s="1"/>
  <c r="O49" i="52"/>
  <c r="H50" i="52"/>
  <c r="E93" i="52" l="1"/>
  <c r="G94" i="52" s="1"/>
  <c r="I50" i="52"/>
  <c r="K50" i="52" s="1"/>
  <c r="O50" i="52"/>
  <c r="J50" i="52"/>
  <c r="M50" i="52" s="1"/>
  <c r="K49" i="52"/>
  <c r="N49" i="52" s="1"/>
  <c r="L49" i="52"/>
  <c r="P49" i="52" s="1"/>
  <c r="F106" i="52" l="1"/>
  <c r="D94" i="52"/>
  <c r="E94" i="52" s="1"/>
  <c r="L50" i="52"/>
  <c r="P50" i="52" s="1"/>
  <c r="H51" i="52"/>
  <c r="N50" i="52"/>
  <c r="G95" i="52" l="1"/>
  <c r="F107" i="52"/>
  <c r="D95" i="52"/>
  <c r="E95" i="52" s="1"/>
  <c r="H52" i="52"/>
  <c r="J51" i="52"/>
  <c r="M51" i="52" s="1"/>
  <c r="I51" i="52"/>
  <c r="O51" i="52"/>
  <c r="G96" i="52" l="1"/>
  <c r="D96" i="52"/>
  <c r="F108" i="52"/>
  <c r="L51" i="52"/>
  <c r="P51" i="52" s="1"/>
  <c r="K51" i="52"/>
  <c r="N51" i="52" s="1"/>
  <c r="O52" i="52"/>
  <c r="I52" i="52"/>
  <c r="J52" i="52"/>
  <c r="M52" i="52" s="1"/>
  <c r="H53" i="52"/>
  <c r="J53" i="52" s="1"/>
  <c r="E96" i="52" l="1"/>
  <c r="F109" i="52" s="1"/>
  <c r="M53" i="52"/>
  <c r="K52" i="52"/>
  <c r="N52" i="52" s="1"/>
  <c r="L52" i="52"/>
  <c r="P52" i="52" s="1"/>
  <c r="I53" i="52"/>
  <c r="K53" i="52" s="1"/>
  <c r="O53" i="52"/>
  <c r="D97" i="52" l="1"/>
  <c r="G97" i="52"/>
  <c r="N53" i="52"/>
  <c r="L53" i="52"/>
  <c r="P53" i="52" s="1"/>
  <c r="E97" i="52" l="1"/>
  <c r="D98" i="52" s="1"/>
  <c r="H54" i="52"/>
  <c r="J54" i="52" s="1"/>
  <c r="M54" i="52" s="1"/>
  <c r="H55" i="52"/>
  <c r="I55" i="52" s="1"/>
  <c r="F110" i="52" l="1"/>
  <c r="G98" i="52"/>
  <c r="E98" i="52"/>
  <c r="O54" i="52"/>
  <c r="I54" i="52"/>
  <c r="L55" i="52" s="1"/>
  <c r="O55" i="52"/>
  <c r="J55" i="52"/>
  <c r="M55" i="52" s="1"/>
  <c r="K55" i="52"/>
  <c r="F111" i="52" l="1"/>
  <c r="D99" i="52"/>
  <c r="G99" i="52"/>
  <c r="L54" i="52"/>
  <c r="P54" i="52" s="1"/>
  <c r="K54" i="52"/>
  <c r="N54" i="52" s="1"/>
  <c r="P55" i="52"/>
  <c r="H56" i="52"/>
  <c r="I56" i="52" s="1"/>
  <c r="E99" i="52" l="1"/>
  <c r="O56" i="52"/>
  <c r="N55" i="52"/>
  <c r="J56" i="52"/>
  <c r="M56" i="52" s="1"/>
  <c r="H57" i="52"/>
  <c r="K56" i="52"/>
  <c r="N56" i="52" s="1"/>
  <c r="L56" i="52"/>
  <c r="F112" i="52" l="1"/>
  <c r="D100" i="52"/>
  <c r="G100" i="52"/>
  <c r="P56" i="52"/>
  <c r="I57" i="52"/>
  <c r="L57" i="52" s="1"/>
  <c r="J57" i="52"/>
  <c r="M57" i="52" s="1"/>
  <c r="O57" i="52"/>
  <c r="E100" i="52" l="1"/>
  <c r="K57" i="52"/>
  <c r="N57" i="52" s="1"/>
  <c r="P57" i="52"/>
  <c r="H58" i="52"/>
  <c r="F113" i="52" l="1"/>
  <c r="D101" i="52"/>
  <c r="G101" i="52"/>
  <c r="J58" i="52"/>
  <c r="M58" i="52" s="1"/>
  <c r="I58" i="52"/>
  <c r="O58" i="52"/>
  <c r="H59" i="52"/>
  <c r="I59" i="52" s="1"/>
  <c r="E101" i="52" l="1"/>
  <c r="K58" i="52"/>
  <c r="N58" i="52" s="1"/>
  <c r="L58" i="52"/>
  <c r="P58" i="52" s="1"/>
  <c r="O59" i="52"/>
  <c r="J59" i="52"/>
  <c r="M59" i="52" s="1"/>
  <c r="K59" i="52"/>
  <c r="L59" i="52"/>
  <c r="F114" i="52" l="1"/>
  <c r="G102" i="52"/>
  <c r="D102" i="52"/>
  <c r="N59" i="52"/>
  <c r="H60" i="52"/>
  <c r="J60" i="52" s="1"/>
  <c r="M60" i="52" s="1"/>
  <c r="P59" i="52"/>
  <c r="E102" i="52" l="1"/>
  <c r="H61" i="52"/>
  <c r="I61" i="52" s="1"/>
  <c r="I60" i="52"/>
  <c r="O60" i="52"/>
  <c r="D103" i="52" l="1"/>
  <c r="F115" i="52"/>
  <c r="G103" i="52"/>
  <c r="J61" i="52"/>
  <c r="M61" i="52" s="1"/>
  <c r="K60" i="52"/>
  <c r="N60" i="52" s="1"/>
  <c r="L60" i="52"/>
  <c r="P60" i="52" s="1"/>
  <c r="O61" i="52"/>
  <c r="K61" i="52"/>
  <c r="L61" i="52"/>
  <c r="E103" i="52" l="1"/>
  <c r="G104" i="52" s="1"/>
  <c r="N61" i="52"/>
  <c r="P61" i="52"/>
  <c r="H62" i="52"/>
  <c r="F116" i="52" l="1"/>
  <c r="D104" i="52"/>
  <c r="I62" i="52"/>
  <c r="J62" i="52"/>
  <c r="M62" i="52" s="1"/>
  <c r="O62" i="52"/>
  <c r="E104" i="52" l="1"/>
  <c r="L62" i="52"/>
  <c r="P62" i="52" s="1"/>
  <c r="K62" i="52"/>
  <c r="N62" i="52" s="1"/>
  <c r="H63" i="52"/>
  <c r="D105" i="52" l="1"/>
  <c r="E105" i="52" s="1"/>
  <c r="F117" i="52"/>
  <c r="G105" i="52"/>
  <c r="I63" i="52"/>
  <c r="O63" i="52"/>
  <c r="J63" i="52"/>
  <c r="M63" i="52" s="1"/>
  <c r="D106" i="52" l="1"/>
  <c r="E106" i="52" s="1"/>
  <c r="G106" i="52"/>
  <c r="F118" i="52"/>
  <c r="K63" i="52"/>
  <c r="N63" i="52" s="1"/>
  <c r="L63" i="52"/>
  <c r="P63" i="52" s="1"/>
  <c r="H64" i="52"/>
  <c r="D107" i="52" l="1"/>
  <c r="G107" i="52"/>
  <c r="F119" i="52"/>
  <c r="I64" i="52"/>
  <c r="O64" i="52"/>
  <c r="J64" i="52"/>
  <c r="M64" i="52" s="1"/>
  <c r="H65" i="52"/>
  <c r="E107" i="52" l="1"/>
  <c r="D108" i="52" s="1"/>
  <c r="I65" i="52"/>
  <c r="L65" i="52" s="1"/>
  <c r="J65" i="52"/>
  <c r="M65" i="52" s="1"/>
  <c r="O65" i="52"/>
  <c r="K64" i="52"/>
  <c r="N64" i="52" s="1"/>
  <c r="L64" i="52"/>
  <c r="P64" i="52" s="1"/>
  <c r="F120" i="52" l="1"/>
  <c r="E108" i="52"/>
  <c r="D109" i="52" s="1"/>
  <c r="G108" i="52"/>
  <c r="H66" i="52"/>
  <c r="P65" i="52"/>
  <c r="K65" i="52"/>
  <c r="N65" i="52" s="1"/>
  <c r="E109" i="52" l="1"/>
  <c r="F121" i="52"/>
  <c r="G109" i="52"/>
  <c r="I66" i="52"/>
  <c r="J66" i="52"/>
  <c r="M66" i="52" s="1"/>
  <c r="O66" i="52"/>
  <c r="H67" i="52"/>
  <c r="F122" i="52" l="1"/>
  <c r="G110" i="52"/>
  <c r="D110" i="52"/>
  <c r="I67" i="52"/>
  <c r="K67" i="52" s="1"/>
  <c r="J67" i="52"/>
  <c r="M67" i="52" s="1"/>
  <c r="O67" i="52"/>
  <c r="K66" i="52"/>
  <c r="N66" i="52" s="1"/>
  <c r="L66" i="52"/>
  <c r="P66" i="52" s="1"/>
  <c r="E110" i="52" l="1"/>
  <c r="F123" i="52" s="1"/>
  <c r="L67" i="52"/>
  <c r="P67" i="52" s="1"/>
  <c r="N67" i="52"/>
  <c r="G111" i="52" l="1"/>
  <c r="D111" i="52"/>
  <c r="H68" i="52"/>
  <c r="E111" i="52" l="1"/>
  <c r="G112" i="52" s="1"/>
  <c r="J68" i="52"/>
  <c r="I68" i="52"/>
  <c r="O68" i="52"/>
  <c r="H69" i="52"/>
  <c r="F124" i="52" l="1"/>
  <c r="D112" i="52"/>
  <c r="E112" i="52" s="1"/>
  <c r="K68" i="52"/>
  <c r="N68" i="52" s="1"/>
  <c r="L68" i="52"/>
  <c r="P68" i="52" s="1"/>
  <c r="J69" i="52"/>
  <c r="M69" i="52" s="1"/>
  <c r="I69" i="52"/>
  <c r="L69" i="52" s="1"/>
  <c r="O69" i="52"/>
  <c r="M68" i="52"/>
  <c r="G113" i="52" l="1"/>
  <c r="F125" i="52"/>
  <c r="D113" i="52"/>
  <c r="P69" i="52"/>
  <c r="K69" i="52"/>
  <c r="N69" i="52" s="1"/>
  <c r="H70" i="52"/>
  <c r="H71" i="52"/>
  <c r="E113" i="52" l="1"/>
  <c r="G114" i="52" s="1"/>
  <c r="J71" i="52"/>
  <c r="I71" i="52"/>
  <c r="K71" i="52" s="1"/>
  <c r="I70" i="52"/>
  <c r="J70" i="52"/>
  <c r="O70" i="52"/>
  <c r="O71" i="52"/>
  <c r="F126" i="52" l="1"/>
  <c r="D114" i="52"/>
  <c r="M70" i="52"/>
  <c r="M71" i="52"/>
  <c r="K70" i="52"/>
  <c r="N70" i="52" s="1"/>
  <c r="L70" i="52"/>
  <c r="P70" i="52" s="1"/>
  <c r="L71" i="52"/>
  <c r="P71" i="52" s="1"/>
  <c r="H72" i="52"/>
  <c r="E114" i="52" l="1"/>
  <c r="G115" i="52" s="1"/>
  <c r="N71" i="52"/>
  <c r="J72" i="52"/>
  <c r="M72" i="52" s="1"/>
  <c r="I72" i="52"/>
  <c r="O72" i="52"/>
  <c r="D115" i="52" l="1"/>
  <c r="E115" i="52" s="1"/>
  <c r="G116" i="52" s="1"/>
  <c r="F127" i="52"/>
  <c r="K72" i="52"/>
  <c r="N72" i="52" s="1"/>
  <c r="L72" i="52"/>
  <c r="P72" i="52" s="1"/>
  <c r="F128" i="52" l="1"/>
  <c r="D116" i="52"/>
  <c r="H73" i="52"/>
  <c r="E116" i="52" l="1"/>
  <c r="D117" i="52" s="1"/>
  <c r="I73" i="52"/>
  <c r="J73" i="52"/>
  <c r="M73" i="52" s="1"/>
  <c r="O73" i="52"/>
  <c r="F129" i="52" l="1"/>
  <c r="G117" i="52"/>
  <c r="E117" i="52"/>
  <c r="H74" i="52"/>
  <c r="K73" i="52"/>
  <c r="N73" i="52" s="1"/>
  <c r="L73" i="52"/>
  <c r="P73" i="52" s="1"/>
  <c r="G118" i="52" l="1"/>
  <c r="F130" i="52"/>
  <c r="D118" i="52"/>
  <c r="I74" i="52"/>
  <c r="J74" i="52"/>
  <c r="M74" i="52" s="1"/>
  <c r="O74" i="52"/>
  <c r="E118" i="52" l="1"/>
  <c r="H75" i="52"/>
  <c r="K74" i="52"/>
  <c r="N74" i="52" s="1"/>
  <c r="L74" i="52"/>
  <c r="P74" i="52" s="1"/>
  <c r="F131" i="52" l="1"/>
  <c r="G119" i="52"/>
  <c r="D119" i="52"/>
  <c r="I75" i="52"/>
  <c r="J75" i="52"/>
  <c r="M75" i="52" s="1"/>
  <c r="O75" i="52"/>
  <c r="E119" i="52" l="1"/>
  <c r="G120" i="52" s="1"/>
  <c r="K75" i="52"/>
  <c r="N75" i="52" s="1"/>
  <c r="L75" i="52"/>
  <c r="P75" i="52" s="1"/>
  <c r="H76" i="52"/>
  <c r="F132" i="52" l="1"/>
  <c r="D120" i="52"/>
  <c r="I76" i="52"/>
  <c r="J76" i="52"/>
  <c r="M76" i="52" s="1"/>
  <c r="O76" i="52"/>
  <c r="E120" i="52" l="1"/>
  <c r="D121" i="52" s="1"/>
  <c r="H77" i="52"/>
  <c r="K76" i="52"/>
  <c r="N76" i="52" s="1"/>
  <c r="L76" i="52"/>
  <c r="P76" i="52" s="1"/>
  <c r="F133" i="52" l="1"/>
  <c r="G121" i="52"/>
  <c r="E121" i="52"/>
  <c r="D122" i="52" s="1"/>
  <c r="J77" i="52"/>
  <c r="M77" i="52" s="1"/>
  <c r="I77" i="52"/>
  <c r="O77" i="52"/>
  <c r="F134" i="52" l="1"/>
  <c r="G122" i="52"/>
  <c r="E122" i="52"/>
  <c r="G123" i="52" s="1"/>
  <c r="K77" i="52"/>
  <c r="N77" i="52" s="1"/>
  <c r="L77" i="52"/>
  <c r="P77" i="52" s="1"/>
  <c r="H78" i="52"/>
  <c r="F135" i="52" l="1"/>
  <c r="D123" i="52"/>
  <c r="E123" i="52" s="1"/>
  <c r="I78" i="52"/>
  <c r="J78" i="52"/>
  <c r="O78" i="52"/>
  <c r="G124" i="52" l="1"/>
  <c r="D124" i="52"/>
  <c r="F136" i="52"/>
  <c r="M78" i="52"/>
  <c r="K78" i="52"/>
  <c r="N78" i="52" s="1"/>
  <c r="L78" i="52"/>
  <c r="P78" i="52" s="1"/>
  <c r="H79" i="52"/>
  <c r="E124" i="52" l="1"/>
  <c r="G125" i="52" s="1"/>
  <c r="I79" i="52"/>
  <c r="J79" i="52"/>
  <c r="O79" i="52"/>
  <c r="F137" i="52" l="1"/>
  <c r="D125" i="52"/>
  <c r="E125" i="52" s="1"/>
  <c r="D126" i="52" s="1"/>
  <c r="M79" i="52"/>
  <c r="H80" i="52"/>
  <c r="K79" i="52"/>
  <c r="N79" i="52" s="1"/>
  <c r="L79" i="52"/>
  <c r="P79" i="52" s="1"/>
  <c r="F138" i="52" l="1"/>
  <c r="E126" i="52"/>
  <c r="G126" i="52"/>
  <c r="I80" i="52"/>
  <c r="J80" i="52"/>
  <c r="O80" i="52"/>
  <c r="D127" i="52" l="1"/>
  <c r="E127" i="52" s="1"/>
  <c r="F139" i="52"/>
  <c r="G127" i="52"/>
  <c r="K80" i="52"/>
  <c r="N80" i="52" s="1"/>
  <c r="L80" i="52"/>
  <c r="P80" i="52" s="1"/>
  <c r="M80" i="52"/>
  <c r="H81" i="52"/>
  <c r="G128" i="52" l="1"/>
  <c r="D128" i="52"/>
  <c r="F140" i="52"/>
  <c r="J81" i="52"/>
  <c r="I81" i="52"/>
  <c r="O81" i="52"/>
  <c r="H82" i="52"/>
  <c r="E128" i="52" l="1"/>
  <c r="G129" i="52" s="1"/>
  <c r="J82" i="52"/>
  <c r="M82" i="52" s="1"/>
  <c r="I82" i="52"/>
  <c r="L82" i="52" s="1"/>
  <c r="K81" i="52"/>
  <c r="N81" i="52" s="1"/>
  <c r="L81" i="52"/>
  <c r="P81" i="52" s="1"/>
  <c r="O82" i="52"/>
  <c r="M81" i="52"/>
  <c r="F141" i="52" l="1"/>
  <c r="D129" i="52"/>
  <c r="H83" i="52"/>
  <c r="O83" i="52" s="1"/>
  <c r="K82" i="52"/>
  <c r="N82" i="52" s="1"/>
  <c r="P82" i="52"/>
  <c r="E129" i="52" l="1"/>
  <c r="D130" i="52" s="1"/>
  <c r="J83" i="52"/>
  <c r="M83" i="52" s="1"/>
  <c r="I83" i="52"/>
  <c r="K83" i="52" s="1"/>
  <c r="N83" i="52" s="1"/>
  <c r="H84" i="52"/>
  <c r="F142" i="52" l="1"/>
  <c r="G130" i="52"/>
  <c r="E130" i="52"/>
  <c r="G131" i="52" s="1"/>
  <c r="L83" i="52"/>
  <c r="P83" i="52" s="1"/>
  <c r="I84" i="52"/>
  <c r="J84" i="52"/>
  <c r="M84" i="52" s="1"/>
  <c r="O84" i="52"/>
  <c r="F143" i="52" l="1"/>
  <c r="D131" i="52"/>
  <c r="E131" i="52" s="1"/>
  <c r="D132" i="52" s="1"/>
  <c r="K84" i="52"/>
  <c r="N84" i="52" s="1"/>
  <c r="L84" i="52"/>
  <c r="P84" i="52" s="1"/>
  <c r="H85" i="52"/>
  <c r="E132" i="52" l="1"/>
  <c r="D133" i="52" s="1"/>
  <c r="G132" i="52"/>
  <c r="F144" i="52"/>
  <c r="I85" i="52"/>
  <c r="J85" i="52"/>
  <c r="M85" i="52" s="1"/>
  <c r="O85" i="52"/>
  <c r="F145" i="52" l="1"/>
  <c r="G133" i="52"/>
  <c r="E133" i="52"/>
  <c r="D134" i="52" s="1"/>
  <c r="K85" i="52"/>
  <c r="N85" i="52" s="1"/>
  <c r="L85" i="52"/>
  <c r="P85" i="52" s="1"/>
  <c r="H86" i="52"/>
  <c r="G134" i="52" l="1"/>
  <c r="F146" i="52"/>
  <c r="E134" i="52"/>
  <c r="G135" i="52" s="1"/>
  <c r="J86" i="52"/>
  <c r="M86" i="52" s="1"/>
  <c r="I86" i="52"/>
  <c r="O86" i="52"/>
  <c r="D135" i="52" l="1"/>
  <c r="E135" i="52" s="1"/>
  <c r="D136" i="52" s="1"/>
  <c r="F147" i="52"/>
  <c r="K86" i="52"/>
  <c r="N86" i="52" s="1"/>
  <c r="L86" i="52"/>
  <c r="P86" i="52" s="1"/>
  <c r="H87" i="52"/>
  <c r="F148" i="52" l="1"/>
  <c r="E136" i="52"/>
  <c r="G137" i="52" s="1"/>
  <c r="G136" i="52"/>
  <c r="J87" i="52"/>
  <c r="M87" i="52" s="1"/>
  <c r="I87" i="52"/>
  <c r="O87" i="52"/>
  <c r="F149" i="52" l="1"/>
  <c r="D137" i="52"/>
  <c r="K87" i="52"/>
  <c r="N87" i="52" s="1"/>
  <c r="L87" i="52"/>
  <c r="P87" i="52" s="1"/>
  <c r="H88" i="52"/>
  <c r="E137" i="52" l="1"/>
  <c r="F150" i="52" s="1"/>
  <c r="J88" i="52"/>
  <c r="M88" i="52" s="1"/>
  <c r="I88" i="52"/>
  <c r="O88" i="52"/>
  <c r="G138" i="52" l="1"/>
  <c r="D138" i="52"/>
  <c r="H89" i="52"/>
  <c r="K88" i="52"/>
  <c r="N88" i="52" s="1"/>
  <c r="L88" i="52"/>
  <c r="P88" i="52" s="1"/>
  <c r="E138" i="52" l="1"/>
  <c r="O89" i="52"/>
  <c r="I89" i="52"/>
  <c r="J89" i="52"/>
  <c r="M89" i="52" s="1"/>
  <c r="F151" i="52" l="1"/>
  <c r="D139" i="52"/>
  <c r="G139" i="52"/>
  <c r="K89" i="52"/>
  <c r="N89" i="52" s="1"/>
  <c r="L89" i="52"/>
  <c r="P89" i="52" s="1"/>
  <c r="H90" i="52"/>
  <c r="E139" i="52" l="1"/>
  <c r="I90" i="52"/>
  <c r="J90" i="52"/>
  <c r="M90" i="52" s="1"/>
  <c r="O90" i="52"/>
  <c r="F152" i="52" l="1"/>
  <c r="D140" i="52"/>
  <c r="G140" i="52"/>
  <c r="K90" i="52"/>
  <c r="N90" i="52" s="1"/>
  <c r="L90" i="52"/>
  <c r="P90" i="52" s="1"/>
  <c r="H91" i="52"/>
  <c r="E140" i="52" l="1"/>
  <c r="J91" i="52"/>
  <c r="M91" i="52" s="1"/>
  <c r="I91" i="52"/>
  <c r="O91" i="52"/>
  <c r="H92" i="52"/>
  <c r="F153" i="52" l="1"/>
  <c r="G141" i="52"/>
  <c r="D141" i="52"/>
  <c r="I92" i="52"/>
  <c r="J92" i="52"/>
  <c r="M92" i="52" s="1"/>
  <c r="O92" i="52"/>
  <c r="H93" i="52"/>
  <c r="K91" i="52"/>
  <c r="N91" i="52" s="1"/>
  <c r="L91" i="52"/>
  <c r="P91" i="52" s="1"/>
  <c r="E141" i="52" l="1"/>
  <c r="I93" i="52"/>
  <c r="J93" i="52"/>
  <c r="M93" i="52" s="1"/>
  <c r="O93" i="52"/>
  <c r="H94" i="52"/>
  <c r="K92" i="52"/>
  <c r="N92" i="52" s="1"/>
  <c r="L92" i="52"/>
  <c r="P92" i="52" s="1"/>
  <c r="G142" i="52" l="1"/>
  <c r="F154" i="52"/>
  <c r="D142" i="52"/>
  <c r="E142" i="52" s="1"/>
  <c r="G143" i="52" s="1"/>
  <c r="I94" i="52"/>
  <c r="J94" i="52"/>
  <c r="M94" i="52" s="1"/>
  <c r="O94" i="52"/>
  <c r="K93" i="52"/>
  <c r="N93" i="52" s="1"/>
  <c r="L93" i="52"/>
  <c r="P93" i="52" s="1"/>
  <c r="D143" i="52" l="1"/>
  <c r="F155" i="52"/>
  <c r="K94" i="52"/>
  <c r="N94" i="52" s="1"/>
  <c r="L94" i="52"/>
  <c r="P94" i="52" s="1"/>
  <c r="E143" i="52" l="1"/>
  <c r="G144" i="52" s="1"/>
  <c r="H95" i="52"/>
  <c r="F156" i="52" l="1"/>
  <c r="D144" i="52"/>
  <c r="E144" i="52" s="1"/>
  <c r="I95" i="52"/>
  <c r="J95" i="52"/>
  <c r="M95" i="52" s="1"/>
  <c r="O95" i="52"/>
  <c r="D145" i="52" l="1"/>
  <c r="G145" i="52"/>
  <c r="F157" i="52"/>
  <c r="K95" i="52"/>
  <c r="N95" i="52" s="1"/>
  <c r="L95" i="52"/>
  <c r="P95" i="52" s="1"/>
  <c r="H96" i="52"/>
  <c r="E145" i="52" l="1"/>
  <c r="I96" i="52"/>
  <c r="J96" i="52"/>
  <c r="M96" i="52" s="1"/>
  <c r="O96" i="52"/>
  <c r="F158" i="52" l="1"/>
  <c r="D146" i="52"/>
  <c r="G146" i="52"/>
  <c r="K96" i="52"/>
  <c r="N96" i="52" s="1"/>
  <c r="L96" i="52"/>
  <c r="P96" i="52" s="1"/>
  <c r="H97" i="52"/>
  <c r="E146" i="52" l="1"/>
  <c r="D147" i="52" s="1"/>
  <c r="J97" i="52"/>
  <c r="M97" i="52" s="1"/>
  <c r="I97" i="52"/>
  <c r="O97" i="52"/>
  <c r="E147" i="52" l="1"/>
  <c r="G148" i="52" s="1"/>
  <c r="F159" i="52"/>
  <c r="G147" i="52"/>
  <c r="H98" i="52"/>
  <c r="K97" i="52"/>
  <c r="N97" i="52" s="1"/>
  <c r="L97" i="52"/>
  <c r="P97" i="52" s="1"/>
  <c r="D148" i="52" l="1"/>
  <c r="E148" i="52" s="1"/>
  <c r="F160" i="52"/>
  <c r="I98" i="52"/>
  <c r="J98" i="52"/>
  <c r="M98" i="52" s="1"/>
  <c r="O98" i="52"/>
  <c r="D149" i="52" l="1"/>
  <c r="E149" i="52" s="1"/>
  <c r="F161" i="52"/>
  <c r="G149" i="52"/>
  <c r="K98" i="52"/>
  <c r="N98" i="52" s="1"/>
  <c r="L98" i="52"/>
  <c r="P98" i="52" s="1"/>
  <c r="H99" i="52"/>
  <c r="G150" i="52" l="1"/>
  <c r="F162" i="52"/>
  <c r="D150" i="52"/>
  <c r="J99" i="52"/>
  <c r="M99" i="52" s="1"/>
  <c r="I99" i="52"/>
  <c r="O99" i="52"/>
  <c r="E150" i="52" l="1"/>
  <c r="G151" i="52" s="1"/>
  <c r="K99" i="52"/>
  <c r="N99" i="52" s="1"/>
  <c r="L99" i="52"/>
  <c r="P99" i="52" s="1"/>
  <c r="H100" i="52"/>
  <c r="D151" i="52" l="1"/>
  <c r="F163" i="52"/>
  <c r="J100" i="52"/>
  <c r="M100" i="52" s="1"/>
  <c r="I100" i="52"/>
  <c r="O100" i="52"/>
  <c r="E151" i="52" l="1"/>
  <c r="G152" i="52" s="1"/>
  <c r="H101" i="52"/>
  <c r="J101" i="52" s="1"/>
  <c r="M101" i="52" s="1"/>
  <c r="K100" i="52"/>
  <c r="N100" i="52" s="1"/>
  <c r="L100" i="52"/>
  <c r="P100" i="52" s="1"/>
  <c r="F164" i="52" l="1"/>
  <c r="D152" i="52"/>
  <c r="O101" i="52"/>
  <c r="I101" i="52"/>
  <c r="K101" i="52" s="1"/>
  <c r="N101" i="52" s="1"/>
  <c r="H102" i="52"/>
  <c r="E152" i="52" l="1"/>
  <c r="G153" i="52" s="1"/>
  <c r="L101" i="52"/>
  <c r="P101" i="52" s="1"/>
  <c r="I102" i="52"/>
  <c r="J102" i="52"/>
  <c r="M102" i="52" s="1"/>
  <c r="O102" i="52"/>
  <c r="F165" i="52" l="1"/>
  <c r="D153" i="52"/>
  <c r="E153" i="52" s="1"/>
  <c r="G154" i="52" s="1"/>
  <c r="H103" i="52"/>
  <c r="K102" i="52"/>
  <c r="N102" i="52" s="1"/>
  <c r="L102" i="52"/>
  <c r="P102" i="52" s="1"/>
  <c r="F166" i="52" l="1"/>
  <c r="D154" i="52"/>
  <c r="J103" i="52"/>
  <c r="M103" i="52" s="1"/>
  <c r="I103" i="52"/>
  <c r="O103" i="52"/>
  <c r="H104" i="52"/>
  <c r="E154" i="52" l="1"/>
  <c r="K103" i="52"/>
  <c r="N103" i="52" s="1"/>
  <c r="L103" i="52"/>
  <c r="P103" i="52" s="1"/>
  <c r="J104" i="52"/>
  <c r="M104" i="52" s="1"/>
  <c r="I104" i="52"/>
  <c r="O104" i="52"/>
  <c r="H105" i="52"/>
  <c r="F167" i="52" l="1"/>
  <c r="D155" i="52"/>
  <c r="G155" i="52"/>
  <c r="K104" i="52"/>
  <c r="N104" i="52" s="1"/>
  <c r="L104" i="52"/>
  <c r="P104" i="52" s="1"/>
  <c r="J105" i="52"/>
  <c r="M105" i="52" s="1"/>
  <c r="I105" i="52"/>
  <c r="O105" i="52"/>
  <c r="E155" i="52" l="1"/>
  <c r="H106" i="52"/>
  <c r="J106" i="52" s="1"/>
  <c r="M106" i="52" s="1"/>
  <c r="K105" i="52"/>
  <c r="N105" i="52" s="1"/>
  <c r="L105" i="52"/>
  <c r="P105" i="52" s="1"/>
  <c r="F168" i="52" l="1"/>
  <c r="D156" i="52"/>
  <c r="G156" i="52"/>
  <c r="O106" i="52"/>
  <c r="I106" i="52"/>
  <c r="K106" i="52" s="1"/>
  <c r="N106" i="52" s="1"/>
  <c r="H107" i="52"/>
  <c r="E156" i="52" l="1"/>
  <c r="D157" i="52" s="1"/>
  <c r="L106" i="52"/>
  <c r="P106" i="52" s="1"/>
  <c r="H108" i="52"/>
  <c r="J107" i="52"/>
  <c r="M107" i="52" s="1"/>
  <c r="I107" i="52"/>
  <c r="O107" i="52"/>
  <c r="F169" i="52" l="1"/>
  <c r="E157" i="52"/>
  <c r="G157" i="52"/>
  <c r="K107" i="52"/>
  <c r="N107" i="52" s="1"/>
  <c r="L107" i="52"/>
  <c r="P107" i="52" s="1"/>
  <c r="I108" i="52"/>
  <c r="J108" i="52"/>
  <c r="M108" i="52" s="1"/>
  <c r="O108" i="52"/>
  <c r="D158" i="52" l="1"/>
  <c r="F170" i="52"/>
  <c r="G158" i="52"/>
  <c r="K108" i="52"/>
  <c r="N108" i="52" s="1"/>
  <c r="L108" i="52"/>
  <c r="P108" i="52" s="1"/>
  <c r="H109" i="52"/>
  <c r="H110" i="52"/>
  <c r="E158" i="52" l="1"/>
  <c r="G159" i="52" s="1"/>
  <c r="J109" i="52"/>
  <c r="M109" i="52" s="1"/>
  <c r="I109" i="52"/>
  <c r="O109" i="52"/>
  <c r="I110" i="52"/>
  <c r="J110" i="52"/>
  <c r="O110" i="52"/>
  <c r="F171" i="52" l="1"/>
  <c r="D159" i="52"/>
  <c r="M110" i="52"/>
  <c r="H111" i="52"/>
  <c r="K109" i="52"/>
  <c r="N109" i="52" s="1"/>
  <c r="L109" i="52"/>
  <c r="P109" i="52" s="1"/>
  <c r="K110" i="52"/>
  <c r="L110" i="52"/>
  <c r="P110" i="52" s="1"/>
  <c r="E159" i="52" l="1"/>
  <c r="N110" i="52"/>
  <c r="I111" i="52"/>
  <c r="J111" i="52"/>
  <c r="M111" i="52" s="1"/>
  <c r="O111" i="52"/>
  <c r="G160" i="52" l="1"/>
  <c r="F172" i="52"/>
  <c r="D160" i="52"/>
  <c r="H112" i="52"/>
  <c r="K111" i="52"/>
  <c r="N111" i="52" s="1"/>
  <c r="L111" i="52"/>
  <c r="P111" i="52" s="1"/>
  <c r="E160" i="52" l="1"/>
  <c r="F173" i="52" s="1"/>
  <c r="I112" i="52"/>
  <c r="J112" i="52"/>
  <c r="M112" i="52" s="1"/>
  <c r="O112" i="52"/>
  <c r="H113" i="52"/>
  <c r="D161" i="52" l="1"/>
  <c r="G161" i="52"/>
  <c r="J113" i="52"/>
  <c r="M113" i="52" s="1"/>
  <c r="I113" i="52"/>
  <c r="O113" i="52"/>
  <c r="K112" i="52"/>
  <c r="N112" i="52" s="1"/>
  <c r="L112" i="52"/>
  <c r="P112" i="52" s="1"/>
  <c r="E161" i="52" l="1"/>
  <c r="D162" i="52" s="1"/>
  <c r="K113" i="52"/>
  <c r="N113" i="52" s="1"/>
  <c r="L113" i="52"/>
  <c r="P113" i="52" s="1"/>
  <c r="E162" i="52" l="1"/>
  <c r="F174" i="52"/>
  <c r="G162" i="52"/>
  <c r="H114" i="52"/>
  <c r="F175" i="52" l="1"/>
  <c r="G163" i="52"/>
  <c r="D163" i="52"/>
  <c r="J114" i="52"/>
  <c r="M114" i="52" s="1"/>
  <c r="I114" i="52"/>
  <c r="O114" i="52"/>
  <c r="H115" i="52"/>
  <c r="E163" i="52" l="1"/>
  <c r="J115" i="52"/>
  <c r="M115" i="52" s="1"/>
  <c r="I115" i="52"/>
  <c r="O115" i="52"/>
  <c r="K114" i="52"/>
  <c r="N114" i="52" s="1"/>
  <c r="L114" i="52"/>
  <c r="P114" i="52" s="1"/>
  <c r="D164" i="52" l="1"/>
  <c r="E164" i="52" s="1"/>
  <c r="F176" i="52"/>
  <c r="G164" i="52"/>
  <c r="K115" i="52"/>
  <c r="N115" i="52" s="1"/>
  <c r="L115" i="52"/>
  <c r="P115" i="52" s="1"/>
  <c r="G165" i="52" l="1"/>
  <c r="D165" i="52"/>
  <c r="E165" i="52" s="1"/>
  <c r="F177" i="52"/>
  <c r="H116" i="52"/>
  <c r="G166" i="52" l="1"/>
  <c r="D166" i="52"/>
  <c r="F178" i="52"/>
  <c r="I116" i="52"/>
  <c r="J116" i="52"/>
  <c r="M116" i="52" s="1"/>
  <c r="O116" i="52"/>
  <c r="E166" i="52" l="1"/>
  <c r="G167" i="52" s="1"/>
  <c r="H117" i="52"/>
  <c r="K116" i="52"/>
  <c r="N116" i="52" s="1"/>
  <c r="L116" i="52"/>
  <c r="P116" i="52" s="1"/>
  <c r="F179" i="52" l="1"/>
  <c r="D167" i="52"/>
  <c r="I117" i="52"/>
  <c r="J117" i="52"/>
  <c r="M117" i="52" s="1"/>
  <c r="O117" i="52"/>
  <c r="H118" i="52"/>
  <c r="E167" i="52" l="1"/>
  <c r="G168" i="52" s="1"/>
  <c r="J118" i="52"/>
  <c r="M118" i="52" s="1"/>
  <c r="I118" i="52"/>
  <c r="O118" i="52"/>
  <c r="K117" i="52"/>
  <c r="N117" i="52" s="1"/>
  <c r="L117" i="52"/>
  <c r="P117" i="52" s="1"/>
  <c r="F180" i="52" l="1"/>
  <c r="D168" i="52"/>
  <c r="E168" i="52" s="1"/>
  <c r="F181" i="52" s="1"/>
  <c r="K118" i="52"/>
  <c r="N118" i="52" s="1"/>
  <c r="L118" i="52"/>
  <c r="P118" i="52" s="1"/>
  <c r="H119" i="52"/>
  <c r="D169" i="52" l="1"/>
  <c r="E169" i="52" s="1"/>
  <c r="G169" i="52"/>
  <c r="H120" i="52"/>
  <c r="I120" i="52" s="1"/>
  <c r="I119" i="52"/>
  <c r="J119" i="52"/>
  <c r="M119" i="52" s="1"/>
  <c r="O119" i="52"/>
  <c r="D170" i="52" l="1"/>
  <c r="G170" i="52"/>
  <c r="F182" i="52"/>
  <c r="O120" i="52"/>
  <c r="J120" i="52"/>
  <c r="M120" i="52" s="1"/>
  <c r="H121" i="52"/>
  <c r="O121" i="52" s="1"/>
  <c r="K119" i="52"/>
  <c r="N119" i="52" s="1"/>
  <c r="L119" i="52"/>
  <c r="P119" i="52" s="1"/>
  <c r="K120" i="52"/>
  <c r="L120" i="52"/>
  <c r="E170" i="52" l="1"/>
  <c r="D171" i="52" s="1"/>
  <c r="P120" i="52"/>
  <c r="H122" i="52"/>
  <c r="O122" i="52" s="1"/>
  <c r="N120" i="52"/>
  <c r="J121" i="52"/>
  <c r="M121" i="52" s="1"/>
  <c r="I121" i="52"/>
  <c r="K121" i="52" s="1"/>
  <c r="N121" i="52" s="1"/>
  <c r="H123" i="52"/>
  <c r="F183" i="52" l="1"/>
  <c r="G171" i="52"/>
  <c r="E171" i="52"/>
  <c r="I122" i="52"/>
  <c r="K122" i="52" s="1"/>
  <c r="N122" i="52" s="1"/>
  <c r="J122" i="52"/>
  <c r="M122" i="52" s="1"/>
  <c r="L121" i="52"/>
  <c r="P121" i="52" s="1"/>
  <c r="I123" i="52"/>
  <c r="J123" i="52"/>
  <c r="O123" i="52"/>
  <c r="F184" i="52" l="1"/>
  <c r="D172" i="52"/>
  <c r="G172" i="52"/>
  <c r="L122" i="52"/>
  <c r="P122" i="52" s="1"/>
  <c r="M123" i="52"/>
  <c r="L123" i="52"/>
  <c r="P123" i="52" s="1"/>
  <c r="H124" i="52"/>
  <c r="K123" i="52"/>
  <c r="N123" i="52" s="1"/>
  <c r="E172" i="52" l="1"/>
  <c r="I124" i="52"/>
  <c r="J124" i="52"/>
  <c r="M124" i="52" s="1"/>
  <c r="O124" i="52"/>
  <c r="G173" i="52" l="1"/>
  <c r="F185" i="52"/>
  <c r="D173" i="52"/>
  <c r="K124" i="52"/>
  <c r="N124" i="52" s="1"/>
  <c r="L124" i="52"/>
  <c r="P124" i="52" s="1"/>
  <c r="H125" i="52"/>
  <c r="E173" i="52" l="1"/>
  <c r="G174" i="52" s="1"/>
  <c r="I125" i="52"/>
  <c r="J125" i="52"/>
  <c r="M125" i="52" s="1"/>
  <c r="O125" i="52"/>
  <c r="F186" i="52" l="1"/>
  <c r="D174" i="52"/>
  <c r="K125" i="52"/>
  <c r="N125" i="52" s="1"/>
  <c r="L125" i="52"/>
  <c r="P125" i="52" s="1"/>
  <c r="H126" i="52"/>
  <c r="E174" i="52" l="1"/>
  <c r="F187" i="52" s="1"/>
  <c r="I126" i="52"/>
  <c r="J126" i="52"/>
  <c r="M126" i="52" s="1"/>
  <c r="O126" i="52"/>
  <c r="G175" i="52" l="1"/>
  <c r="D175" i="52"/>
  <c r="H127" i="52"/>
  <c r="O127" i="52" s="1"/>
  <c r="K126" i="52"/>
  <c r="N126" i="52" s="1"/>
  <c r="L126" i="52"/>
  <c r="P126" i="52" s="1"/>
  <c r="E175" i="52" l="1"/>
  <c r="F188" i="52" s="1"/>
  <c r="I127" i="52"/>
  <c r="K127" i="52" s="1"/>
  <c r="N127" i="52" s="1"/>
  <c r="J127" i="52"/>
  <c r="M127" i="52" s="1"/>
  <c r="H128" i="52"/>
  <c r="D176" i="52" l="1"/>
  <c r="E176" i="52" s="1"/>
  <c r="G176" i="52"/>
  <c r="L127" i="52"/>
  <c r="P127" i="52" s="1"/>
  <c r="I128" i="52"/>
  <c r="J128" i="52"/>
  <c r="M128" i="52" s="1"/>
  <c r="O128" i="52"/>
  <c r="D177" i="52" l="1"/>
  <c r="G177" i="52"/>
  <c r="F189" i="52"/>
  <c r="H129" i="52"/>
  <c r="K128" i="52"/>
  <c r="N128" i="52" s="1"/>
  <c r="L128" i="52"/>
  <c r="P128" i="52" s="1"/>
  <c r="E177" i="52" l="1"/>
  <c r="F190" i="52" s="1"/>
  <c r="I129" i="52"/>
  <c r="J129" i="52"/>
  <c r="M129" i="52" s="1"/>
  <c r="O129" i="52"/>
  <c r="G178" i="52" l="1"/>
  <c r="D178" i="52"/>
  <c r="H130" i="52"/>
  <c r="K129" i="52"/>
  <c r="N129" i="52" s="1"/>
  <c r="L129" i="52"/>
  <c r="P129" i="52" s="1"/>
  <c r="E178" i="52" l="1"/>
  <c r="I130" i="52"/>
  <c r="J130" i="52"/>
  <c r="M130" i="52" s="1"/>
  <c r="O130" i="52"/>
  <c r="D179" i="52" l="1"/>
  <c r="E179" i="52" s="1"/>
  <c r="G180" i="52" s="1"/>
  <c r="F191" i="52"/>
  <c r="G179" i="52"/>
  <c r="K130" i="52"/>
  <c r="N130" i="52" s="1"/>
  <c r="L130" i="52"/>
  <c r="P130" i="52" s="1"/>
  <c r="H131" i="52"/>
  <c r="D180" i="52" l="1"/>
  <c r="F192" i="52"/>
  <c r="J131" i="52"/>
  <c r="I131" i="52"/>
  <c r="O131" i="52"/>
  <c r="E180" i="52" l="1"/>
  <c r="D181" i="52" s="1"/>
  <c r="K131" i="52"/>
  <c r="N131" i="52" s="1"/>
  <c r="L131" i="52"/>
  <c r="P131" i="52" s="1"/>
  <c r="M131" i="52"/>
  <c r="H132" i="52"/>
  <c r="F193" i="52" l="1"/>
  <c r="G181" i="52"/>
  <c r="E181" i="52"/>
  <c r="F194" i="52" s="1"/>
  <c r="J132" i="52"/>
  <c r="I132" i="52"/>
  <c r="O132" i="52"/>
  <c r="H133" i="52"/>
  <c r="D182" i="52" l="1"/>
  <c r="G182" i="52"/>
  <c r="K132" i="52"/>
  <c r="N132" i="52" s="1"/>
  <c r="L132" i="52"/>
  <c r="P132" i="52" s="1"/>
  <c r="M132" i="52"/>
  <c r="J133" i="52"/>
  <c r="M133" i="52" s="1"/>
  <c r="I133" i="52"/>
  <c r="K133" i="52" s="1"/>
  <c r="O133" i="52"/>
  <c r="E182" i="52" l="1"/>
  <c r="N133" i="52"/>
  <c r="H134" i="52"/>
  <c r="L133" i="52"/>
  <c r="P133" i="52" s="1"/>
  <c r="D183" i="52" l="1"/>
  <c r="E183" i="52" s="1"/>
  <c r="F195" i="52"/>
  <c r="G183" i="52"/>
  <c r="I134" i="52"/>
  <c r="J134" i="52"/>
  <c r="O134" i="52"/>
  <c r="H135" i="52"/>
  <c r="O135" i="52" s="1"/>
  <c r="D184" i="52" l="1"/>
  <c r="G184" i="52"/>
  <c r="F196" i="52"/>
  <c r="I135" i="52"/>
  <c r="L135" i="52" s="1"/>
  <c r="P135" i="52" s="1"/>
  <c r="J135" i="52"/>
  <c r="M135" i="52" s="1"/>
  <c r="M134" i="52"/>
  <c r="K134" i="52"/>
  <c r="N134" i="52" s="1"/>
  <c r="L134" i="52"/>
  <c r="P134" i="52" s="1"/>
  <c r="E184" i="52" l="1"/>
  <c r="F197" i="52" s="1"/>
  <c r="H136" i="52"/>
  <c r="K135" i="52"/>
  <c r="N135" i="52" s="1"/>
  <c r="G185" i="52" l="1"/>
  <c r="D185" i="52"/>
  <c r="H137" i="52"/>
  <c r="O137" i="52" s="1"/>
  <c r="I136" i="52"/>
  <c r="J136" i="52"/>
  <c r="O136" i="52"/>
  <c r="E185" i="52" l="1"/>
  <c r="G186" i="52" s="1"/>
  <c r="M136" i="52"/>
  <c r="K136" i="52"/>
  <c r="N136" i="52" s="1"/>
  <c r="L136" i="52"/>
  <c r="P136" i="52" s="1"/>
  <c r="J137" i="52"/>
  <c r="M137" i="52" s="1"/>
  <c r="I137" i="52"/>
  <c r="L137" i="52" s="1"/>
  <c r="P137" i="52" s="1"/>
  <c r="F198" i="52" l="1"/>
  <c r="D186" i="52"/>
  <c r="K137" i="52"/>
  <c r="N137" i="52" s="1"/>
  <c r="H138" i="52"/>
  <c r="E186" i="52" l="1"/>
  <c r="G187" i="52" s="1"/>
  <c r="J138" i="52"/>
  <c r="M138" i="52" s="1"/>
  <c r="I138" i="52"/>
  <c r="O138" i="52"/>
  <c r="F199" i="52" l="1"/>
  <c r="D187" i="52"/>
  <c r="E187" i="52" s="1"/>
  <c r="G188" i="52" s="1"/>
  <c r="H139" i="52"/>
  <c r="K138" i="52"/>
  <c r="N138" i="52" s="1"/>
  <c r="L138" i="52"/>
  <c r="P138" i="52" s="1"/>
  <c r="F200" i="52" l="1"/>
  <c r="D188" i="52"/>
  <c r="J139" i="52"/>
  <c r="M139" i="52" s="1"/>
  <c r="I139" i="52"/>
  <c r="O139" i="52"/>
  <c r="H140" i="52"/>
  <c r="E188" i="52" l="1"/>
  <c r="K139" i="52"/>
  <c r="N139" i="52" s="1"/>
  <c r="L139" i="52"/>
  <c r="P139" i="52" s="1"/>
  <c r="I140" i="52"/>
  <c r="J140" i="52"/>
  <c r="M140" i="52" s="1"/>
  <c r="O140" i="52"/>
  <c r="H141" i="52"/>
  <c r="F201" i="52" l="1"/>
  <c r="D189" i="52"/>
  <c r="G189" i="52"/>
  <c r="J141" i="52"/>
  <c r="M141" i="52" s="1"/>
  <c r="I141" i="52"/>
  <c r="O141" i="52"/>
  <c r="K140" i="52"/>
  <c r="N140" i="52" s="1"/>
  <c r="L140" i="52"/>
  <c r="P140" i="52" s="1"/>
  <c r="E189" i="52" l="1"/>
  <c r="G190" i="52" s="1"/>
  <c r="H142" i="52"/>
  <c r="K141" i="52"/>
  <c r="N141" i="52" s="1"/>
  <c r="L141" i="52"/>
  <c r="P141" i="52" s="1"/>
  <c r="F202" i="52" l="1"/>
  <c r="D190" i="52"/>
  <c r="I142" i="52"/>
  <c r="J142" i="52"/>
  <c r="M142" i="52" s="1"/>
  <c r="O142" i="52"/>
  <c r="E190" i="52" l="1"/>
  <c r="H143" i="52"/>
  <c r="K142" i="52"/>
  <c r="N142" i="52" s="1"/>
  <c r="L142" i="52"/>
  <c r="P142" i="52" s="1"/>
  <c r="G191" i="52" l="1"/>
  <c r="F203" i="52"/>
  <c r="D191" i="52"/>
  <c r="J143" i="52"/>
  <c r="M143" i="52" s="1"/>
  <c r="I143" i="52"/>
  <c r="O143" i="52"/>
  <c r="E191" i="52" l="1"/>
  <c r="D192" i="52" s="1"/>
  <c r="K143" i="52"/>
  <c r="N143" i="52" s="1"/>
  <c r="L143" i="52"/>
  <c r="P143" i="52" s="1"/>
  <c r="H144" i="52"/>
  <c r="E192" i="52" l="1"/>
  <c r="G193" i="52" s="1"/>
  <c r="F204" i="52"/>
  <c r="G192" i="52"/>
  <c r="J144" i="52"/>
  <c r="M144" i="52" s="1"/>
  <c r="I144" i="52"/>
  <c r="O144" i="52"/>
  <c r="H145" i="52"/>
  <c r="F205" i="52" l="1"/>
  <c r="D193" i="52"/>
  <c r="E193" i="52" s="1"/>
  <c r="I145" i="52"/>
  <c r="L145" i="52" s="1"/>
  <c r="J145" i="52"/>
  <c r="M145" i="52" s="1"/>
  <c r="O145" i="52"/>
  <c r="K144" i="52"/>
  <c r="N144" i="52" s="1"/>
  <c r="L144" i="52"/>
  <c r="P144" i="52" s="1"/>
  <c r="F206" i="52" l="1"/>
  <c r="G194" i="52"/>
  <c r="D194" i="52"/>
  <c r="P145" i="52"/>
  <c r="H146" i="52"/>
  <c r="K145" i="52"/>
  <c r="N145" i="52" s="1"/>
  <c r="E194" i="52" l="1"/>
  <c r="G195" i="52" s="1"/>
  <c r="I146" i="52"/>
  <c r="J146" i="52"/>
  <c r="M146" i="52" s="1"/>
  <c r="O146" i="52"/>
  <c r="F207" i="52" l="1"/>
  <c r="D195" i="52"/>
  <c r="E195" i="52" s="1"/>
  <c r="K146" i="52"/>
  <c r="N146" i="52" s="1"/>
  <c r="L146" i="52"/>
  <c r="P146" i="52" s="1"/>
  <c r="H147" i="52"/>
  <c r="G196" i="52" l="1"/>
  <c r="D196" i="52"/>
  <c r="F208" i="52"/>
  <c r="J147" i="52"/>
  <c r="M147" i="52" s="1"/>
  <c r="I147" i="52"/>
  <c r="O147" i="52"/>
  <c r="E196" i="52" l="1"/>
  <c r="D197" i="52" s="1"/>
  <c r="H148" i="52"/>
  <c r="K147" i="52"/>
  <c r="N147" i="52" s="1"/>
  <c r="L147" i="52"/>
  <c r="P147" i="52" s="1"/>
  <c r="F209" i="52" l="1"/>
  <c r="G197" i="52"/>
  <c r="E197" i="52"/>
  <c r="I148" i="52"/>
  <c r="J148" i="52"/>
  <c r="M148" i="52" s="1"/>
  <c r="O148" i="52"/>
  <c r="H149" i="52"/>
  <c r="O149" i="52" s="1"/>
  <c r="F210" i="52" l="1"/>
  <c r="G198" i="52"/>
  <c r="D198" i="52"/>
  <c r="K148" i="52"/>
  <c r="N148" i="52" s="1"/>
  <c r="L148" i="52"/>
  <c r="P148" i="52" s="1"/>
  <c r="J149" i="52"/>
  <c r="I149" i="52"/>
  <c r="L149" i="52" s="1"/>
  <c r="P149" i="52" s="1"/>
  <c r="E198" i="52" l="1"/>
  <c r="D199" i="52" s="1"/>
  <c r="H150" i="52"/>
  <c r="M149" i="52"/>
  <c r="K149" i="52"/>
  <c r="N149" i="52" s="1"/>
  <c r="F211" i="52" l="1"/>
  <c r="E199" i="52"/>
  <c r="G199" i="52"/>
  <c r="I150" i="52"/>
  <c r="J150" i="52"/>
  <c r="O150" i="52"/>
  <c r="H151" i="52"/>
  <c r="D200" i="52" l="1"/>
  <c r="E200" i="52" s="1"/>
  <c r="F212" i="52"/>
  <c r="G200" i="52"/>
  <c r="J151" i="52"/>
  <c r="M151" i="52" s="1"/>
  <c r="I151" i="52"/>
  <c r="L151" i="52" s="1"/>
  <c r="M150" i="52"/>
  <c r="K150" i="52"/>
  <c r="N150" i="52" s="1"/>
  <c r="L150" i="52"/>
  <c r="P150" i="52" s="1"/>
  <c r="O151" i="52"/>
  <c r="F213" i="52" l="1"/>
  <c r="G201" i="52"/>
  <c r="D201" i="52"/>
  <c r="E201" i="52" s="1"/>
  <c r="H152" i="52"/>
  <c r="I152" i="52" s="1"/>
  <c r="P151" i="52"/>
  <c r="K151" i="52"/>
  <c r="N151" i="52" s="1"/>
  <c r="G202" i="52" l="1"/>
  <c r="D202" i="52"/>
  <c r="F214" i="52"/>
  <c r="O152" i="52"/>
  <c r="J152" i="52"/>
  <c r="M152" i="52" s="1"/>
  <c r="K152" i="52"/>
  <c r="N152" i="52" s="1"/>
  <c r="L152" i="52"/>
  <c r="H153" i="52"/>
  <c r="E202" i="52" l="1"/>
  <c r="G203" i="52" s="1"/>
  <c r="P152" i="52"/>
  <c r="I153" i="52"/>
  <c r="J153" i="52"/>
  <c r="O153" i="52"/>
  <c r="F215" i="52" l="1"/>
  <c r="D203" i="52"/>
  <c r="K153" i="52"/>
  <c r="N153" i="52" s="1"/>
  <c r="L153" i="52"/>
  <c r="P153" i="52" s="1"/>
  <c r="M153" i="52"/>
  <c r="H154" i="52"/>
  <c r="E203" i="52" l="1"/>
  <c r="G204" i="52" s="1"/>
  <c r="I154" i="52"/>
  <c r="J154" i="52"/>
  <c r="O154" i="52"/>
  <c r="F216" i="52" l="1"/>
  <c r="D204" i="52"/>
  <c r="E204" i="52" s="1"/>
  <c r="H155" i="52"/>
  <c r="M154" i="52"/>
  <c r="K154" i="52"/>
  <c r="N154" i="52" s="1"/>
  <c r="L154" i="52"/>
  <c r="P154" i="52" s="1"/>
  <c r="D205" i="52" l="1"/>
  <c r="E205" i="52" s="1"/>
  <c r="G206" i="52" s="1"/>
  <c r="G205" i="52"/>
  <c r="F217" i="52"/>
  <c r="I155" i="52"/>
  <c r="J155" i="52"/>
  <c r="O155" i="52"/>
  <c r="D206" i="52" l="1"/>
  <c r="F218" i="52"/>
  <c r="M155" i="52"/>
  <c r="K155" i="52"/>
  <c r="N155" i="52" s="1"/>
  <c r="L155" i="52"/>
  <c r="P155" i="52" s="1"/>
  <c r="H156" i="52"/>
  <c r="E206" i="52" l="1"/>
  <c r="F219" i="52" s="1"/>
  <c r="I156" i="52"/>
  <c r="J156" i="52"/>
  <c r="O156" i="52"/>
  <c r="H157" i="52"/>
  <c r="G207" i="52" l="1"/>
  <c r="D207" i="52"/>
  <c r="E207" i="52" s="1"/>
  <c r="K156" i="52"/>
  <c r="N156" i="52" s="1"/>
  <c r="L156" i="52"/>
  <c r="P156" i="52" s="1"/>
  <c r="M156" i="52"/>
  <c r="H158" i="52"/>
  <c r="I157" i="52"/>
  <c r="J157" i="52"/>
  <c r="M157" i="52" s="1"/>
  <c r="O157" i="52"/>
  <c r="D208" i="52" l="1"/>
  <c r="E208" i="52" s="1"/>
  <c r="F221" i="52" s="1"/>
  <c r="F220" i="52"/>
  <c r="G208" i="52"/>
  <c r="I158" i="52"/>
  <c r="J158" i="52"/>
  <c r="O158" i="52"/>
  <c r="K157" i="52"/>
  <c r="N157" i="52" s="1"/>
  <c r="L157" i="52"/>
  <c r="P157" i="52" s="1"/>
  <c r="G209" i="52" l="1"/>
  <c r="D209" i="52"/>
  <c r="K158" i="52"/>
  <c r="N158" i="52" s="1"/>
  <c r="L158" i="52"/>
  <c r="P158" i="52" s="1"/>
  <c r="H159" i="52"/>
  <c r="M158" i="52"/>
  <c r="E209" i="52" l="1"/>
  <c r="F222" i="52" s="1"/>
  <c r="I159" i="52"/>
  <c r="J159" i="52"/>
  <c r="M159" i="52" s="1"/>
  <c r="O159" i="52"/>
  <c r="D210" i="52" l="1"/>
  <c r="G210" i="52"/>
  <c r="H160" i="52"/>
  <c r="K159" i="52"/>
  <c r="N159" i="52" s="1"/>
  <c r="L159" i="52"/>
  <c r="P159" i="52" s="1"/>
  <c r="E210" i="52" l="1"/>
  <c r="J160" i="52"/>
  <c r="M160" i="52" s="1"/>
  <c r="I160" i="52"/>
  <c r="O160" i="52"/>
  <c r="F223" i="52" l="1"/>
  <c r="D211" i="52"/>
  <c r="G211" i="52"/>
  <c r="H161" i="52"/>
  <c r="K160" i="52"/>
  <c r="N160" i="52" s="1"/>
  <c r="L160" i="52"/>
  <c r="P160" i="52" s="1"/>
  <c r="E211" i="52" l="1"/>
  <c r="F224" i="52" s="1"/>
  <c r="J161" i="52"/>
  <c r="M161" i="52" s="1"/>
  <c r="I161" i="52"/>
  <c r="O161" i="52"/>
  <c r="H162" i="52"/>
  <c r="D212" i="52" l="1"/>
  <c r="E212" i="52" s="1"/>
  <c r="G213" i="52" s="1"/>
  <c r="G212" i="52"/>
  <c r="K161" i="52"/>
  <c r="N161" i="52" s="1"/>
  <c r="L161" i="52"/>
  <c r="P161" i="52" s="1"/>
  <c r="I162" i="52"/>
  <c r="J162" i="52"/>
  <c r="M162" i="52" s="1"/>
  <c r="O162" i="52"/>
  <c r="D213" i="52" l="1"/>
  <c r="F225" i="52"/>
  <c r="K162" i="52"/>
  <c r="N162" i="52" s="1"/>
  <c r="L162" i="52"/>
  <c r="P162" i="52" s="1"/>
  <c r="H163" i="52"/>
  <c r="E213" i="52" l="1"/>
  <c r="G214" i="52" s="1"/>
  <c r="I163" i="52"/>
  <c r="J163" i="52"/>
  <c r="M163" i="52" s="1"/>
  <c r="O163" i="52"/>
  <c r="F226" i="52" l="1"/>
  <c r="D214" i="52"/>
  <c r="E214" i="52" s="1"/>
  <c r="K163" i="52"/>
  <c r="N163" i="52" s="1"/>
  <c r="L163" i="52"/>
  <c r="P163" i="52" s="1"/>
  <c r="H164" i="52"/>
  <c r="D215" i="52" l="1"/>
  <c r="E215" i="52" s="1"/>
  <c r="G215" i="52"/>
  <c r="F227" i="52"/>
  <c r="I164" i="52"/>
  <c r="J164" i="52"/>
  <c r="M164" i="52" s="1"/>
  <c r="O164" i="52"/>
  <c r="D216" i="52" l="1"/>
  <c r="G216" i="52"/>
  <c r="F228" i="52"/>
  <c r="H165" i="52"/>
  <c r="K164" i="52"/>
  <c r="N164" i="52" s="1"/>
  <c r="L164" i="52"/>
  <c r="P164" i="52" s="1"/>
  <c r="E216" i="52" l="1"/>
  <c r="F229" i="52" s="1"/>
  <c r="J165" i="52"/>
  <c r="M165" i="52" s="1"/>
  <c r="I165" i="52"/>
  <c r="O165" i="52"/>
  <c r="H166" i="52"/>
  <c r="G217" i="52" l="1"/>
  <c r="D217" i="52"/>
  <c r="J166" i="52"/>
  <c r="M166" i="52" s="1"/>
  <c r="I166" i="52"/>
  <c r="O166" i="52"/>
  <c r="K165" i="52"/>
  <c r="N165" i="52" s="1"/>
  <c r="L165" i="52"/>
  <c r="P165" i="52" s="1"/>
  <c r="E217" i="52" l="1"/>
  <c r="H167" i="52"/>
  <c r="K166" i="52"/>
  <c r="N166" i="52" s="1"/>
  <c r="L166" i="52"/>
  <c r="P166" i="52" s="1"/>
  <c r="F230" i="52" l="1"/>
  <c r="D218" i="52"/>
  <c r="G218" i="52"/>
  <c r="J167" i="52"/>
  <c r="M167" i="52" s="1"/>
  <c r="I167" i="52"/>
  <c r="O167" i="52"/>
  <c r="E218" i="52" l="1"/>
  <c r="F231" i="52" s="1"/>
  <c r="K167" i="52"/>
  <c r="N167" i="52" s="1"/>
  <c r="L167" i="52"/>
  <c r="P167" i="52" s="1"/>
  <c r="H168" i="52"/>
  <c r="D219" i="52" l="1"/>
  <c r="E219" i="52" s="1"/>
  <c r="G219" i="52"/>
  <c r="I168" i="52"/>
  <c r="J168" i="52"/>
  <c r="M168" i="52" s="1"/>
  <c r="O168" i="52"/>
  <c r="H169" i="52"/>
  <c r="D220" i="52" l="1"/>
  <c r="G220" i="52"/>
  <c r="F232" i="52"/>
  <c r="J169" i="52"/>
  <c r="M169" i="52" s="1"/>
  <c r="I169" i="52"/>
  <c r="O169" i="52"/>
  <c r="K168" i="52"/>
  <c r="N168" i="52" s="1"/>
  <c r="L168" i="52"/>
  <c r="P168" i="52" s="1"/>
  <c r="E220" i="52" l="1"/>
  <c r="D221" i="52" s="1"/>
  <c r="H170" i="52"/>
  <c r="K169" i="52"/>
  <c r="N169" i="52" s="1"/>
  <c r="L169" i="52"/>
  <c r="P169" i="52" s="1"/>
  <c r="F233" i="52" l="1"/>
  <c r="G221" i="52"/>
  <c r="E221" i="52"/>
  <c r="I170" i="52"/>
  <c r="J170" i="52"/>
  <c r="M170" i="52" s="1"/>
  <c r="O170" i="52"/>
  <c r="F234" i="52" l="1"/>
  <c r="G222" i="52"/>
  <c r="D222" i="52"/>
  <c r="H171" i="52"/>
  <c r="K170" i="52"/>
  <c r="N170" i="52" s="1"/>
  <c r="L170" i="52"/>
  <c r="P170" i="52" s="1"/>
  <c r="E222" i="52" l="1"/>
  <c r="G223" i="52" s="1"/>
  <c r="I171" i="52"/>
  <c r="J171" i="52"/>
  <c r="M171" i="52" s="1"/>
  <c r="O171" i="52"/>
  <c r="F235" i="52" l="1"/>
  <c r="D223" i="52"/>
  <c r="H172" i="52"/>
  <c r="K171" i="52"/>
  <c r="N171" i="52" s="1"/>
  <c r="L171" i="52"/>
  <c r="P171" i="52" s="1"/>
  <c r="E223" i="52" l="1"/>
  <c r="I172" i="52"/>
  <c r="J172" i="52"/>
  <c r="M172" i="52" s="1"/>
  <c r="O172" i="52"/>
  <c r="G224" i="52" l="1"/>
  <c r="F236" i="52"/>
  <c r="D224" i="52"/>
  <c r="K172" i="52"/>
  <c r="N172" i="52" s="1"/>
  <c r="L172" i="52"/>
  <c r="P172" i="52" s="1"/>
  <c r="H173" i="52"/>
  <c r="E224" i="52" l="1"/>
  <c r="I173" i="52"/>
  <c r="J173" i="52"/>
  <c r="M173" i="52" s="1"/>
  <c r="O173" i="52"/>
  <c r="F237" i="52" l="1"/>
  <c r="D225" i="52"/>
  <c r="G225" i="52"/>
  <c r="K173" i="52"/>
  <c r="N173" i="52" s="1"/>
  <c r="L173" i="52"/>
  <c r="P173" i="52" s="1"/>
  <c r="H174" i="52"/>
  <c r="E225" i="52" l="1"/>
  <c r="I174" i="52"/>
  <c r="J174" i="52"/>
  <c r="M174" i="52" s="1"/>
  <c r="O174" i="52"/>
  <c r="H175" i="52"/>
  <c r="F238" i="52" l="1"/>
  <c r="G226" i="52"/>
  <c r="D226" i="52"/>
  <c r="I175" i="52"/>
  <c r="J175" i="52"/>
  <c r="M175" i="52" s="1"/>
  <c r="O175" i="52"/>
  <c r="K174" i="52"/>
  <c r="N174" i="52" s="1"/>
  <c r="L174" i="52"/>
  <c r="P174" i="52" s="1"/>
  <c r="E226" i="52" l="1"/>
  <c r="K175" i="52"/>
  <c r="N175" i="52" s="1"/>
  <c r="L175" i="52"/>
  <c r="P175" i="52" s="1"/>
  <c r="F239" i="52" l="1"/>
  <c r="G227" i="52"/>
  <c r="D227" i="52"/>
  <c r="H176" i="52"/>
  <c r="E227" i="52" l="1"/>
  <c r="G228" i="52" s="1"/>
  <c r="I176" i="52"/>
  <c r="J176" i="52"/>
  <c r="M176" i="52" s="1"/>
  <c r="O176" i="52"/>
  <c r="H177" i="52"/>
  <c r="F240" i="52" l="1"/>
  <c r="D228" i="52"/>
  <c r="J177" i="52"/>
  <c r="M177" i="52" s="1"/>
  <c r="I177" i="52"/>
  <c r="O177" i="52"/>
  <c r="K176" i="52"/>
  <c r="N176" i="52" s="1"/>
  <c r="L176" i="52"/>
  <c r="P176" i="52" s="1"/>
  <c r="E228" i="52" l="1"/>
  <c r="G229" i="52" s="1"/>
  <c r="K177" i="52"/>
  <c r="N177" i="52" s="1"/>
  <c r="L177" i="52"/>
  <c r="P177" i="52" s="1"/>
  <c r="H178" i="52"/>
  <c r="F241" i="52" l="1"/>
  <c r="D229" i="52"/>
  <c r="I178" i="52"/>
  <c r="J178" i="52"/>
  <c r="M178" i="52" s="1"/>
  <c r="O178" i="52"/>
  <c r="E229" i="52" l="1"/>
  <c r="D230" i="52" s="1"/>
  <c r="H179" i="52"/>
  <c r="K178" i="52"/>
  <c r="N178" i="52" s="1"/>
  <c r="L178" i="52"/>
  <c r="P178" i="52" s="1"/>
  <c r="F242" i="52" l="1"/>
  <c r="G230" i="52"/>
  <c r="E230" i="52"/>
  <c r="I179" i="52"/>
  <c r="J179" i="52"/>
  <c r="M179" i="52" s="1"/>
  <c r="O179" i="52"/>
  <c r="D231" i="52" l="1"/>
  <c r="F243" i="52"/>
  <c r="G231" i="52"/>
  <c r="H180" i="52"/>
  <c r="K179" i="52"/>
  <c r="N179" i="52" s="1"/>
  <c r="L179" i="52"/>
  <c r="P179" i="52" s="1"/>
  <c r="E231" i="52" l="1"/>
  <c r="I180" i="52"/>
  <c r="J180" i="52"/>
  <c r="M180" i="52" s="1"/>
  <c r="O180" i="52"/>
  <c r="H181" i="52"/>
  <c r="D232" i="52" l="1"/>
  <c r="F244" i="52"/>
  <c r="G232" i="52"/>
  <c r="K180" i="52"/>
  <c r="N180" i="52" s="1"/>
  <c r="L180" i="52"/>
  <c r="P180" i="52" s="1"/>
  <c r="I181" i="52"/>
  <c r="J181" i="52"/>
  <c r="M181" i="52" s="1"/>
  <c r="O181" i="52"/>
  <c r="E232" i="52" l="1"/>
  <c r="G233" i="52" s="1"/>
  <c r="H182" i="52"/>
  <c r="K181" i="52"/>
  <c r="N181" i="52" s="1"/>
  <c r="L181" i="52"/>
  <c r="P181" i="52" s="1"/>
  <c r="F245" i="52" l="1"/>
  <c r="D233" i="52"/>
  <c r="I182" i="52"/>
  <c r="J182" i="52"/>
  <c r="M182" i="52" s="1"/>
  <c r="O182" i="52"/>
  <c r="H183" i="52"/>
  <c r="E233" i="52" l="1"/>
  <c r="D234" i="52" s="1"/>
  <c r="J183" i="52"/>
  <c r="M183" i="52" s="1"/>
  <c r="I183" i="52"/>
  <c r="O183" i="52"/>
  <c r="K182" i="52"/>
  <c r="N182" i="52" s="1"/>
  <c r="L182" i="52"/>
  <c r="P182" i="52" s="1"/>
  <c r="H184" i="52"/>
  <c r="F246" i="52" l="1"/>
  <c r="G234" i="52"/>
  <c r="E234" i="52"/>
  <c r="F247" i="52" s="1"/>
  <c r="I184" i="52"/>
  <c r="J184" i="52"/>
  <c r="M184" i="52" s="1"/>
  <c r="O184" i="52"/>
  <c r="K183" i="52"/>
  <c r="N183" i="52" s="1"/>
  <c r="L183" i="52"/>
  <c r="P183" i="52" s="1"/>
  <c r="G235" i="52" l="1"/>
  <c r="D235" i="52"/>
  <c r="E235" i="52" s="1"/>
  <c r="H185" i="52"/>
  <c r="I185" i="52" s="1"/>
  <c r="K184" i="52"/>
  <c r="N184" i="52" s="1"/>
  <c r="L184" i="52"/>
  <c r="P184" i="52" s="1"/>
  <c r="H186" i="52"/>
  <c r="D236" i="52" l="1"/>
  <c r="E236" i="52" s="1"/>
  <c r="G236" i="52"/>
  <c r="F248" i="52"/>
  <c r="O185" i="52"/>
  <c r="J185" i="52"/>
  <c r="M185" i="52" s="1"/>
  <c r="J186" i="52"/>
  <c r="I186" i="52"/>
  <c r="O186" i="52"/>
  <c r="K185" i="52"/>
  <c r="N185" i="52" s="1"/>
  <c r="L185" i="52"/>
  <c r="G237" i="52" l="1"/>
  <c r="D237" i="52"/>
  <c r="F249" i="52"/>
  <c r="P185" i="52"/>
  <c r="M186" i="52"/>
  <c r="K186" i="52"/>
  <c r="N186" i="52" s="1"/>
  <c r="L186" i="52"/>
  <c r="P186" i="52" s="1"/>
  <c r="H187" i="52"/>
  <c r="E237" i="52" l="1"/>
  <c r="D238" i="52" s="1"/>
  <c r="J187" i="52"/>
  <c r="M187" i="52" s="1"/>
  <c r="I187" i="52"/>
  <c r="O187" i="52"/>
  <c r="H188" i="52"/>
  <c r="F250" i="52" l="1"/>
  <c r="E238" i="52"/>
  <c r="G238" i="52"/>
  <c r="K187" i="52"/>
  <c r="N187" i="52" s="1"/>
  <c r="L187" i="52"/>
  <c r="P187" i="52" s="1"/>
  <c r="J188" i="52"/>
  <c r="M188" i="52" s="1"/>
  <c r="I188" i="52"/>
  <c r="O188" i="52"/>
  <c r="F251" i="52" l="1"/>
  <c r="D239" i="52"/>
  <c r="E239" i="52" s="1"/>
  <c r="G239" i="52"/>
  <c r="K188" i="52"/>
  <c r="N188" i="52" s="1"/>
  <c r="L188" i="52"/>
  <c r="P188" i="52" s="1"/>
  <c r="H189" i="52"/>
  <c r="G240" i="52" l="1"/>
  <c r="D240" i="52"/>
  <c r="F252" i="52"/>
  <c r="J189" i="52"/>
  <c r="M189" i="52" s="1"/>
  <c r="I189" i="52"/>
  <c r="O189" i="52"/>
  <c r="E240" i="52" l="1"/>
  <c r="D241" i="52" s="1"/>
  <c r="H190" i="52"/>
  <c r="K189" i="52"/>
  <c r="N189" i="52" s="1"/>
  <c r="L189" i="52"/>
  <c r="P189" i="52" s="1"/>
  <c r="E241" i="52" l="1"/>
  <c r="G242" i="52" s="1"/>
  <c r="G241" i="52"/>
  <c r="F253" i="52"/>
  <c r="J190" i="52"/>
  <c r="M190" i="52" s="1"/>
  <c r="I190" i="52"/>
  <c r="O190" i="52"/>
  <c r="F254" i="52" l="1"/>
  <c r="D242" i="52"/>
  <c r="E242" i="52" s="1"/>
  <c r="G243" i="52" s="1"/>
  <c r="K190" i="52"/>
  <c r="N190" i="52" s="1"/>
  <c r="L190" i="52"/>
  <c r="P190" i="52" s="1"/>
  <c r="H191" i="52"/>
  <c r="F255" i="52" l="1"/>
  <c r="D243" i="52"/>
  <c r="J191" i="52"/>
  <c r="M191" i="52" s="1"/>
  <c r="I191" i="52"/>
  <c r="O191" i="52"/>
  <c r="E243" i="52" l="1"/>
  <c r="K191" i="52"/>
  <c r="N191" i="52" s="1"/>
  <c r="L191" i="52"/>
  <c r="P191" i="52" s="1"/>
  <c r="H192" i="52"/>
  <c r="F256" i="52" l="1"/>
  <c r="D244" i="52"/>
  <c r="E244" i="52" s="1"/>
  <c r="G244" i="52"/>
  <c r="J192" i="52"/>
  <c r="M192" i="52" s="1"/>
  <c r="I192" i="52"/>
  <c r="O192" i="52"/>
  <c r="H193" i="52"/>
  <c r="D245" i="52" l="1"/>
  <c r="G245" i="52"/>
  <c r="F257" i="52"/>
  <c r="J193" i="52"/>
  <c r="M193" i="52" s="1"/>
  <c r="I193" i="52"/>
  <c r="O193" i="52"/>
  <c r="K192" i="52"/>
  <c r="N192" i="52" s="1"/>
  <c r="L192" i="52"/>
  <c r="P192" i="52" s="1"/>
  <c r="E245" i="52" l="1"/>
  <c r="H194" i="52"/>
  <c r="I194" i="52" s="1"/>
  <c r="K193" i="52"/>
  <c r="N193" i="52" s="1"/>
  <c r="L193" i="52"/>
  <c r="P193" i="52" s="1"/>
  <c r="F258" i="52" l="1"/>
  <c r="D246" i="52"/>
  <c r="G246" i="52"/>
  <c r="O194" i="52"/>
  <c r="J194" i="52"/>
  <c r="M194" i="52" s="1"/>
  <c r="H195" i="52"/>
  <c r="K194" i="52"/>
  <c r="N194" i="52" s="1"/>
  <c r="L194" i="52"/>
  <c r="E246" i="52" l="1"/>
  <c r="P194" i="52"/>
  <c r="J195" i="52"/>
  <c r="M195" i="52" s="1"/>
  <c r="I195" i="52"/>
  <c r="O195" i="52"/>
  <c r="F259" i="52" l="1"/>
  <c r="G247" i="52"/>
  <c r="D247" i="52"/>
  <c r="K195" i="52"/>
  <c r="N195" i="52" s="1"/>
  <c r="L195" i="52"/>
  <c r="P195" i="52" s="1"/>
  <c r="H196" i="52"/>
  <c r="E247" i="52" l="1"/>
  <c r="H197" i="52"/>
  <c r="I196" i="52"/>
  <c r="J196" i="52"/>
  <c r="M196" i="52" s="1"/>
  <c r="O196" i="52"/>
  <c r="D248" i="52" l="1"/>
  <c r="F260" i="52"/>
  <c r="G248" i="52"/>
  <c r="I197" i="52"/>
  <c r="J197" i="52"/>
  <c r="M197" i="52" s="1"/>
  <c r="O197" i="52"/>
  <c r="K196" i="52"/>
  <c r="N196" i="52" s="1"/>
  <c r="L196" i="52"/>
  <c r="P196" i="52" s="1"/>
  <c r="E248" i="52" l="1"/>
  <c r="G249" i="52" s="1"/>
  <c r="H198" i="52"/>
  <c r="K197" i="52"/>
  <c r="N197" i="52" s="1"/>
  <c r="L197" i="52"/>
  <c r="P197" i="52" s="1"/>
  <c r="F261" i="52" l="1"/>
  <c r="D249" i="52"/>
  <c r="E249" i="52" s="1"/>
  <c r="I198" i="52"/>
  <c r="J198" i="52"/>
  <c r="M198" i="52" s="1"/>
  <c r="O198" i="52"/>
  <c r="F262" i="52" l="1"/>
  <c r="D250" i="52"/>
  <c r="G250" i="52"/>
  <c r="K198" i="52"/>
  <c r="N198" i="52" s="1"/>
  <c r="L198" i="52"/>
  <c r="P198" i="52" s="1"/>
  <c r="H199" i="52"/>
  <c r="E250" i="52" l="1"/>
  <c r="F263" i="52" s="1"/>
  <c r="J199" i="52"/>
  <c r="M199" i="52" s="1"/>
  <c r="I199" i="52"/>
  <c r="O199" i="52"/>
  <c r="G251" i="52" l="1"/>
  <c r="D251" i="52"/>
  <c r="K199" i="52"/>
  <c r="N199" i="52" s="1"/>
  <c r="L199" i="52"/>
  <c r="P199" i="52" s="1"/>
  <c r="H200" i="52"/>
  <c r="E251" i="52" l="1"/>
  <c r="F264" i="52" s="1"/>
  <c r="I200" i="52"/>
  <c r="J200" i="52"/>
  <c r="M200" i="52" s="1"/>
  <c r="O200" i="52"/>
  <c r="D252" i="52" l="1"/>
  <c r="G252" i="52"/>
  <c r="H201" i="52"/>
  <c r="K200" i="52"/>
  <c r="N200" i="52" s="1"/>
  <c r="L200" i="52"/>
  <c r="P200" i="52" s="1"/>
  <c r="E252" i="52" l="1"/>
  <c r="J201" i="52"/>
  <c r="M201" i="52" s="1"/>
  <c r="I201" i="52"/>
  <c r="O201" i="52"/>
  <c r="F265" i="52" l="1"/>
  <c r="D253" i="52"/>
  <c r="G253" i="52"/>
  <c r="K201" i="52"/>
  <c r="N201" i="52" s="1"/>
  <c r="L201" i="52"/>
  <c r="P201" i="52" s="1"/>
  <c r="H202" i="52"/>
  <c r="E253" i="52" l="1"/>
  <c r="I202" i="52"/>
  <c r="J202" i="52"/>
  <c r="M202" i="52" s="1"/>
  <c r="O202" i="52"/>
  <c r="F266" i="52" l="1"/>
  <c r="G254" i="52"/>
  <c r="D254" i="52"/>
  <c r="H203" i="52"/>
  <c r="K202" i="52"/>
  <c r="N202" i="52" s="1"/>
  <c r="L202" i="52"/>
  <c r="P202" i="52" s="1"/>
  <c r="E254" i="52" l="1"/>
  <c r="I203" i="52"/>
  <c r="J203" i="52"/>
  <c r="M203" i="52" s="1"/>
  <c r="O203" i="52"/>
  <c r="H204" i="52"/>
  <c r="F267" i="52" l="1"/>
  <c r="G255" i="52"/>
  <c r="D255" i="52"/>
  <c r="E255" i="52" s="1"/>
  <c r="I204" i="52"/>
  <c r="J204" i="52"/>
  <c r="M204" i="52" s="1"/>
  <c r="O204" i="52"/>
  <c r="H205" i="52"/>
  <c r="K203" i="52"/>
  <c r="N203" i="52" s="1"/>
  <c r="L203" i="52"/>
  <c r="P203" i="52" s="1"/>
  <c r="D256" i="52" l="1"/>
  <c r="G256" i="52"/>
  <c r="F268" i="52"/>
  <c r="I205" i="52"/>
  <c r="J205" i="52"/>
  <c r="O205" i="52"/>
  <c r="K204" i="52"/>
  <c r="N204" i="52" s="1"/>
  <c r="L204" i="52"/>
  <c r="P204" i="52" s="1"/>
  <c r="E256" i="52" l="1"/>
  <c r="F269" i="52" s="1"/>
  <c r="M205" i="52"/>
  <c r="H206" i="52"/>
  <c r="K205" i="52"/>
  <c r="N205" i="52" s="1"/>
  <c r="L205" i="52"/>
  <c r="P205" i="52" s="1"/>
  <c r="D257" i="52" l="1"/>
  <c r="E257" i="52" s="1"/>
  <c r="G257" i="52"/>
  <c r="I206" i="52"/>
  <c r="J206" i="52"/>
  <c r="O206" i="52"/>
  <c r="D258" i="52" l="1"/>
  <c r="G258" i="52"/>
  <c r="F270" i="52"/>
  <c r="H207" i="52"/>
  <c r="M206" i="52"/>
  <c r="K206" i="52"/>
  <c r="N206" i="52" s="1"/>
  <c r="L206" i="52"/>
  <c r="P206" i="52" s="1"/>
  <c r="E258" i="52" l="1"/>
  <c r="I207" i="52"/>
  <c r="J207" i="52"/>
  <c r="O207" i="52"/>
  <c r="F271" i="52" l="1"/>
  <c r="G259" i="52"/>
  <c r="D259" i="52"/>
  <c r="K207" i="52"/>
  <c r="N207" i="52" s="1"/>
  <c r="L207" i="52"/>
  <c r="P207" i="52" s="1"/>
  <c r="M207" i="52"/>
  <c r="H208" i="52"/>
  <c r="E259" i="52" l="1"/>
  <c r="I208" i="52"/>
  <c r="J208" i="52"/>
  <c r="O208" i="52"/>
  <c r="H209" i="52"/>
  <c r="F272" i="52" l="1"/>
  <c r="G260" i="52"/>
  <c r="D260" i="52"/>
  <c r="I209" i="52"/>
  <c r="J209" i="52"/>
  <c r="M209" i="52" s="1"/>
  <c r="O209" i="52"/>
  <c r="M208" i="52"/>
  <c r="K208" i="52"/>
  <c r="N208" i="52" s="1"/>
  <c r="L208" i="52"/>
  <c r="P208" i="52" s="1"/>
  <c r="E260" i="52" l="1"/>
  <c r="H210" i="52"/>
  <c r="J210" i="52" s="1"/>
  <c r="K209" i="52"/>
  <c r="N209" i="52" s="1"/>
  <c r="L209" i="52"/>
  <c r="P209" i="52" s="1"/>
  <c r="F273" i="52" l="1"/>
  <c r="G261" i="52"/>
  <c r="D261" i="52"/>
  <c r="I210" i="52"/>
  <c r="K210" i="52" s="1"/>
  <c r="N210" i="52" s="1"/>
  <c r="O210" i="52"/>
  <c r="M210" i="52"/>
  <c r="H211" i="52"/>
  <c r="E261" i="52" l="1"/>
  <c r="L210" i="52"/>
  <c r="P210" i="52" s="1"/>
  <c r="I211" i="52"/>
  <c r="J211" i="52"/>
  <c r="M211" i="52" s="1"/>
  <c r="O211" i="52"/>
  <c r="H212" i="52"/>
  <c r="F274" i="52" l="1"/>
  <c r="G262" i="52"/>
  <c r="D262" i="52"/>
  <c r="H213" i="52"/>
  <c r="I212" i="52"/>
  <c r="J212" i="52"/>
  <c r="M212" i="52" s="1"/>
  <c r="O212" i="52"/>
  <c r="K211" i="52"/>
  <c r="N211" i="52" s="1"/>
  <c r="L211" i="52"/>
  <c r="P211" i="52" s="1"/>
  <c r="E262" i="52" l="1"/>
  <c r="D263" i="52" s="1"/>
  <c r="K212" i="52"/>
  <c r="N212" i="52" s="1"/>
  <c r="L212" i="52"/>
  <c r="P212" i="52" s="1"/>
  <c r="I213" i="52"/>
  <c r="J213" i="52"/>
  <c r="M213" i="52" s="1"/>
  <c r="O213" i="52"/>
  <c r="H214" i="52"/>
  <c r="O214" i="52" s="1"/>
  <c r="F275" i="52" l="1"/>
  <c r="E263" i="52"/>
  <c r="G263" i="52"/>
  <c r="H215" i="52"/>
  <c r="J214" i="52"/>
  <c r="M214" i="52" s="1"/>
  <c r="I214" i="52"/>
  <c r="L214" i="52" s="1"/>
  <c r="P214" i="52" s="1"/>
  <c r="K213" i="52"/>
  <c r="N213" i="52" s="1"/>
  <c r="L213" i="52"/>
  <c r="P213" i="52" s="1"/>
  <c r="F276" i="52" l="1"/>
  <c r="G264" i="52"/>
  <c r="D264" i="52"/>
  <c r="I215" i="52"/>
  <c r="J215" i="52"/>
  <c r="M215" i="52" s="1"/>
  <c r="O215" i="52"/>
  <c r="K214" i="52"/>
  <c r="N214" i="52" s="1"/>
  <c r="E264" i="52" l="1"/>
  <c r="K215" i="52"/>
  <c r="N215" i="52" s="1"/>
  <c r="L215" i="52"/>
  <c r="P215" i="52" s="1"/>
  <c r="G265" i="52" l="1"/>
  <c r="F277" i="52"/>
  <c r="D265" i="52"/>
  <c r="H216" i="52"/>
  <c r="E265" i="52" l="1"/>
  <c r="I216" i="52"/>
  <c r="J216" i="52"/>
  <c r="M216" i="52" s="1"/>
  <c r="O216" i="52"/>
  <c r="F278" i="52" l="1"/>
  <c r="D266" i="52"/>
  <c r="G266" i="52"/>
  <c r="K216" i="52"/>
  <c r="N216" i="52" s="1"/>
  <c r="L216" i="52"/>
  <c r="P216" i="52" s="1"/>
  <c r="H217" i="52"/>
  <c r="E266" i="52" l="1"/>
  <c r="F279" i="52" s="1"/>
  <c r="I217" i="52"/>
  <c r="J217" i="52"/>
  <c r="M217" i="52" s="1"/>
  <c r="O217" i="52"/>
  <c r="H218" i="52"/>
  <c r="O218" i="52" s="1"/>
  <c r="G267" i="52" l="1"/>
  <c r="D267" i="52"/>
  <c r="I218" i="52"/>
  <c r="K218" i="52" s="1"/>
  <c r="J218" i="52"/>
  <c r="M218" i="52" s="1"/>
  <c r="K217" i="52"/>
  <c r="N217" i="52" s="1"/>
  <c r="L217" i="52"/>
  <c r="P217" i="52" s="1"/>
  <c r="H219" i="52"/>
  <c r="E267" i="52" l="1"/>
  <c r="L218" i="52"/>
  <c r="P218" i="52" s="1"/>
  <c r="N218" i="52"/>
  <c r="J219" i="52"/>
  <c r="M219" i="52" s="1"/>
  <c r="I219" i="52"/>
  <c r="O219" i="52"/>
  <c r="D268" i="52" l="1"/>
  <c r="E268" i="52" s="1"/>
  <c r="F280" i="52"/>
  <c r="G268" i="52"/>
  <c r="H220" i="52"/>
  <c r="K219" i="52"/>
  <c r="N219" i="52" s="1"/>
  <c r="L219" i="52"/>
  <c r="P219" i="52" s="1"/>
  <c r="D269" i="52" l="1"/>
  <c r="E269" i="52" s="1"/>
  <c r="G270" i="52" s="1"/>
  <c r="G269" i="52"/>
  <c r="F281" i="52"/>
  <c r="J220" i="52"/>
  <c r="I220" i="52"/>
  <c r="O220" i="52"/>
  <c r="D270" i="52" l="1"/>
  <c r="F282" i="52"/>
  <c r="K220" i="52"/>
  <c r="N220" i="52" s="1"/>
  <c r="L220" i="52"/>
  <c r="P220" i="52" s="1"/>
  <c r="H221" i="52"/>
  <c r="M220" i="52"/>
  <c r="E270" i="52" l="1"/>
  <c r="F283" i="52" s="1"/>
  <c r="J221" i="52"/>
  <c r="I221" i="52"/>
  <c r="O221" i="52"/>
  <c r="H222" i="52"/>
  <c r="G271" i="52" l="1"/>
  <c r="D271" i="52"/>
  <c r="E271" i="52" s="1"/>
  <c r="D272" i="52" s="1"/>
  <c r="K221" i="52"/>
  <c r="N221" i="52" s="1"/>
  <c r="L221" i="52"/>
  <c r="P221" i="52" s="1"/>
  <c r="J222" i="52"/>
  <c r="M222" i="52" s="1"/>
  <c r="I222" i="52"/>
  <c r="K222" i="52" s="1"/>
  <c r="O222" i="52"/>
  <c r="M221" i="52"/>
  <c r="H223" i="52"/>
  <c r="O223" i="52" s="1"/>
  <c r="F284" i="52" l="1"/>
  <c r="G272" i="52"/>
  <c r="E272" i="52"/>
  <c r="N222" i="52"/>
  <c r="J223" i="52"/>
  <c r="I223" i="52"/>
  <c r="L222" i="52"/>
  <c r="P222" i="52" s="1"/>
  <c r="H224" i="52"/>
  <c r="O224" i="52" s="1"/>
  <c r="F285" i="52" l="1"/>
  <c r="G273" i="52"/>
  <c r="D273" i="52"/>
  <c r="J224" i="52"/>
  <c r="M224" i="52" s="1"/>
  <c r="I224" i="52"/>
  <c r="L224" i="52" s="1"/>
  <c r="P224" i="52" s="1"/>
  <c r="K223" i="52"/>
  <c r="N223" i="52" s="1"/>
  <c r="L223" i="52"/>
  <c r="P223" i="52" s="1"/>
  <c r="M223" i="52"/>
  <c r="E273" i="52" l="1"/>
  <c r="G274" i="52" s="1"/>
  <c r="H225" i="52"/>
  <c r="I225" i="52" s="1"/>
  <c r="K224" i="52"/>
  <c r="N224" i="52" s="1"/>
  <c r="F286" i="52" l="1"/>
  <c r="D274" i="52"/>
  <c r="O225" i="52"/>
  <c r="J225" i="52"/>
  <c r="M225" i="52" s="1"/>
  <c r="K225" i="52"/>
  <c r="N225" i="52" s="1"/>
  <c r="L225" i="52"/>
  <c r="H226" i="52"/>
  <c r="E274" i="52" l="1"/>
  <c r="D275" i="52" s="1"/>
  <c r="P225" i="52"/>
  <c r="J226" i="52"/>
  <c r="M226" i="52" s="1"/>
  <c r="I226" i="52"/>
  <c r="O226" i="52"/>
  <c r="H227" i="52"/>
  <c r="O227" i="52" s="1"/>
  <c r="F287" i="52" l="1"/>
  <c r="E275" i="52"/>
  <c r="G275" i="52"/>
  <c r="I227" i="52"/>
  <c r="L227" i="52" s="1"/>
  <c r="P227" i="52" s="1"/>
  <c r="J227" i="52"/>
  <c r="M227" i="52" s="1"/>
  <c r="K226" i="52"/>
  <c r="N226" i="52" s="1"/>
  <c r="L226" i="52"/>
  <c r="P226" i="52" s="1"/>
  <c r="H228" i="52"/>
  <c r="G276" i="52" l="1"/>
  <c r="F288" i="52"/>
  <c r="D276" i="52"/>
  <c r="J228" i="52"/>
  <c r="M228" i="52" s="1"/>
  <c r="I228" i="52"/>
  <c r="O228" i="52"/>
  <c r="K227" i="52"/>
  <c r="N227" i="52" s="1"/>
  <c r="E276" i="52" l="1"/>
  <c r="K228" i="52"/>
  <c r="N228" i="52" s="1"/>
  <c r="L228" i="52"/>
  <c r="P228" i="52" s="1"/>
  <c r="H229" i="52"/>
  <c r="G277" i="52" l="1"/>
  <c r="F289" i="52"/>
  <c r="D277" i="52"/>
  <c r="H230" i="52"/>
  <c r="O230" i="52" s="1"/>
  <c r="I229" i="52"/>
  <c r="J229" i="52"/>
  <c r="M229" i="52" s="1"/>
  <c r="O229" i="52"/>
  <c r="E277" i="52" l="1"/>
  <c r="I230" i="52"/>
  <c r="L230" i="52" s="1"/>
  <c r="P230" i="52" s="1"/>
  <c r="J230" i="52"/>
  <c r="M230" i="52" s="1"/>
  <c r="H231" i="52"/>
  <c r="K229" i="52"/>
  <c r="N229" i="52" s="1"/>
  <c r="L229" i="52"/>
  <c r="P229" i="52" s="1"/>
  <c r="D278" i="52" l="1"/>
  <c r="E278" i="52" s="1"/>
  <c r="F290" i="52"/>
  <c r="G278" i="52"/>
  <c r="J231" i="52"/>
  <c r="M231" i="52" s="1"/>
  <c r="I231" i="52"/>
  <c r="O231" i="52"/>
  <c r="K230" i="52"/>
  <c r="N230" i="52" s="1"/>
  <c r="K231" i="52" l="1"/>
  <c r="N231" i="52" s="1"/>
  <c r="L231" i="52"/>
  <c r="P231" i="52" s="1"/>
  <c r="H232" i="52"/>
  <c r="J232" i="52" l="1"/>
  <c r="M232" i="52" s="1"/>
  <c r="I232" i="52"/>
  <c r="O232" i="52"/>
  <c r="K232" i="52" l="1"/>
  <c r="N232" i="52" s="1"/>
  <c r="L232" i="52"/>
  <c r="P232" i="52" s="1"/>
  <c r="H233" i="52"/>
  <c r="H234" i="52" l="1"/>
  <c r="O234" i="52" s="1"/>
  <c r="J233" i="52"/>
  <c r="M233" i="52" s="1"/>
  <c r="I233" i="52"/>
  <c r="O233" i="52"/>
  <c r="K233" i="52" l="1"/>
  <c r="N233" i="52" s="1"/>
  <c r="L233" i="52"/>
  <c r="P233" i="52" s="1"/>
  <c r="I234" i="52"/>
  <c r="L234" i="52" s="1"/>
  <c r="P234" i="52" s="1"/>
  <c r="J234" i="52"/>
  <c r="M234" i="52" s="1"/>
  <c r="H235" i="52"/>
  <c r="J235" i="52" l="1"/>
  <c r="M235" i="52" s="1"/>
  <c r="I235" i="52"/>
  <c r="L235" i="52" s="1"/>
  <c r="O235" i="52"/>
  <c r="K234" i="52"/>
  <c r="N234" i="52" s="1"/>
  <c r="P235" i="52" l="1"/>
  <c r="K235" i="52"/>
  <c r="N235" i="52" s="1"/>
  <c r="H236" i="52"/>
  <c r="J236" i="52" l="1"/>
  <c r="M236" i="52" s="1"/>
  <c r="I236" i="52"/>
  <c r="O236" i="52"/>
  <c r="H237" i="52" l="1"/>
  <c r="K236" i="52"/>
  <c r="N236" i="52" s="1"/>
  <c r="L236" i="52"/>
  <c r="P236" i="52" s="1"/>
  <c r="I237" i="52" l="1"/>
  <c r="J237" i="52"/>
  <c r="M237" i="52" s="1"/>
  <c r="O237" i="52"/>
  <c r="H238" i="52" l="1"/>
  <c r="K237" i="52"/>
  <c r="N237" i="52" s="1"/>
  <c r="L237" i="52"/>
  <c r="P237" i="52" s="1"/>
  <c r="H239" i="52" l="1"/>
  <c r="I239" i="52" s="1"/>
  <c r="K239" i="52" s="1"/>
  <c r="I238" i="52"/>
  <c r="J238" i="52"/>
  <c r="M238" i="52" s="1"/>
  <c r="O238" i="52"/>
  <c r="O239" i="52" l="1"/>
  <c r="J239" i="52"/>
  <c r="M239" i="52" s="1"/>
  <c r="H240" i="52"/>
  <c r="K238" i="52"/>
  <c r="N238" i="52" s="1"/>
  <c r="L239" i="52"/>
  <c r="L238" i="52"/>
  <c r="P238" i="52" s="1"/>
  <c r="P239" i="52" l="1"/>
  <c r="N239" i="52"/>
  <c r="J240" i="52"/>
  <c r="M240" i="52" s="1"/>
  <c r="I240" i="52"/>
  <c r="O240" i="52"/>
  <c r="H241" i="52"/>
  <c r="J241" i="52" l="1"/>
  <c r="M241" i="52" s="1"/>
  <c r="I241" i="52"/>
  <c r="K241" i="52" s="1"/>
  <c r="O241" i="52"/>
  <c r="K240" i="52"/>
  <c r="N240" i="52" s="1"/>
  <c r="L240" i="52"/>
  <c r="P240" i="52" s="1"/>
  <c r="L241" i="52" l="1"/>
  <c r="P241" i="52" s="1"/>
  <c r="N241" i="52"/>
  <c r="H242" i="52" l="1"/>
  <c r="I242" i="52" s="1"/>
  <c r="H243" i="52"/>
  <c r="O243" i="52" l="1"/>
  <c r="O242" i="52"/>
  <c r="J242" i="52"/>
  <c r="M242" i="52" s="1"/>
  <c r="K242" i="52"/>
  <c r="N242" i="52" s="1"/>
  <c r="L242" i="52"/>
  <c r="J243" i="52"/>
  <c r="I243" i="52"/>
  <c r="K243" i="52" s="1"/>
  <c r="H244" i="52"/>
  <c r="N243" i="52" l="1"/>
  <c r="P242" i="52"/>
  <c r="L243" i="52"/>
  <c r="P243" i="52" s="1"/>
  <c r="M243" i="52"/>
  <c r="J244" i="52"/>
  <c r="M244" i="52" s="1"/>
  <c r="I244" i="52"/>
  <c r="L244" i="52" s="1"/>
  <c r="O244" i="52"/>
  <c r="P244" i="52" l="1"/>
  <c r="K244" i="52"/>
  <c r="N244" i="52" s="1"/>
  <c r="H245" i="52" l="1"/>
  <c r="I245" i="52" l="1"/>
  <c r="J245" i="52"/>
  <c r="M245" i="52" s="1"/>
  <c r="O245" i="52"/>
  <c r="H246" i="52"/>
  <c r="O246" i="52" l="1"/>
  <c r="J246" i="52"/>
  <c r="M246" i="52" s="1"/>
  <c r="I246" i="52"/>
  <c r="K246" i="52" s="1"/>
  <c r="K245" i="52"/>
  <c r="N245" i="52" s="1"/>
  <c r="L245" i="52"/>
  <c r="P245" i="52" s="1"/>
  <c r="N246" i="52" l="1"/>
  <c r="L246" i="52"/>
  <c r="P246" i="52" s="1"/>
  <c r="H247" i="52"/>
  <c r="I247" i="52" l="1"/>
  <c r="J247" i="52"/>
  <c r="M247" i="52" s="1"/>
  <c r="O247" i="52"/>
  <c r="H248" i="52" l="1"/>
  <c r="K247" i="52"/>
  <c r="N247" i="52" s="1"/>
  <c r="L247" i="52"/>
  <c r="P247" i="52" s="1"/>
  <c r="J248" i="52" l="1"/>
  <c r="M248" i="52" s="1"/>
  <c r="I248" i="52"/>
  <c r="O248" i="52"/>
  <c r="H249" i="52" l="1"/>
  <c r="K248" i="52"/>
  <c r="N248" i="52" s="1"/>
  <c r="L248" i="52"/>
  <c r="P248" i="52" s="1"/>
  <c r="J249" i="52" l="1"/>
  <c r="M249" i="52" s="1"/>
  <c r="I249" i="52"/>
  <c r="O249" i="52"/>
  <c r="H250" i="52"/>
  <c r="O250" i="52" s="1"/>
  <c r="K249" i="52" l="1"/>
  <c r="N249" i="52" s="1"/>
  <c r="L249" i="52"/>
  <c r="P249" i="52" s="1"/>
  <c r="J250" i="52"/>
  <c r="M250" i="52" s="1"/>
  <c r="I250" i="52"/>
  <c r="K250" i="52" s="1"/>
  <c r="N250" i="52" l="1"/>
  <c r="L250" i="52"/>
  <c r="P250" i="52" s="1"/>
  <c r="H251" i="52"/>
  <c r="I251" i="52" l="1"/>
  <c r="J251" i="52"/>
  <c r="M251" i="52" s="1"/>
  <c r="O251" i="52"/>
  <c r="K251" i="52" l="1"/>
  <c r="N251" i="52" s="1"/>
  <c r="L251" i="52"/>
  <c r="P251" i="52" s="1"/>
  <c r="H252" i="52"/>
  <c r="H253" i="52" l="1"/>
  <c r="O253" i="52" s="1"/>
  <c r="J252" i="52"/>
  <c r="M252" i="52" s="1"/>
  <c r="I252" i="52"/>
  <c r="O252" i="52"/>
  <c r="K252" i="52" l="1"/>
  <c r="N252" i="52" s="1"/>
  <c r="L252" i="52"/>
  <c r="P252" i="52" s="1"/>
  <c r="I253" i="52"/>
  <c r="K253" i="52" s="1"/>
  <c r="J253" i="52"/>
  <c r="M253" i="52" s="1"/>
  <c r="N253" i="52" l="1"/>
  <c r="H254" i="52"/>
  <c r="L253" i="52"/>
  <c r="P253" i="52" s="1"/>
  <c r="H255" i="52" l="1"/>
  <c r="O255" i="52" s="1"/>
  <c r="J254" i="52"/>
  <c r="M254" i="52" s="1"/>
  <c r="I254" i="52"/>
  <c r="O254" i="52"/>
  <c r="K254" i="52" l="1"/>
  <c r="N254" i="52" s="1"/>
  <c r="L254" i="52"/>
  <c r="P254" i="52" s="1"/>
  <c r="I255" i="52"/>
  <c r="L255" i="52" s="1"/>
  <c r="P255" i="52" s="1"/>
  <c r="J255" i="52"/>
  <c r="M255" i="52" s="1"/>
  <c r="K255" i="52" l="1"/>
  <c r="N255" i="52" s="1"/>
  <c r="H256" i="52"/>
  <c r="J256" i="52" l="1"/>
  <c r="M256" i="52" s="1"/>
  <c r="I256" i="52"/>
  <c r="O256" i="52"/>
  <c r="H257" i="52"/>
  <c r="O257" i="52" s="1"/>
  <c r="K256" i="52" l="1"/>
  <c r="N256" i="52" s="1"/>
  <c r="L256" i="52"/>
  <c r="P256" i="52" s="1"/>
  <c r="J257" i="52"/>
  <c r="M257" i="52" s="1"/>
  <c r="I257" i="52"/>
  <c r="K257" i="52" s="1"/>
  <c r="N257" i="52" l="1"/>
  <c r="L257" i="52"/>
  <c r="P257" i="52" s="1"/>
  <c r="H258" i="52"/>
  <c r="J258" i="52" l="1"/>
  <c r="M258" i="52" s="1"/>
  <c r="I258" i="52"/>
  <c r="O258" i="52"/>
  <c r="K258" i="52" l="1"/>
  <c r="N258" i="52" s="1"/>
  <c r="L258" i="52"/>
  <c r="P258" i="52" s="1"/>
  <c r="H259" i="52"/>
  <c r="J259" i="52" l="1"/>
  <c r="M259" i="52" s="1"/>
  <c r="I259" i="52"/>
  <c r="O259" i="52"/>
  <c r="H260" i="52"/>
  <c r="I260" i="52" l="1"/>
  <c r="L260" i="52" s="1"/>
  <c r="J260" i="52"/>
  <c r="M260" i="52" s="1"/>
  <c r="O260" i="52"/>
  <c r="K259" i="52"/>
  <c r="N259" i="52" s="1"/>
  <c r="L259" i="52"/>
  <c r="P259" i="52" s="1"/>
  <c r="P260" i="52" l="1"/>
  <c r="K260" i="52"/>
  <c r="N260" i="52" s="1"/>
  <c r="H261" i="52" l="1"/>
  <c r="J261" i="52" l="1"/>
  <c r="M261" i="52" s="1"/>
  <c r="I261" i="52"/>
  <c r="O261" i="52"/>
  <c r="K261" i="52" l="1"/>
  <c r="N261" i="52" s="1"/>
  <c r="L261" i="52"/>
  <c r="P261" i="52" s="1"/>
  <c r="H262" i="52"/>
  <c r="I262" i="52" l="1"/>
  <c r="J262" i="52"/>
  <c r="M262" i="52" s="1"/>
  <c r="O262" i="52"/>
  <c r="H263" i="52"/>
  <c r="J263" i="52" l="1"/>
  <c r="M263" i="52" s="1"/>
  <c r="I263" i="52"/>
  <c r="K263" i="52" s="1"/>
  <c r="O263" i="52"/>
  <c r="K262" i="52"/>
  <c r="N262" i="52" s="1"/>
  <c r="L262" i="52"/>
  <c r="P262" i="52" s="1"/>
  <c r="N263" i="52" l="1"/>
  <c r="L263" i="52"/>
  <c r="P263" i="52" s="1"/>
  <c r="H264" i="52"/>
  <c r="J264" i="52" l="1"/>
  <c r="M264" i="52" s="1"/>
  <c r="I264" i="52"/>
  <c r="O264" i="52"/>
  <c r="K264" i="52" l="1"/>
  <c r="N264" i="52" s="1"/>
  <c r="L264" i="52"/>
  <c r="P264" i="52" s="1"/>
  <c r="H265" i="52"/>
  <c r="J265" i="52" l="1"/>
  <c r="M265" i="52" s="1"/>
  <c r="I265" i="52"/>
  <c r="O265" i="52"/>
  <c r="H266" i="52" l="1"/>
  <c r="K265" i="52"/>
  <c r="N265" i="52" s="1"/>
  <c r="L265" i="52"/>
  <c r="P265" i="52" s="1"/>
  <c r="I266" i="52" l="1"/>
  <c r="J266" i="52"/>
  <c r="M266" i="52" s="1"/>
  <c r="O266" i="52"/>
  <c r="K266" i="52" l="1"/>
  <c r="N266" i="52" s="1"/>
  <c r="L266" i="52"/>
  <c r="P266" i="52" s="1"/>
  <c r="H267" i="52"/>
  <c r="J267" i="52" l="1"/>
  <c r="M267" i="52" s="1"/>
  <c r="I267" i="52"/>
  <c r="O267" i="52"/>
  <c r="H268" i="52" l="1"/>
  <c r="J268" i="52" s="1"/>
  <c r="M268" i="52" s="1"/>
  <c r="K267" i="52"/>
  <c r="N267" i="52" s="1"/>
  <c r="L267" i="52"/>
  <c r="P267" i="52" s="1"/>
  <c r="O268" i="52" l="1"/>
  <c r="I268" i="52"/>
  <c r="L268" i="52" s="1"/>
  <c r="H269" i="52"/>
  <c r="P268" i="52" l="1"/>
  <c r="K268" i="52"/>
  <c r="N268" i="52" s="1"/>
  <c r="I269" i="52"/>
  <c r="J269" i="52"/>
  <c r="M269" i="52" s="1"/>
  <c r="O269" i="52"/>
  <c r="H270" i="52"/>
  <c r="J270" i="52" l="1"/>
  <c r="M270" i="52" s="1"/>
  <c r="I270" i="52"/>
  <c r="K270" i="52" s="1"/>
  <c r="O270" i="52"/>
  <c r="K269" i="52"/>
  <c r="N269" i="52" s="1"/>
  <c r="L269" i="52"/>
  <c r="P269" i="52" s="1"/>
  <c r="L270" i="52" l="1"/>
  <c r="P270" i="52" s="1"/>
  <c r="N270" i="52"/>
  <c r="H271" i="52"/>
  <c r="H272" i="52" l="1"/>
  <c r="O272" i="52" s="1"/>
  <c r="I271" i="52"/>
  <c r="J271" i="52"/>
  <c r="M271" i="52" s="1"/>
  <c r="O271" i="52"/>
  <c r="I272" i="52" l="1"/>
  <c r="L272" i="52" s="1"/>
  <c r="P272" i="52" s="1"/>
  <c r="J272" i="52"/>
  <c r="M272" i="52" s="1"/>
  <c r="K271" i="52"/>
  <c r="N271" i="52" s="1"/>
  <c r="L271" i="52"/>
  <c r="P271" i="52" s="1"/>
  <c r="H273" i="52" l="1"/>
  <c r="K272" i="52"/>
  <c r="N272" i="52" s="1"/>
  <c r="J273" i="52" l="1"/>
  <c r="M273" i="52" s="1"/>
  <c r="I273" i="52"/>
  <c r="O273" i="52"/>
  <c r="H274" i="52"/>
  <c r="J274" i="52" l="1"/>
  <c r="M274" i="52" s="1"/>
  <c r="I274" i="52"/>
  <c r="K274" i="52" s="1"/>
  <c r="O274" i="52"/>
  <c r="K273" i="52"/>
  <c r="N273" i="52" s="1"/>
  <c r="L273" i="52"/>
  <c r="P273" i="52" s="1"/>
  <c r="N274" i="52" l="1"/>
  <c r="L274" i="52"/>
  <c r="P274" i="52" s="1"/>
  <c r="H275" i="52"/>
  <c r="J275" i="52" l="1"/>
  <c r="M275" i="52" s="1"/>
  <c r="I275" i="52"/>
  <c r="O275" i="52"/>
  <c r="K275" i="52" l="1"/>
  <c r="N275" i="52" s="1"/>
  <c r="L275" i="52"/>
  <c r="P275" i="52" s="1"/>
  <c r="H276" i="52"/>
  <c r="J276" i="52" l="1"/>
  <c r="M276" i="52" s="1"/>
  <c r="I276" i="52"/>
  <c r="O276" i="52"/>
  <c r="K276" i="52" l="1"/>
  <c r="N276" i="52" s="1"/>
  <c r="L276" i="52"/>
  <c r="P276" i="52" s="1"/>
  <c r="H277" i="52"/>
  <c r="I277" i="52" l="1"/>
  <c r="J277" i="52"/>
  <c r="M277" i="52" s="1"/>
  <c r="O277" i="52"/>
  <c r="H278" i="52"/>
  <c r="O278" i="52" s="1"/>
  <c r="I278" i="52" l="1"/>
  <c r="K278" i="52" s="1"/>
  <c r="J278" i="52"/>
  <c r="M278" i="52" s="1"/>
  <c r="G290" i="52"/>
  <c r="G279" i="52"/>
  <c r="G284" i="52"/>
  <c r="G285" i="52"/>
  <c r="G288" i="52"/>
  <c r="G282" i="52"/>
  <c r="G280" i="52"/>
  <c r="G283" i="52"/>
  <c r="G289" i="52"/>
  <c r="G286" i="52"/>
  <c r="G281" i="52"/>
  <c r="G287" i="52"/>
  <c r="K277" i="52"/>
  <c r="N277" i="52" s="1"/>
  <c r="L277" i="52"/>
  <c r="P277" i="52" s="1"/>
  <c r="T38" i="52" l="1"/>
  <c r="M2" i="52"/>
  <c r="S21" i="52" s="1"/>
  <c r="L278" i="52"/>
  <c r="L2" i="52" s="1"/>
  <c r="N278" i="52"/>
  <c r="N2" i="52" s="1"/>
  <c r="P278" i="52" l="1"/>
  <c r="D3" i="56" l="1"/>
  <c r="E4" i="56" s="1"/>
  <c r="F4" i="56" s="1"/>
  <c r="M3" i="56"/>
  <c r="K3" i="56"/>
  <c r="G4" i="56" l="1"/>
  <c r="H4" i="56"/>
  <c r="J3" i="56"/>
  <c r="N3" i="56" s="1"/>
  <c r="C4" i="56"/>
  <c r="I4" i="56" l="1"/>
  <c r="M4" i="56"/>
  <c r="L3" i="56"/>
  <c r="D4" i="56"/>
  <c r="E5" i="56" s="1"/>
  <c r="F5" i="56" s="1"/>
  <c r="G5" i="56" l="1"/>
  <c r="H5" i="56"/>
  <c r="C5" i="56"/>
  <c r="K4" i="56"/>
  <c r="J4" i="56"/>
  <c r="N4" i="56" s="1"/>
  <c r="I5" i="56" l="1"/>
  <c r="D5" i="56"/>
  <c r="E6" i="56" s="1"/>
  <c r="F6" i="56" s="1"/>
  <c r="L4" i="56"/>
  <c r="M5" i="56"/>
  <c r="G6" i="56" l="1"/>
  <c r="H6" i="56"/>
  <c r="C6" i="56"/>
  <c r="J5" i="56"/>
  <c r="N5" i="56" s="1"/>
  <c r="K5" i="56"/>
  <c r="I6" i="56" l="1"/>
  <c r="L5" i="56"/>
  <c r="D6" i="56"/>
  <c r="E7" i="56" s="1"/>
  <c r="F7" i="56" s="1"/>
  <c r="M6" i="56"/>
  <c r="G7" i="56" l="1"/>
  <c r="H7" i="56"/>
  <c r="K6" i="56"/>
  <c r="J6" i="56"/>
  <c r="N6" i="56" s="1"/>
  <c r="I7" i="56" l="1"/>
  <c r="J7" i="56"/>
  <c r="L6" i="56"/>
  <c r="C7" i="56"/>
  <c r="D7" i="56" l="1"/>
  <c r="E8" i="56" s="1"/>
  <c r="F8" i="56" s="1"/>
  <c r="M7" i="56"/>
  <c r="G8" i="56" l="1"/>
  <c r="I8" i="56" s="1"/>
  <c r="H8" i="56"/>
  <c r="C8" i="56"/>
  <c r="D8" i="56" s="1"/>
  <c r="N7" i="56"/>
  <c r="K7" i="56"/>
  <c r="E9" i="56" l="1"/>
  <c r="F9" i="56" s="1"/>
  <c r="L7" i="56"/>
  <c r="K8" i="56"/>
  <c r="M8" i="56"/>
  <c r="G9" i="56" l="1"/>
  <c r="I9" i="56" s="1"/>
  <c r="H9" i="56"/>
  <c r="C9" i="56"/>
  <c r="L8" i="56"/>
  <c r="J8" i="56"/>
  <c r="N8" i="56" s="1"/>
  <c r="D9" i="56" l="1"/>
  <c r="E10" i="56" s="1"/>
  <c r="F10" i="56" s="1"/>
  <c r="K9" i="56"/>
  <c r="M9" i="56"/>
  <c r="G10" i="56" l="1"/>
  <c r="I10" i="56" s="1"/>
  <c r="H10" i="56"/>
  <c r="L9" i="56"/>
  <c r="J9" i="56"/>
  <c r="N9" i="56" s="1"/>
  <c r="C10" i="56"/>
  <c r="D10" i="56" l="1"/>
  <c r="E11" i="56" s="1"/>
  <c r="F11" i="56" s="1"/>
  <c r="K10" i="56"/>
  <c r="M10" i="56"/>
  <c r="G11" i="56" l="1"/>
  <c r="I11" i="56" s="1"/>
  <c r="H11" i="56"/>
  <c r="K11" i="56" s="1"/>
  <c r="L10" i="56"/>
  <c r="J10" i="56"/>
  <c r="N10" i="56" s="1"/>
  <c r="C11" i="56" l="1"/>
  <c r="D11" i="56" l="1"/>
  <c r="E12" i="56" s="1"/>
  <c r="F12" i="56" s="1"/>
  <c r="M11" i="56"/>
  <c r="G12" i="56" l="1"/>
  <c r="I12" i="56" s="1"/>
  <c r="H12" i="56"/>
  <c r="L11" i="56"/>
  <c r="J11" i="56"/>
  <c r="N11" i="56" s="1"/>
  <c r="C12" i="56"/>
  <c r="D12" i="56" l="1"/>
  <c r="E13" i="56" s="1"/>
  <c r="F13" i="56" s="1"/>
  <c r="K12" i="56"/>
  <c r="M12" i="56"/>
  <c r="G13" i="56" l="1"/>
  <c r="I13" i="56" s="1"/>
  <c r="H13" i="56"/>
  <c r="C13" i="56"/>
  <c r="L12" i="56"/>
  <c r="J12" i="56"/>
  <c r="N12" i="56" s="1"/>
  <c r="D13" i="56" l="1"/>
  <c r="E14" i="56" s="1"/>
  <c r="F14" i="56" s="1"/>
  <c r="K13" i="56"/>
  <c r="M13" i="56"/>
  <c r="G14" i="56" l="1"/>
  <c r="I14" i="56" s="1"/>
  <c r="H14" i="56"/>
  <c r="C14" i="56"/>
  <c r="L13" i="56"/>
  <c r="J13" i="56"/>
  <c r="N13" i="56" s="1"/>
  <c r="D14" i="56"/>
  <c r="E15" i="56" l="1"/>
  <c r="F15" i="56" s="1"/>
  <c r="K14" i="56"/>
  <c r="M14" i="56"/>
  <c r="G15" i="56" l="1"/>
  <c r="I15" i="56" s="1"/>
  <c r="H15" i="56"/>
  <c r="L14" i="56"/>
  <c r="J14" i="56"/>
  <c r="N14" i="56" s="1"/>
  <c r="C15" i="56"/>
  <c r="D15" i="56" l="1"/>
  <c r="E16" i="56" s="1"/>
  <c r="F16" i="56" s="1"/>
  <c r="K15" i="56"/>
  <c r="M15" i="56"/>
  <c r="G16" i="56" l="1"/>
  <c r="I16" i="56" s="1"/>
  <c r="H16" i="56"/>
  <c r="L15" i="56"/>
  <c r="J15" i="56"/>
  <c r="N15" i="56" s="1"/>
  <c r="C16" i="56" l="1"/>
  <c r="K16" i="56" l="1"/>
  <c r="M16" i="56"/>
  <c r="D16" i="56"/>
  <c r="E17" i="56" s="1"/>
  <c r="F17" i="56" s="1"/>
  <c r="G17" i="56" l="1"/>
  <c r="I17" i="56" s="1"/>
  <c r="H17" i="56"/>
  <c r="C17" i="56"/>
  <c r="L16" i="56"/>
  <c r="J16" i="56"/>
  <c r="N16" i="56" s="1"/>
  <c r="D17" i="56" l="1"/>
  <c r="E18" i="56" s="1"/>
  <c r="F18" i="56" s="1"/>
  <c r="K17" i="56"/>
  <c r="M17" i="56"/>
  <c r="G18" i="56" l="1"/>
  <c r="I18" i="56" s="1"/>
  <c r="H18" i="56"/>
  <c r="L17" i="56"/>
  <c r="J17" i="56"/>
  <c r="N17" i="56" s="1"/>
  <c r="C18" i="56"/>
  <c r="K18" i="56" l="1"/>
  <c r="M18" i="56"/>
  <c r="D18" i="56"/>
  <c r="E19" i="56" s="1"/>
  <c r="F19" i="56" s="1"/>
  <c r="G19" i="56" l="1"/>
  <c r="I19" i="56" s="1"/>
  <c r="H19" i="56"/>
  <c r="L18" i="56"/>
  <c r="J18" i="56"/>
  <c r="N18" i="56" s="1"/>
  <c r="C19" i="56" l="1"/>
  <c r="K19" i="56" l="1"/>
  <c r="M19" i="56"/>
  <c r="D19" i="56"/>
  <c r="E20" i="56" s="1"/>
  <c r="F20" i="56" s="1"/>
  <c r="G20" i="56" l="1"/>
  <c r="I20" i="56" s="1"/>
  <c r="H20" i="56"/>
  <c r="L19" i="56"/>
  <c r="J19" i="56"/>
  <c r="N19" i="56" s="1"/>
  <c r="C20" i="56" l="1"/>
  <c r="D20" i="56" l="1"/>
  <c r="E21" i="56" s="1"/>
  <c r="F21" i="56" s="1"/>
  <c r="K20" i="56"/>
  <c r="M20" i="56"/>
  <c r="G21" i="56" l="1"/>
  <c r="I21" i="56" s="1"/>
  <c r="H21" i="56"/>
  <c r="L20" i="56"/>
  <c r="J20" i="56"/>
  <c r="N20" i="56" s="1"/>
  <c r="C21" i="56"/>
  <c r="D21" i="56" s="1"/>
  <c r="E22" i="56" l="1"/>
  <c r="F22" i="56" s="1"/>
  <c r="K21" i="56"/>
  <c r="M21" i="56"/>
  <c r="G22" i="56" l="1"/>
  <c r="I22" i="56" s="1"/>
  <c r="H22" i="56"/>
  <c r="C22" i="56"/>
  <c r="L21" i="56"/>
  <c r="J21" i="56"/>
  <c r="N21" i="56" s="1"/>
  <c r="D22" i="56" l="1"/>
  <c r="E23" i="56" s="1"/>
  <c r="F23" i="56" s="1"/>
  <c r="K22" i="56"/>
  <c r="M22" i="56"/>
  <c r="G23" i="56" l="1"/>
  <c r="I23" i="56" s="1"/>
  <c r="H23" i="56"/>
  <c r="L22" i="56"/>
  <c r="J22" i="56"/>
  <c r="N22" i="56" s="1"/>
  <c r="C23" i="56" l="1"/>
  <c r="K23" i="56" l="1"/>
  <c r="M23" i="56"/>
  <c r="D23" i="56"/>
  <c r="E24" i="56" s="1"/>
  <c r="F24" i="56" s="1"/>
  <c r="G24" i="56" l="1"/>
  <c r="I24" i="56" s="1"/>
  <c r="H24" i="56"/>
  <c r="L23" i="56"/>
  <c r="J23" i="56"/>
  <c r="N23" i="56" s="1"/>
  <c r="C24" i="56" l="1"/>
  <c r="D24" i="56" l="1"/>
  <c r="E25" i="56" s="1"/>
  <c r="F25" i="56" s="1"/>
  <c r="K24" i="56"/>
  <c r="M24" i="56"/>
  <c r="G25" i="56" l="1"/>
  <c r="I25" i="56" s="1"/>
  <c r="H25" i="56"/>
  <c r="L24" i="56"/>
  <c r="J24" i="56"/>
  <c r="N24" i="56" s="1"/>
  <c r="C25" i="56"/>
  <c r="D25" i="56" l="1"/>
  <c r="E27" i="56" s="1"/>
  <c r="K25" i="56"/>
  <c r="M25" i="56"/>
  <c r="E29" i="56" l="1"/>
  <c r="E28" i="56"/>
  <c r="E26" i="56"/>
  <c r="L25" i="56"/>
  <c r="J25" i="56"/>
  <c r="Q3" i="56" s="1"/>
  <c r="N25" i="56" l="1"/>
  <c r="C6" i="54"/>
  <c r="D6" i="54" s="1"/>
  <c r="E6" i="54" s="1"/>
  <c r="G6" i="54" s="1"/>
  <c r="C9" i="54"/>
  <c r="D9" i="54" s="1"/>
  <c r="C14" i="54"/>
  <c r="D14" i="54" s="1"/>
  <c r="C13" i="54"/>
  <c r="D13" i="54" s="1"/>
  <c r="C10" i="54"/>
  <c r="D10" i="54" s="1"/>
  <c r="C23" i="54"/>
  <c r="D23" i="54" s="1"/>
  <c r="C25" i="54"/>
  <c r="D25" i="54" s="1"/>
  <c r="C7" i="54"/>
  <c r="D7" i="54"/>
  <c r="F7" i="54" s="1"/>
  <c r="C16" i="54"/>
  <c r="D16" i="54" s="1"/>
  <c r="C24" i="54"/>
  <c r="D24" i="54" s="1"/>
  <c r="F24" i="54" s="1"/>
  <c r="C18" i="54"/>
  <c r="D18" i="54" s="1"/>
  <c r="F18" i="54" s="1"/>
  <c r="C8" i="54"/>
  <c r="D8" i="54" s="1"/>
  <c r="C11" i="54"/>
  <c r="D11" i="54" s="1"/>
  <c r="F11" i="54" s="1"/>
  <c r="C21" i="54"/>
  <c r="D21" i="54" s="1"/>
  <c r="C20" i="54"/>
  <c r="D20" i="54" s="1"/>
  <c r="C22" i="54"/>
  <c r="D22" i="54" s="1"/>
  <c r="C15" i="54"/>
  <c r="D15" i="54" s="1"/>
  <c r="E15" i="54" s="1"/>
  <c r="G15" i="54" s="1"/>
  <c r="C19" i="54"/>
  <c r="D19" i="54" s="1"/>
  <c r="E19" i="54" s="1"/>
  <c r="G19" i="54" s="1"/>
  <c r="C3" i="54"/>
  <c r="D3" i="54" s="1"/>
  <c r="C17" i="54"/>
  <c r="D17" i="54" s="1"/>
  <c r="C12" i="54"/>
  <c r="D12" i="54" s="1"/>
  <c r="F12" i="54" s="1"/>
  <c r="C5" i="54"/>
  <c r="D5" i="54" s="1"/>
  <c r="F5" i="54" s="1"/>
  <c r="C4" i="54"/>
  <c r="D4" i="54" s="1"/>
  <c r="E4" i="54" s="1"/>
  <c r="G4" i="54" s="1"/>
  <c r="E17" i="54" l="1"/>
  <c r="G17" i="54" s="1"/>
  <c r="F17" i="54"/>
  <c r="K25" i="54"/>
  <c r="K4" i="54"/>
  <c r="F3" i="54"/>
  <c r="E7" i="54"/>
  <c r="G7" i="54" s="1"/>
  <c r="E14" i="54"/>
  <c r="G14" i="54" s="1"/>
  <c r="F14" i="54"/>
  <c r="F21" i="54"/>
  <c r="E21" i="54"/>
  <c r="G21" i="54" s="1"/>
  <c r="F13" i="54"/>
  <c r="E13" i="54"/>
  <c r="G13" i="54" s="1"/>
  <c r="E16" i="54"/>
  <c r="G16" i="54" s="1"/>
  <c r="F16" i="54"/>
  <c r="F23" i="54"/>
  <c r="E23" i="54"/>
  <c r="G23" i="54" s="1"/>
  <c r="F20" i="54"/>
  <c r="E20" i="54"/>
  <c r="G20" i="54" s="1"/>
  <c r="E10" i="54"/>
  <c r="G10" i="54" s="1"/>
  <c r="F10" i="54"/>
  <c r="E9" i="54"/>
  <c r="G9" i="54" s="1"/>
  <c r="F9" i="54"/>
  <c r="E8" i="54"/>
  <c r="G8" i="54" s="1"/>
  <c r="F8" i="54"/>
  <c r="K23" i="54"/>
  <c r="E25" i="54"/>
  <c r="G25" i="54" s="1"/>
  <c r="F25" i="54"/>
  <c r="E22" i="54"/>
  <c r="G22" i="54" s="1"/>
  <c r="F22" i="54"/>
  <c r="F4" i="54"/>
  <c r="I6" i="54" s="1"/>
  <c r="F19" i="54"/>
  <c r="K13" i="54"/>
  <c r="K17" i="54"/>
  <c r="K18" i="54"/>
  <c r="E5" i="54"/>
  <c r="G5" i="54" s="1"/>
  <c r="K14" i="54"/>
  <c r="E3" i="54"/>
  <c r="E11" i="54"/>
  <c r="G11" i="54" s="1"/>
  <c r="E18" i="54"/>
  <c r="G18" i="54" s="1"/>
  <c r="K11" i="54"/>
  <c r="K16" i="54"/>
  <c r="F6" i="54"/>
  <c r="K24" i="54"/>
  <c r="K3" i="54"/>
  <c r="K21" i="54"/>
  <c r="E24" i="54"/>
  <c r="G24" i="54" s="1"/>
  <c r="K12" i="54"/>
  <c r="K6" i="54"/>
  <c r="F15" i="54"/>
  <c r="K8" i="54"/>
  <c r="K5" i="54"/>
  <c r="K10" i="54"/>
  <c r="K9" i="54"/>
  <c r="K20" i="54"/>
  <c r="K19" i="54"/>
  <c r="E12" i="54"/>
  <c r="G12" i="54" s="1"/>
  <c r="K22" i="54"/>
  <c r="K15" i="54"/>
  <c r="K7" i="54"/>
  <c r="I4" i="54" l="1"/>
  <c r="I15" i="54"/>
  <c r="I5" i="54"/>
  <c r="I25" i="54"/>
  <c r="I10" i="54"/>
  <c r="I3" i="54"/>
  <c r="I20" i="54"/>
  <c r="I17" i="54"/>
  <c r="I13" i="54"/>
  <c r="I9" i="54"/>
  <c r="I23" i="54"/>
  <c r="I18" i="54"/>
  <c r="I12" i="54"/>
  <c r="I11" i="54"/>
  <c r="I7" i="54"/>
  <c r="I22" i="54"/>
  <c r="I8" i="54"/>
  <c r="I16" i="54"/>
  <c r="I24" i="54"/>
  <c r="I14" i="54"/>
  <c r="I21" i="54"/>
  <c r="I19" i="54"/>
  <c r="H10" i="54"/>
  <c r="L10" i="54" s="1"/>
  <c r="H4" i="54"/>
  <c r="L4" i="54" s="1"/>
  <c r="H13" i="54"/>
  <c r="L13" i="54" s="1"/>
  <c r="H25" i="54"/>
  <c r="L25" i="54" s="1"/>
  <c r="H22" i="54"/>
  <c r="L22" i="54" s="1"/>
  <c r="H8" i="54"/>
  <c r="L8" i="54" s="1"/>
  <c r="H23" i="54"/>
  <c r="L23" i="54" s="1"/>
  <c r="H14" i="54"/>
  <c r="L14" i="54" s="1"/>
  <c r="H3" i="54"/>
  <c r="L3" i="54" s="1"/>
  <c r="H5" i="54"/>
  <c r="L5" i="54" s="1"/>
  <c r="H20" i="54"/>
  <c r="L20" i="54" s="1"/>
  <c r="H19" i="54"/>
  <c r="L19" i="54" s="1"/>
  <c r="H7" i="54"/>
  <c r="L7" i="54" s="1"/>
  <c r="H9" i="54"/>
  <c r="L9" i="54" s="1"/>
  <c r="H24" i="54"/>
  <c r="L24" i="54" s="1"/>
  <c r="H21" i="54"/>
  <c r="L21" i="54" s="1"/>
  <c r="H6" i="54"/>
  <c r="L6" i="54" s="1"/>
  <c r="G3" i="54"/>
  <c r="H18" i="54"/>
  <c r="L18" i="54" s="1"/>
  <c r="H17" i="54"/>
  <c r="L17" i="54" s="1"/>
  <c r="H12" i="54"/>
  <c r="L12" i="54" s="1"/>
  <c r="H11" i="54"/>
  <c r="L11" i="54" s="1"/>
  <c r="H15" i="54"/>
  <c r="L15" i="54" s="1"/>
  <c r="H16" i="54"/>
  <c r="L16" i="54" s="1"/>
  <c r="J8" i="54" l="1"/>
  <c r="J15" i="54"/>
  <c r="J12" i="54"/>
  <c r="J19" i="54"/>
  <c r="J10" i="54"/>
  <c r="J5" i="54"/>
  <c r="J9" i="54"/>
  <c r="J4" i="54"/>
  <c r="J18" i="54"/>
  <c r="J23" i="54"/>
  <c r="J17" i="54"/>
  <c r="J20" i="54"/>
  <c r="J21" i="54"/>
  <c r="J11" i="54"/>
  <c r="J24" i="54"/>
  <c r="J22" i="54"/>
  <c r="J25" i="54"/>
  <c r="J7" i="54"/>
  <c r="J3" i="54"/>
  <c r="J6" i="54"/>
  <c r="J13" i="54"/>
  <c r="J14" i="54"/>
  <c r="J16" i="54"/>
</calcChain>
</file>

<file path=xl/sharedStrings.xml><?xml version="1.0" encoding="utf-8"?>
<sst xmlns="http://schemas.openxmlformats.org/spreadsheetml/2006/main" count="110" uniqueCount="38">
  <si>
    <t>t</t>
  </si>
  <si>
    <t>At</t>
  </si>
  <si>
    <t>Lt</t>
  </si>
  <si>
    <t>Tt</t>
  </si>
  <si>
    <t>Ft</t>
  </si>
  <si>
    <t>alpha</t>
  </si>
  <si>
    <t>beta</t>
  </si>
  <si>
    <t>E</t>
  </si>
  <si>
    <t>|E|</t>
  </si>
  <si>
    <t>E2</t>
  </si>
  <si>
    <t>|E|/A</t>
  </si>
  <si>
    <t>MAD</t>
  </si>
  <si>
    <t>MSE</t>
  </si>
  <si>
    <t>BIAS</t>
  </si>
  <si>
    <t>MAPE</t>
  </si>
  <si>
    <t>TS</t>
  </si>
  <si>
    <t>Measure</t>
  </si>
  <si>
    <t>TrenSeasAdjust-Ave</t>
  </si>
  <si>
    <t>Level</t>
  </si>
  <si>
    <t>Trend</t>
  </si>
  <si>
    <t>Seasonality</t>
  </si>
  <si>
    <t xml:space="preserve"> </t>
  </si>
  <si>
    <t>p</t>
  </si>
  <si>
    <t>gamma</t>
  </si>
  <si>
    <t xml:space="preserve">  </t>
  </si>
  <si>
    <t>Data</t>
  </si>
  <si>
    <t>FT</t>
  </si>
  <si>
    <t>b0</t>
  </si>
  <si>
    <t>b1</t>
  </si>
  <si>
    <t>Average</t>
  </si>
  <si>
    <t>Year</t>
  </si>
  <si>
    <t>Line-1</t>
  </si>
  <si>
    <t>Line-2</t>
  </si>
  <si>
    <t>Line-3</t>
  </si>
  <si>
    <t>Intercept</t>
  </si>
  <si>
    <t>Slope</t>
  </si>
  <si>
    <t>StdErr</t>
  </si>
  <si>
    <t>RSQ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</si>
</sst>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Book Antiqua"/>
      <family val="1"/>
    </font>
    <font>
      <sz val="10"/>
      <name val="Book Antiqua"/>
      <family val="1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 style="medium">
        <color theme="0"/>
      </right>
      <top/>
      <bottom/>
      <diagonal/>
    </border>
    <border>
      <left style="medium">
        <color theme="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0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6">
    <xf numFmtId="0" fontId="0" fillId="0" borderId="0" xfId="0"/>
    <xf numFmtId="2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/>
    <xf numFmtId="164" fontId="0" fillId="0" borderId="0" xfId="0" applyNumberFormat="1"/>
    <xf numFmtId="1" fontId="0" fillId="0" borderId="0" xfId="0" applyNumberFormat="1"/>
    <xf numFmtId="0" fontId="0" fillId="2" borderId="1" xfId="0" applyFill="1" applyBorder="1"/>
    <xf numFmtId="0" fontId="0" fillId="2" borderId="10" xfId="0" applyFill="1" applyBorder="1"/>
    <xf numFmtId="0" fontId="0" fillId="2" borderId="5" xfId="0" applyFill="1" applyBorder="1"/>
    <xf numFmtId="0" fontId="0" fillId="2" borderId="0" xfId="0" applyFill="1"/>
    <xf numFmtId="0" fontId="0" fillId="2" borderId="11" xfId="0" applyFill="1" applyBorder="1"/>
    <xf numFmtId="2" fontId="0" fillId="2" borderId="9" xfId="0" applyNumberFormat="1" applyFill="1" applyBorder="1"/>
    <xf numFmtId="1" fontId="0" fillId="3" borderId="8" xfId="0" applyNumberFormat="1" applyFill="1" applyBorder="1"/>
    <xf numFmtId="2" fontId="0" fillId="0" borderId="0" xfId="0" applyNumberFormat="1" applyAlignment="1">
      <alignment horizontal="center"/>
    </xf>
    <xf numFmtId="0" fontId="4" fillId="0" borderId="12" xfId="2" applyFont="1" applyBorder="1" applyAlignment="1">
      <alignment horizontal="left"/>
    </xf>
    <xf numFmtId="0" fontId="4" fillId="0" borderId="13" xfId="2" applyFont="1" applyBorder="1" applyAlignment="1">
      <alignment horizontal="center"/>
    </xf>
    <xf numFmtId="0" fontId="5" fillId="0" borderId="0" xfId="1" applyFont="1" applyAlignment="1">
      <alignment horizontal="center"/>
    </xf>
    <xf numFmtId="1" fontId="0" fillId="2" borderId="2" xfId="0" applyNumberFormat="1" applyFill="1" applyBorder="1"/>
    <xf numFmtId="1" fontId="0" fillId="2" borderId="3" xfId="0" applyNumberFormat="1" applyFill="1" applyBorder="1"/>
    <xf numFmtId="1" fontId="0" fillId="2" borderId="0" xfId="0" applyNumberFormat="1" applyFill="1" applyBorder="1"/>
    <xf numFmtId="1" fontId="0" fillId="2" borderId="4" xfId="0" applyNumberFormat="1" applyFill="1" applyBorder="1"/>
    <xf numFmtId="1" fontId="0" fillId="2" borderId="6" xfId="0" applyNumberFormat="1" applyFill="1" applyBorder="1"/>
    <xf numFmtId="1" fontId="0" fillId="2" borderId="7" xfId="0" applyNumberFormat="1" applyFill="1" applyBorder="1"/>
    <xf numFmtId="0" fontId="6" fillId="4" borderId="4" xfId="0" applyFont="1" applyFill="1" applyBorder="1" applyAlignment="1">
      <alignment horizontal="left"/>
    </xf>
    <xf numFmtId="164" fontId="6" fillId="4" borderId="0" xfId="0" applyNumberFormat="1" applyFont="1" applyFill="1" applyBorder="1" applyAlignment="1">
      <alignment horizontal="left"/>
    </xf>
    <xf numFmtId="2" fontId="6" fillId="4" borderId="0" xfId="0" applyNumberFormat="1" applyFont="1" applyFill="1" applyBorder="1" applyAlignment="1">
      <alignment horizontal="left"/>
    </xf>
    <xf numFmtId="0" fontId="6" fillId="4" borderId="17" xfId="0" applyFont="1" applyFill="1" applyBorder="1"/>
    <xf numFmtId="0" fontId="6" fillId="4" borderId="18" xfId="0" applyFont="1" applyFill="1" applyBorder="1"/>
    <xf numFmtId="0" fontId="6" fillId="4" borderId="19" xfId="0" applyFont="1" applyFill="1" applyBorder="1"/>
    <xf numFmtId="0" fontId="6" fillId="4" borderId="17" xfId="0" applyFont="1" applyFill="1" applyBorder="1" applyAlignment="1">
      <alignment horizontal="left"/>
    </xf>
    <xf numFmtId="164" fontId="6" fillId="4" borderId="18" xfId="0" applyNumberFormat="1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0" fontId="6" fillId="4" borderId="20" xfId="0" applyFont="1" applyFill="1" applyBorder="1" applyAlignment="1">
      <alignment horizontal="left"/>
    </xf>
    <xf numFmtId="0" fontId="6" fillId="4" borderId="16" xfId="0" applyFont="1" applyFill="1" applyBorder="1" applyAlignment="1">
      <alignment horizontal="left"/>
    </xf>
    <xf numFmtId="0" fontId="6" fillId="4" borderId="14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/>
    </xf>
    <xf numFmtId="0" fontId="6" fillId="4" borderId="15" xfId="0" applyFont="1" applyFill="1" applyBorder="1" applyAlignment="1">
      <alignment horizontal="left"/>
    </xf>
    <xf numFmtId="1" fontId="6" fillId="4" borderId="20" xfId="0" applyNumberFormat="1" applyFont="1" applyFill="1" applyBorder="1" applyAlignment="1">
      <alignment horizontal="left"/>
    </xf>
    <xf numFmtId="164" fontId="6" fillId="4" borderId="17" xfId="0" applyNumberFormat="1" applyFont="1" applyFill="1" applyBorder="1" applyAlignment="1">
      <alignment horizontal="left"/>
    </xf>
    <xf numFmtId="0" fontId="6" fillId="4" borderId="10" xfId="0" applyFont="1" applyFill="1" applyBorder="1"/>
    <xf numFmtId="2" fontId="6" fillId="4" borderId="18" xfId="0" applyNumberFormat="1" applyFont="1" applyFill="1" applyBorder="1" applyAlignment="1">
      <alignment horizontal="left"/>
    </xf>
    <xf numFmtId="1" fontId="6" fillId="4" borderId="17" xfId="0" applyNumberFormat="1" applyFont="1" applyFill="1" applyBorder="1" applyAlignment="1">
      <alignment horizontal="left"/>
    </xf>
    <xf numFmtId="0" fontId="6" fillId="4" borderId="23" xfId="0" applyFont="1" applyFill="1" applyBorder="1"/>
    <xf numFmtId="0" fontId="6" fillId="4" borderId="24" xfId="0" applyFont="1" applyFill="1" applyBorder="1" applyAlignment="1">
      <alignment horizontal="left"/>
    </xf>
    <xf numFmtId="0" fontId="6" fillId="4" borderId="25" xfId="0" applyFont="1" applyFill="1" applyBorder="1"/>
    <xf numFmtId="1" fontId="6" fillId="4" borderId="26" xfId="0" applyNumberFormat="1" applyFont="1" applyFill="1" applyBorder="1" applyAlignment="1">
      <alignment horizontal="left"/>
    </xf>
    <xf numFmtId="0" fontId="6" fillId="4" borderId="27" xfId="0" applyFont="1" applyFill="1" applyBorder="1"/>
    <xf numFmtId="2" fontId="6" fillId="4" borderId="28" xfId="0" applyNumberFormat="1" applyFont="1" applyFill="1" applyBorder="1" applyAlignment="1">
      <alignment horizontal="left"/>
    </xf>
    <xf numFmtId="0" fontId="6" fillId="4" borderId="29" xfId="0" applyFont="1" applyFill="1" applyBorder="1"/>
    <xf numFmtId="165" fontId="6" fillId="4" borderId="30" xfId="0" applyNumberFormat="1" applyFont="1" applyFill="1" applyBorder="1" applyAlignment="1">
      <alignment horizontal="left"/>
    </xf>
    <xf numFmtId="0" fontId="6" fillId="4" borderId="7" xfId="0" applyFont="1" applyFill="1" applyBorder="1" applyAlignment="1">
      <alignment horizontal="left"/>
    </xf>
    <xf numFmtId="0" fontId="6" fillId="4" borderId="31" xfId="0" applyFont="1" applyFill="1" applyBorder="1" applyAlignment="1">
      <alignment horizontal="left"/>
    </xf>
    <xf numFmtId="1" fontId="6" fillId="4" borderId="32" xfId="0" applyNumberFormat="1" applyFont="1" applyFill="1" applyBorder="1" applyAlignment="1">
      <alignment horizontal="left"/>
    </xf>
    <xf numFmtId="164" fontId="6" fillId="4" borderId="6" xfId="0" applyNumberFormat="1" applyFont="1" applyFill="1" applyBorder="1" applyAlignment="1">
      <alignment horizontal="left"/>
    </xf>
    <xf numFmtId="0" fontId="6" fillId="4" borderId="33" xfId="0" applyFont="1" applyFill="1" applyBorder="1" applyAlignment="1">
      <alignment horizontal="left"/>
    </xf>
    <xf numFmtId="164" fontId="6" fillId="4" borderId="22" xfId="0" applyNumberFormat="1" applyFont="1" applyFill="1" applyBorder="1" applyAlignment="1">
      <alignment horizontal="left"/>
    </xf>
    <xf numFmtId="0" fontId="6" fillId="4" borderId="34" xfId="0" applyFont="1" applyFill="1" applyBorder="1"/>
    <xf numFmtId="0" fontId="6" fillId="4" borderId="35" xfId="0" applyFont="1" applyFill="1" applyBorder="1" applyAlignment="1">
      <alignment horizontal="left"/>
    </xf>
    <xf numFmtId="164" fontId="6" fillId="4" borderId="36" xfId="0" applyNumberFormat="1" applyFont="1" applyFill="1" applyBorder="1" applyAlignment="1">
      <alignment horizontal="left"/>
    </xf>
    <xf numFmtId="164" fontId="6" fillId="4" borderId="20" xfId="0" applyNumberFormat="1" applyFont="1" applyFill="1" applyBorder="1" applyAlignment="1">
      <alignment horizontal="left"/>
    </xf>
    <xf numFmtId="0" fontId="6" fillId="4" borderId="1" xfId="0" applyFont="1" applyFill="1" applyBorder="1"/>
    <xf numFmtId="0" fontId="6" fillId="4" borderId="37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38" xfId="0" applyFont="1" applyFill="1" applyBorder="1"/>
    <xf numFmtId="0" fontId="6" fillId="4" borderId="26" xfId="0" applyFont="1" applyFill="1" applyBorder="1" applyAlignment="1">
      <alignment horizontal="left"/>
    </xf>
    <xf numFmtId="0" fontId="6" fillId="4" borderId="28" xfId="0" applyFont="1" applyFill="1" applyBorder="1" applyAlignment="1">
      <alignment horizontal="left"/>
    </xf>
    <xf numFmtId="0" fontId="6" fillId="4" borderId="5" xfId="0" applyFont="1" applyFill="1" applyBorder="1"/>
    <xf numFmtId="0" fontId="6" fillId="4" borderId="36" xfId="0" applyFont="1" applyFill="1" applyBorder="1" applyAlignment="1">
      <alignment horizontal="left"/>
    </xf>
    <xf numFmtId="165" fontId="6" fillId="4" borderId="6" xfId="0" applyNumberFormat="1" applyFont="1" applyFill="1" applyBorder="1" applyAlignment="1">
      <alignment horizontal="left"/>
    </xf>
    <xf numFmtId="0" fontId="6" fillId="4" borderId="30" xfId="0" applyFont="1" applyFill="1" applyBorder="1" applyAlignment="1">
      <alignment horizontal="left"/>
    </xf>
    <xf numFmtId="0" fontId="6" fillId="4" borderId="0" xfId="0" applyFont="1" applyFill="1"/>
    <xf numFmtId="1" fontId="6" fillId="4" borderId="0" xfId="0" applyNumberFormat="1" applyFont="1" applyFill="1"/>
  </cellXfs>
  <cellStyles count="3">
    <cellStyle name="Normal" xfId="0" builtinId="0"/>
    <cellStyle name="Normal 2" xfId="1" xr:uid="{00000000-0005-0000-0000-000001000000}"/>
    <cellStyle name="Normal 2 2" xfId="2" xr:uid="{E0851AD7-0CDA-4AC6-BE0B-7D1598027699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7-Period MA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MA.7p!$B$1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MA.7p!$A$3:$A$25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MA.7p!$B$3:$B$25</c:f>
              <c:numCache>
                <c:formatCode>General</c:formatCode>
                <c:ptCount val="23"/>
                <c:pt idx="0">
                  <c:v>6464.5000000000009</c:v>
                </c:pt>
                <c:pt idx="1">
                  <c:v>7475.7000000000007</c:v>
                </c:pt>
                <c:pt idx="2">
                  <c:v>8237.5</c:v>
                </c:pt>
                <c:pt idx="3">
                  <c:v>9480.9</c:v>
                </c:pt>
                <c:pt idx="4">
                  <c:v>11642.199999999999</c:v>
                </c:pt>
                <c:pt idx="5">
                  <c:v>11705.7</c:v>
                </c:pt>
                <c:pt idx="6">
                  <c:v>11837.2</c:v>
                </c:pt>
                <c:pt idx="7">
                  <c:v>13101.2</c:v>
                </c:pt>
                <c:pt idx="8">
                  <c:v>14194.2</c:v>
                </c:pt>
                <c:pt idx="9">
                  <c:v>15760.1</c:v>
                </c:pt>
                <c:pt idx="10">
                  <c:v>15667.2</c:v>
                </c:pt>
                <c:pt idx="11">
                  <c:v>14338.199999999999</c:v>
                </c:pt>
                <c:pt idx="12">
                  <c:v>11816.800000000001</c:v>
                </c:pt>
                <c:pt idx="13">
                  <c:v>14095.300000000001</c:v>
                </c:pt>
                <c:pt idx="14">
                  <c:v>14001.4</c:v>
                </c:pt>
                <c:pt idx="15">
                  <c:v>14123.7</c:v>
                </c:pt>
                <c:pt idx="16">
                  <c:v>14599.3</c:v>
                </c:pt>
                <c:pt idx="17">
                  <c:v>15160.699999999999</c:v>
                </c:pt>
                <c:pt idx="18">
                  <c:v>15352.300000000001</c:v>
                </c:pt>
                <c:pt idx="19">
                  <c:v>15631.9</c:v>
                </c:pt>
                <c:pt idx="20">
                  <c:v>16887.599999999999</c:v>
                </c:pt>
                <c:pt idx="21">
                  <c:v>17549.899999999998</c:v>
                </c:pt>
                <c:pt idx="22">
                  <c:v>17090.900000000001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02-4F8B-B742-F349A2565B08}"/>
            </c:ext>
          </c:extLst>
        </c:ser>
        <c:ser>
          <c:idx val="1"/>
          <c:order val="1"/>
          <c:tx>
            <c:strRef>
              <c:f>MA.7p!$C$1</c:f>
              <c:strCache>
                <c:ptCount val="1"/>
                <c:pt idx="0">
                  <c:v>Ft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MA.7p!$A$3:$A$28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xVal>
          <c:yVal>
            <c:numRef>
              <c:f>MA.7p!$C$3:$C$28</c:f>
              <c:numCache>
                <c:formatCode>0.0</c:formatCode>
                <c:ptCount val="26"/>
                <c:pt idx="7">
                  <c:v>9549.1</c:v>
                </c:pt>
                <c:pt idx="8">
                  <c:v>10497.199999999999</c:v>
                </c:pt>
                <c:pt idx="9">
                  <c:v>11456.985714285713</c:v>
                </c:pt>
                <c:pt idx="10">
                  <c:v>12531.642857142857</c:v>
                </c:pt>
                <c:pt idx="11">
                  <c:v>13415.4</c:v>
                </c:pt>
                <c:pt idx="12">
                  <c:v>13800.542857142858</c:v>
                </c:pt>
                <c:pt idx="13">
                  <c:v>13816.414285714287</c:v>
                </c:pt>
                <c:pt idx="14">
                  <c:v>14139</c:v>
                </c:pt>
                <c:pt idx="15">
                  <c:v>14267.6</c:v>
                </c:pt>
                <c:pt idx="16">
                  <c:v>14257.528571428571</c:v>
                </c:pt>
                <c:pt idx="17">
                  <c:v>14091.7</c:v>
                </c:pt>
                <c:pt idx="18">
                  <c:v>14019.342857142858</c:v>
                </c:pt>
                <c:pt idx="19">
                  <c:v>14164.214285714286</c:v>
                </c:pt>
                <c:pt idx="20">
                  <c:v>14709.22857142857</c:v>
                </c:pt>
                <c:pt idx="21">
                  <c:v>15108.128571428571</c:v>
                </c:pt>
                <c:pt idx="22">
                  <c:v>15615.057142857142</c:v>
                </c:pt>
                <c:pt idx="23">
                  <c:v>16038.942857142858</c:v>
                </c:pt>
                <c:pt idx="24">
                  <c:v>16038.942857142858</c:v>
                </c:pt>
                <c:pt idx="25">
                  <c:v>16038.942857142858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02-4F8B-B742-F349A2565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MA.7p!$K$1</c:f>
          <c:strCache>
            <c:ptCount val="1"/>
            <c:pt idx="0">
              <c:v>BIAS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MA.7p!$K$1</c:f>
              <c:strCache>
                <c:ptCount val="1"/>
                <c:pt idx="0">
                  <c:v>BIAS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MA.7p!$A$3:$A$25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MA.7p!$K$10:$K$25</c:f>
              <c:numCache>
                <c:formatCode>0</c:formatCode>
                <c:ptCount val="16"/>
                <c:pt idx="0">
                  <c:v>3552.1000000000004</c:v>
                </c:pt>
                <c:pt idx="1">
                  <c:v>7249.1000000000022</c:v>
                </c:pt>
                <c:pt idx="2">
                  <c:v>11552.21428571429</c:v>
                </c:pt>
                <c:pt idx="3">
                  <c:v>14687.771428571434</c:v>
                </c:pt>
                <c:pt idx="4">
                  <c:v>15610.571428571433</c:v>
                </c:pt>
                <c:pt idx="5">
                  <c:v>13626.828571428576</c:v>
                </c:pt>
                <c:pt idx="6">
                  <c:v>13905.71428571429</c:v>
                </c:pt>
                <c:pt idx="7">
                  <c:v>13768.11428571429</c:v>
                </c:pt>
                <c:pt idx="8">
                  <c:v>13624.21428571429</c:v>
                </c:pt>
                <c:pt idx="9">
                  <c:v>13965.985714285718</c:v>
                </c:pt>
                <c:pt idx="10">
                  <c:v>15034.985714285716</c:v>
                </c:pt>
                <c:pt idx="11">
                  <c:v>16367.94285714286</c:v>
                </c:pt>
                <c:pt idx="12">
                  <c:v>17835.628571428573</c:v>
                </c:pt>
                <c:pt idx="13">
                  <c:v>20014</c:v>
                </c:pt>
                <c:pt idx="14">
                  <c:v>22455.771428571425</c:v>
                </c:pt>
                <c:pt idx="15">
                  <c:v>23931.614285714284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E9-4CB3-A54B-9BC237311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MA.7p!$L$1</c:f>
          <c:strCache>
            <c:ptCount val="1"/>
            <c:pt idx="0">
              <c:v>TS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MA.7p!$L$1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MA.7p!$A$11:$A$25</c:f>
              <c:numCache>
                <c:formatCode>General</c:formatCode>
                <c:ptCount val="1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</c:numCache>
            </c:numRef>
          </c:xVal>
          <c:yVal>
            <c:numRef>
              <c:f>MA.7p!$L$11:$L$25</c:f>
              <c:numCache>
                <c:formatCode>0.0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4.6470109662049923</c:v>
                </c:pt>
                <c:pt idx="5">
                  <c:v>5.4461428283687319</c:v>
                </c:pt>
                <c:pt idx="6">
                  <c:v>6.1154926091963873</c:v>
                </c:pt>
                <c:pt idx="7">
                  <c:v>6.7540597515480059</c:v>
                </c:pt>
                <c:pt idx="8">
                  <c:v>7.5506216243561513</c:v>
                </c:pt>
                <c:pt idx="9">
                  <c:v>8.4528933259247534</c:v>
                </c:pt>
                <c:pt idx="10">
                  <c:v>9.3985685868383815</c:v>
                </c:pt>
                <c:pt idx="11">
                  <c:v>10.366716742419017</c:v>
                </c:pt>
                <c:pt idx="12">
                  <c:v>11.415843186191371</c:v>
                </c:pt>
                <c:pt idx="13">
                  <c:v>12.481781732289132</c:v>
                </c:pt>
                <c:pt idx="14">
                  <c:v>13.453182603231264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78-4147-A54C-4BECC59C3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Error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MA.7p!$K$1</c:f>
              <c:strCache>
                <c:ptCount val="1"/>
                <c:pt idx="0">
                  <c:v>BIAS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MA.7p!$A$3:$A$25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MA.7p!$K$10:$K$25</c:f>
              <c:numCache>
                <c:formatCode>0</c:formatCode>
                <c:ptCount val="16"/>
                <c:pt idx="0">
                  <c:v>3552.1000000000004</c:v>
                </c:pt>
                <c:pt idx="1">
                  <c:v>7249.1000000000022</c:v>
                </c:pt>
                <c:pt idx="2">
                  <c:v>11552.21428571429</c:v>
                </c:pt>
                <c:pt idx="3">
                  <c:v>14687.771428571434</c:v>
                </c:pt>
                <c:pt idx="4">
                  <c:v>15610.571428571433</c:v>
                </c:pt>
                <c:pt idx="5">
                  <c:v>13626.828571428576</c:v>
                </c:pt>
                <c:pt idx="6">
                  <c:v>13905.71428571429</c:v>
                </c:pt>
                <c:pt idx="7">
                  <c:v>13768.11428571429</c:v>
                </c:pt>
                <c:pt idx="8">
                  <c:v>13624.21428571429</c:v>
                </c:pt>
                <c:pt idx="9">
                  <c:v>13965.985714285718</c:v>
                </c:pt>
                <c:pt idx="10">
                  <c:v>15034.985714285716</c:v>
                </c:pt>
                <c:pt idx="11">
                  <c:v>16367.94285714286</c:v>
                </c:pt>
                <c:pt idx="12">
                  <c:v>17835.628571428573</c:v>
                </c:pt>
                <c:pt idx="13">
                  <c:v>20014</c:v>
                </c:pt>
                <c:pt idx="14">
                  <c:v>22455.771428571425</c:v>
                </c:pt>
                <c:pt idx="15">
                  <c:v>23931.614285714284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55-4994-8FD3-80E3D506E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 vs Forecast</a:t>
            </a:r>
          </a:p>
        </c:rich>
      </c:tx>
      <c:layout>
        <c:manualLayout>
          <c:xMode val="edge"/>
          <c:yMode val="edge"/>
          <c:x val="0.46004917106880633"/>
          <c:y val="3.321470937129299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ES!$B$1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ES!$A$3:$A$25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ES!$B$3:$B$25</c:f>
              <c:numCache>
                <c:formatCode>General</c:formatCode>
                <c:ptCount val="23"/>
                <c:pt idx="0">
                  <c:v>6464.5000000000009</c:v>
                </c:pt>
                <c:pt idx="1">
                  <c:v>7475.7000000000007</c:v>
                </c:pt>
                <c:pt idx="2">
                  <c:v>8237.5</c:v>
                </c:pt>
                <c:pt idx="3">
                  <c:v>9480.9</c:v>
                </c:pt>
                <c:pt idx="4">
                  <c:v>11642.199999999999</c:v>
                </c:pt>
                <c:pt idx="5">
                  <c:v>11705.7</c:v>
                </c:pt>
                <c:pt idx="6">
                  <c:v>11837.2</c:v>
                </c:pt>
                <c:pt idx="7">
                  <c:v>13101.2</c:v>
                </c:pt>
                <c:pt idx="8">
                  <c:v>14194.2</c:v>
                </c:pt>
                <c:pt idx="9">
                  <c:v>15760.1</c:v>
                </c:pt>
                <c:pt idx="10">
                  <c:v>15667.2</c:v>
                </c:pt>
                <c:pt idx="11">
                  <c:v>14338.199999999999</c:v>
                </c:pt>
                <c:pt idx="12">
                  <c:v>11816.800000000001</c:v>
                </c:pt>
                <c:pt idx="13">
                  <c:v>14095.300000000001</c:v>
                </c:pt>
                <c:pt idx="14">
                  <c:v>14001.4</c:v>
                </c:pt>
                <c:pt idx="15">
                  <c:v>14123.7</c:v>
                </c:pt>
                <c:pt idx="16">
                  <c:v>14599.3</c:v>
                </c:pt>
                <c:pt idx="17">
                  <c:v>15160.699999999999</c:v>
                </c:pt>
                <c:pt idx="18">
                  <c:v>15352.300000000001</c:v>
                </c:pt>
                <c:pt idx="19">
                  <c:v>15631.9</c:v>
                </c:pt>
                <c:pt idx="20">
                  <c:v>16887.599999999999</c:v>
                </c:pt>
                <c:pt idx="21">
                  <c:v>17549.899999999998</c:v>
                </c:pt>
                <c:pt idx="22">
                  <c:v>17090.900000000001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0E-4987-BDAA-ECF376CDAD82}"/>
            </c:ext>
          </c:extLst>
        </c:ser>
        <c:ser>
          <c:idx val="1"/>
          <c:order val="1"/>
          <c:tx>
            <c:strRef>
              <c:f>ES!$C$1</c:f>
              <c:strCache>
                <c:ptCount val="1"/>
                <c:pt idx="0">
                  <c:v>FT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ES!$A$3:$A$28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xVal>
          <c:yVal>
            <c:numRef>
              <c:f>ES!$C$3:$C$28</c:f>
              <c:numCache>
                <c:formatCode>0.0</c:formatCode>
                <c:ptCount val="26"/>
                <c:pt idx="0">
                  <c:v>6464.5000000000009</c:v>
                </c:pt>
                <c:pt idx="1">
                  <c:v>6464.5000000000009</c:v>
                </c:pt>
                <c:pt idx="2">
                  <c:v>6970.1</c:v>
                </c:pt>
                <c:pt idx="3">
                  <c:v>7603.8</c:v>
                </c:pt>
                <c:pt idx="4">
                  <c:v>8542.35</c:v>
                </c:pt>
                <c:pt idx="5">
                  <c:v>10092.275</c:v>
                </c:pt>
                <c:pt idx="6">
                  <c:v>10898.987499999999</c:v>
                </c:pt>
                <c:pt idx="7">
                  <c:v>11368.09375</c:v>
                </c:pt>
                <c:pt idx="8">
                  <c:v>12234.646875</c:v>
                </c:pt>
                <c:pt idx="9">
                  <c:v>13214.423437500001</c:v>
                </c:pt>
                <c:pt idx="10">
                  <c:v>14487.26171875</c:v>
                </c:pt>
                <c:pt idx="11">
                  <c:v>15077.230859375</c:v>
                </c:pt>
                <c:pt idx="12">
                  <c:v>14707.7154296875</c:v>
                </c:pt>
                <c:pt idx="13">
                  <c:v>13262.25771484375</c:v>
                </c:pt>
                <c:pt idx="14">
                  <c:v>13678.778857421876</c:v>
                </c:pt>
                <c:pt idx="15">
                  <c:v>13840.089428710937</c:v>
                </c:pt>
                <c:pt idx="16">
                  <c:v>13981.894714355469</c:v>
                </c:pt>
                <c:pt idx="17">
                  <c:v>14290.597357177734</c:v>
                </c:pt>
                <c:pt idx="18">
                  <c:v>14725.648678588866</c:v>
                </c:pt>
                <c:pt idx="19">
                  <c:v>15038.974339294433</c:v>
                </c:pt>
                <c:pt idx="20">
                  <c:v>15335.437169647215</c:v>
                </c:pt>
                <c:pt idx="21">
                  <c:v>16111.518584823607</c:v>
                </c:pt>
                <c:pt idx="22">
                  <c:v>16830.709292411804</c:v>
                </c:pt>
                <c:pt idx="23">
                  <c:v>16960.804646205903</c:v>
                </c:pt>
                <c:pt idx="24">
                  <c:v>16960.804646205903</c:v>
                </c:pt>
                <c:pt idx="25">
                  <c:v>16960.804646205903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0E-4987-BDAA-ECF376CDA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ES!$K$1</c:f>
          <c:strCache>
            <c:ptCount val="1"/>
            <c:pt idx="0">
              <c:v>BIAS</c:v>
            </c:pt>
          </c:strCache>
        </c:strRef>
      </c:tx>
      <c:layout>
        <c:manualLayout>
          <c:xMode val="edge"/>
          <c:yMode val="edge"/>
          <c:x val="0.34591109510913515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ES!$K$1</c:f>
              <c:strCache>
                <c:ptCount val="1"/>
                <c:pt idx="0">
                  <c:v>BIAS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ES!$A$3:$A$25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ES!$K$3:$K$25</c:f>
              <c:numCache>
                <c:formatCode>0</c:formatCode>
                <c:ptCount val="23"/>
                <c:pt idx="0">
                  <c:v>0</c:v>
                </c:pt>
                <c:pt idx="1">
                  <c:v>1011.1999999999998</c:v>
                </c:pt>
                <c:pt idx="2">
                  <c:v>2278.5999999999995</c:v>
                </c:pt>
                <c:pt idx="3">
                  <c:v>4155.6999999999989</c:v>
                </c:pt>
                <c:pt idx="4">
                  <c:v>7255.5499999999975</c:v>
                </c:pt>
                <c:pt idx="5">
                  <c:v>8868.9749999999985</c:v>
                </c:pt>
                <c:pt idx="6">
                  <c:v>9807.1875</c:v>
                </c:pt>
                <c:pt idx="7">
                  <c:v>11540.293750000001</c:v>
                </c:pt>
                <c:pt idx="8">
                  <c:v>13499.846875000001</c:v>
                </c:pt>
                <c:pt idx="9">
                  <c:v>16045.5234375</c:v>
                </c:pt>
                <c:pt idx="10">
                  <c:v>17225.461718750001</c:v>
                </c:pt>
                <c:pt idx="11">
                  <c:v>16486.430859374999</c:v>
                </c:pt>
                <c:pt idx="12">
                  <c:v>13595.515429687501</c:v>
                </c:pt>
                <c:pt idx="13">
                  <c:v>14428.557714843751</c:v>
                </c:pt>
                <c:pt idx="14">
                  <c:v>14751.178857421875</c:v>
                </c:pt>
                <c:pt idx="15">
                  <c:v>15034.789428710939</c:v>
                </c:pt>
                <c:pt idx="16">
                  <c:v>15652.19471435547</c:v>
                </c:pt>
                <c:pt idx="17">
                  <c:v>16522.297357177733</c:v>
                </c:pt>
                <c:pt idx="18">
                  <c:v>17148.948678588866</c:v>
                </c:pt>
                <c:pt idx="19">
                  <c:v>17741.874339294431</c:v>
                </c:pt>
                <c:pt idx="20">
                  <c:v>19294.037169647214</c:v>
                </c:pt>
                <c:pt idx="21">
                  <c:v>20732.418584823605</c:v>
                </c:pt>
                <c:pt idx="22">
                  <c:v>20992.609292411802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54-45D3-B1E4-B29F38567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ES!$L$1</c:f>
          <c:strCache>
            <c:ptCount val="1"/>
            <c:pt idx="0">
              <c:v>TS</c:v>
            </c:pt>
          </c:strCache>
        </c:strRef>
      </c:tx>
      <c:layout>
        <c:manualLayout>
          <c:xMode val="edge"/>
          <c:yMode val="edge"/>
          <c:x val="0.3552087611225188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ES!$L$1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ES!$A$3:$A$25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ES!$L$3:$L$25</c:f>
              <c:numCache>
                <c:formatCode>0.0</c:formatCode>
                <c:ptCount val="23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11.012677895138674</c:v>
                </c:pt>
                <c:pt idx="12">
                  <c:v>8.4746220510157144</c:v>
                </c:pt>
                <c:pt idx="13">
                  <c:v>9.313704081167085</c:v>
                </c:pt>
                <c:pt idx="14">
                  <c:v>10.052563025350549</c:v>
                </c:pt>
                <c:pt idx="15">
                  <c:v>10.789865977259339</c:v>
                </c:pt>
                <c:pt idx="16">
                  <c:v>11.613403298763197</c:v>
                </c:pt>
                <c:pt idx="17">
                  <c:v>12.50521307071604</c:v>
                </c:pt>
                <c:pt idx="18">
                  <c:v>13.348852633615536</c:v>
                </c:pt>
                <c:pt idx="19">
                  <c:v>14.192496392671487</c:v>
                </c:pt>
                <c:pt idx="20">
                  <c:v>15.258561893144433</c:v>
                </c:pt>
                <c:pt idx="21">
                  <c:v>16.294231877139296</c:v>
                </c:pt>
                <c:pt idx="22">
                  <c:v>17.089814414948933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28-47E6-A548-7FC4A5192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Error</a:t>
            </a:r>
          </a:p>
        </c:rich>
      </c:tx>
      <c:layout>
        <c:manualLayout>
          <c:xMode val="edge"/>
          <c:yMode val="edge"/>
          <c:x val="0.34591109510913515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ES!$K$1</c:f>
              <c:strCache>
                <c:ptCount val="1"/>
                <c:pt idx="0">
                  <c:v>BIAS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ES!$A$3:$A$25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ES!$D$3:$D$25</c:f>
              <c:numCache>
                <c:formatCode>0</c:formatCode>
                <c:ptCount val="23"/>
                <c:pt idx="0">
                  <c:v>0</c:v>
                </c:pt>
                <c:pt idx="1">
                  <c:v>1011.1999999999998</c:v>
                </c:pt>
                <c:pt idx="2">
                  <c:v>1267.3999999999996</c:v>
                </c:pt>
                <c:pt idx="3">
                  <c:v>1877.0999999999995</c:v>
                </c:pt>
                <c:pt idx="4">
                  <c:v>3099.8499999999985</c:v>
                </c:pt>
                <c:pt idx="5">
                  <c:v>1613.4250000000011</c:v>
                </c:pt>
                <c:pt idx="6">
                  <c:v>938.21250000000146</c:v>
                </c:pt>
                <c:pt idx="7">
                  <c:v>1733.1062500000007</c:v>
                </c:pt>
                <c:pt idx="8">
                  <c:v>1959.5531250000004</c:v>
                </c:pt>
                <c:pt idx="9">
                  <c:v>2545.6765624999989</c:v>
                </c:pt>
                <c:pt idx="10">
                  <c:v>1179.9382812500007</c:v>
                </c:pt>
                <c:pt idx="11">
                  <c:v>-739.03085937500146</c:v>
                </c:pt>
                <c:pt idx="12">
                  <c:v>-2890.9154296874985</c:v>
                </c:pt>
                <c:pt idx="13">
                  <c:v>833.04228515625073</c:v>
                </c:pt>
                <c:pt idx="14">
                  <c:v>322.62114257812391</c:v>
                </c:pt>
                <c:pt idx="15">
                  <c:v>283.61057128906396</c:v>
                </c:pt>
                <c:pt idx="16">
                  <c:v>617.40528564453052</c:v>
                </c:pt>
                <c:pt idx="17">
                  <c:v>870.1026428222649</c:v>
                </c:pt>
                <c:pt idx="18">
                  <c:v>626.65132141113463</c:v>
                </c:pt>
                <c:pt idx="19">
                  <c:v>592.92566070556677</c:v>
                </c:pt>
                <c:pt idx="20">
                  <c:v>1552.1628303527832</c:v>
                </c:pt>
                <c:pt idx="21">
                  <c:v>1438.3814151763909</c:v>
                </c:pt>
                <c:pt idx="22">
                  <c:v>260.19070758819726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4D-4E70-AE0E-B280A66FC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TrndAdjES!$AF$29</c:f>
          <c:strCache>
            <c:ptCount val="1"/>
            <c:pt idx="0">
              <c:v>TS: alpha = 1; beta = 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TrndAdjES!$N$1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TrndAdjES!$A$3:$A$25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TrndAdjES!$N$3:$N$25</c:f>
              <c:numCache>
                <c:formatCode>0.0</c:formatCode>
                <c:ptCount val="23"/>
                <c:pt idx="0">
                  <c:v>-1</c:v>
                </c:pt>
                <c:pt idx="1">
                  <c:v>8.9326812428077967E-2</c:v>
                </c:pt>
                <c:pt idx="2">
                  <c:v>0.75337214055166235</c:v>
                </c:pt>
                <c:pt idx="3">
                  <c:v>2.1153852975082006</c:v>
                </c:pt>
                <c:pt idx="4">
                  <c:v>3.7045746566508422</c:v>
                </c:pt>
                <c:pt idx="5">
                  <c:v>3.3891009822528257</c:v>
                </c:pt>
                <c:pt idx="6">
                  <c:v>3.0982210863394348</c:v>
                </c:pt>
                <c:pt idx="7">
                  <c:v>4.2003122885725421</c:v>
                </c:pt>
                <c:pt idx="8">
                  <c:v>5.1679951726234634</c:v>
                </c:pt>
                <c:pt idx="9">
                  <c:v>6.4033852700081306</c:v>
                </c:pt>
                <c:pt idx="10">
                  <c:v>5.6672374491082369</c:v>
                </c:pt>
                <c:pt idx="11">
                  <c:v>2.6630218079729064</c:v>
                </c:pt>
                <c:pt idx="12">
                  <c:v>-0.97446934270026908</c:v>
                </c:pt>
                <c:pt idx="13">
                  <c:v>0.85864869202374305</c:v>
                </c:pt>
                <c:pt idx="14">
                  <c:v>0.29680590620220343</c:v>
                </c:pt>
                <c:pt idx="15">
                  <c:v>-7.3213758888319325E-2</c:v>
                </c:pt>
                <c:pt idx="16">
                  <c:v>-8.6099466451963438E-2</c:v>
                </c:pt>
                <c:pt idx="17">
                  <c:v>2.2199232725366612E-3</c:v>
                </c:pt>
                <c:pt idx="18">
                  <c:v>-0.35547209090312731</c:v>
                </c:pt>
                <c:pt idx="19">
                  <c:v>-0.62879473086112636</c:v>
                </c:pt>
                <c:pt idx="20">
                  <c:v>0.35703672596564601</c:v>
                </c:pt>
                <c:pt idx="21">
                  <c:v>0.6071574592943314</c:v>
                </c:pt>
                <c:pt idx="22">
                  <c:v>-0.6321645358900766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01-41A6-B561-FAF4184DF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TrndAdjES!$AF$27</c:f>
          <c:strCache>
            <c:ptCount val="1"/>
            <c:pt idx="0">
              <c:v>Ft: alpha = 1; beta = 0</c:v>
            </c:pt>
          </c:strCache>
        </c:strRef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TrndAdjES!$B$1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TrndAdjES!$A$3:$A$25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TrndAdjES!$B$3:$B$25</c:f>
              <c:numCache>
                <c:formatCode>General</c:formatCode>
                <c:ptCount val="23"/>
                <c:pt idx="0">
                  <c:v>6464.5000000000009</c:v>
                </c:pt>
                <c:pt idx="1">
                  <c:v>7475.7000000000007</c:v>
                </c:pt>
                <c:pt idx="2">
                  <c:v>8237.5</c:v>
                </c:pt>
                <c:pt idx="3">
                  <c:v>9480.9</c:v>
                </c:pt>
                <c:pt idx="4">
                  <c:v>11642.199999999999</c:v>
                </c:pt>
                <c:pt idx="5">
                  <c:v>11705.7</c:v>
                </c:pt>
                <c:pt idx="6">
                  <c:v>11837.2</c:v>
                </c:pt>
                <c:pt idx="7">
                  <c:v>13101.2</c:v>
                </c:pt>
                <c:pt idx="8">
                  <c:v>14194.2</c:v>
                </c:pt>
                <c:pt idx="9">
                  <c:v>15760.1</c:v>
                </c:pt>
                <c:pt idx="10">
                  <c:v>15667.2</c:v>
                </c:pt>
                <c:pt idx="11">
                  <c:v>14338.199999999999</c:v>
                </c:pt>
                <c:pt idx="12">
                  <c:v>11816.800000000001</c:v>
                </c:pt>
                <c:pt idx="13">
                  <c:v>14095.300000000001</c:v>
                </c:pt>
                <c:pt idx="14">
                  <c:v>14001.4</c:v>
                </c:pt>
                <c:pt idx="15">
                  <c:v>14123.7</c:v>
                </c:pt>
                <c:pt idx="16">
                  <c:v>14599.3</c:v>
                </c:pt>
                <c:pt idx="17">
                  <c:v>15160.699999999999</c:v>
                </c:pt>
                <c:pt idx="18">
                  <c:v>15352.300000000001</c:v>
                </c:pt>
                <c:pt idx="19">
                  <c:v>15631.9</c:v>
                </c:pt>
                <c:pt idx="20">
                  <c:v>16887.599999999999</c:v>
                </c:pt>
                <c:pt idx="21">
                  <c:v>17549.899999999998</c:v>
                </c:pt>
                <c:pt idx="22">
                  <c:v>17090.900000000001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57-4CDA-9B14-C54FD6234C28}"/>
            </c:ext>
          </c:extLst>
        </c:ser>
        <c:ser>
          <c:idx val="1"/>
          <c:order val="1"/>
          <c:tx>
            <c:strRef>
              <c:f>TrndAdjES!$E$1</c:f>
              <c:strCache>
                <c:ptCount val="1"/>
                <c:pt idx="0">
                  <c:v>Ft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TrndAdjES!$A$3:$A$25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TrndAdjES!$E$3:$E$25</c:f>
              <c:numCache>
                <c:formatCode>0.0</c:formatCode>
                <c:ptCount val="23"/>
                <c:pt idx="0">
                  <c:v>6947.5181818181827</c:v>
                </c:pt>
                <c:pt idx="1">
                  <c:v>6947.5181818181827</c:v>
                </c:pt>
                <c:pt idx="2">
                  <c:v>7958.7181818181825</c:v>
                </c:pt>
                <c:pt idx="3">
                  <c:v>8720.5181818181827</c:v>
                </c:pt>
                <c:pt idx="4">
                  <c:v>9963.9181818181823</c:v>
                </c:pt>
                <c:pt idx="5">
                  <c:v>12125.218181818182</c:v>
                </c:pt>
                <c:pt idx="6">
                  <c:v>12188.718181818183</c:v>
                </c:pt>
                <c:pt idx="7">
                  <c:v>12320.218181818183</c:v>
                </c:pt>
                <c:pt idx="8">
                  <c:v>13584.218181818183</c:v>
                </c:pt>
                <c:pt idx="9">
                  <c:v>14677.218181818183</c:v>
                </c:pt>
                <c:pt idx="10">
                  <c:v>16243.118181818183</c:v>
                </c:pt>
                <c:pt idx="11">
                  <c:v>16150.218181818183</c:v>
                </c:pt>
                <c:pt idx="12">
                  <c:v>14821.218181818182</c:v>
                </c:pt>
                <c:pt idx="13">
                  <c:v>12299.818181818184</c:v>
                </c:pt>
                <c:pt idx="14">
                  <c:v>14578.318181818184</c:v>
                </c:pt>
                <c:pt idx="15">
                  <c:v>14484.418181818182</c:v>
                </c:pt>
                <c:pt idx="16">
                  <c:v>14606.718181818183</c:v>
                </c:pt>
                <c:pt idx="17">
                  <c:v>15082.318181818182</c:v>
                </c:pt>
                <c:pt idx="18">
                  <c:v>15643.718181818182</c:v>
                </c:pt>
                <c:pt idx="19">
                  <c:v>15835.318181818184</c:v>
                </c:pt>
                <c:pt idx="20">
                  <c:v>16114.918181818182</c:v>
                </c:pt>
                <c:pt idx="21">
                  <c:v>17370.618181818179</c:v>
                </c:pt>
                <c:pt idx="22">
                  <c:v>18032.918181818179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57-4CDA-9B14-C54FD6234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scatterChart>
        <c:scatterStyle val="lineMarker"/>
        <c:varyColors val="0"/>
        <c:ser>
          <c:idx val="2"/>
          <c:order val="2"/>
          <c:tx>
            <c:strRef>
              <c:f>TrndAdjES!$N$1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TrndAdjES!$A$3:$A$25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TrndAdjES!$N$3:$N$25</c:f>
              <c:numCache>
                <c:formatCode>0.0</c:formatCode>
                <c:ptCount val="23"/>
                <c:pt idx="0">
                  <c:v>-1</c:v>
                </c:pt>
                <c:pt idx="1">
                  <c:v>8.9326812428077967E-2</c:v>
                </c:pt>
                <c:pt idx="2">
                  <c:v>0.75337214055166235</c:v>
                </c:pt>
                <c:pt idx="3">
                  <c:v>2.1153852975082006</c:v>
                </c:pt>
                <c:pt idx="4">
                  <c:v>3.7045746566508422</c:v>
                </c:pt>
                <c:pt idx="5">
                  <c:v>3.3891009822528257</c:v>
                </c:pt>
                <c:pt idx="6">
                  <c:v>3.0982210863394348</c:v>
                </c:pt>
                <c:pt idx="7">
                  <c:v>4.2003122885725421</c:v>
                </c:pt>
                <c:pt idx="8">
                  <c:v>5.1679951726234634</c:v>
                </c:pt>
                <c:pt idx="9">
                  <c:v>6.4033852700081306</c:v>
                </c:pt>
                <c:pt idx="10">
                  <c:v>5.6672374491082369</c:v>
                </c:pt>
                <c:pt idx="11">
                  <c:v>2.6630218079729064</c:v>
                </c:pt>
                <c:pt idx="12">
                  <c:v>-0.97446934270026908</c:v>
                </c:pt>
                <c:pt idx="13">
                  <c:v>0.85864869202374305</c:v>
                </c:pt>
                <c:pt idx="14">
                  <c:v>0.29680590620220343</c:v>
                </c:pt>
                <c:pt idx="15">
                  <c:v>-7.3213758888319325E-2</c:v>
                </c:pt>
                <c:pt idx="16">
                  <c:v>-8.6099466451963438E-2</c:v>
                </c:pt>
                <c:pt idx="17">
                  <c:v>2.2199232725366612E-3</c:v>
                </c:pt>
                <c:pt idx="18">
                  <c:v>-0.35547209090312731</c:v>
                </c:pt>
                <c:pt idx="19">
                  <c:v>-0.62879473086112636</c:v>
                </c:pt>
                <c:pt idx="20">
                  <c:v>0.35703672596564601</c:v>
                </c:pt>
                <c:pt idx="21">
                  <c:v>0.6071574592943314</c:v>
                </c:pt>
                <c:pt idx="22">
                  <c:v>-0.6321645358900766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57-4CDA-9B14-C54FD6234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85359"/>
        <c:axId val="47183279"/>
      </c:scatterChart>
      <c:valAx>
        <c:axId val="1573482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valAx>
        <c:axId val="47183279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85359"/>
        <c:crosses val="max"/>
        <c:crossBetween val="midCat"/>
      </c:valAx>
      <c:valAx>
        <c:axId val="471853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1832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TrndAdjES!$M$1</c:f>
              <c:strCache>
                <c:ptCount val="1"/>
                <c:pt idx="0">
                  <c:v>BIAS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TrndAdjES!$A$3:$A$25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TrndAdjES!$M$3:$M$25</c:f>
              <c:numCache>
                <c:formatCode>0</c:formatCode>
                <c:ptCount val="23"/>
                <c:pt idx="0">
                  <c:v>-483.0181818181818</c:v>
                </c:pt>
                <c:pt idx="1">
                  <c:v>45.163636363636215</c:v>
                </c:pt>
                <c:pt idx="2">
                  <c:v>323.94545454545369</c:v>
                </c:pt>
                <c:pt idx="3">
                  <c:v>1084.3272727272706</c:v>
                </c:pt>
                <c:pt idx="4">
                  <c:v>2762.6090909090872</c:v>
                </c:pt>
                <c:pt idx="5">
                  <c:v>2343.0909090909063</c:v>
                </c:pt>
                <c:pt idx="6">
                  <c:v>1991.5727272727236</c:v>
                </c:pt>
                <c:pt idx="7">
                  <c:v>2772.5545454545409</c:v>
                </c:pt>
                <c:pt idx="8">
                  <c:v>3382.5363636363581</c:v>
                </c:pt>
                <c:pt idx="9">
                  <c:v>4465.4181818181751</c:v>
                </c:pt>
                <c:pt idx="10">
                  <c:v>3889.4999999999927</c:v>
                </c:pt>
                <c:pt idx="11">
                  <c:v>2077.4818181818082</c:v>
                </c:pt>
                <c:pt idx="12">
                  <c:v>-926.93636363637233</c:v>
                </c:pt>
                <c:pt idx="13">
                  <c:v>868.54545454544495</c:v>
                </c:pt>
                <c:pt idx="14">
                  <c:v>291.62727272726079</c:v>
                </c:pt>
                <c:pt idx="15">
                  <c:v>-69.090909090920832</c:v>
                </c:pt>
                <c:pt idx="16">
                  <c:v>-76.509090909104998</c:v>
                </c:pt>
                <c:pt idx="17">
                  <c:v>1.8727272727119271</c:v>
                </c:pt>
                <c:pt idx="18">
                  <c:v>-289.5454545454686</c:v>
                </c:pt>
                <c:pt idx="19">
                  <c:v>-492.96363636365277</c:v>
                </c:pt>
                <c:pt idx="20">
                  <c:v>279.71818181816343</c:v>
                </c:pt>
                <c:pt idx="21">
                  <c:v>458.99999999998181</c:v>
                </c:pt>
                <c:pt idx="22">
                  <c:v>-483.01818181819544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A8-4108-AA14-4CA10C3F7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Error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TrndAdjES!$N$1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TrndAdjES!$A$3:$A$25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TrndAdjES!$F$3:$F$25</c:f>
              <c:numCache>
                <c:formatCode>0</c:formatCode>
                <c:ptCount val="23"/>
                <c:pt idx="0">
                  <c:v>-483.0181818181818</c:v>
                </c:pt>
                <c:pt idx="1">
                  <c:v>528.18181818181802</c:v>
                </c:pt>
                <c:pt idx="2">
                  <c:v>278.78181818181747</c:v>
                </c:pt>
                <c:pt idx="3">
                  <c:v>760.38181818181693</c:v>
                </c:pt>
                <c:pt idx="4">
                  <c:v>1678.2818181818166</c:v>
                </c:pt>
                <c:pt idx="5">
                  <c:v>-419.51818181818089</c:v>
                </c:pt>
                <c:pt idx="6">
                  <c:v>-351.51818181818271</c:v>
                </c:pt>
                <c:pt idx="7">
                  <c:v>780.98181818181729</c:v>
                </c:pt>
                <c:pt idx="8">
                  <c:v>609.98181818181729</c:v>
                </c:pt>
                <c:pt idx="9">
                  <c:v>1082.8818181818169</c:v>
                </c:pt>
                <c:pt idx="10">
                  <c:v>-575.91818181818235</c:v>
                </c:pt>
                <c:pt idx="11">
                  <c:v>-1812.0181818181845</c:v>
                </c:pt>
                <c:pt idx="12">
                  <c:v>-3004.4181818181805</c:v>
                </c:pt>
                <c:pt idx="13">
                  <c:v>1795.4818181818173</c:v>
                </c:pt>
                <c:pt idx="14">
                  <c:v>-576.91818181818417</c:v>
                </c:pt>
                <c:pt idx="15">
                  <c:v>-360.71818181818162</c:v>
                </c:pt>
                <c:pt idx="16">
                  <c:v>-7.4181818181841663</c:v>
                </c:pt>
                <c:pt idx="17">
                  <c:v>78.381818181816925</c:v>
                </c:pt>
                <c:pt idx="18">
                  <c:v>-291.41818181818053</c:v>
                </c:pt>
                <c:pt idx="19">
                  <c:v>-203.41818181818417</c:v>
                </c:pt>
                <c:pt idx="20">
                  <c:v>772.6818181818162</c:v>
                </c:pt>
                <c:pt idx="21">
                  <c:v>179.28181818181838</c:v>
                </c:pt>
                <c:pt idx="22">
                  <c:v>-942.01818181817725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9E-46F6-8C5E-20CA603D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Actual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Months!$A$3:$A$290</c:f>
              <c:numCache>
                <c:formatCode>General</c:formatCode>
                <c:ptCount val="28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</c:numCache>
            </c:numRef>
          </c:xVal>
          <c:yVal>
            <c:numRef>
              <c:f>Months!$C$3:$C$290</c:f>
              <c:numCache>
                <c:formatCode>0.00</c:formatCode>
                <c:ptCount val="288"/>
                <c:pt idx="0">
                  <c:v>479.9</c:v>
                </c:pt>
                <c:pt idx="1">
                  <c:v>467.70000000000005</c:v>
                </c:pt>
                <c:pt idx="2">
                  <c:v>504.09999999999997</c:v>
                </c:pt>
                <c:pt idx="3">
                  <c:v>518.40000000000009</c:v>
                </c:pt>
                <c:pt idx="4">
                  <c:v>529.20000000000005</c:v>
                </c:pt>
                <c:pt idx="5">
                  <c:v>556</c:v>
                </c:pt>
                <c:pt idx="6">
                  <c:v>567.6</c:v>
                </c:pt>
                <c:pt idx="7">
                  <c:v>557.29999999999995</c:v>
                </c:pt>
                <c:pt idx="8">
                  <c:v>589.1</c:v>
                </c:pt>
                <c:pt idx="9">
                  <c:v>583.29999999999995</c:v>
                </c:pt>
                <c:pt idx="10">
                  <c:v>556.29999999999995</c:v>
                </c:pt>
                <c:pt idx="11">
                  <c:v>555.6</c:v>
                </c:pt>
                <c:pt idx="12">
                  <c:v>526.80000000000007</c:v>
                </c:pt>
                <c:pt idx="13">
                  <c:v>511.9</c:v>
                </c:pt>
                <c:pt idx="14">
                  <c:v>608.20000000000005</c:v>
                </c:pt>
                <c:pt idx="15">
                  <c:v>610.9</c:v>
                </c:pt>
                <c:pt idx="16">
                  <c:v>632.20000000000005</c:v>
                </c:pt>
                <c:pt idx="17">
                  <c:v>639.59999999999991</c:v>
                </c:pt>
                <c:pt idx="18">
                  <c:v>658.2</c:v>
                </c:pt>
                <c:pt idx="19">
                  <c:v>685.8</c:v>
                </c:pt>
                <c:pt idx="20">
                  <c:v>662.7</c:v>
                </c:pt>
                <c:pt idx="21">
                  <c:v>658.8</c:v>
                </c:pt>
                <c:pt idx="22">
                  <c:v>667.1</c:v>
                </c:pt>
                <c:pt idx="23">
                  <c:v>613.5</c:v>
                </c:pt>
                <c:pt idx="24">
                  <c:v>588.5</c:v>
                </c:pt>
                <c:pt idx="25">
                  <c:v>587.9</c:v>
                </c:pt>
                <c:pt idx="26">
                  <c:v>623.70000000000005</c:v>
                </c:pt>
                <c:pt idx="27">
                  <c:v>622.5</c:v>
                </c:pt>
                <c:pt idx="28">
                  <c:v>730.40000000000009</c:v>
                </c:pt>
                <c:pt idx="29">
                  <c:v>691.2</c:v>
                </c:pt>
                <c:pt idx="30">
                  <c:v>678.2</c:v>
                </c:pt>
                <c:pt idx="31">
                  <c:v>747.4</c:v>
                </c:pt>
                <c:pt idx="32">
                  <c:v>739.59999999999991</c:v>
                </c:pt>
                <c:pt idx="33">
                  <c:v>783.5</c:v>
                </c:pt>
                <c:pt idx="34">
                  <c:v>745.1</c:v>
                </c:pt>
                <c:pt idx="35">
                  <c:v>699.5</c:v>
                </c:pt>
                <c:pt idx="36">
                  <c:v>697.5</c:v>
                </c:pt>
                <c:pt idx="37">
                  <c:v>672.30000000000007</c:v>
                </c:pt>
                <c:pt idx="38">
                  <c:v>708.1</c:v>
                </c:pt>
                <c:pt idx="39">
                  <c:v>773.40000000000009</c:v>
                </c:pt>
                <c:pt idx="40">
                  <c:v>814.89999999999986</c:v>
                </c:pt>
                <c:pt idx="41">
                  <c:v>777.5</c:v>
                </c:pt>
                <c:pt idx="42">
                  <c:v>850.80000000000007</c:v>
                </c:pt>
                <c:pt idx="43">
                  <c:v>898.8</c:v>
                </c:pt>
                <c:pt idx="44">
                  <c:v>809.7</c:v>
                </c:pt>
                <c:pt idx="45">
                  <c:v>914.40000000000009</c:v>
                </c:pt>
                <c:pt idx="46">
                  <c:v>825</c:v>
                </c:pt>
                <c:pt idx="47">
                  <c:v>738.5</c:v>
                </c:pt>
                <c:pt idx="48">
                  <c:v>873.1</c:v>
                </c:pt>
                <c:pt idx="49">
                  <c:v>852.7</c:v>
                </c:pt>
                <c:pt idx="50">
                  <c:v>923.8</c:v>
                </c:pt>
                <c:pt idx="51">
                  <c:v>955.5</c:v>
                </c:pt>
                <c:pt idx="52">
                  <c:v>1019.5</c:v>
                </c:pt>
                <c:pt idx="53">
                  <c:v>926.5</c:v>
                </c:pt>
                <c:pt idx="54">
                  <c:v>994.9</c:v>
                </c:pt>
                <c:pt idx="55">
                  <c:v>1056.8</c:v>
                </c:pt>
                <c:pt idx="56">
                  <c:v>1011.2</c:v>
                </c:pt>
                <c:pt idx="57">
                  <c:v>1106</c:v>
                </c:pt>
                <c:pt idx="58">
                  <c:v>999.90000000000009</c:v>
                </c:pt>
                <c:pt idx="59">
                  <c:v>922.3</c:v>
                </c:pt>
                <c:pt idx="60">
                  <c:v>907.3</c:v>
                </c:pt>
                <c:pt idx="61">
                  <c:v>990.80000000000007</c:v>
                </c:pt>
                <c:pt idx="62">
                  <c:v>1014.7</c:v>
                </c:pt>
                <c:pt idx="63">
                  <c:v>1033.0999999999999</c:v>
                </c:pt>
                <c:pt idx="64">
                  <c:v>1079</c:v>
                </c:pt>
                <c:pt idx="65">
                  <c:v>1034.8</c:v>
                </c:pt>
                <c:pt idx="66">
                  <c:v>1015.6999999999999</c:v>
                </c:pt>
                <c:pt idx="67">
                  <c:v>1079.3</c:v>
                </c:pt>
                <c:pt idx="68">
                  <c:v>929.3</c:v>
                </c:pt>
                <c:pt idx="69">
                  <c:v>864.90000000000009</c:v>
                </c:pt>
                <c:pt idx="70">
                  <c:v>876.19999999999993</c:v>
                </c:pt>
                <c:pt idx="71">
                  <c:v>880.6</c:v>
                </c:pt>
                <c:pt idx="72">
                  <c:v>852.9</c:v>
                </c:pt>
                <c:pt idx="73">
                  <c:v>863.7</c:v>
                </c:pt>
                <c:pt idx="74">
                  <c:v>920.09999999999991</c:v>
                </c:pt>
                <c:pt idx="75">
                  <c:v>989.80000000000007</c:v>
                </c:pt>
                <c:pt idx="76">
                  <c:v>1040.3999999999999</c:v>
                </c:pt>
                <c:pt idx="77">
                  <c:v>950.3</c:v>
                </c:pt>
                <c:pt idx="78">
                  <c:v>1046.5</c:v>
                </c:pt>
                <c:pt idx="79">
                  <c:v>1041.5999999999999</c:v>
                </c:pt>
                <c:pt idx="80">
                  <c:v>1002.6</c:v>
                </c:pt>
                <c:pt idx="81">
                  <c:v>1107.9000000000001</c:v>
                </c:pt>
                <c:pt idx="82">
                  <c:v>1052.7</c:v>
                </c:pt>
                <c:pt idx="83">
                  <c:v>968.7</c:v>
                </c:pt>
                <c:pt idx="84">
                  <c:v>993.09999999999991</c:v>
                </c:pt>
                <c:pt idx="85">
                  <c:v>797.2</c:v>
                </c:pt>
                <c:pt idx="86">
                  <c:v>1059.9000000000001</c:v>
                </c:pt>
                <c:pt idx="87">
                  <c:v>1057.8000000000002</c:v>
                </c:pt>
                <c:pt idx="88">
                  <c:v>1128.8</c:v>
                </c:pt>
                <c:pt idx="89">
                  <c:v>1106.1000000000001</c:v>
                </c:pt>
                <c:pt idx="90">
                  <c:v>1206</c:v>
                </c:pt>
                <c:pt idx="91">
                  <c:v>1148.3</c:v>
                </c:pt>
                <c:pt idx="92">
                  <c:v>1087.0999999999999</c:v>
                </c:pt>
                <c:pt idx="93">
                  <c:v>1200.6999999999998</c:v>
                </c:pt>
                <c:pt idx="94">
                  <c:v>1213.0999999999999</c:v>
                </c:pt>
                <c:pt idx="95">
                  <c:v>1103.0999999999999</c:v>
                </c:pt>
                <c:pt idx="96">
                  <c:v>1099.8</c:v>
                </c:pt>
                <c:pt idx="97">
                  <c:v>1052.3</c:v>
                </c:pt>
                <c:pt idx="98">
                  <c:v>991.1</c:v>
                </c:pt>
                <c:pt idx="99">
                  <c:v>1175.4000000000001</c:v>
                </c:pt>
                <c:pt idx="100">
                  <c:v>1175.3000000000002</c:v>
                </c:pt>
                <c:pt idx="101">
                  <c:v>1210.8000000000002</c:v>
                </c:pt>
                <c:pt idx="102">
                  <c:v>1221.5999999999999</c:v>
                </c:pt>
                <c:pt idx="103">
                  <c:v>1266.9000000000001</c:v>
                </c:pt>
                <c:pt idx="104">
                  <c:v>1273.9000000000001</c:v>
                </c:pt>
                <c:pt idx="105">
                  <c:v>1308.6000000000001</c:v>
                </c:pt>
                <c:pt idx="106">
                  <c:v>1251.5</c:v>
                </c:pt>
                <c:pt idx="107">
                  <c:v>1167</c:v>
                </c:pt>
                <c:pt idx="108">
                  <c:v>1199.8</c:v>
                </c:pt>
                <c:pt idx="109">
                  <c:v>996.30000000000007</c:v>
                </c:pt>
                <c:pt idx="110">
                  <c:v>1232</c:v>
                </c:pt>
                <c:pt idx="111">
                  <c:v>1292.9000000000001</c:v>
                </c:pt>
                <c:pt idx="112">
                  <c:v>1340.1</c:v>
                </c:pt>
                <c:pt idx="113">
                  <c:v>1343.8</c:v>
                </c:pt>
                <c:pt idx="114">
                  <c:v>1344.1999999999998</c:v>
                </c:pt>
                <c:pt idx="115">
                  <c:v>1465.8</c:v>
                </c:pt>
                <c:pt idx="116">
                  <c:v>1406.4</c:v>
                </c:pt>
                <c:pt idx="117">
                  <c:v>1450.7</c:v>
                </c:pt>
                <c:pt idx="118">
                  <c:v>1400.6</c:v>
                </c:pt>
                <c:pt idx="119">
                  <c:v>1287.5</c:v>
                </c:pt>
                <c:pt idx="120">
                  <c:v>1283</c:v>
                </c:pt>
                <c:pt idx="121">
                  <c:v>1190.5</c:v>
                </c:pt>
                <c:pt idx="122">
                  <c:v>1171</c:v>
                </c:pt>
                <c:pt idx="123">
                  <c:v>1258.8999999999999</c:v>
                </c:pt>
                <c:pt idx="124">
                  <c:v>1287.8</c:v>
                </c:pt>
                <c:pt idx="125">
                  <c:v>1378.4</c:v>
                </c:pt>
                <c:pt idx="126">
                  <c:v>1363.6999999999998</c:v>
                </c:pt>
                <c:pt idx="127">
                  <c:v>1372.5</c:v>
                </c:pt>
                <c:pt idx="128">
                  <c:v>1396.7</c:v>
                </c:pt>
                <c:pt idx="129">
                  <c:v>1380</c:v>
                </c:pt>
                <c:pt idx="130">
                  <c:v>1348</c:v>
                </c:pt>
                <c:pt idx="131">
                  <c:v>1236.7</c:v>
                </c:pt>
                <c:pt idx="132">
                  <c:v>1173.4000000000001</c:v>
                </c:pt>
                <c:pt idx="133">
                  <c:v>1143.3</c:v>
                </c:pt>
                <c:pt idx="134">
                  <c:v>1082.0999999999999</c:v>
                </c:pt>
                <c:pt idx="135">
                  <c:v>1162.2</c:v>
                </c:pt>
                <c:pt idx="136">
                  <c:v>1215.9000000000001</c:v>
                </c:pt>
                <c:pt idx="137">
                  <c:v>1212</c:v>
                </c:pt>
                <c:pt idx="138">
                  <c:v>1262</c:v>
                </c:pt>
                <c:pt idx="139">
                  <c:v>1329.3999999999999</c:v>
                </c:pt>
                <c:pt idx="140">
                  <c:v>1247.8</c:v>
                </c:pt>
                <c:pt idx="141">
                  <c:v>1301.5999999999999</c:v>
                </c:pt>
                <c:pt idx="142">
                  <c:v>1217.5999999999999</c:v>
                </c:pt>
                <c:pt idx="143">
                  <c:v>990.89999999999986</c:v>
                </c:pt>
                <c:pt idx="144">
                  <c:v>986.3</c:v>
                </c:pt>
                <c:pt idx="145">
                  <c:v>731.90000000000009</c:v>
                </c:pt>
                <c:pt idx="146">
                  <c:v>900.7</c:v>
                </c:pt>
                <c:pt idx="147">
                  <c:v>940.89999999999986</c:v>
                </c:pt>
                <c:pt idx="148">
                  <c:v>994.5</c:v>
                </c:pt>
                <c:pt idx="149">
                  <c:v>965.1</c:v>
                </c:pt>
                <c:pt idx="150">
                  <c:v>1009.2</c:v>
                </c:pt>
                <c:pt idx="151">
                  <c:v>1105.8</c:v>
                </c:pt>
                <c:pt idx="152">
                  <c:v>1023.9</c:v>
                </c:pt>
                <c:pt idx="153">
                  <c:v>1100</c:v>
                </c:pt>
                <c:pt idx="154">
                  <c:v>1028.3</c:v>
                </c:pt>
                <c:pt idx="155">
                  <c:v>1030.2</c:v>
                </c:pt>
                <c:pt idx="156">
                  <c:v>1001.7</c:v>
                </c:pt>
                <c:pt idx="157">
                  <c:v>938.59999999999991</c:v>
                </c:pt>
                <c:pt idx="158">
                  <c:v>973</c:v>
                </c:pt>
                <c:pt idx="159">
                  <c:v>1080.3</c:v>
                </c:pt>
                <c:pt idx="160">
                  <c:v>1214.3</c:v>
                </c:pt>
                <c:pt idx="161">
                  <c:v>1250.5</c:v>
                </c:pt>
                <c:pt idx="162">
                  <c:v>1318.7</c:v>
                </c:pt>
                <c:pt idx="163">
                  <c:v>1374.7</c:v>
                </c:pt>
                <c:pt idx="164">
                  <c:v>1286.2999999999997</c:v>
                </c:pt>
                <c:pt idx="165">
                  <c:v>1296</c:v>
                </c:pt>
                <c:pt idx="166">
                  <c:v>1225.2</c:v>
                </c:pt>
                <c:pt idx="167">
                  <c:v>1136</c:v>
                </c:pt>
                <c:pt idx="168">
                  <c:v>1135.4000000000001</c:v>
                </c:pt>
                <c:pt idx="169">
                  <c:v>1013.3</c:v>
                </c:pt>
                <c:pt idx="170">
                  <c:v>1013</c:v>
                </c:pt>
                <c:pt idx="171">
                  <c:v>1148.4000000000001</c:v>
                </c:pt>
                <c:pt idx="172">
                  <c:v>1229.7</c:v>
                </c:pt>
                <c:pt idx="173">
                  <c:v>1195</c:v>
                </c:pt>
                <c:pt idx="174">
                  <c:v>1261.2</c:v>
                </c:pt>
                <c:pt idx="175">
                  <c:v>1259.1999999999998</c:v>
                </c:pt>
                <c:pt idx="176">
                  <c:v>1232.8</c:v>
                </c:pt>
                <c:pt idx="177">
                  <c:v>1200.0999999999999</c:v>
                </c:pt>
                <c:pt idx="178">
                  <c:v>1153.9000000000001</c:v>
                </c:pt>
                <c:pt idx="179">
                  <c:v>1159.4000000000001</c:v>
                </c:pt>
                <c:pt idx="180">
                  <c:v>1155.0999999999999</c:v>
                </c:pt>
                <c:pt idx="181">
                  <c:v>914.30000000000007</c:v>
                </c:pt>
                <c:pt idx="182">
                  <c:v>1112.0999999999999</c:v>
                </c:pt>
                <c:pt idx="183">
                  <c:v>1169.2</c:v>
                </c:pt>
                <c:pt idx="184">
                  <c:v>1229.3</c:v>
                </c:pt>
                <c:pt idx="185">
                  <c:v>1252.0999999999999</c:v>
                </c:pt>
                <c:pt idx="186">
                  <c:v>1249</c:v>
                </c:pt>
                <c:pt idx="187">
                  <c:v>1250.0999999999999</c:v>
                </c:pt>
                <c:pt idx="188">
                  <c:v>1256.9000000000001</c:v>
                </c:pt>
                <c:pt idx="189">
                  <c:v>1248.7</c:v>
                </c:pt>
                <c:pt idx="190">
                  <c:v>1138.5</c:v>
                </c:pt>
                <c:pt idx="191">
                  <c:v>1148.4000000000001</c:v>
                </c:pt>
                <c:pt idx="192">
                  <c:v>1205.1999999999998</c:v>
                </c:pt>
                <c:pt idx="193">
                  <c:v>1145.9000000000001</c:v>
                </c:pt>
                <c:pt idx="194">
                  <c:v>989.90000000000009</c:v>
                </c:pt>
                <c:pt idx="195">
                  <c:v>1159.9000000000001</c:v>
                </c:pt>
                <c:pt idx="196">
                  <c:v>1220.4000000000001</c:v>
                </c:pt>
                <c:pt idx="197">
                  <c:v>1212</c:v>
                </c:pt>
                <c:pt idx="198">
                  <c:v>1277.8</c:v>
                </c:pt>
                <c:pt idx="199">
                  <c:v>1340</c:v>
                </c:pt>
                <c:pt idx="200">
                  <c:v>1298.1000000000001</c:v>
                </c:pt>
                <c:pt idx="201">
                  <c:v>1260.8000000000002</c:v>
                </c:pt>
                <c:pt idx="202">
                  <c:v>1253.4000000000001</c:v>
                </c:pt>
                <c:pt idx="203">
                  <c:v>1235.9000000000001</c:v>
                </c:pt>
                <c:pt idx="204">
                  <c:v>1214.4000000000001</c:v>
                </c:pt>
                <c:pt idx="205">
                  <c:v>1076.9000000000001</c:v>
                </c:pt>
                <c:pt idx="206">
                  <c:v>1152.5</c:v>
                </c:pt>
                <c:pt idx="207">
                  <c:v>1275.6999999999998</c:v>
                </c:pt>
                <c:pt idx="208">
                  <c:v>1288.6999999999998</c:v>
                </c:pt>
                <c:pt idx="209">
                  <c:v>1346.9</c:v>
                </c:pt>
                <c:pt idx="210">
                  <c:v>1300.4000000000001</c:v>
                </c:pt>
                <c:pt idx="211">
                  <c:v>1331</c:v>
                </c:pt>
                <c:pt idx="212">
                  <c:v>1404.8000000000002</c:v>
                </c:pt>
                <c:pt idx="213">
                  <c:v>1298.5999999999999</c:v>
                </c:pt>
                <c:pt idx="214">
                  <c:v>1245</c:v>
                </c:pt>
                <c:pt idx="215">
                  <c:v>1225.8</c:v>
                </c:pt>
                <c:pt idx="216">
                  <c:v>959</c:v>
                </c:pt>
                <c:pt idx="217">
                  <c:v>915.7</c:v>
                </c:pt>
                <c:pt idx="218">
                  <c:v>1421.8</c:v>
                </c:pt>
                <c:pt idx="219">
                  <c:v>1277.8</c:v>
                </c:pt>
                <c:pt idx="220">
                  <c:v>1330.1</c:v>
                </c:pt>
                <c:pt idx="221">
                  <c:v>1305.4000000000001</c:v>
                </c:pt>
                <c:pt idx="222">
                  <c:v>1389.4</c:v>
                </c:pt>
                <c:pt idx="223">
                  <c:v>1490.3000000000002</c:v>
                </c:pt>
                <c:pt idx="224">
                  <c:v>1386</c:v>
                </c:pt>
                <c:pt idx="225">
                  <c:v>1324.6</c:v>
                </c:pt>
                <c:pt idx="226">
                  <c:v>1329.6</c:v>
                </c:pt>
                <c:pt idx="227">
                  <c:v>1222.5999999999999</c:v>
                </c:pt>
                <c:pt idx="228">
                  <c:v>1240.5</c:v>
                </c:pt>
                <c:pt idx="229">
                  <c:v>1275.0999999999999</c:v>
                </c:pt>
                <c:pt idx="230">
                  <c:v>1077.7</c:v>
                </c:pt>
                <c:pt idx="231">
                  <c:v>1135</c:v>
                </c:pt>
                <c:pt idx="232">
                  <c:v>1410.9</c:v>
                </c:pt>
                <c:pt idx="233">
                  <c:v>1279.4000000000001</c:v>
                </c:pt>
                <c:pt idx="234">
                  <c:v>1325</c:v>
                </c:pt>
                <c:pt idx="235">
                  <c:v>1439.9</c:v>
                </c:pt>
                <c:pt idx="236">
                  <c:v>1294.5</c:v>
                </c:pt>
                <c:pt idx="237">
                  <c:v>1396.4</c:v>
                </c:pt>
                <c:pt idx="238">
                  <c:v>1412</c:v>
                </c:pt>
                <c:pt idx="239">
                  <c:v>1345.5</c:v>
                </c:pt>
                <c:pt idx="240">
                  <c:v>1409.3</c:v>
                </c:pt>
                <c:pt idx="241">
                  <c:v>1123.7</c:v>
                </c:pt>
                <c:pt idx="242">
                  <c:v>1293.8</c:v>
                </c:pt>
                <c:pt idx="243">
                  <c:v>1272.8000000000002</c:v>
                </c:pt>
                <c:pt idx="244">
                  <c:v>1444.5</c:v>
                </c:pt>
                <c:pt idx="245">
                  <c:v>1389.7</c:v>
                </c:pt>
                <c:pt idx="246">
                  <c:v>1517.1</c:v>
                </c:pt>
                <c:pt idx="247">
                  <c:v>1540.3000000000002</c:v>
                </c:pt>
                <c:pt idx="248">
                  <c:v>1465.4</c:v>
                </c:pt>
                <c:pt idx="249">
                  <c:v>1418.1</c:v>
                </c:pt>
                <c:pt idx="250">
                  <c:v>1536.9</c:v>
                </c:pt>
                <c:pt idx="251">
                  <c:v>1476</c:v>
                </c:pt>
                <c:pt idx="252">
                  <c:v>1466.6</c:v>
                </c:pt>
                <c:pt idx="253">
                  <c:v>1386.8000000000002</c:v>
                </c:pt>
                <c:pt idx="254">
                  <c:v>1153.0999999999999</c:v>
                </c:pt>
                <c:pt idx="255">
                  <c:v>1324</c:v>
                </c:pt>
                <c:pt idx="256">
                  <c:v>1456.4</c:v>
                </c:pt>
                <c:pt idx="257">
                  <c:v>1475.4</c:v>
                </c:pt>
                <c:pt idx="258">
                  <c:v>1522</c:v>
                </c:pt>
                <c:pt idx="259">
                  <c:v>1506.2</c:v>
                </c:pt>
                <c:pt idx="260">
                  <c:v>1502.5</c:v>
                </c:pt>
                <c:pt idx="261">
                  <c:v>1657.9</c:v>
                </c:pt>
                <c:pt idx="262">
                  <c:v>1454.1999999999998</c:v>
                </c:pt>
                <c:pt idx="263">
                  <c:v>1644.8</c:v>
                </c:pt>
                <c:pt idx="264">
                  <c:v>1466</c:v>
                </c:pt>
                <c:pt idx="265">
                  <c:v>1321.8000000000002</c:v>
                </c:pt>
                <c:pt idx="266">
                  <c:v>1130.5999999999999</c:v>
                </c:pt>
                <c:pt idx="267">
                  <c:v>1333.6</c:v>
                </c:pt>
                <c:pt idx="268">
                  <c:v>1342.6</c:v>
                </c:pt>
                <c:pt idx="269">
                  <c:v>1400.3000000000002</c:v>
                </c:pt>
                <c:pt idx="270">
                  <c:v>1455.5</c:v>
                </c:pt>
                <c:pt idx="271">
                  <c:v>1490.7</c:v>
                </c:pt>
                <c:pt idx="272">
                  <c:v>1508.1999999999998</c:v>
                </c:pt>
                <c:pt idx="273">
                  <c:v>1640.9</c:v>
                </c:pt>
                <c:pt idx="274">
                  <c:v>1432.3</c:v>
                </c:pt>
                <c:pt idx="275">
                  <c:v>1568.4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A8-456C-9F8C-038D450CB50F}"/>
            </c:ext>
          </c:extLst>
        </c:ser>
        <c:ser>
          <c:idx val="1"/>
          <c:order val="1"/>
          <c:tx>
            <c:v>Forecast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Months!$A$3:$A$290</c:f>
              <c:numCache>
                <c:formatCode>General</c:formatCode>
                <c:ptCount val="28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</c:numCache>
            </c:numRef>
          </c:xVal>
          <c:yVal>
            <c:numRef>
              <c:f>Months!$G$3:$G$290</c:f>
              <c:numCache>
                <c:formatCode>0.0</c:formatCode>
                <c:ptCount val="288"/>
                <c:pt idx="0">
                  <c:v>482.8002341748828</c:v>
                </c:pt>
                <c:pt idx="1">
                  <c:v>470.30038416692082</c:v>
                </c:pt>
                <c:pt idx="2">
                  <c:v>505.45995080731421</c:v>
                </c:pt>
                <c:pt idx="3">
                  <c:v>518.53373747414798</c:v>
                </c:pt>
                <c:pt idx="4">
                  <c:v>528.7545357454843</c:v>
                </c:pt>
                <c:pt idx="5">
                  <c:v>555.51204319724627</c:v>
                </c:pt>
                <c:pt idx="6">
                  <c:v>567.3328290557788</c:v>
                </c:pt>
                <c:pt idx="7">
                  <c:v>557.25430219521161</c:v>
                </c:pt>
                <c:pt idx="8">
                  <c:v>589.16647549163793</c:v>
                </c:pt>
                <c:pt idx="9">
                  <c:v>583.37968723202994</c:v>
                </c:pt>
                <c:pt idx="10">
                  <c:v>556.3448090459209</c:v>
                </c:pt>
                <c:pt idx="11">
                  <c:v>555.61081124484883</c:v>
                </c:pt>
                <c:pt idx="12">
                  <c:v>477.01035822923564</c:v>
                </c:pt>
                <c:pt idx="13">
                  <c:v>517.52805462615868</c:v>
                </c:pt>
                <c:pt idx="14">
                  <c:v>578.00507237001</c:v>
                </c:pt>
                <c:pt idx="15">
                  <c:v>652.412818674459</c:v>
                </c:pt>
                <c:pt idx="16">
                  <c:v>659.63646581955743</c:v>
                </c:pt>
                <c:pt idx="17">
                  <c:v>681.21724401056906</c:v>
                </c:pt>
                <c:pt idx="18">
                  <c:v>654.838717699673</c:v>
                </c:pt>
                <c:pt idx="19">
                  <c:v>631.71641000968134</c:v>
                </c:pt>
                <c:pt idx="20">
                  <c:v>715.65774805382296</c:v>
                </c:pt>
                <c:pt idx="21">
                  <c:v>665.5595263198876</c:v>
                </c:pt>
                <c:pt idx="22">
                  <c:v>616.78554033236344</c:v>
                </c:pt>
                <c:pt idx="23">
                  <c:v>656.20482694791849</c:v>
                </c:pt>
                <c:pt idx="24">
                  <c:v>587.9658726429235</c:v>
                </c:pt>
                <c:pt idx="25">
                  <c:v>505.27987586653552</c:v>
                </c:pt>
                <c:pt idx="26">
                  <c:v>673.8783692624462</c:v>
                </c:pt>
                <c:pt idx="27">
                  <c:v>601.37773134207771</c:v>
                </c:pt>
                <c:pt idx="28">
                  <c:v>664.21292300814753</c:v>
                </c:pt>
                <c:pt idx="29">
                  <c:v>779.80648899453854</c:v>
                </c:pt>
                <c:pt idx="30">
                  <c:v>807.70071455317202</c:v>
                </c:pt>
                <c:pt idx="31">
                  <c:v>722.68221570297806</c:v>
                </c:pt>
                <c:pt idx="32">
                  <c:v>629.42224875880447</c:v>
                </c:pt>
                <c:pt idx="33">
                  <c:v>754.62514956041161</c:v>
                </c:pt>
                <c:pt idx="34">
                  <c:v>838.19423035035743</c:v>
                </c:pt>
                <c:pt idx="35">
                  <c:v>665.96788980704059</c:v>
                </c:pt>
                <c:pt idx="36">
                  <c:v>703.17546467457794</c:v>
                </c:pt>
                <c:pt idx="37">
                  <c:v>714.43170513994346</c:v>
                </c:pt>
                <c:pt idx="38">
                  <c:v>615.56788331972643</c:v>
                </c:pt>
                <c:pt idx="39">
                  <c:v>718.91123068463912</c:v>
                </c:pt>
                <c:pt idx="40">
                  <c:v>898.02605080341436</c:v>
                </c:pt>
                <c:pt idx="41">
                  <c:v>722.71603772827712</c:v>
                </c:pt>
                <c:pt idx="42">
                  <c:v>828.83156010968435</c:v>
                </c:pt>
                <c:pt idx="43">
                  <c:v>1174.3863310329173</c:v>
                </c:pt>
                <c:pt idx="44">
                  <c:v>974.83098973924098</c:v>
                </c:pt>
                <c:pt idx="45">
                  <c:v>690.01191361904898</c:v>
                </c:pt>
                <c:pt idx="46">
                  <c:v>716.81559062481278</c:v>
                </c:pt>
                <c:pt idx="47">
                  <c:v>831.08188972796529</c:v>
                </c:pt>
                <c:pt idx="48">
                  <c:v>733.08529219578531</c:v>
                </c:pt>
                <c:pt idx="49">
                  <c:v>841.64206210534508</c:v>
                </c:pt>
                <c:pt idx="50">
                  <c:v>1015.6008145337248</c:v>
                </c:pt>
                <c:pt idx="51">
                  <c:v>943.74844941210233</c:v>
                </c:pt>
                <c:pt idx="52">
                  <c:v>917.21716311166676</c:v>
                </c:pt>
                <c:pt idx="53">
                  <c:v>1036.4401132040914</c:v>
                </c:pt>
                <c:pt idx="54">
                  <c:v>979.13891852549023</c:v>
                </c:pt>
                <c:pt idx="55">
                  <c:v>990.02385345123332</c:v>
                </c:pt>
                <c:pt idx="56">
                  <c:v>1211.4141899396761</c:v>
                </c:pt>
                <c:pt idx="57">
                  <c:v>1583.9125283430692</c:v>
                </c:pt>
                <c:pt idx="58">
                  <c:v>793.07452867731104</c:v>
                </c:pt>
                <c:pt idx="59">
                  <c:v>633.50181003193188</c:v>
                </c:pt>
                <c:pt idx="60">
                  <c:v>1100.5274637746816</c:v>
                </c:pt>
                <c:pt idx="61">
                  <c:v>782.9942726799294</c:v>
                </c:pt>
                <c:pt idx="62">
                  <c:v>987.59517713432376</c:v>
                </c:pt>
                <c:pt idx="63">
                  <c:v>1167.6072276133229</c:v>
                </c:pt>
                <c:pt idx="64">
                  <c:v>1150.2756473121392</c:v>
                </c:pt>
                <c:pt idx="65">
                  <c:v>874.2262278647238</c:v>
                </c:pt>
                <c:pt idx="66">
                  <c:v>1173.7553189843684</c:v>
                </c:pt>
                <c:pt idx="67">
                  <c:v>1112.0917018826408</c:v>
                </c:pt>
                <c:pt idx="68">
                  <c:v>943.47424747868365</c:v>
                </c:pt>
                <c:pt idx="69">
                  <c:v>1150.8716875910209</c:v>
                </c:pt>
                <c:pt idx="70">
                  <c:v>1155.6205315792288</c:v>
                </c:pt>
                <c:pt idx="71">
                  <c:v>581.39867846235347</c:v>
                </c:pt>
                <c:pt idx="72">
                  <c:v>427.37245015642759</c:v>
                </c:pt>
                <c:pt idx="73">
                  <c:v>956.51330072795463</c:v>
                </c:pt>
                <c:pt idx="74">
                  <c:v>777.87074979266129</c:v>
                </c:pt>
                <c:pt idx="75">
                  <c:v>896.80814599131315</c:v>
                </c:pt>
                <c:pt idx="76">
                  <c:v>1200.1780398576072</c:v>
                </c:pt>
                <c:pt idx="77">
                  <c:v>1186.4482535896886</c:v>
                </c:pt>
                <c:pt idx="78">
                  <c:v>833.27268670790806</c:v>
                </c:pt>
                <c:pt idx="79">
                  <c:v>1192.328709745876</c:v>
                </c:pt>
                <c:pt idx="80">
                  <c:v>987.54010208852264</c:v>
                </c:pt>
                <c:pt idx="81">
                  <c:v>970.65164528586843</c:v>
                </c:pt>
                <c:pt idx="82">
                  <c:v>1609.9667671823063</c:v>
                </c:pt>
                <c:pt idx="83">
                  <c:v>2055.981423517374</c:v>
                </c:pt>
                <c:pt idx="84">
                  <c:v>594.4859481829792</c:v>
                </c:pt>
                <c:pt idx="85">
                  <c:v>155.80350481102377</c:v>
                </c:pt>
                <c:pt idx="86">
                  <c:v>565.90610362813652</c:v>
                </c:pt>
                <c:pt idx="87">
                  <c:v>933.74585977231879</c:v>
                </c:pt>
                <c:pt idx="88">
                  <c:v>1080.8860672010746</c:v>
                </c:pt>
                <c:pt idx="89">
                  <c:v>1244.8188472638694</c:v>
                </c:pt>
                <c:pt idx="90">
                  <c:v>1693.6465381285925</c:v>
                </c:pt>
                <c:pt idx="91">
                  <c:v>1089.9226258996823</c:v>
                </c:pt>
                <c:pt idx="92">
                  <c:v>1153.5372297943454</c:v>
                </c:pt>
                <c:pt idx="93">
                  <c:v>1158.386149169899</c:v>
                </c:pt>
                <c:pt idx="94">
                  <c:v>946.26482241963527</c:v>
                </c:pt>
                <c:pt idx="95">
                  <c:v>1601.682816220796</c:v>
                </c:pt>
                <c:pt idx="96">
                  <c:v>4134.7987249496855</c:v>
                </c:pt>
                <c:pt idx="97">
                  <c:v>983.55343945565107</c:v>
                </c:pt>
                <c:pt idx="98">
                  <c:v>-778.08160021703702</c:v>
                </c:pt>
                <c:pt idx="99">
                  <c:v>-23.864466304268838</c:v>
                </c:pt>
                <c:pt idx="100">
                  <c:v>869.16040192831781</c:v>
                </c:pt>
                <c:pt idx="101">
                  <c:v>1192.3744750182541</c:v>
                </c:pt>
                <c:pt idx="102">
                  <c:v>1627.4242787957369</c:v>
                </c:pt>
                <c:pt idx="103">
                  <c:v>1860.0567397631121</c:v>
                </c:pt>
                <c:pt idx="104">
                  <c:v>1326.0186531214733</c:v>
                </c:pt>
                <c:pt idx="105">
                  <c:v>1432.2733839375906</c:v>
                </c:pt>
                <c:pt idx="106">
                  <c:v>1206.5542008056054</c:v>
                </c:pt>
                <c:pt idx="107">
                  <c:v>776.00016257508764</c:v>
                </c:pt>
                <c:pt idx="108">
                  <c:v>1452.8298977643178</c:v>
                </c:pt>
                <c:pt idx="109">
                  <c:v>9152.660457798831</c:v>
                </c:pt>
                <c:pt idx="110">
                  <c:v>-175.34226349105921</c:v>
                </c:pt>
                <c:pt idx="111">
                  <c:v>63242.560687173238</c:v>
                </c:pt>
                <c:pt idx="112">
                  <c:v>-1000.8276623207926</c:v>
                </c:pt>
                <c:pt idx="113">
                  <c:v>643.50309288295921</c:v>
                </c:pt>
                <c:pt idx="114">
                  <c:v>1376.0029933642418</c:v>
                </c:pt>
                <c:pt idx="115">
                  <c:v>2042.5073259627015</c:v>
                </c:pt>
                <c:pt idx="116">
                  <c:v>2598.473807749182</c:v>
                </c:pt>
                <c:pt idx="117">
                  <c:v>1920.6746675011079</c:v>
                </c:pt>
                <c:pt idx="118">
                  <c:v>1390.6839845277725</c:v>
                </c:pt>
                <c:pt idx="119">
                  <c:v>949.72728648044028</c:v>
                </c:pt>
                <c:pt idx="120">
                  <c:v>605.59180862970231</c:v>
                </c:pt>
                <c:pt idx="121">
                  <c:v>1027.4621214242525</c:v>
                </c:pt>
                <c:pt idx="122">
                  <c:v>38923.433319748285</c:v>
                </c:pt>
                <c:pt idx="123">
                  <c:v>-191.34178246277628</c:v>
                </c:pt>
                <c:pt idx="124">
                  <c:v>3030.8500590581993</c:v>
                </c:pt>
                <c:pt idx="125">
                  <c:v>-2954.8583114188582</c:v>
                </c:pt>
                <c:pt idx="126">
                  <c:v>211.98864558612857</c:v>
                </c:pt>
                <c:pt idx="127">
                  <c:v>1411.8779965073209</c:v>
                </c:pt>
                <c:pt idx="128">
                  <c:v>2020.1188547723682</c:v>
                </c:pt>
                <c:pt idx="129">
                  <c:v>3145.3748731278984</c:v>
                </c:pt>
                <c:pt idx="130">
                  <c:v>2742.9023045290442</c:v>
                </c:pt>
                <c:pt idx="131">
                  <c:v>1126.5385874274036</c:v>
                </c:pt>
                <c:pt idx="132">
                  <c:v>-274.9785263312541</c:v>
                </c:pt>
                <c:pt idx="133">
                  <c:v>-166.4075579484234</c:v>
                </c:pt>
                <c:pt idx="134">
                  <c:v>609.43843714674415</c:v>
                </c:pt>
                <c:pt idx="135">
                  <c:v>15916.97918692987</c:v>
                </c:pt>
                <c:pt idx="136">
                  <c:v>-412.18589520136487</c:v>
                </c:pt>
                <c:pt idx="137">
                  <c:v>1596.2271154901205</c:v>
                </c:pt>
                <c:pt idx="138">
                  <c:v>-10854.6958480137</c:v>
                </c:pt>
                <c:pt idx="139">
                  <c:v>-226.94995343570909</c:v>
                </c:pt>
                <c:pt idx="140">
                  <c:v>1147.0808902881129</c:v>
                </c:pt>
                <c:pt idx="141">
                  <c:v>1896.6661299059576</c:v>
                </c:pt>
                <c:pt idx="142">
                  <c:v>3312.4606088555111</c:v>
                </c:pt>
                <c:pt idx="143">
                  <c:v>5369.6536507253331</c:v>
                </c:pt>
                <c:pt idx="144">
                  <c:v>1279.7062450803307</c:v>
                </c:pt>
                <c:pt idx="145">
                  <c:v>11595.184464537217</c:v>
                </c:pt>
                <c:pt idx="146">
                  <c:v>-2128.2666171369592</c:v>
                </c:pt>
                <c:pt idx="147">
                  <c:v>19.959731928967475</c:v>
                </c:pt>
                <c:pt idx="148">
                  <c:v>4438.9345951952146</c:v>
                </c:pt>
                <c:pt idx="149">
                  <c:v>-788.55893060969652</c:v>
                </c:pt>
                <c:pt idx="150">
                  <c:v>702.37773672845753</c:v>
                </c:pt>
                <c:pt idx="151">
                  <c:v>9211.625209939908</c:v>
                </c:pt>
                <c:pt idx="152">
                  <c:v>-561.58878006853718</c:v>
                </c:pt>
                <c:pt idx="153">
                  <c:v>719.13435532517519</c:v>
                </c:pt>
                <c:pt idx="154">
                  <c:v>1458.7272254086088</c:v>
                </c:pt>
                <c:pt idx="155">
                  <c:v>2450.0919716725957</c:v>
                </c:pt>
                <c:pt idx="156">
                  <c:v>-27779.533361612528</c:v>
                </c:pt>
                <c:pt idx="157">
                  <c:v>316.80510341290915</c:v>
                </c:pt>
                <c:pt idx="158">
                  <c:v>2709.9371970262205</c:v>
                </c:pt>
                <c:pt idx="159">
                  <c:v>-152788.24850651217</c:v>
                </c:pt>
                <c:pt idx="160">
                  <c:v>-736.81260762247177</c:v>
                </c:pt>
                <c:pt idx="161">
                  <c:v>2409.9189239322177</c:v>
                </c:pt>
                <c:pt idx="162">
                  <c:v>-2609.2043057195165</c:v>
                </c:pt>
                <c:pt idx="163">
                  <c:v>269.71058117366232</c:v>
                </c:pt>
                <c:pt idx="164">
                  <c:v>3638.4329969568885</c:v>
                </c:pt>
                <c:pt idx="165">
                  <c:v>-1528.1008882316364</c:v>
                </c:pt>
                <c:pt idx="166">
                  <c:v>486.82657757622354</c:v>
                </c:pt>
                <c:pt idx="167">
                  <c:v>1562.164632777693</c:v>
                </c:pt>
                <c:pt idx="168">
                  <c:v>2839.5055111361426</c:v>
                </c:pt>
                <c:pt idx="169">
                  <c:v>-9796.2197435594571</c:v>
                </c:pt>
                <c:pt idx="170">
                  <c:v>332.33335506965108</c:v>
                </c:pt>
                <c:pt idx="171">
                  <c:v>2237.09353977212</c:v>
                </c:pt>
                <c:pt idx="172">
                  <c:v>10037.678943475044</c:v>
                </c:pt>
                <c:pt idx="173">
                  <c:v>-1813.8832985209162</c:v>
                </c:pt>
                <c:pt idx="174">
                  <c:v>1502.213061292596</c:v>
                </c:pt>
                <c:pt idx="175">
                  <c:v>-13888.475495061228</c:v>
                </c:pt>
                <c:pt idx="176">
                  <c:v>-619.63365040713416</c:v>
                </c:pt>
                <c:pt idx="177">
                  <c:v>1779.1455195090875</c:v>
                </c:pt>
                <c:pt idx="178">
                  <c:v>-2874.2140690884921</c:v>
                </c:pt>
                <c:pt idx="179">
                  <c:v>100.9627844345699</c:v>
                </c:pt>
                <c:pt idx="180">
                  <c:v>1264.6783512441502</c:v>
                </c:pt>
                <c:pt idx="181">
                  <c:v>2515.491718565308</c:v>
                </c:pt>
                <c:pt idx="182">
                  <c:v>-7739.2753820484522</c:v>
                </c:pt>
                <c:pt idx="183">
                  <c:v>307.27639542707249</c:v>
                </c:pt>
                <c:pt idx="184">
                  <c:v>1975.6698896695416</c:v>
                </c:pt>
                <c:pt idx="185">
                  <c:v>5615.4640008697706</c:v>
                </c:pt>
                <c:pt idx="186">
                  <c:v>-3124.5810096263458</c:v>
                </c:pt>
                <c:pt idx="187">
                  <c:v>960.81175662441194</c:v>
                </c:pt>
                <c:pt idx="188">
                  <c:v>7467.1901378897492</c:v>
                </c:pt>
                <c:pt idx="189">
                  <c:v>-2069.815946734107</c:v>
                </c:pt>
                <c:pt idx="190">
                  <c:v>770.05993783874385</c:v>
                </c:pt>
                <c:pt idx="191">
                  <c:v>-15148.157174432497</c:v>
                </c:pt>
                <c:pt idx="192">
                  <c:v>-354.98918638038174</c:v>
                </c:pt>
                <c:pt idx="193">
                  <c:v>757.11047042921962</c:v>
                </c:pt>
                <c:pt idx="194">
                  <c:v>3065.1123298395391</c:v>
                </c:pt>
                <c:pt idx="195">
                  <c:v>-10272.379873062759</c:v>
                </c:pt>
                <c:pt idx="196">
                  <c:v>184.5786488044746</c:v>
                </c:pt>
                <c:pt idx="197">
                  <c:v>1751.5407691773526</c:v>
                </c:pt>
                <c:pt idx="198">
                  <c:v>4378.8255412155495</c:v>
                </c:pt>
                <c:pt idx="199">
                  <c:v>-4613.7515257766527</c:v>
                </c:pt>
                <c:pt idx="200">
                  <c:v>643.71741075188072</c:v>
                </c:pt>
                <c:pt idx="201">
                  <c:v>3665.4750751103807</c:v>
                </c:pt>
                <c:pt idx="202">
                  <c:v>-5704.3982761075313</c:v>
                </c:pt>
                <c:pt idx="203">
                  <c:v>51.779133036431503</c:v>
                </c:pt>
                <c:pt idx="204">
                  <c:v>6075.2255111415834</c:v>
                </c:pt>
                <c:pt idx="205">
                  <c:v>-1145.4592416743733</c:v>
                </c:pt>
                <c:pt idx="206">
                  <c:v>367.54073089742872</c:v>
                </c:pt>
                <c:pt idx="207">
                  <c:v>2705.6211163755279</c:v>
                </c:pt>
                <c:pt idx="208">
                  <c:v>-22146.960780833204</c:v>
                </c:pt>
                <c:pt idx="209">
                  <c:v>-148.67501800183629</c:v>
                </c:pt>
                <c:pt idx="210">
                  <c:v>1697.232565624168</c:v>
                </c:pt>
                <c:pt idx="211">
                  <c:v>4140.8153321683612</c:v>
                </c:pt>
                <c:pt idx="212">
                  <c:v>-7145.1097265767075</c:v>
                </c:pt>
                <c:pt idx="213">
                  <c:v>394.6825268315161</c:v>
                </c:pt>
                <c:pt idx="214">
                  <c:v>2652.4478439644636</c:v>
                </c:pt>
                <c:pt idx="215">
                  <c:v>-114136.78896834016</c:v>
                </c:pt>
                <c:pt idx="216">
                  <c:v>-701.32186061343884</c:v>
                </c:pt>
                <c:pt idx="217">
                  <c:v>1826.9990175232595</c:v>
                </c:pt>
                <c:pt idx="218">
                  <c:v>-3151.927687830761</c:v>
                </c:pt>
                <c:pt idx="219">
                  <c:v>101.02297354806748</c:v>
                </c:pt>
                <c:pt idx="220">
                  <c:v>1832.7868708970857</c:v>
                </c:pt>
                <c:pt idx="221">
                  <c:v>30694.229456802597</c:v>
                </c:pt>
                <c:pt idx="222">
                  <c:v>-573.17911660981326</c:v>
                </c:pt>
                <c:pt idx="223">
                  <c:v>1399.7014476541083</c:v>
                </c:pt>
                <c:pt idx="224">
                  <c:v>4008.8981461846133</c:v>
                </c:pt>
                <c:pt idx="225">
                  <c:v>-12252.970326278539</c:v>
                </c:pt>
                <c:pt idx="226">
                  <c:v>131.09890142774518</c:v>
                </c:pt>
                <c:pt idx="227">
                  <c:v>2161.2481048478858</c:v>
                </c:pt>
                <c:pt idx="228">
                  <c:v>8144.7726560630908</c:v>
                </c:pt>
                <c:pt idx="229">
                  <c:v>-1558.485287643631</c:v>
                </c:pt>
                <c:pt idx="230">
                  <c:v>2049.0081815686603</c:v>
                </c:pt>
                <c:pt idx="231">
                  <c:v>-21779.463336694535</c:v>
                </c:pt>
                <c:pt idx="232">
                  <c:v>-511.97375032168236</c:v>
                </c:pt>
                <c:pt idx="233">
                  <c:v>1303.8592677370277</c:v>
                </c:pt>
                <c:pt idx="234">
                  <c:v>8211.2451728876895</c:v>
                </c:pt>
                <c:pt idx="235">
                  <c:v>-1246.6123718653635</c:v>
                </c:pt>
                <c:pt idx="236">
                  <c:v>922.37748585653469</c:v>
                </c:pt>
                <c:pt idx="237">
                  <c:v>2803.1579491099733</c:v>
                </c:pt>
                <c:pt idx="238">
                  <c:v>-39075.386732394152</c:v>
                </c:pt>
                <c:pt idx="239">
                  <c:v>-219.82883783059967</c:v>
                </c:pt>
                <c:pt idx="240">
                  <c:v>1806.5030235605645</c:v>
                </c:pt>
                <c:pt idx="241">
                  <c:v>5931.995565886421</c:v>
                </c:pt>
                <c:pt idx="242">
                  <c:v>-2374.3885596040063</c:v>
                </c:pt>
                <c:pt idx="243">
                  <c:v>1205.5027367106659</c:v>
                </c:pt>
                <c:pt idx="244">
                  <c:v>9181.6663749861982</c:v>
                </c:pt>
                <c:pt idx="245">
                  <c:v>-1648.0359836717296</c:v>
                </c:pt>
                <c:pt idx="246">
                  <c:v>863.45754395715653</c:v>
                </c:pt>
                <c:pt idx="247">
                  <c:v>5399.1972911626472</c:v>
                </c:pt>
                <c:pt idx="248">
                  <c:v>-2393.0846985241092</c:v>
                </c:pt>
                <c:pt idx="249">
                  <c:v>665.22301796019053</c:v>
                </c:pt>
                <c:pt idx="250">
                  <c:v>2451.2573350430775</c:v>
                </c:pt>
                <c:pt idx="251">
                  <c:v>24304.059361985248</c:v>
                </c:pt>
                <c:pt idx="252">
                  <c:v>-738.37609814072709</c:v>
                </c:pt>
                <c:pt idx="253">
                  <c:v>1184.6868398313495</c:v>
                </c:pt>
                <c:pt idx="254">
                  <c:v>5101.1034989781892</c:v>
                </c:pt>
                <c:pt idx="255">
                  <c:v>-4343.2658734273236</c:v>
                </c:pt>
                <c:pt idx="256">
                  <c:v>736.29567259938585</c:v>
                </c:pt>
                <c:pt idx="257">
                  <c:v>4304.4007566942428</c:v>
                </c:pt>
                <c:pt idx="258">
                  <c:v>-5097.0438616872425</c:v>
                </c:pt>
                <c:pt idx="259">
                  <c:v>198.90224150082491</c:v>
                </c:pt>
                <c:pt idx="260">
                  <c:v>3098.2029648542311</c:v>
                </c:pt>
                <c:pt idx="261">
                  <c:v>-5248.8475761061391</c:v>
                </c:pt>
                <c:pt idx="262">
                  <c:v>189.83682460496507</c:v>
                </c:pt>
                <c:pt idx="263">
                  <c:v>1867.7576453403731</c:v>
                </c:pt>
                <c:pt idx="264">
                  <c:v>9761.9075512092768</c:v>
                </c:pt>
                <c:pt idx="265">
                  <c:v>-1394.8994539630557</c:v>
                </c:pt>
                <c:pt idx="266">
                  <c:v>758.07109514958313</c:v>
                </c:pt>
                <c:pt idx="267">
                  <c:v>3560.4224984313378</c:v>
                </c:pt>
                <c:pt idx="268">
                  <c:v>-9479.8290884916532</c:v>
                </c:pt>
                <c:pt idx="269">
                  <c:v>76.922466521085568</c:v>
                </c:pt>
                <c:pt idx="270">
                  <c:v>2858.2182430396078</c:v>
                </c:pt>
                <c:pt idx="271">
                  <c:v>-30326.874700383054</c:v>
                </c:pt>
                <c:pt idx="272">
                  <c:v>-616.88708949220404</c:v>
                </c:pt>
                <c:pt idx="273">
                  <c:v>2262.7958736920195</c:v>
                </c:pt>
                <c:pt idx="274">
                  <c:v>-25092.48167563598</c:v>
                </c:pt>
                <c:pt idx="275">
                  <c:v>-650.33785537753806</c:v>
                </c:pt>
                <c:pt idx="276">
                  <c:v>1272.2936106715051</c:v>
                </c:pt>
                <c:pt idx="277">
                  <c:v>4449.1533120162803</c:v>
                </c:pt>
                <c:pt idx="278">
                  <c:v>-4275.5160029197268</c:v>
                </c:pt>
                <c:pt idx="279">
                  <c:v>-2706.0588688590465</c:v>
                </c:pt>
                <c:pt idx="280">
                  <c:v>-4246.4249993069634</c:v>
                </c:pt>
                <c:pt idx="281">
                  <c:v>175331.29407821162</c:v>
                </c:pt>
                <c:pt idx="282">
                  <c:v>6753.287305918022</c:v>
                </c:pt>
                <c:pt idx="283">
                  <c:v>7085.0214265382228</c:v>
                </c:pt>
                <c:pt idx="284">
                  <c:v>34956.622596547713</c:v>
                </c:pt>
                <c:pt idx="285">
                  <c:v>-12595.559127978091</c:v>
                </c:pt>
                <c:pt idx="286">
                  <c:v>-8703.4104693082863</c:v>
                </c:pt>
                <c:pt idx="287">
                  <c:v>-40666.201481839642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A8-456C-9F8C-038D450CB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4742608"/>
        <c:axId val="1644732208"/>
      </c:scatterChart>
      <c:valAx>
        <c:axId val="1644742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732208"/>
        <c:crosses val="autoZero"/>
        <c:crossBetween val="midCat"/>
      </c:valAx>
      <c:valAx>
        <c:axId val="164473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74260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Ft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Reg!$B$1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Reg!$A$3:$A$25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Reg!$B$3:$B$25</c:f>
              <c:numCache>
                <c:formatCode>General</c:formatCode>
                <c:ptCount val="23"/>
                <c:pt idx="0">
                  <c:v>6464.5000000000009</c:v>
                </c:pt>
                <c:pt idx="1">
                  <c:v>7475.7000000000007</c:v>
                </c:pt>
                <c:pt idx="2">
                  <c:v>8237.5</c:v>
                </c:pt>
                <c:pt idx="3">
                  <c:v>9480.9</c:v>
                </c:pt>
                <c:pt idx="4">
                  <c:v>11642.199999999999</c:v>
                </c:pt>
                <c:pt idx="5">
                  <c:v>11705.7</c:v>
                </c:pt>
                <c:pt idx="6">
                  <c:v>11837.2</c:v>
                </c:pt>
                <c:pt idx="7">
                  <c:v>13101.2</c:v>
                </c:pt>
                <c:pt idx="8">
                  <c:v>14194.2</c:v>
                </c:pt>
                <c:pt idx="9">
                  <c:v>15760.1</c:v>
                </c:pt>
                <c:pt idx="10">
                  <c:v>15667.2</c:v>
                </c:pt>
                <c:pt idx="11">
                  <c:v>14338.199999999999</c:v>
                </c:pt>
                <c:pt idx="12">
                  <c:v>11816.800000000001</c:v>
                </c:pt>
                <c:pt idx="13">
                  <c:v>14095.300000000001</c:v>
                </c:pt>
                <c:pt idx="14">
                  <c:v>14001.4</c:v>
                </c:pt>
                <c:pt idx="15">
                  <c:v>14123.7</c:v>
                </c:pt>
                <c:pt idx="16">
                  <c:v>14599.3</c:v>
                </c:pt>
                <c:pt idx="17">
                  <c:v>15160.699999999999</c:v>
                </c:pt>
                <c:pt idx="18">
                  <c:v>15352.300000000001</c:v>
                </c:pt>
                <c:pt idx="19">
                  <c:v>15631.9</c:v>
                </c:pt>
                <c:pt idx="20">
                  <c:v>16887.599999999999</c:v>
                </c:pt>
                <c:pt idx="21">
                  <c:v>17549.899999999998</c:v>
                </c:pt>
                <c:pt idx="22">
                  <c:v>17090.900000000001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07-49D9-B0CF-7EF97402C952}"/>
            </c:ext>
          </c:extLst>
        </c:ser>
        <c:ser>
          <c:idx val="1"/>
          <c:order val="1"/>
          <c:tx>
            <c:strRef>
              <c:f>Reg!$C$1</c:f>
              <c:strCache>
                <c:ptCount val="1"/>
                <c:pt idx="0">
                  <c:v>Ft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Reg!$A$3:$A$25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Reg!$C$3:$C$25</c:f>
              <c:numCache>
                <c:formatCode>0.0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07-49D9-B0CF-7EF97402C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Reg!$K$1</c:f>
              <c:strCache>
                <c:ptCount val="1"/>
                <c:pt idx="0">
                  <c:v>BIAS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Reg!$A$3:$A$25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Reg!$K$3:$K$25</c:f>
              <c:numCache>
                <c:formatCode>0</c:formatCode>
                <c:ptCount val="23"/>
                <c:pt idx="0">
                  <c:v>6464.5000000000009</c:v>
                </c:pt>
                <c:pt idx="1">
                  <c:v>13940.2</c:v>
                </c:pt>
                <c:pt idx="2">
                  <c:v>22177.7</c:v>
                </c:pt>
                <c:pt idx="3">
                  <c:v>31658.6</c:v>
                </c:pt>
                <c:pt idx="4">
                  <c:v>43300.799999999996</c:v>
                </c:pt>
                <c:pt idx="5">
                  <c:v>55006.5</c:v>
                </c:pt>
                <c:pt idx="6">
                  <c:v>66843.7</c:v>
                </c:pt>
                <c:pt idx="7">
                  <c:v>79944.899999999994</c:v>
                </c:pt>
                <c:pt idx="8">
                  <c:v>94139.099999999991</c:v>
                </c:pt>
                <c:pt idx="9">
                  <c:v>109899.2</c:v>
                </c:pt>
                <c:pt idx="10">
                  <c:v>125566.39999999999</c:v>
                </c:pt>
                <c:pt idx="11">
                  <c:v>139904.6</c:v>
                </c:pt>
                <c:pt idx="12">
                  <c:v>151721.4</c:v>
                </c:pt>
                <c:pt idx="13">
                  <c:v>165816.69999999998</c:v>
                </c:pt>
                <c:pt idx="14">
                  <c:v>179818.09999999998</c:v>
                </c:pt>
                <c:pt idx="15">
                  <c:v>193941.8</c:v>
                </c:pt>
                <c:pt idx="16">
                  <c:v>208541.09999999998</c:v>
                </c:pt>
                <c:pt idx="17">
                  <c:v>223701.8</c:v>
                </c:pt>
                <c:pt idx="18">
                  <c:v>239054.09999999998</c:v>
                </c:pt>
                <c:pt idx="19">
                  <c:v>254685.99999999997</c:v>
                </c:pt>
                <c:pt idx="20">
                  <c:v>271573.59999999998</c:v>
                </c:pt>
                <c:pt idx="21">
                  <c:v>289123.5</c:v>
                </c:pt>
                <c:pt idx="22">
                  <c:v>306214.40000000002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F8-4083-8AA8-DF25757D9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Reg!$L$1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Reg!$A$3:$A$25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Reg!$L$3:$L$25</c:f>
              <c:numCache>
                <c:formatCode>0.0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6.9999999999999991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7B-4154-9C78-7850DD304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Ft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'Reg-Piecewise'!$B$1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'Reg-Piecewise'!$A$3:$A$25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'Reg-Piecewise'!$B$3:$B$25</c:f>
              <c:numCache>
                <c:formatCode>General</c:formatCode>
                <c:ptCount val="23"/>
                <c:pt idx="0">
                  <c:v>6464.5000000000009</c:v>
                </c:pt>
                <c:pt idx="1">
                  <c:v>7475.7000000000007</c:v>
                </c:pt>
                <c:pt idx="2">
                  <c:v>8237.5</c:v>
                </c:pt>
                <c:pt idx="3">
                  <c:v>9480.9</c:v>
                </c:pt>
                <c:pt idx="4">
                  <c:v>11642.199999999999</c:v>
                </c:pt>
                <c:pt idx="5">
                  <c:v>11705.7</c:v>
                </c:pt>
                <c:pt idx="6">
                  <c:v>11837.2</c:v>
                </c:pt>
                <c:pt idx="7">
                  <c:v>13101.2</c:v>
                </c:pt>
                <c:pt idx="8">
                  <c:v>14194.2</c:v>
                </c:pt>
                <c:pt idx="9">
                  <c:v>15760.1</c:v>
                </c:pt>
                <c:pt idx="10">
                  <c:v>15667.2</c:v>
                </c:pt>
                <c:pt idx="11">
                  <c:v>14338.199999999999</c:v>
                </c:pt>
                <c:pt idx="12">
                  <c:v>11816.800000000001</c:v>
                </c:pt>
                <c:pt idx="13">
                  <c:v>14095.300000000001</c:v>
                </c:pt>
                <c:pt idx="14">
                  <c:v>14001.4</c:v>
                </c:pt>
                <c:pt idx="15">
                  <c:v>14123.7</c:v>
                </c:pt>
                <c:pt idx="16">
                  <c:v>14599.3</c:v>
                </c:pt>
                <c:pt idx="17">
                  <c:v>15160.699999999999</c:v>
                </c:pt>
                <c:pt idx="18">
                  <c:v>15352.300000000001</c:v>
                </c:pt>
                <c:pt idx="19">
                  <c:v>15631.9</c:v>
                </c:pt>
                <c:pt idx="20">
                  <c:v>16887.599999999999</c:v>
                </c:pt>
                <c:pt idx="21">
                  <c:v>17549.899999999998</c:v>
                </c:pt>
                <c:pt idx="22">
                  <c:v>17090.900000000001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74-40F7-A81E-21B8A916AB97}"/>
            </c:ext>
          </c:extLst>
        </c:ser>
        <c:ser>
          <c:idx val="1"/>
          <c:order val="1"/>
          <c:tx>
            <c:strRef>
              <c:f>'Reg-Piecewise'!$C$1</c:f>
              <c:strCache>
                <c:ptCount val="1"/>
                <c:pt idx="0">
                  <c:v>Ft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'Reg-Piecewise'!$A$3:$A$25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'Reg-Piecewise'!$C$3:$C$25</c:f>
              <c:numCache>
                <c:formatCode>0.0</c:formatCode>
                <c:ptCount val="23"/>
                <c:pt idx="0">
                  <c:v>6667.0893720882377</c:v>
                </c:pt>
                <c:pt idx="1">
                  <c:v>7616.6961810770017</c:v>
                </c:pt>
                <c:pt idx="2">
                  <c:v>8566.3029900657657</c:v>
                </c:pt>
                <c:pt idx="3">
                  <c:v>9515.9097990545306</c:v>
                </c:pt>
                <c:pt idx="4">
                  <c:v>10465.516608043294</c:v>
                </c:pt>
                <c:pt idx="5">
                  <c:v>11415.123417032057</c:v>
                </c:pt>
                <c:pt idx="6">
                  <c:v>12364.730226020822</c:v>
                </c:pt>
                <c:pt idx="7">
                  <c:v>13314.337035009587</c:v>
                </c:pt>
                <c:pt idx="8">
                  <c:v>14263.94384399835</c:v>
                </c:pt>
                <c:pt idx="9">
                  <c:v>15213.550652987113</c:v>
                </c:pt>
                <c:pt idx="10">
                  <c:v>16163.157461975879</c:v>
                </c:pt>
                <c:pt idx="11">
                  <c:v>12486.015467721612</c:v>
                </c:pt>
                <c:pt idx="12">
                  <c:v>13152.334153596141</c:v>
                </c:pt>
                <c:pt idx="13">
                  <c:v>13569.962953002618</c:v>
                </c:pt>
                <c:pt idx="14">
                  <c:v>13987.591752409093</c:v>
                </c:pt>
                <c:pt idx="15">
                  <c:v>14405.220551815568</c:v>
                </c:pt>
                <c:pt idx="16">
                  <c:v>14822.849351222045</c:v>
                </c:pt>
                <c:pt idx="17">
                  <c:v>15240.478150628522</c:v>
                </c:pt>
                <c:pt idx="18">
                  <c:v>15658.106950034997</c:v>
                </c:pt>
                <c:pt idx="19">
                  <c:v>16075.735749441472</c:v>
                </c:pt>
                <c:pt idx="20">
                  <c:v>16493.364548847949</c:v>
                </c:pt>
                <c:pt idx="21">
                  <c:v>16910.993348254426</c:v>
                </c:pt>
                <c:pt idx="22">
                  <c:v>17328.622147660903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74-40F7-A81E-21B8A916A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'Reg-Piecewise'!$K$1</c:f>
              <c:strCache>
                <c:ptCount val="1"/>
                <c:pt idx="0">
                  <c:v>BIAS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'Reg-Piecewise'!$A$3:$A$25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'Reg-Piecewise'!$K$3:$K$25</c:f>
              <c:numCache>
                <c:formatCode>0</c:formatCode>
                <c:ptCount val="23"/>
                <c:pt idx="0">
                  <c:v>-202.58937208823681</c:v>
                </c:pt>
                <c:pt idx="1">
                  <c:v>-343.5855531652378</c:v>
                </c:pt>
                <c:pt idx="2">
                  <c:v>-672.3885432310035</c:v>
                </c:pt>
                <c:pt idx="3">
                  <c:v>-707.39834228553445</c:v>
                </c:pt>
                <c:pt idx="4">
                  <c:v>469.28504967117078</c:v>
                </c:pt>
                <c:pt idx="5">
                  <c:v>759.86163263911476</c:v>
                </c:pt>
                <c:pt idx="6">
                  <c:v>232.33140661829384</c:v>
                </c:pt>
                <c:pt idx="7">
                  <c:v>19.194371608708025</c:v>
                </c:pt>
                <c:pt idx="8">
                  <c:v>-50.549472389640869</c:v>
                </c:pt>
                <c:pt idx="9">
                  <c:v>495.9998746232468</c:v>
                </c:pt>
                <c:pt idx="10">
                  <c:v>4.2412647368109901E-2</c:v>
                </c:pt>
                <c:pt idx="11">
                  <c:v>1852.2269449257547</c:v>
                </c:pt>
                <c:pt idx="12">
                  <c:v>516.69279132961492</c:v>
                </c:pt>
                <c:pt idx="13">
                  <c:v>1042.0298383269983</c:v>
                </c:pt>
                <c:pt idx="14">
                  <c:v>1055.8380859179051</c:v>
                </c:pt>
                <c:pt idx="15">
                  <c:v>774.31753410233796</c:v>
                </c:pt>
                <c:pt idx="16">
                  <c:v>550.76818288029244</c:v>
                </c:pt>
                <c:pt idx="17">
                  <c:v>470.99003225176966</c:v>
                </c:pt>
                <c:pt idx="18">
                  <c:v>165.18308221677398</c:v>
                </c:pt>
                <c:pt idx="19">
                  <c:v>-278.65266722469823</c:v>
                </c:pt>
                <c:pt idx="20">
                  <c:v>115.58278392735156</c:v>
                </c:pt>
                <c:pt idx="21">
                  <c:v>754.48943567292372</c:v>
                </c:pt>
                <c:pt idx="22">
                  <c:v>516.76728801202262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21-4D3F-BA7D-BAD47995F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'Reg-Piecewise'!$L$1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'Reg-Piecewise'!$A$3:$A$25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'Reg-Piecewise'!$L$3:$L$25</c:f>
              <c:numCache>
                <c:formatCode>0.0</c:formatCode>
                <c:ptCount val="23"/>
                <c:pt idx="0">
                  <c:v>-1</c:v>
                </c:pt>
                <c:pt idx="1">
                  <c:v>-2</c:v>
                </c:pt>
                <c:pt idx="2">
                  <c:v>-3</c:v>
                </c:pt>
                <c:pt idx="3">
                  <c:v>-4</c:v>
                </c:pt>
                <c:pt idx="4">
                  <c:v>1.2453946162264369</c:v>
                </c:pt>
                <c:pt idx="5">
                  <c:v>2.0964993717650029</c:v>
                </c:pt>
                <c:pt idx="6">
                  <c:v>0.60185283902635001</c:v>
                </c:pt>
                <c:pt idx="7">
                  <c:v>5.267163778061975E-2</c:v>
                </c:pt>
                <c:pt idx="8">
                  <c:v>-0.15240692498385447</c:v>
                </c:pt>
                <c:pt idx="9">
                  <c:v>1.4044547473291527</c:v>
                </c:pt>
                <c:pt idx="10">
                  <c:v>1.1583619881156071E-4</c:v>
                </c:pt>
                <c:pt idx="11">
                  <c:v>3.780208793028391</c:v>
                </c:pt>
                <c:pt idx="12">
                  <c:v>0.93093994971208216</c:v>
                </c:pt>
                <c:pt idx="13">
                  <c:v>1.8846546127290127</c:v>
                </c:pt>
                <c:pt idx="14">
                  <c:v>2.0423874395074968</c:v>
                </c:pt>
                <c:pt idx="15">
                  <c:v>1.5417049572840438</c:v>
                </c:pt>
                <c:pt idx="16">
                  <c:v>1.1336094972835034</c:v>
                </c:pt>
                <c:pt idx="17">
                  <c:v>1.0166120070163172</c:v>
                </c:pt>
                <c:pt idx="18">
                  <c:v>0.36303574268690358</c:v>
                </c:pt>
                <c:pt idx="19">
                  <c:v>-0.61316928977205487</c:v>
                </c:pt>
                <c:pt idx="20">
                  <c:v>0.25595232183028443</c:v>
                </c:pt>
                <c:pt idx="21">
                  <c:v>1.6398585026738575</c:v>
                </c:pt>
                <c:pt idx="22">
                  <c:v>1.1472859624307918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98-469D-B069-108C482F1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Error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'Reg-Piecewise'!$D$1</c:f>
              <c:strCache>
                <c:ptCount val="1"/>
                <c:pt idx="0">
                  <c:v>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'Reg-Piecewise'!$A$3:$A$25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'Reg-Piecewise'!$D$3:$D$25</c:f>
              <c:numCache>
                <c:formatCode>0</c:formatCode>
                <c:ptCount val="23"/>
                <c:pt idx="0">
                  <c:v>-202.58937208823681</c:v>
                </c:pt>
                <c:pt idx="1">
                  <c:v>-140.99618107700098</c:v>
                </c:pt>
                <c:pt idx="2">
                  <c:v>-328.8029900657657</c:v>
                </c:pt>
                <c:pt idx="3">
                  <c:v>-35.009799054530959</c:v>
                </c:pt>
                <c:pt idx="4">
                  <c:v>1176.6833919567052</c:v>
                </c:pt>
                <c:pt idx="5">
                  <c:v>290.57658296794398</c:v>
                </c:pt>
                <c:pt idx="6">
                  <c:v>-527.53022602082092</c:v>
                </c:pt>
                <c:pt idx="7">
                  <c:v>-213.13703500958582</c:v>
                </c:pt>
                <c:pt idx="8">
                  <c:v>-69.743843998348893</c:v>
                </c:pt>
                <c:pt idx="9">
                  <c:v>546.54934701288767</c:v>
                </c:pt>
                <c:pt idx="10">
                  <c:v>-495.95746197587869</c:v>
                </c:pt>
                <c:pt idx="11">
                  <c:v>1852.1845322783865</c:v>
                </c:pt>
                <c:pt idx="12">
                  <c:v>-1335.5341535961397</c:v>
                </c:pt>
                <c:pt idx="13">
                  <c:v>525.33704699738337</c:v>
                </c:pt>
                <c:pt idx="14">
                  <c:v>13.808247590906831</c:v>
                </c:pt>
                <c:pt idx="15">
                  <c:v>-281.52055181556716</c:v>
                </c:pt>
                <c:pt idx="16">
                  <c:v>-223.54935122204552</c:v>
                </c:pt>
                <c:pt idx="17">
                  <c:v>-79.778150628522781</c:v>
                </c:pt>
                <c:pt idx="18">
                  <c:v>-305.80695003499568</c:v>
                </c:pt>
                <c:pt idx="19">
                  <c:v>-443.83574944147222</c:v>
                </c:pt>
                <c:pt idx="20">
                  <c:v>394.23545115204979</c:v>
                </c:pt>
                <c:pt idx="21">
                  <c:v>638.90665174557216</c:v>
                </c:pt>
                <c:pt idx="22">
                  <c:v>-237.7221476609011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1F-4274-AFA6-055B2A172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8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.png"/><Relationship Id="rId1" Type="http://schemas.openxmlformats.org/officeDocument/2006/relationships/chart" Target="../charts/chart9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chart" Target="../charts/chart20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0</xdr:row>
      <xdr:rowOff>0</xdr:rowOff>
    </xdr:from>
    <xdr:to>
      <xdr:col>19</xdr:col>
      <xdr:colOff>272415</xdr:colOff>
      <xdr:row>16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6A1AEA-5218-4C80-97DA-B7F6352A1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62865</xdr:colOff>
      <xdr:row>17</xdr:row>
      <xdr:rowOff>137160</xdr:rowOff>
    </xdr:from>
    <xdr:to>
      <xdr:col>27</xdr:col>
      <xdr:colOff>581025</xdr:colOff>
      <xdr:row>34</xdr:row>
      <xdr:rowOff>129540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91199C5-FB56-402D-AF03-BB3EA5009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142875</xdr:colOff>
      <xdr:row>0</xdr:row>
      <xdr:rowOff>9525</xdr:rowOff>
    </xdr:from>
    <xdr:to>
      <xdr:col>27</xdr:col>
      <xdr:colOff>447675</xdr:colOff>
      <xdr:row>16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BC43D5A-4C6E-4B38-B95B-FE020C437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0</xdr:colOff>
      <xdr:row>43</xdr:row>
      <xdr:rowOff>123825</xdr:rowOff>
    </xdr:from>
    <xdr:to>
      <xdr:col>27</xdr:col>
      <xdr:colOff>361950</xdr:colOff>
      <xdr:row>60</xdr:row>
      <xdr:rowOff>85726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20B7247-3503-4BF3-97DF-BDD42EFAEF6E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57350" y="7124700"/>
          <a:ext cx="14039850" cy="2714626"/>
        </a:xfrm>
        <a:prstGeom prst="rect">
          <a:avLst/>
        </a:prstGeom>
      </xdr:spPr>
    </xdr:pic>
    <xdr:clientData/>
  </xdr:twoCellAnchor>
  <xdr:twoCellAnchor>
    <xdr:from>
      <xdr:col>12</xdr:col>
      <xdr:colOff>38100</xdr:colOff>
      <xdr:row>16</xdr:row>
      <xdr:rowOff>133350</xdr:rowOff>
    </xdr:from>
    <xdr:to>
      <xdr:col>19</xdr:col>
      <xdr:colOff>556260</xdr:colOff>
      <xdr:row>33</xdr:row>
      <xdr:rowOff>125730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C14D063-5DF9-4E12-888F-11A47BB98A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25</xdr:row>
      <xdr:rowOff>38100</xdr:rowOff>
    </xdr:from>
    <xdr:to>
      <xdr:col>12</xdr:col>
      <xdr:colOff>552450</xdr:colOff>
      <xdr:row>41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669B861-C85B-46FF-96BB-212EF4F089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476250</xdr:colOff>
      <xdr:row>1</xdr:row>
      <xdr:rowOff>0</xdr:rowOff>
    </xdr:from>
    <xdr:to>
      <xdr:col>22</xdr:col>
      <xdr:colOff>571500</xdr:colOff>
      <xdr:row>17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C4A0B9D-6B8E-45B8-A4E7-163D46F98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276225</xdr:colOff>
      <xdr:row>21</xdr:row>
      <xdr:rowOff>76200</xdr:rowOff>
    </xdr:from>
    <xdr:to>
      <xdr:col>26</xdr:col>
      <xdr:colOff>285750</xdr:colOff>
      <xdr:row>38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E3731B6-D66E-4AE3-AC27-3C4E6FFC7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190500</xdr:colOff>
      <xdr:row>45</xdr:row>
      <xdr:rowOff>149330</xdr:rowOff>
    </xdr:from>
    <xdr:to>
      <xdr:col>25</xdr:col>
      <xdr:colOff>542925</xdr:colOff>
      <xdr:row>57</xdr:row>
      <xdr:rowOff>61971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8595E6-3527-43EC-B88D-C199660B6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38975" y="7464530"/>
          <a:ext cx="8791575" cy="1855741"/>
        </a:xfrm>
        <a:prstGeom prst="rect">
          <a:avLst/>
        </a:prstGeom>
      </xdr:spPr>
    </xdr:pic>
    <xdr:clientData/>
  </xdr:twoCellAnchor>
  <xdr:twoCellAnchor>
    <xdr:from>
      <xdr:col>13</xdr:col>
      <xdr:colOff>47625</xdr:colOff>
      <xdr:row>25</xdr:row>
      <xdr:rowOff>9525</xdr:rowOff>
    </xdr:from>
    <xdr:to>
      <xdr:col>19</xdr:col>
      <xdr:colOff>552450</xdr:colOff>
      <xdr:row>42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97EC369-5007-462A-BAA8-73CAE456E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27</xdr:row>
      <xdr:rowOff>142875</xdr:rowOff>
    </xdr:from>
    <xdr:to>
      <xdr:col>17</xdr:col>
      <xdr:colOff>495300</xdr:colOff>
      <xdr:row>44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B961BD-DCA0-4EC0-A681-2749DFFFC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438150</xdr:colOff>
      <xdr:row>43</xdr:row>
      <xdr:rowOff>123825</xdr:rowOff>
    </xdr:from>
    <xdr:to>
      <xdr:col>25</xdr:col>
      <xdr:colOff>651510</xdr:colOff>
      <xdr:row>60</xdr:row>
      <xdr:rowOff>80011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420B17A-3A1F-40AA-ABEB-6B2207A1E9B4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7350" y="7124700"/>
          <a:ext cx="14039850" cy="271462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19050</xdr:rowOff>
    </xdr:from>
    <xdr:to>
      <xdr:col>8</xdr:col>
      <xdr:colOff>238125</xdr:colOff>
      <xdr:row>44</xdr:row>
      <xdr:rowOff>104775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3ACA74C-85B9-4BBA-B511-B3D3BC3B1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619125</xdr:colOff>
      <xdr:row>27</xdr:row>
      <xdr:rowOff>123825</xdr:rowOff>
    </xdr:from>
    <xdr:to>
      <xdr:col>23</xdr:col>
      <xdr:colOff>504825</xdr:colOff>
      <xdr:row>44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6EF2D77-8791-4018-97CF-EF7BE03C2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723900</xdr:colOff>
      <xdr:row>27</xdr:row>
      <xdr:rowOff>133350</xdr:rowOff>
    </xdr:from>
    <xdr:to>
      <xdr:col>30</xdr:col>
      <xdr:colOff>228600</xdr:colOff>
      <xdr:row>44</xdr:row>
      <xdr:rowOff>123825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01643FB-D129-4036-9EEB-A805F4A47D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99740</xdr:colOff>
      <xdr:row>2</xdr:row>
      <xdr:rowOff>84106</xdr:rowOff>
    </xdr:from>
    <xdr:to>
      <xdr:col>16</xdr:col>
      <xdr:colOff>269574</xdr:colOff>
      <xdr:row>25</xdr:row>
      <xdr:rowOff>125801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280A10-2ABE-45BB-9A65-C7A7B88F62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27</xdr:row>
      <xdr:rowOff>123825</xdr:rowOff>
    </xdr:from>
    <xdr:to>
      <xdr:col>10</xdr:col>
      <xdr:colOff>228600</xdr:colOff>
      <xdr:row>44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B64D44-30D8-4F1F-B44A-1EE3694FD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419100</xdr:colOff>
      <xdr:row>27</xdr:row>
      <xdr:rowOff>38100</xdr:rowOff>
    </xdr:from>
    <xdr:to>
      <xdr:col>18</xdr:col>
      <xdr:colOff>190500</xdr:colOff>
      <xdr:row>44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DD337B-00BB-4A9B-A2F2-D96966C81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400050</xdr:colOff>
      <xdr:row>26</xdr:row>
      <xdr:rowOff>142875</xdr:rowOff>
    </xdr:from>
    <xdr:to>
      <xdr:col>24</xdr:col>
      <xdr:colOff>342900</xdr:colOff>
      <xdr:row>43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54D927D-9FCC-4F28-B2F7-D657345FC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0</xdr:colOff>
      <xdr:row>43</xdr:row>
      <xdr:rowOff>123825</xdr:rowOff>
    </xdr:from>
    <xdr:to>
      <xdr:col>25</xdr:col>
      <xdr:colOff>57150</xdr:colOff>
      <xdr:row>60</xdr:row>
      <xdr:rowOff>85726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E251D89-C770-4ACD-959F-A1948C554B78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57350" y="7124700"/>
          <a:ext cx="14039850" cy="27146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27</xdr:row>
      <xdr:rowOff>123825</xdr:rowOff>
    </xdr:from>
    <xdr:to>
      <xdr:col>10</xdr:col>
      <xdr:colOff>228600</xdr:colOff>
      <xdr:row>44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36495E-BFAC-4F6A-9FF9-490C763C9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342900</xdr:colOff>
      <xdr:row>25</xdr:row>
      <xdr:rowOff>142875</xdr:rowOff>
    </xdr:from>
    <xdr:to>
      <xdr:col>17</xdr:col>
      <xdr:colOff>361950</xdr:colOff>
      <xdr:row>42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34CADB-FB94-40E5-B2B9-7A4B161C12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400050</xdr:colOff>
      <xdr:row>26</xdr:row>
      <xdr:rowOff>142875</xdr:rowOff>
    </xdr:from>
    <xdr:to>
      <xdr:col>24</xdr:col>
      <xdr:colOff>342900</xdr:colOff>
      <xdr:row>43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F5C682F-4D5F-4864-A5CA-8CCECF6A1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0</xdr:colOff>
      <xdr:row>43</xdr:row>
      <xdr:rowOff>123825</xdr:rowOff>
    </xdr:from>
    <xdr:to>
      <xdr:col>24</xdr:col>
      <xdr:colOff>304800</xdr:colOff>
      <xdr:row>60</xdr:row>
      <xdr:rowOff>85726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4D5EE8E-E94D-4FC6-A751-313B7689C803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9200" y="7115175"/>
          <a:ext cx="14039850" cy="2714626"/>
        </a:xfrm>
        <a:prstGeom prst="rect">
          <a:avLst/>
        </a:prstGeom>
      </xdr:spPr>
    </xdr:pic>
    <xdr:clientData/>
  </xdr:twoCellAnchor>
  <xdr:twoCellAnchor>
    <xdr:from>
      <xdr:col>13</xdr:col>
      <xdr:colOff>285750</xdr:colOff>
      <xdr:row>10</xdr:row>
      <xdr:rowOff>38100</xdr:rowOff>
    </xdr:from>
    <xdr:to>
      <xdr:col>19</xdr:col>
      <xdr:colOff>66675</xdr:colOff>
      <xdr:row>27</xdr:row>
      <xdr:rowOff>28575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B33C25D-DB7A-4A7D-BEBE-6D888E60E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3FC06-FBA5-4227-9F51-A2CAB38137B0}">
  <sheetPr>
    <tabColor rgb="FF00B050"/>
  </sheetPr>
  <dimension ref="A1:L222"/>
  <sheetViews>
    <sheetView workbookViewId="0">
      <selection activeCell="T18" sqref="T18:T19"/>
    </sheetView>
  </sheetViews>
  <sheetFormatPr defaultRowHeight="15" x14ac:dyDescent="0.25"/>
  <cols>
    <col min="3" max="3" width="7.5703125" bestFit="1" customWidth="1"/>
    <col min="4" max="4" width="5.7109375" bestFit="1" customWidth="1"/>
    <col min="5" max="5" width="5" bestFit="1" customWidth="1"/>
    <col min="6" max="6" width="9" bestFit="1" customWidth="1"/>
    <col min="7" max="7" width="6.140625" bestFit="1" customWidth="1"/>
    <col min="8" max="8" width="5.28515625" bestFit="1" customWidth="1"/>
    <col min="9" max="9" width="9.7109375" customWidth="1"/>
    <col min="10" max="10" width="6.140625" bestFit="1" customWidth="1"/>
    <col min="11" max="11" width="6.7109375" bestFit="1" customWidth="1"/>
    <col min="12" max="12" width="6.7109375" customWidth="1"/>
  </cols>
  <sheetData>
    <row r="1" spans="1:12" x14ac:dyDescent="0.25">
      <c r="A1" s="5" t="s">
        <v>0</v>
      </c>
      <c r="B1" s="5" t="s">
        <v>1</v>
      </c>
      <c r="C1" s="5" t="s">
        <v>4</v>
      </c>
      <c r="D1" s="5" t="s">
        <v>7</v>
      </c>
      <c r="E1" s="5" t="s">
        <v>8</v>
      </c>
      <c r="F1" s="5" t="s">
        <v>9</v>
      </c>
      <c r="G1" s="5" t="s">
        <v>10</v>
      </c>
      <c r="H1" s="5" t="s">
        <v>11</v>
      </c>
      <c r="I1" s="5" t="s">
        <v>12</v>
      </c>
      <c r="J1" s="5" t="s">
        <v>14</v>
      </c>
      <c r="K1" s="5" t="s">
        <v>13</v>
      </c>
      <c r="L1" s="5" t="s">
        <v>15</v>
      </c>
    </row>
    <row r="2" spans="1:12" s="2" customFormat="1" ht="12.75" customHeight="1" x14ac:dyDescent="0.25">
      <c r="A2" s="3"/>
      <c r="B2" s="3"/>
      <c r="C2" s="3"/>
    </row>
    <row r="3" spans="1:12" ht="12.75" customHeight="1" x14ac:dyDescent="0.25">
      <c r="A3" s="5">
        <v>1</v>
      </c>
      <c r="B3" s="5">
        <v>6464.5000000000009</v>
      </c>
      <c r="C3" s="6"/>
      <c r="D3" s="9"/>
      <c r="E3" s="9"/>
      <c r="F3" s="9"/>
      <c r="G3" s="7"/>
      <c r="H3" s="9"/>
      <c r="I3" s="9"/>
      <c r="J3" s="1"/>
      <c r="K3" s="9"/>
      <c r="L3" s="8"/>
    </row>
    <row r="4" spans="1:12" ht="12.75" customHeight="1" x14ac:dyDescent="0.25">
      <c r="A4" s="5">
        <v>2</v>
      </c>
      <c r="B4" s="5">
        <v>7475.7000000000007</v>
      </c>
      <c r="C4" s="6"/>
      <c r="D4" s="9"/>
      <c r="E4" s="9"/>
      <c r="F4" s="9"/>
      <c r="G4" s="7"/>
      <c r="H4" s="9"/>
      <c r="I4" s="9"/>
      <c r="J4" s="1"/>
      <c r="K4" s="9"/>
      <c r="L4" s="8"/>
    </row>
    <row r="5" spans="1:12" ht="12.75" customHeight="1" x14ac:dyDescent="0.25">
      <c r="A5" s="5">
        <v>3</v>
      </c>
      <c r="B5" s="5">
        <v>8237.5</v>
      </c>
      <c r="C5" s="6"/>
      <c r="D5" s="9"/>
      <c r="E5" s="9"/>
      <c r="F5" s="9"/>
      <c r="G5" s="7"/>
      <c r="H5" s="9"/>
      <c r="I5" s="9"/>
      <c r="J5" s="1"/>
      <c r="K5" s="9"/>
      <c r="L5" s="8"/>
    </row>
    <row r="6" spans="1:12" ht="12.75" customHeight="1" x14ac:dyDescent="0.25">
      <c r="A6" s="5">
        <v>4</v>
      </c>
      <c r="B6" s="5">
        <v>9480.9</v>
      </c>
      <c r="C6" s="6"/>
      <c r="D6" s="9"/>
      <c r="E6" s="9"/>
      <c r="F6" s="9"/>
      <c r="G6" s="7"/>
      <c r="H6" s="9"/>
      <c r="I6" s="9"/>
      <c r="J6" s="1"/>
      <c r="K6" s="9"/>
      <c r="L6" s="8"/>
    </row>
    <row r="7" spans="1:12" ht="12.75" customHeight="1" x14ac:dyDescent="0.25">
      <c r="A7" s="5">
        <v>5</v>
      </c>
      <c r="B7" s="5">
        <v>11642.199999999999</v>
      </c>
      <c r="C7" s="6"/>
      <c r="D7" s="9"/>
      <c r="E7" s="9"/>
      <c r="F7" s="9"/>
      <c r="G7" s="7"/>
      <c r="H7" s="9"/>
      <c r="I7" s="9"/>
      <c r="J7" s="1"/>
      <c r="K7" s="9"/>
      <c r="L7" s="8"/>
    </row>
    <row r="8" spans="1:12" ht="12.75" customHeight="1" x14ac:dyDescent="0.25">
      <c r="A8" s="5">
        <v>6</v>
      </c>
      <c r="B8" s="5">
        <v>11705.7</v>
      </c>
      <c r="C8" s="6"/>
      <c r="D8" s="9"/>
      <c r="E8" s="9"/>
      <c r="F8" s="9"/>
      <c r="G8" s="7"/>
      <c r="H8" s="9"/>
      <c r="I8" s="9"/>
      <c r="J8" s="1"/>
      <c r="K8" s="9"/>
      <c r="L8" s="8"/>
    </row>
    <row r="9" spans="1:12" ht="12.75" customHeight="1" x14ac:dyDescent="0.25">
      <c r="A9" s="5">
        <v>7</v>
      </c>
      <c r="B9" s="5">
        <v>11837.2</v>
      </c>
      <c r="C9" s="6"/>
      <c r="D9" s="9"/>
      <c r="E9" s="9"/>
      <c r="F9" s="9"/>
      <c r="G9" s="7"/>
      <c r="H9" s="9"/>
      <c r="I9" s="9"/>
      <c r="J9" s="1"/>
      <c r="K9" s="9"/>
      <c r="L9" s="8"/>
    </row>
    <row r="10" spans="1:12" ht="12.75" customHeight="1" x14ac:dyDescent="0.25">
      <c r="A10" s="5">
        <v>8</v>
      </c>
      <c r="B10" s="5">
        <v>13101.2</v>
      </c>
      <c r="C10" s="6">
        <f>AVERAGE(B3:B9)</f>
        <v>9549.1</v>
      </c>
      <c r="D10" s="9">
        <f t="shared" ref="D10:D25" si="0">B10-C10</f>
        <v>3552.1000000000004</v>
      </c>
      <c r="E10" s="9">
        <f t="shared" ref="E10:E25" si="1">ABS(D10)</f>
        <v>3552.1000000000004</v>
      </c>
      <c r="F10" s="9">
        <f t="shared" ref="F10:F25" si="2">D10^2</f>
        <v>12617414.410000002</v>
      </c>
      <c r="G10" s="7">
        <f t="shared" ref="G10:G25" si="3">E10/B10</f>
        <v>0.27112783561811132</v>
      </c>
      <c r="H10" s="9">
        <f>AVERAGE(E$10:E10)</f>
        <v>3552.1000000000004</v>
      </c>
      <c r="I10" s="9">
        <f>AVERAGE(F$10:F10)</f>
        <v>12617414.410000002</v>
      </c>
      <c r="J10" s="1">
        <f>AVERAGE(G$10:G10)</f>
        <v>0.27112783561811132</v>
      </c>
      <c r="K10" s="9">
        <f>SUM(D$10:D10)</f>
        <v>3552.1000000000004</v>
      </c>
      <c r="L10" s="8">
        <f>K10/H10</f>
        <v>1</v>
      </c>
    </row>
    <row r="11" spans="1:12" ht="12.75" customHeight="1" x14ac:dyDescent="0.25">
      <c r="A11" s="5">
        <v>9</v>
      </c>
      <c r="B11" s="5">
        <v>14194.2</v>
      </c>
      <c r="C11" s="6">
        <f t="shared" ref="C11:C25" si="4">AVERAGE(B4:B10)</f>
        <v>10497.199999999999</v>
      </c>
      <c r="D11" s="9">
        <f t="shared" si="0"/>
        <v>3697.0000000000018</v>
      </c>
      <c r="E11" s="9">
        <f t="shared" si="1"/>
        <v>3697.0000000000018</v>
      </c>
      <c r="F11" s="9">
        <f t="shared" si="2"/>
        <v>13667809.000000013</v>
      </c>
      <c r="G11" s="7">
        <f t="shared" si="3"/>
        <v>0.26045849713263175</v>
      </c>
      <c r="H11" s="9">
        <f>AVERAGE(E$10:E11)</f>
        <v>3624.5500000000011</v>
      </c>
      <c r="I11" s="9">
        <f>AVERAGE(F$10:F11)</f>
        <v>13142611.705000008</v>
      </c>
      <c r="J11" s="1">
        <f>AVERAGE(G$10:G11)</f>
        <v>0.26579316637537154</v>
      </c>
      <c r="K11" s="9">
        <f>SUM(D$10:D11)</f>
        <v>7249.1000000000022</v>
      </c>
      <c r="L11" s="8">
        <f t="shared" ref="L11:L25" si="5">K11/H11</f>
        <v>2</v>
      </c>
    </row>
    <row r="12" spans="1:12" ht="12.75" customHeight="1" x14ac:dyDescent="0.25">
      <c r="A12" s="5">
        <v>10</v>
      </c>
      <c r="B12" s="5">
        <v>15760.1</v>
      </c>
      <c r="C12" s="6">
        <f t="shared" si="4"/>
        <v>11456.985714285713</v>
      </c>
      <c r="D12" s="9">
        <f t="shared" si="0"/>
        <v>4303.1142857142877</v>
      </c>
      <c r="E12" s="9">
        <f t="shared" si="1"/>
        <v>4303.1142857142877</v>
      </c>
      <c r="F12" s="9">
        <f t="shared" si="2"/>
        <v>18516792.555918384</v>
      </c>
      <c r="G12" s="7">
        <f t="shared" si="3"/>
        <v>0.27303851407759389</v>
      </c>
      <c r="H12" s="9">
        <f>AVERAGE(E$10:E12)</f>
        <v>3850.7380952380968</v>
      </c>
      <c r="I12" s="9">
        <f>AVERAGE(F$10:F12)</f>
        <v>14934005.3219728</v>
      </c>
      <c r="J12" s="1">
        <f>AVERAGE(G$10:G12)</f>
        <v>0.26820828227611232</v>
      </c>
      <c r="K12" s="9">
        <f>SUM(D$10:D12)</f>
        <v>11552.21428571429</v>
      </c>
      <c r="L12" s="8">
        <f t="shared" si="5"/>
        <v>3</v>
      </c>
    </row>
    <row r="13" spans="1:12" ht="12.75" customHeight="1" x14ac:dyDescent="0.25">
      <c r="A13" s="5">
        <v>11</v>
      </c>
      <c r="B13" s="5">
        <v>15667.2</v>
      </c>
      <c r="C13" s="6">
        <f t="shared" si="4"/>
        <v>12531.642857142857</v>
      </c>
      <c r="D13" s="9">
        <f t="shared" si="0"/>
        <v>3135.5571428571438</v>
      </c>
      <c r="E13" s="9">
        <f t="shared" si="1"/>
        <v>3135.5571428571438</v>
      </c>
      <c r="F13" s="9">
        <f t="shared" si="2"/>
        <v>9831718.5961224549</v>
      </c>
      <c r="G13" s="7">
        <f t="shared" si="3"/>
        <v>0.20013513217787121</v>
      </c>
      <c r="H13" s="9">
        <f>AVERAGE(E$10:E13)</f>
        <v>3671.9428571428584</v>
      </c>
      <c r="I13" s="9">
        <f>AVERAGE(F$10:F13)</f>
        <v>13658433.640510213</v>
      </c>
      <c r="J13" s="1">
        <f>AVERAGE(G$10:G13)</f>
        <v>0.25118999475155207</v>
      </c>
      <c r="K13" s="9">
        <f>SUM(D$10:D13)</f>
        <v>14687.771428571434</v>
      </c>
      <c r="L13" s="8">
        <f t="shared" si="5"/>
        <v>4</v>
      </c>
    </row>
    <row r="14" spans="1:12" ht="12.75" customHeight="1" x14ac:dyDescent="0.25">
      <c r="A14" s="5">
        <v>12</v>
      </c>
      <c r="B14" s="5">
        <v>14338.199999999999</v>
      </c>
      <c r="C14" s="6">
        <f t="shared" si="4"/>
        <v>13415.4</v>
      </c>
      <c r="D14" s="9">
        <f t="shared" si="0"/>
        <v>922.79999999999927</v>
      </c>
      <c r="E14" s="9">
        <f t="shared" si="1"/>
        <v>922.79999999999927</v>
      </c>
      <c r="F14" s="9">
        <f t="shared" si="2"/>
        <v>851559.83999999869</v>
      </c>
      <c r="G14" s="7">
        <f t="shared" si="3"/>
        <v>6.4359543038875131E-2</v>
      </c>
      <c r="H14" s="9">
        <f>AVERAGE(E$10:E14)</f>
        <v>3122.1142857142868</v>
      </c>
      <c r="I14" s="9">
        <f>AVERAGE(F$10:F14)</f>
        <v>11097058.88040817</v>
      </c>
      <c r="J14" s="1">
        <f>AVERAGE(G$10:G14)</f>
        <v>0.21382390440901666</v>
      </c>
      <c r="K14" s="9">
        <f>SUM(D$10:D14)</f>
        <v>15610.571428571433</v>
      </c>
      <c r="L14" s="8">
        <f t="shared" si="5"/>
        <v>5</v>
      </c>
    </row>
    <row r="15" spans="1:12" ht="12.75" customHeight="1" x14ac:dyDescent="0.25">
      <c r="A15" s="5">
        <v>13</v>
      </c>
      <c r="B15" s="5">
        <v>11816.800000000001</v>
      </c>
      <c r="C15" s="6">
        <f t="shared" si="4"/>
        <v>13800.542857142858</v>
      </c>
      <c r="D15" s="9">
        <f t="shared" si="0"/>
        <v>-1983.7428571428572</v>
      </c>
      <c r="E15" s="9">
        <f t="shared" si="1"/>
        <v>1983.7428571428572</v>
      </c>
      <c r="F15" s="9">
        <f t="shared" si="2"/>
        <v>3935235.7232653066</v>
      </c>
      <c r="G15" s="7">
        <f t="shared" si="3"/>
        <v>0.16787479327253207</v>
      </c>
      <c r="H15" s="9">
        <f>AVERAGE(E$10:E15)</f>
        <v>2932.3857142857146</v>
      </c>
      <c r="I15" s="9">
        <f>AVERAGE(F$10:F15)</f>
        <v>9903421.6875510253</v>
      </c>
      <c r="J15" s="1">
        <f>AVERAGE(G$10:G15)</f>
        <v>0.20616571921960256</v>
      </c>
      <c r="K15" s="9">
        <f>SUM(D$10:D15)</f>
        <v>13626.828571428576</v>
      </c>
      <c r="L15" s="8">
        <f t="shared" si="5"/>
        <v>4.6470109662049923</v>
      </c>
    </row>
    <row r="16" spans="1:12" ht="12.75" customHeight="1" x14ac:dyDescent="0.25">
      <c r="A16" s="5">
        <v>14</v>
      </c>
      <c r="B16" s="5">
        <v>14095.300000000001</v>
      </c>
      <c r="C16" s="6">
        <f t="shared" si="4"/>
        <v>13816.414285714287</v>
      </c>
      <c r="D16" s="9">
        <f t="shared" si="0"/>
        <v>278.88571428571413</v>
      </c>
      <c r="E16" s="9">
        <f t="shared" si="1"/>
        <v>278.88571428571413</v>
      </c>
      <c r="F16" s="9">
        <f t="shared" si="2"/>
        <v>77777.241632652978</v>
      </c>
      <c r="G16" s="7">
        <f t="shared" si="3"/>
        <v>1.9785723914050365E-2</v>
      </c>
      <c r="H16" s="9">
        <f>AVERAGE(E$10:E16)</f>
        <v>2553.3142857142861</v>
      </c>
      <c r="I16" s="9">
        <f>AVERAGE(F$10:F16)</f>
        <v>8499758.1952769719</v>
      </c>
      <c r="J16" s="1">
        <f>AVERAGE(G$10:G16)</f>
        <v>0.17954000560452368</v>
      </c>
      <c r="K16" s="9">
        <f>SUM(D$10:D16)</f>
        <v>13905.71428571429</v>
      </c>
      <c r="L16" s="8">
        <f t="shared" si="5"/>
        <v>5.4461428283687319</v>
      </c>
    </row>
    <row r="17" spans="1:12" ht="12.75" customHeight="1" x14ac:dyDescent="0.25">
      <c r="A17" s="5">
        <v>15</v>
      </c>
      <c r="B17" s="5">
        <v>14001.4</v>
      </c>
      <c r="C17" s="6">
        <f t="shared" si="4"/>
        <v>14139</v>
      </c>
      <c r="D17" s="9">
        <f t="shared" si="0"/>
        <v>-137.60000000000036</v>
      </c>
      <c r="E17" s="9">
        <f t="shared" si="1"/>
        <v>137.60000000000036</v>
      </c>
      <c r="F17" s="9">
        <f t="shared" si="2"/>
        <v>18933.7600000001</v>
      </c>
      <c r="G17" s="7">
        <f t="shared" si="3"/>
        <v>9.8275886697044845E-3</v>
      </c>
      <c r="H17" s="9">
        <f>AVERAGE(E$10:E17)</f>
        <v>2251.3500000000004</v>
      </c>
      <c r="I17" s="9">
        <f>AVERAGE(F$10:F17)</f>
        <v>7439655.1408673506</v>
      </c>
      <c r="J17" s="1">
        <f>AVERAGE(G$10:G17)</f>
        <v>0.15832595348767128</v>
      </c>
      <c r="K17" s="9">
        <f>SUM(D$10:D17)</f>
        <v>13768.11428571429</v>
      </c>
      <c r="L17" s="8">
        <f t="shared" si="5"/>
        <v>6.1154926091963873</v>
      </c>
    </row>
    <row r="18" spans="1:12" ht="12.75" customHeight="1" x14ac:dyDescent="0.25">
      <c r="A18" s="5">
        <v>16</v>
      </c>
      <c r="B18" s="5">
        <v>14123.7</v>
      </c>
      <c r="C18" s="6">
        <f t="shared" si="4"/>
        <v>14267.6</v>
      </c>
      <c r="D18" s="9">
        <f t="shared" si="0"/>
        <v>-143.89999999999964</v>
      </c>
      <c r="E18" s="9">
        <f t="shared" si="1"/>
        <v>143.89999999999964</v>
      </c>
      <c r="F18" s="9">
        <f t="shared" si="2"/>
        <v>20707.209999999894</v>
      </c>
      <c r="G18" s="7">
        <f t="shared" si="3"/>
        <v>1.0188548326571623E-2</v>
      </c>
      <c r="H18" s="9">
        <f>AVERAGE(E$10:E18)</f>
        <v>2017.1888888888893</v>
      </c>
      <c r="I18" s="9">
        <f>AVERAGE(F$10:F18)</f>
        <v>6615327.5929932008</v>
      </c>
      <c r="J18" s="1">
        <f>AVERAGE(G$10:G18)</f>
        <v>0.14186624180310464</v>
      </c>
      <c r="K18" s="9">
        <f>SUM(D$10:D18)</f>
        <v>13624.21428571429</v>
      </c>
      <c r="L18" s="8">
        <f t="shared" si="5"/>
        <v>6.7540597515480059</v>
      </c>
    </row>
    <row r="19" spans="1:12" ht="12.75" customHeight="1" x14ac:dyDescent="0.25">
      <c r="A19" s="5">
        <v>17</v>
      </c>
      <c r="B19" s="5">
        <v>14599.3</v>
      </c>
      <c r="C19" s="6">
        <f t="shared" si="4"/>
        <v>14257.528571428571</v>
      </c>
      <c r="D19" s="9">
        <f t="shared" si="0"/>
        <v>341.77142857142826</v>
      </c>
      <c r="E19" s="9">
        <f t="shared" si="1"/>
        <v>341.77142857142826</v>
      </c>
      <c r="F19" s="9">
        <f t="shared" si="2"/>
        <v>116807.70938775489</v>
      </c>
      <c r="G19" s="7">
        <f t="shared" si="3"/>
        <v>2.3410124360169891E-2</v>
      </c>
      <c r="H19" s="9">
        <f>AVERAGE(E$10:E19)</f>
        <v>1849.6471428571433</v>
      </c>
      <c r="I19" s="9">
        <f>AVERAGE(F$10:F19)</f>
        <v>5965475.6046326561</v>
      </c>
      <c r="J19" s="1">
        <f>AVERAGE(G$10:G19)</f>
        <v>0.13002063005881118</v>
      </c>
      <c r="K19" s="9">
        <f>SUM(D$10:D19)</f>
        <v>13965.985714285718</v>
      </c>
      <c r="L19" s="8">
        <f t="shared" si="5"/>
        <v>7.5506216243561513</v>
      </c>
    </row>
    <row r="20" spans="1:12" ht="12.75" customHeight="1" x14ac:dyDescent="0.25">
      <c r="A20" s="5">
        <v>18</v>
      </c>
      <c r="B20" s="5">
        <v>15160.699999999999</v>
      </c>
      <c r="C20" s="6">
        <f t="shared" si="4"/>
        <v>14091.7</v>
      </c>
      <c r="D20" s="9">
        <f t="shared" si="0"/>
        <v>1068.9999999999982</v>
      </c>
      <c r="E20" s="9">
        <f t="shared" si="1"/>
        <v>1068.9999999999982</v>
      </c>
      <c r="F20" s="9">
        <f t="shared" si="2"/>
        <v>1142760.999999996</v>
      </c>
      <c r="G20" s="7">
        <f t="shared" si="3"/>
        <v>7.0511256076566275E-2</v>
      </c>
      <c r="H20" s="9">
        <f>AVERAGE(E$10:E20)</f>
        <v>1778.6792207792207</v>
      </c>
      <c r="I20" s="9">
        <f>AVERAGE(F$10:F20)</f>
        <v>5527047.0042115049</v>
      </c>
      <c r="J20" s="1">
        <f>AVERAGE(G$10:G20)</f>
        <v>0.12461068696951617</v>
      </c>
      <c r="K20" s="9">
        <f>SUM(D$10:D20)</f>
        <v>15034.985714285716</v>
      </c>
      <c r="L20" s="8">
        <f t="shared" si="5"/>
        <v>8.4528933259247534</v>
      </c>
    </row>
    <row r="21" spans="1:12" ht="12.75" customHeight="1" x14ac:dyDescent="0.25">
      <c r="A21" s="5">
        <v>19</v>
      </c>
      <c r="B21" s="5">
        <v>15352.300000000001</v>
      </c>
      <c r="C21" s="6">
        <f t="shared" si="4"/>
        <v>14019.342857142858</v>
      </c>
      <c r="D21" s="9">
        <f t="shared" si="0"/>
        <v>1332.9571428571435</v>
      </c>
      <c r="E21" s="9">
        <f t="shared" si="1"/>
        <v>1332.9571428571435</v>
      </c>
      <c r="F21" s="9">
        <f t="shared" si="2"/>
        <v>1776774.7446938793</v>
      </c>
      <c r="G21" s="7">
        <f t="shared" si="3"/>
        <v>8.682458933561378E-2</v>
      </c>
      <c r="H21" s="9">
        <f>AVERAGE(E$10:E21)</f>
        <v>1741.5357142857144</v>
      </c>
      <c r="I21" s="9">
        <f>AVERAGE(F$10:F21)</f>
        <v>5214524.3159183702</v>
      </c>
      <c r="J21" s="1">
        <f>AVERAGE(G$10:G21)</f>
        <v>0.12146184550002431</v>
      </c>
      <c r="K21" s="9">
        <f>SUM(D$10:D21)</f>
        <v>16367.94285714286</v>
      </c>
      <c r="L21" s="8">
        <f t="shared" si="5"/>
        <v>9.3985685868383815</v>
      </c>
    </row>
    <row r="22" spans="1:12" ht="12.75" customHeight="1" x14ac:dyDescent="0.25">
      <c r="A22" s="5">
        <v>20</v>
      </c>
      <c r="B22" s="5">
        <v>15631.9</v>
      </c>
      <c r="C22" s="6">
        <f t="shared" si="4"/>
        <v>14164.214285714286</v>
      </c>
      <c r="D22" s="9">
        <f t="shared" si="0"/>
        <v>1467.6857142857134</v>
      </c>
      <c r="E22" s="9">
        <f t="shared" si="1"/>
        <v>1467.6857142857134</v>
      </c>
      <c r="F22" s="9">
        <f t="shared" si="2"/>
        <v>2154101.3559183646</v>
      </c>
      <c r="G22" s="7">
        <f t="shared" si="3"/>
        <v>9.3890423703178336E-2</v>
      </c>
      <c r="H22" s="9">
        <f>AVERAGE(E$10:E22)</f>
        <v>1720.4703296703296</v>
      </c>
      <c r="I22" s="9">
        <f>AVERAGE(F$10:F22)</f>
        <v>4979107.1651491383</v>
      </c>
      <c r="J22" s="1">
        <f>AVERAGE(G$10:G22)</f>
        <v>0.11934096690026694</v>
      </c>
      <c r="K22" s="9">
        <f>SUM(D$10:D22)</f>
        <v>17835.628571428573</v>
      </c>
      <c r="L22" s="8">
        <f t="shared" si="5"/>
        <v>10.366716742419017</v>
      </c>
    </row>
    <row r="23" spans="1:12" ht="12.75" customHeight="1" x14ac:dyDescent="0.25">
      <c r="A23" s="5">
        <v>21</v>
      </c>
      <c r="B23" s="5">
        <v>16887.599999999999</v>
      </c>
      <c r="C23" s="6">
        <f t="shared" si="4"/>
        <v>14709.22857142857</v>
      </c>
      <c r="D23" s="9">
        <f t="shared" si="0"/>
        <v>2178.3714285714286</v>
      </c>
      <c r="E23" s="9">
        <f t="shared" si="1"/>
        <v>2178.3714285714286</v>
      </c>
      <c r="F23" s="9">
        <f t="shared" si="2"/>
        <v>4745302.0808163267</v>
      </c>
      <c r="G23" s="7">
        <f t="shared" si="3"/>
        <v>0.12899236295100719</v>
      </c>
      <c r="H23" s="9">
        <f>AVERAGE(E$10:E23)</f>
        <v>1753.1775510204081</v>
      </c>
      <c r="I23" s="9">
        <f>AVERAGE(F$10:F23)</f>
        <v>4962406.801982509</v>
      </c>
      <c r="J23" s="1">
        <f>AVERAGE(G$10:G23)</f>
        <v>0.12003035233246266</v>
      </c>
      <c r="K23" s="9">
        <f>SUM(D$10:D23)</f>
        <v>20014</v>
      </c>
      <c r="L23" s="8">
        <f t="shared" si="5"/>
        <v>11.415843186191371</v>
      </c>
    </row>
    <row r="24" spans="1:12" ht="12.75" customHeight="1" x14ac:dyDescent="0.25">
      <c r="A24" s="5">
        <v>22</v>
      </c>
      <c r="B24" s="5">
        <v>17549.899999999998</v>
      </c>
      <c r="C24" s="6">
        <f t="shared" si="4"/>
        <v>15108.128571428571</v>
      </c>
      <c r="D24" s="9">
        <f t="shared" si="0"/>
        <v>2441.7714285714264</v>
      </c>
      <c r="E24" s="9">
        <f t="shared" si="1"/>
        <v>2441.7714285714264</v>
      </c>
      <c r="F24" s="9">
        <f t="shared" si="2"/>
        <v>5962247.7093877448</v>
      </c>
      <c r="G24" s="7">
        <f t="shared" si="3"/>
        <v>0.13913306791328878</v>
      </c>
      <c r="H24" s="9">
        <f>AVERAGE(E$10:E24)</f>
        <v>1799.0838095238094</v>
      </c>
      <c r="I24" s="9">
        <f>AVERAGE(F$10:F24)</f>
        <v>5029062.8624761915</v>
      </c>
      <c r="J24" s="1">
        <f>AVERAGE(G$10:G24)</f>
        <v>0.12130386670451773</v>
      </c>
      <c r="K24" s="9">
        <f>SUM(D$10:D24)</f>
        <v>22455.771428571425</v>
      </c>
      <c r="L24" s="8">
        <f t="shared" si="5"/>
        <v>12.481781732289132</v>
      </c>
    </row>
    <row r="25" spans="1:12" ht="12.75" customHeight="1" x14ac:dyDescent="0.25">
      <c r="A25" s="5">
        <v>23</v>
      </c>
      <c r="B25" s="5">
        <v>17090.900000000001</v>
      </c>
      <c r="C25" s="6">
        <f t="shared" si="4"/>
        <v>15615.057142857142</v>
      </c>
      <c r="D25" s="9">
        <f t="shared" si="0"/>
        <v>1475.8428571428594</v>
      </c>
      <c r="E25" s="9">
        <f t="shared" si="1"/>
        <v>1475.8428571428594</v>
      </c>
      <c r="F25" s="9">
        <f t="shared" si="2"/>
        <v>2178112.1389795984</v>
      </c>
      <c r="G25" s="7">
        <f t="shared" si="3"/>
        <v>8.635255353099365E-2</v>
      </c>
      <c r="H25" s="9">
        <f>AVERAGE(E$10:E25)</f>
        <v>1778.8812499999999</v>
      </c>
      <c r="I25" s="9">
        <f>AVERAGE(F$10:F25)</f>
        <v>4850878.4422576549</v>
      </c>
      <c r="J25" s="1">
        <f>AVERAGE(G$10:G25)</f>
        <v>0.11911940963117248</v>
      </c>
      <c r="K25" s="9">
        <f>SUM(D$10:D25)</f>
        <v>23931.614285714284</v>
      </c>
      <c r="L25" s="8">
        <f t="shared" si="5"/>
        <v>13.453182603231264</v>
      </c>
    </row>
    <row r="26" spans="1:12" ht="12.75" customHeight="1" x14ac:dyDescent="0.25">
      <c r="A26" s="5">
        <v>24</v>
      </c>
      <c r="C26" s="6">
        <f>AVERAGE(B19:B25)</f>
        <v>16038.942857142858</v>
      </c>
      <c r="D26" s="9"/>
      <c r="E26" s="9"/>
      <c r="F26" s="9"/>
    </row>
    <row r="27" spans="1:12" ht="12.75" customHeight="1" x14ac:dyDescent="0.25">
      <c r="A27" s="5">
        <v>25</v>
      </c>
      <c r="C27" s="8">
        <f>C26</f>
        <v>16038.942857142858</v>
      </c>
    </row>
    <row r="28" spans="1:12" ht="12.75" customHeight="1" x14ac:dyDescent="0.25">
      <c r="A28" s="5">
        <v>26</v>
      </c>
      <c r="C28" s="8">
        <f>C27</f>
        <v>16038.942857142858</v>
      </c>
    </row>
    <row r="29" spans="1:12" ht="12.75" customHeight="1" x14ac:dyDescent="0.25"/>
    <row r="30" spans="1:12" ht="12.75" customHeight="1" x14ac:dyDescent="0.25"/>
    <row r="31" spans="1:12" ht="12.75" customHeight="1" x14ac:dyDescent="0.25"/>
    <row r="32" spans="1:1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BC371-1CCD-433E-80EF-4EA7A19D1F9B}">
  <sheetPr>
    <tabColor rgb="FF00B050"/>
  </sheetPr>
  <dimension ref="A1:AD222"/>
  <sheetViews>
    <sheetView workbookViewId="0">
      <selection activeCell="Q16" sqref="Q16"/>
    </sheetView>
  </sheetViews>
  <sheetFormatPr defaultRowHeight="15" x14ac:dyDescent="0.25"/>
  <cols>
    <col min="3" max="3" width="8.42578125" bestFit="1" customWidth="1"/>
    <col min="4" max="4" width="5.7109375" bestFit="1" customWidth="1"/>
    <col min="5" max="5" width="5" bestFit="1" customWidth="1"/>
    <col min="6" max="6" width="9" bestFit="1" customWidth="1"/>
    <col min="7" max="7" width="6.140625" bestFit="1" customWidth="1"/>
    <col min="8" max="8" width="5.28515625" bestFit="1" customWidth="1"/>
    <col min="9" max="9" width="8" bestFit="1" customWidth="1"/>
    <col min="10" max="10" width="6.140625" bestFit="1" customWidth="1"/>
    <col min="11" max="11" width="6.7109375" bestFit="1" customWidth="1"/>
    <col min="12" max="12" width="7.7109375" bestFit="1" customWidth="1"/>
    <col min="14" max="14" width="7.140625" customWidth="1"/>
    <col min="15" max="15" width="10.85546875" customWidth="1"/>
    <col min="16" max="16" width="10.5703125" bestFit="1" customWidth="1"/>
    <col min="17" max="17" width="12.5703125" bestFit="1" customWidth="1"/>
    <col min="18" max="26" width="11.5703125" bestFit="1" customWidth="1"/>
  </cols>
  <sheetData>
    <row r="1" spans="1:19" x14ac:dyDescent="0.25">
      <c r="A1" s="5" t="s">
        <v>0</v>
      </c>
      <c r="B1" s="5" t="s">
        <v>1</v>
      </c>
      <c r="C1" s="5" t="s">
        <v>26</v>
      </c>
      <c r="D1" s="5" t="s">
        <v>7</v>
      </c>
      <c r="E1" s="5" t="s">
        <v>8</v>
      </c>
      <c r="F1" s="5" t="s">
        <v>9</v>
      </c>
      <c r="G1" s="5" t="s">
        <v>10</v>
      </c>
      <c r="H1" s="5" t="s">
        <v>11</v>
      </c>
      <c r="I1" s="5" t="s">
        <v>12</v>
      </c>
      <c r="J1" s="5" t="s">
        <v>14</v>
      </c>
      <c r="K1" s="5" t="s">
        <v>13</v>
      </c>
      <c r="L1" s="5" t="s">
        <v>15</v>
      </c>
      <c r="M1" s="5" t="s">
        <v>5</v>
      </c>
    </row>
    <row r="2" spans="1:19" s="2" customFormat="1" ht="12.75" customHeight="1" x14ac:dyDescent="0.25">
      <c r="A2" s="3"/>
      <c r="B2" s="3"/>
      <c r="C2" s="5"/>
      <c r="M2" s="5">
        <v>0.5</v>
      </c>
      <c r="O2">
        <v>0.9</v>
      </c>
      <c r="P2"/>
      <c r="Q2"/>
      <c r="R2"/>
      <c r="S2"/>
    </row>
    <row r="3" spans="1:19" ht="12.75" customHeight="1" x14ac:dyDescent="0.25">
      <c r="A3" s="5">
        <v>1</v>
      </c>
      <c r="B3" s="5">
        <v>6464.5000000000009</v>
      </c>
      <c r="C3" s="6">
        <f>B3</f>
        <v>6464.5000000000009</v>
      </c>
      <c r="D3" s="9">
        <f>B3-C3</f>
        <v>0</v>
      </c>
      <c r="E3" s="9">
        <f>ABS(D3)</f>
        <v>0</v>
      </c>
      <c r="F3" s="9">
        <f>D3^2</f>
        <v>0</v>
      </c>
      <c r="G3" s="7">
        <f t="shared" ref="G3:G25" si="0">E3/B3</f>
        <v>0</v>
      </c>
      <c r="H3" s="9">
        <f>AVERAGE(E$3:E3)</f>
        <v>0</v>
      </c>
      <c r="I3" s="9">
        <f>AVERAGE(F$3:F3)</f>
        <v>0</v>
      </c>
      <c r="J3" s="1">
        <f>AVERAGE(G$3:G3)</f>
        <v>0</v>
      </c>
      <c r="K3" s="9">
        <f>SUM(D$3:D3)</f>
        <v>0</v>
      </c>
      <c r="L3" s="8" t="str">
        <f>IFERROR(K3/H3," ")</f>
        <v xml:space="preserve"> </v>
      </c>
      <c r="O3">
        <v>0.01</v>
      </c>
    </row>
    <row r="4" spans="1:19" ht="12.75" customHeight="1" x14ac:dyDescent="0.25">
      <c r="A4" s="5">
        <v>2</v>
      </c>
      <c r="B4" s="5">
        <v>7475.7000000000007</v>
      </c>
      <c r="C4" s="6">
        <f>(1-$M$2)*C3+$M$2*B3</f>
        <v>6464.5000000000009</v>
      </c>
      <c r="D4" s="9">
        <f t="shared" ref="D4:D25" si="1">B4-C4</f>
        <v>1011.1999999999998</v>
      </c>
      <c r="E4" s="9">
        <f t="shared" ref="E4:E25" si="2">ABS(D4)</f>
        <v>1011.1999999999998</v>
      </c>
      <c r="F4" s="9">
        <f t="shared" ref="F4:F25" si="3">D4^2</f>
        <v>1022525.4399999996</v>
      </c>
      <c r="G4" s="7">
        <f t="shared" si="0"/>
        <v>0.13526492502374357</v>
      </c>
      <c r="H4" s="9">
        <f>AVERAGE(E$3:E4)</f>
        <v>505.59999999999991</v>
      </c>
      <c r="I4" s="9">
        <f>AVERAGE(F$3:F4)</f>
        <v>511262.7199999998</v>
      </c>
      <c r="J4" s="1">
        <f>AVERAGE(G$3:G4)</f>
        <v>6.7632462511871785E-2</v>
      </c>
      <c r="K4" s="9">
        <f>SUM(D$3:D4)</f>
        <v>1011.1999999999998</v>
      </c>
      <c r="L4" s="8">
        <f t="shared" ref="L4:L25" si="4">IFERROR(K4/H4," ")</f>
        <v>2</v>
      </c>
      <c r="O4" s="74"/>
      <c r="P4" s="75">
        <f>H25</f>
        <v>1228.3696465450782</v>
      </c>
    </row>
    <row r="5" spans="1:19" ht="12.75" customHeight="1" x14ac:dyDescent="0.25">
      <c r="A5" s="5">
        <v>3</v>
      </c>
      <c r="B5" s="5">
        <v>8237.5</v>
      </c>
      <c r="C5" s="6">
        <f t="shared" ref="C5:C26" si="5">(1-$M$2)*C4+$M$2*B4</f>
        <v>6970.1</v>
      </c>
      <c r="D5" s="9">
        <f t="shared" si="1"/>
        <v>1267.3999999999996</v>
      </c>
      <c r="E5" s="9">
        <f t="shared" si="2"/>
        <v>1267.3999999999996</v>
      </c>
      <c r="F5" s="9">
        <f t="shared" si="3"/>
        <v>1606302.7599999991</v>
      </c>
      <c r="G5" s="7">
        <f t="shared" si="0"/>
        <v>0.15385735963581179</v>
      </c>
      <c r="H5" s="9">
        <f>AVERAGE(E$3:E5)</f>
        <v>759.53333333333319</v>
      </c>
      <c r="I5" s="9">
        <f>AVERAGE(F$3:F5)</f>
        <v>876276.0666666663</v>
      </c>
      <c r="J5" s="1">
        <f>AVERAGE(G$3:G5)</f>
        <v>9.6374094886518449E-2</v>
      </c>
      <c r="K5" s="9">
        <f>SUM(D$3:D5)</f>
        <v>2278.5999999999995</v>
      </c>
      <c r="L5" s="8">
        <f t="shared" si="4"/>
        <v>3</v>
      </c>
      <c r="O5" s="74">
        <f>O2</f>
        <v>0.9</v>
      </c>
      <c r="P5" s="74">
        <f t="dataTable" ref="P5:P15" dt2D="0" dtr="0" r1="M2"/>
        <v>893.87136448245485</v>
      </c>
    </row>
    <row r="6" spans="1:19" ht="12.75" customHeight="1" x14ac:dyDescent="0.25">
      <c r="A6" s="5">
        <v>4</v>
      </c>
      <c r="B6" s="5">
        <v>9480.9</v>
      </c>
      <c r="C6" s="6">
        <f t="shared" si="5"/>
        <v>7603.8</v>
      </c>
      <c r="D6" s="9">
        <f t="shared" si="1"/>
        <v>1877.0999999999995</v>
      </c>
      <c r="E6" s="9">
        <f t="shared" si="2"/>
        <v>1877.0999999999995</v>
      </c>
      <c r="F6" s="9">
        <f t="shared" si="3"/>
        <v>3523504.4099999978</v>
      </c>
      <c r="G6" s="7">
        <f t="shared" si="0"/>
        <v>0.19798753282916173</v>
      </c>
      <c r="H6" s="9">
        <f>AVERAGE(E$3:E6)</f>
        <v>1038.9249999999997</v>
      </c>
      <c r="I6" s="9">
        <f>AVERAGE(F$3:F6)</f>
        <v>1538083.1524999992</v>
      </c>
      <c r="J6" s="1">
        <f>AVERAGE(G$3:G6)</f>
        <v>0.12177745437217927</v>
      </c>
      <c r="K6" s="9">
        <f>SUM(D$3:D6)</f>
        <v>4155.6999999999989</v>
      </c>
      <c r="L6" s="8">
        <f t="shared" si="4"/>
        <v>4</v>
      </c>
      <c r="O6" s="74">
        <f>O5+$O$3</f>
        <v>0.91</v>
      </c>
      <c r="P6" s="74">
        <v>887.93545950077851</v>
      </c>
    </row>
    <row r="7" spans="1:19" ht="12.75" customHeight="1" x14ac:dyDescent="0.25">
      <c r="A7" s="5">
        <v>5</v>
      </c>
      <c r="B7" s="5">
        <v>11642.199999999999</v>
      </c>
      <c r="C7" s="6">
        <f t="shared" si="5"/>
        <v>8542.35</v>
      </c>
      <c r="D7" s="9">
        <f t="shared" si="1"/>
        <v>3099.8499999999985</v>
      </c>
      <c r="E7" s="9">
        <f t="shared" si="2"/>
        <v>3099.8499999999985</v>
      </c>
      <c r="F7" s="9">
        <f t="shared" si="3"/>
        <v>9609070.0224999916</v>
      </c>
      <c r="G7" s="7">
        <f t="shared" si="0"/>
        <v>0.26625981343732275</v>
      </c>
      <c r="H7" s="9">
        <f>AVERAGE(E$3:E7)</f>
        <v>1451.1099999999994</v>
      </c>
      <c r="I7" s="9">
        <f>AVERAGE(F$3:F7)</f>
        <v>3152280.5264999978</v>
      </c>
      <c r="J7" s="1">
        <f>AVERAGE(G$3:G7)</f>
        <v>0.15067392618520797</v>
      </c>
      <c r="K7" s="9">
        <f>SUM(D$3:D7)</f>
        <v>7255.5499999999975</v>
      </c>
      <c r="L7" s="8">
        <f t="shared" si="4"/>
        <v>5</v>
      </c>
      <c r="O7" s="74">
        <f t="shared" ref="O7:O15" si="6">O6+$O$3</f>
        <v>0.92</v>
      </c>
      <c r="P7" s="74">
        <v>882.05243231816496</v>
      </c>
    </row>
    <row r="8" spans="1:19" ht="12.75" customHeight="1" x14ac:dyDescent="0.25">
      <c r="A8" s="5">
        <v>6</v>
      </c>
      <c r="B8" s="5">
        <v>11705.7</v>
      </c>
      <c r="C8" s="6">
        <f t="shared" si="5"/>
        <v>10092.275</v>
      </c>
      <c r="D8" s="9">
        <f t="shared" si="1"/>
        <v>1613.4250000000011</v>
      </c>
      <c r="E8" s="9">
        <f t="shared" si="2"/>
        <v>1613.4250000000011</v>
      </c>
      <c r="F8" s="9">
        <f t="shared" si="3"/>
        <v>2603140.2306250036</v>
      </c>
      <c r="G8" s="7">
        <f t="shared" si="0"/>
        <v>0.13783242352016548</v>
      </c>
      <c r="H8" s="9">
        <f>AVERAGE(E$3:E8)</f>
        <v>1478.1624999999997</v>
      </c>
      <c r="I8" s="9">
        <f>AVERAGE(F$3:F8)</f>
        <v>3060757.1438541654</v>
      </c>
      <c r="J8" s="1">
        <f>AVERAGE(G$3:G8)</f>
        <v>0.14853367574103421</v>
      </c>
      <c r="K8" s="9">
        <f>SUM(D$3:D8)</f>
        <v>8868.9749999999985</v>
      </c>
      <c r="L8" s="8">
        <f t="shared" si="4"/>
        <v>6</v>
      </c>
      <c r="O8" s="74">
        <f t="shared" si="6"/>
        <v>0.93</v>
      </c>
      <c r="P8" s="74">
        <v>876.22097441195638</v>
      </c>
    </row>
    <row r="9" spans="1:19" ht="12.75" customHeight="1" x14ac:dyDescent="0.25">
      <c r="A9" s="5">
        <v>7</v>
      </c>
      <c r="B9" s="5">
        <v>11837.2</v>
      </c>
      <c r="C9" s="6">
        <f t="shared" si="5"/>
        <v>10898.987499999999</v>
      </c>
      <c r="D9" s="9">
        <f t="shared" si="1"/>
        <v>938.21250000000146</v>
      </c>
      <c r="E9" s="9">
        <f t="shared" si="2"/>
        <v>938.21250000000146</v>
      </c>
      <c r="F9" s="9">
        <f t="shared" si="3"/>
        <v>880242.69515625271</v>
      </c>
      <c r="G9" s="7">
        <f t="shared" si="0"/>
        <v>7.9259664447673558E-2</v>
      </c>
      <c r="H9" s="9">
        <f>AVERAGE(E$3:E9)</f>
        <v>1401.0267857142858</v>
      </c>
      <c r="I9" s="9">
        <f>AVERAGE(F$3:F9)</f>
        <v>2749255.0797544639</v>
      </c>
      <c r="J9" s="1">
        <f>AVERAGE(G$3:G9)</f>
        <v>0.13863738841341125</v>
      </c>
      <c r="K9" s="9">
        <f>SUM(D$3:D9)</f>
        <v>9807.1875</v>
      </c>
      <c r="L9" s="8">
        <f t="shared" si="4"/>
        <v>7</v>
      </c>
      <c r="O9" s="74">
        <f t="shared" si="6"/>
        <v>0.94000000000000006</v>
      </c>
      <c r="P9" s="74">
        <v>870.43984420788263</v>
      </c>
    </row>
    <row r="10" spans="1:19" ht="12.75" customHeight="1" x14ac:dyDescent="0.25">
      <c r="A10" s="5">
        <v>8</v>
      </c>
      <c r="B10" s="5">
        <v>13101.2</v>
      </c>
      <c r="C10" s="6">
        <f t="shared" si="5"/>
        <v>11368.09375</v>
      </c>
      <c r="D10" s="9">
        <f t="shared" si="1"/>
        <v>1733.1062500000007</v>
      </c>
      <c r="E10" s="9">
        <f t="shared" si="2"/>
        <v>1733.1062500000007</v>
      </c>
      <c r="F10" s="9">
        <f t="shared" si="3"/>
        <v>3003657.273789065</v>
      </c>
      <c r="G10" s="7">
        <f t="shared" si="0"/>
        <v>0.13228606921503377</v>
      </c>
      <c r="H10" s="9">
        <f>AVERAGE(E$3:E10)</f>
        <v>1442.5367187500001</v>
      </c>
      <c r="I10" s="9">
        <f>AVERAGE(F$3:F10)</f>
        <v>2781055.3540087892</v>
      </c>
      <c r="J10" s="1">
        <f>AVERAGE(G$3:G10)</f>
        <v>0.13784347351361406</v>
      </c>
      <c r="K10" s="9">
        <f>SUM(D$3:D10)</f>
        <v>11540.293750000001</v>
      </c>
      <c r="L10" s="8">
        <f t="shared" si="4"/>
        <v>8</v>
      </c>
      <c r="O10" s="74">
        <f t="shared" si="6"/>
        <v>0.95000000000000007</v>
      </c>
      <c r="P10" s="74">
        <v>865.72643875072345</v>
      </c>
    </row>
    <row r="11" spans="1:19" ht="12.75" customHeight="1" x14ac:dyDescent="0.25">
      <c r="A11" s="5">
        <v>9</v>
      </c>
      <c r="B11" s="5">
        <v>14194.2</v>
      </c>
      <c r="C11" s="6">
        <f t="shared" si="5"/>
        <v>12234.646875</v>
      </c>
      <c r="D11" s="9">
        <f t="shared" si="1"/>
        <v>1959.5531250000004</v>
      </c>
      <c r="E11" s="9">
        <f t="shared" si="2"/>
        <v>1959.5531250000004</v>
      </c>
      <c r="F11" s="9">
        <f t="shared" si="3"/>
        <v>3839848.4496972673</v>
      </c>
      <c r="G11" s="7">
        <f t="shared" si="0"/>
        <v>0.13805308682419581</v>
      </c>
      <c r="H11" s="9">
        <f>AVERAGE(E$3:E11)</f>
        <v>1499.9829861111111</v>
      </c>
      <c r="I11" s="9">
        <f>AVERAGE(F$3:F11)</f>
        <v>2898699.0313075092</v>
      </c>
      <c r="J11" s="1">
        <f>AVERAGE(G$3:G11)</f>
        <v>0.13786676388145647</v>
      </c>
      <c r="K11" s="9">
        <f>SUM(D$3:D11)</f>
        <v>13499.846875000001</v>
      </c>
      <c r="L11" s="8">
        <f t="shared" si="4"/>
        <v>9</v>
      </c>
      <c r="O11" s="74">
        <f t="shared" si="6"/>
        <v>0.96000000000000008</v>
      </c>
      <c r="P11" s="74">
        <v>862.09463342372442</v>
      </c>
    </row>
    <row r="12" spans="1:19" ht="12.75" customHeight="1" x14ac:dyDescent="0.25">
      <c r="A12" s="5">
        <v>10</v>
      </c>
      <c r="B12" s="5">
        <v>15760.1</v>
      </c>
      <c r="C12" s="6">
        <f t="shared" si="5"/>
        <v>13214.423437500001</v>
      </c>
      <c r="D12" s="9">
        <f t="shared" si="1"/>
        <v>2545.6765624999989</v>
      </c>
      <c r="E12" s="9">
        <f t="shared" si="2"/>
        <v>2545.6765624999989</v>
      </c>
      <c r="F12" s="9">
        <f t="shared" si="3"/>
        <v>6480469.1608618107</v>
      </c>
      <c r="G12" s="7">
        <f t="shared" si="0"/>
        <v>0.1615266757507883</v>
      </c>
      <c r="H12" s="9">
        <f>AVERAGE(E$3:E12)</f>
        <v>1604.5523437500001</v>
      </c>
      <c r="I12" s="9">
        <f>AVERAGE(F$3:F12)</f>
        <v>3256876.0442629391</v>
      </c>
      <c r="J12" s="1">
        <f>AVERAGE(G$3:G12)</f>
        <v>0.14023275506838967</v>
      </c>
      <c r="K12" s="9">
        <f>SUM(D$3:D12)</f>
        <v>16045.5234375</v>
      </c>
      <c r="L12" s="8">
        <f t="shared" si="4"/>
        <v>10</v>
      </c>
      <c r="O12" s="74">
        <f t="shared" si="6"/>
        <v>0.97000000000000008</v>
      </c>
      <c r="P12" s="74">
        <v>859.71346286259939</v>
      </c>
    </row>
    <row r="13" spans="1:19" ht="12.75" customHeight="1" x14ac:dyDescent="0.25">
      <c r="A13" s="5">
        <v>11</v>
      </c>
      <c r="B13" s="5">
        <v>15667.2</v>
      </c>
      <c r="C13" s="6">
        <f t="shared" si="5"/>
        <v>14487.26171875</v>
      </c>
      <c r="D13" s="9">
        <f t="shared" si="1"/>
        <v>1179.9382812500007</v>
      </c>
      <c r="E13" s="9">
        <f t="shared" si="2"/>
        <v>1179.9382812500007</v>
      </c>
      <c r="F13" s="9">
        <f t="shared" si="3"/>
        <v>1392254.3475592057</v>
      </c>
      <c r="G13" s="7">
        <f t="shared" si="0"/>
        <v>7.5312645606745346E-2</v>
      </c>
      <c r="H13" s="9">
        <f>AVERAGE(E$3:E13)</f>
        <v>1565.9510653409091</v>
      </c>
      <c r="I13" s="9">
        <f>AVERAGE(F$3:F13)</f>
        <v>3087364.9809262361</v>
      </c>
      <c r="J13" s="1">
        <f>AVERAGE(G$3:G13)</f>
        <v>0.13433092693551291</v>
      </c>
      <c r="K13" s="9">
        <f>SUM(D$3:D13)</f>
        <v>17225.461718750001</v>
      </c>
      <c r="L13" s="8">
        <f t="shared" si="4"/>
        <v>11</v>
      </c>
      <c r="O13" s="74">
        <f t="shared" si="6"/>
        <v>0.98000000000000009</v>
      </c>
      <c r="P13" s="74">
        <v>857.40317227109131</v>
      </c>
    </row>
    <row r="14" spans="1:19" ht="12.75" customHeight="1" x14ac:dyDescent="0.25">
      <c r="A14" s="5">
        <v>12</v>
      </c>
      <c r="B14" s="5">
        <v>14338.199999999999</v>
      </c>
      <c r="C14" s="6">
        <f t="shared" si="5"/>
        <v>15077.230859375</v>
      </c>
      <c r="D14" s="9">
        <f t="shared" si="1"/>
        <v>-739.03085937500146</v>
      </c>
      <c r="E14" s="9">
        <f t="shared" si="2"/>
        <v>739.03085937500146</v>
      </c>
      <c r="F14" s="9">
        <f t="shared" si="3"/>
        <v>546166.61110855313</v>
      </c>
      <c r="G14" s="7">
        <f t="shared" si="0"/>
        <v>5.154279193866744E-2</v>
      </c>
      <c r="H14" s="9">
        <f>AVERAGE(E$3:E14)</f>
        <v>1497.0410481770834</v>
      </c>
      <c r="I14" s="9">
        <f>AVERAGE(F$3:F14)</f>
        <v>2875598.450108096</v>
      </c>
      <c r="J14" s="1">
        <f>AVERAGE(G$3:G14)</f>
        <v>0.1274319156857758</v>
      </c>
      <c r="K14" s="9">
        <f>SUM(D$3:D14)</f>
        <v>16486.430859374999</v>
      </c>
      <c r="L14" s="8">
        <f t="shared" si="4"/>
        <v>11.012677895138674</v>
      </c>
      <c r="O14" s="74">
        <f t="shared" si="6"/>
        <v>0.9900000000000001</v>
      </c>
      <c r="P14" s="74">
        <v>855.16276989941832</v>
      </c>
    </row>
    <row r="15" spans="1:19" ht="12.75" customHeight="1" x14ac:dyDescent="0.25">
      <c r="A15" s="5">
        <v>13</v>
      </c>
      <c r="B15" s="5">
        <v>11816.800000000001</v>
      </c>
      <c r="C15" s="6">
        <f t="shared" si="5"/>
        <v>14707.7154296875</v>
      </c>
      <c r="D15" s="9">
        <f t="shared" si="1"/>
        <v>-2890.9154296874985</v>
      </c>
      <c r="E15" s="9">
        <f t="shared" si="2"/>
        <v>2890.9154296874985</v>
      </c>
      <c r="F15" s="9">
        <f t="shared" si="3"/>
        <v>8357392.0216052542</v>
      </c>
      <c r="G15" s="7">
        <f t="shared" si="0"/>
        <v>0.24464452556423891</v>
      </c>
      <c r="H15" s="9">
        <f>AVERAGE(E$3:E15)</f>
        <v>1604.2621544471153</v>
      </c>
      <c r="I15" s="9">
        <f>AVERAGE(F$3:F15)</f>
        <v>3297274.8786848006</v>
      </c>
      <c r="J15" s="1">
        <f>AVERAGE(G$3:G15)</f>
        <v>0.13644827029181142</v>
      </c>
      <c r="K15" s="9">
        <f>SUM(D$3:D15)</f>
        <v>13595.515429687501</v>
      </c>
      <c r="L15" s="8">
        <f t="shared" si="4"/>
        <v>8.4746220510157144</v>
      </c>
      <c r="O15" s="74">
        <f t="shared" si="6"/>
        <v>1</v>
      </c>
      <c r="P15" s="74">
        <v>852.99130434782592</v>
      </c>
    </row>
    <row r="16" spans="1:19" ht="12.75" customHeight="1" x14ac:dyDescent="0.25">
      <c r="A16" s="5">
        <v>14</v>
      </c>
      <c r="B16" s="5">
        <v>14095.300000000001</v>
      </c>
      <c r="C16" s="6">
        <f t="shared" si="5"/>
        <v>13262.25771484375</v>
      </c>
      <c r="D16" s="9">
        <f t="shared" si="1"/>
        <v>833.04228515625073</v>
      </c>
      <c r="E16" s="9">
        <f t="shared" si="2"/>
        <v>833.04228515625073</v>
      </c>
      <c r="F16" s="9">
        <f t="shared" si="3"/>
        <v>693959.44885834819</v>
      </c>
      <c r="G16" s="7">
        <f t="shared" si="0"/>
        <v>5.9100713369438798E-2</v>
      </c>
      <c r="H16" s="9">
        <f>AVERAGE(E$3:E16)</f>
        <v>1549.1750209263394</v>
      </c>
      <c r="I16" s="9">
        <f>AVERAGE(F$3:F16)</f>
        <v>3111323.7765543396</v>
      </c>
      <c r="J16" s="1">
        <f>AVERAGE(G$3:G16)</f>
        <v>0.13092344479735624</v>
      </c>
      <c r="K16" s="9">
        <f>SUM(D$3:D16)</f>
        <v>14428.557714843751</v>
      </c>
      <c r="L16" s="8">
        <f t="shared" si="4"/>
        <v>9.313704081167085</v>
      </c>
      <c r="P16">
        <f>MIN(P5:P15)</f>
        <v>852.99130434782592</v>
      </c>
    </row>
    <row r="17" spans="1:30" ht="12.75" customHeight="1" x14ac:dyDescent="0.25">
      <c r="A17" s="5">
        <v>15</v>
      </c>
      <c r="B17" s="5">
        <v>14001.4</v>
      </c>
      <c r="C17" s="6">
        <f t="shared" si="5"/>
        <v>13678.778857421876</v>
      </c>
      <c r="D17" s="9">
        <f t="shared" si="1"/>
        <v>322.62114257812391</v>
      </c>
      <c r="E17" s="9">
        <f t="shared" si="2"/>
        <v>322.62114257812391</v>
      </c>
      <c r="F17" s="9">
        <f t="shared" si="3"/>
        <v>104084.40163841416</v>
      </c>
      <c r="G17" s="7">
        <f t="shared" si="0"/>
        <v>2.304206312069678E-2</v>
      </c>
      <c r="H17" s="9">
        <f>AVERAGE(E$3:E17)</f>
        <v>1467.4047623697916</v>
      </c>
      <c r="I17" s="9">
        <f>AVERAGE(F$3:F17)</f>
        <v>2910841.1515599443</v>
      </c>
      <c r="J17" s="1">
        <f>AVERAGE(G$3:G17)</f>
        <v>0.12373135268557893</v>
      </c>
      <c r="K17" s="9">
        <f>SUM(D$3:D17)</f>
        <v>14751.178857421875</v>
      </c>
      <c r="L17" s="8">
        <f t="shared" si="4"/>
        <v>10.052563025350549</v>
      </c>
    </row>
    <row r="18" spans="1:30" ht="12.75" customHeight="1" x14ac:dyDescent="0.25">
      <c r="A18" s="5">
        <v>16</v>
      </c>
      <c r="B18" s="5">
        <v>14123.7</v>
      </c>
      <c r="C18" s="6">
        <f t="shared" si="5"/>
        <v>13840.089428710937</v>
      </c>
      <c r="D18" s="9">
        <f t="shared" si="1"/>
        <v>283.61057128906396</v>
      </c>
      <c r="E18" s="9">
        <f t="shared" si="2"/>
        <v>283.61057128906396</v>
      </c>
      <c r="F18" s="9">
        <f t="shared" si="3"/>
        <v>80434.95614690923</v>
      </c>
      <c r="G18" s="7">
        <f t="shared" si="0"/>
        <v>2.0080472630335106E-2</v>
      </c>
      <c r="H18" s="9">
        <f>AVERAGE(E$3:E18)</f>
        <v>1393.4176254272461</v>
      </c>
      <c r="I18" s="9">
        <f>AVERAGE(F$3:F18)</f>
        <v>2733940.7643466298</v>
      </c>
      <c r="J18" s="1">
        <f>AVERAGE(G$3:G18)</f>
        <v>0.11725317268212619</v>
      </c>
      <c r="K18" s="9">
        <f>SUM(D$3:D18)</f>
        <v>15034.789428710939</v>
      </c>
      <c r="L18" s="8">
        <f t="shared" si="4"/>
        <v>10.789865977259339</v>
      </c>
    </row>
    <row r="19" spans="1:30" ht="12.75" customHeight="1" x14ac:dyDescent="0.25">
      <c r="A19" s="5">
        <v>17</v>
      </c>
      <c r="B19" s="5">
        <v>14599.3</v>
      </c>
      <c r="C19" s="6">
        <f t="shared" si="5"/>
        <v>13981.894714355469</v>
      </c>
      <c r="D19" s="9">
        <f t="shared" si="1"/>
        <v>617.40528564453052</v>
      </c>
      <c r="E19" s="9">
        <f t="shared" si="2"/>
        <v>617.40528564453052</v>
      </c>
      <c r="F19" s="9">
        <f t="shared" si="3"/>
        <v>381189.28674180433</v>
      </c>
      <c r="G19" s="7">
        <f t="shared" si="0"/>
        <v>4.2290060868982113E-2</v>
      </c>
      <c r="H19" s="9">
        <f>AVERAGE(E$3:E19)</f>
        <v>1347.7698407341452</v>
      </c>
      <c r="I19" s="9">
        <f>AVERAGE(F$3:F19)</f>
        <v>2595543.6186051695</v>
      </c>
      <c r="J19" s="1">
        <f>AVERAGE(G$3:G19)</f>
        <v>0.1128435778695883</v>
      </c>
      <c r="K19" s="9">
        <f>SUM(D$3:D19)</f>
        <v>15652.19471435547</v>
      </c>
      <c r="L19" s="8">
        <f t="shared" si="4"/>
        <v>11.613403298763197</v>
      </c>
    </row>
    <row r="20" spans="1:30" ht="12.75" customHeight="1" x14ac:dyDescent="0.25">
      <c r="A20" s="5">
        <v>18</v>
      </c>
      <c r="B20" s="5">
        <v>15160.699999999999</v>
      </c>
      <c r="C20" s="6">
        <f t="shared" si="5"/>
        <v>14290.597357177734</v>
      </c>
      <c r="D20" s="9">
        <f t="shared" si="1"/>
        <v>870.1026428222649</v>
      </c>
      <c r="E20" s="9">
        <f t="shared" si="2"/>
        <v>870.1026428222649</v>
      </c>
      <c r="F20" s="9">
        <f t="shared" si="3"/>
        <v>757078.60904628993</v>
      </c>
      <c r="G20" s="7">
        <f t="shared" si="0"/>
        <v>5.7391983405928812E-2</v>
      </c>
      <c r="H20" s="9">
        <f>AVERAGE(E$3:E20)</f>
        <v>1321.2327741834852</v>
      </c>
      <c r="I20" s="9">
        <f>AVERAGE(F$3:F20)</f>
        <v>2493406.673629676</v>
      </c>
      <c r="J20" s="1">
        <f>AVERAGE(G$3:G20)</f>
        <v>0.10976293373271834</v>
      </c>
      <c r="K20" s="9">
        <f>SUM(D$3:D20)</f>
        <v>16522.297357177733</v>
      </c>
      <c r="L20" s="8">
        <f t="shared" si="4"/>
        <v>12.50521307071604</v>
      </c>
    </row>
    <row r="21" spans="1:30" ht="12.75" customHeight="1" x14ac:dyDescent="0.25">
      <c r="A21" s="5">
        <v>19</v>
      </c>
      <c r="B21" s="5">
        <v>15352.300000000001</v>
      </c>
      <c r="C21" s="6">
        <f t="shared" si="5"/>
        <v>14725.648678588866</v>
      </c>
      <c r="D21" s="9">
        <f t="shared" si="1"/>
        <v>626.65132141113463</v>
      </c>
      <c r="E21" s="9">
        <f t="shared" si="2"/>
        <v>626.65132141113463</v>
      </c>
      <c r="F21" s="9">
        <f t="shared" si="3"/>
        <v>392691.87862632115</v>
      </c>
      <c r="G21" s="7">
        <f t="shared" si="0"/>
        <v>4.0818074256699949E-2</v>
      </c>
      <c r="H21" s="9">
        <f>AVERAGE(E$3:E21)</f>
        <v>1284.6758556165194</v>
      </c>
      <c r="I21" s="9">
        <f>AVERAGE(F$3:F21)</f>
        <v>2382842.7370505519</v>
      </c>
      <c r="J21" s="1">
        <f>AVERAGE(G$3:G21)</f>
        <v>0.10613425691819105</v>
      </c>
      <c r="K21" s="9">
        <f>SUM(D$3:D21)</f>
        <v>17148.948678588866</v>
      </c>
      <c r="L21" s="8">
        <f t="shared" si="4"/>
        <v>13.348852633615536</v>
      </c>
    </row>
    <row r="22" spans="1:30" ht="12.75" customHeight="1" x14ac:dyDescent="0.25">
      <c r="A22" s="5">
        <v>20</v>
      </c>
      <c r="B22" s="5">
        <v>15631.9</v>
      </c>
      <c r="C22" s="6">
        <f t="shared" si="5"/>
        <v>15038.974339294433</v>
      </c>
      <c r="D22" s="9">
        <f t="shared" si="1"/>
        <v>592.92566070556677</v>
      </c>
      <c r="E22" s="9">
        <f t="shared" si="2"/>
        <v>592.92566070556677</v>
      </c>
      <c r="F22" s="9">
        <f t="shared" si="3"/>
        <v>351560.83912313287</v>
      </c>
      <c r="G22" s="7">
        <f t="shared" si="0"/>
        <v>3.793049217980967E-2</v>
      </c>
      <c r="H22" s="9">
        <f>AVERAGE(E$3:E22)</f>
        <v>1250.0883458709716</v>
      </c>
      <c r="I22" s="9">
        <f>AVERAGE(F$3:F22)</f>
        <v>2281278.6421541809</v>
      </c>
      <c r="J22" s="1">
        <f>AVERAGE(G$3:G22)</f>
        <v>0.10272406868127197</v>
      </c>
      <c r="K22" s="9">
        <f>SUM(D$3:D22)</f>
        <v>17741.874339294431</v>
      </c>
      <c r="L22" s="8">
        <f t="shared" si="4"/>
        <v>14.192496392671487</v>
      </c>
    </row>
    <row r="23" spans="1:30" ht="12.75" customHeight="1" x14ac:dyDescent="0.25">
      <c r="A23" s="5">
        <v>21</v>
      </c>
      <c r="B23" s="5">
        <v>16887.599999999999</v>
      </c>
      <c r="C23" s="6">
        <f t="shared" si="5"/>
        <v>15335.437169647215</v>
      </c>
      <c r="D23" s="9">
        <f t="shared" si="1"/>
        <v>1552.1628303527832</v>
      </c>
      <c r="E23" s="9">
        <f t="shared" si="2"/>
        <v>1552.1628303527832</v>
      </c>
      <c r="F23" s="9">
        <f t="shared" si="3"/>
        <v>2409209.4519287627</v>
      </c>
      <c r="G23" s="7">
        <f t="shared" si="0"/>
        <v>9.1911392403466644E-2</v>
      </c>
      <c r="H23" s="9">
        <f>AVERAGE(E$3:E23)</f>
        <v>1264.4728451320102</v>
      </c>
      <c r="I23" s="9">
        <f>AVERAGE(F$3:F23)</f>
        <v>2287370.5854767803</v>
      </c>
      <c r="J23" s="1">
        <f>AVERAGE(G$3:G23)</f>
        <v>0.10220917933470981</v>
      </c>
      <c r="K23" s="9">
        <f>SUM(D$3:D23)</f>
        <v>19294.037169647214</v>
      </c>
      <c r="L23" s="8">
        <f t="shared" si="4"/>
        <v>15.258561893144433</v>
      </c>
    </row>
    <row r="24" spans="1:30" ht="12.75" customHeight="1" x14ac:dyDescent="0.25">
      <c r="A24" s="5">
        <v>22</v>
      </c>
      <c r="B24" s="5">
        <v>17549.899999999998</v>
      </c>
      <c r="C24" s="6">
        <f t="shared" si="5"/>
        <v>16111.518584823607</v>
      </c>
      <c r="D24" s="9">
        <f t="shared" si="1"/>
        <v>1438.3814151763909</v>
      </c>
      <c r="E24" s="9">
        <f t="shared" si="2"/>
        <v>1438.3814151763909</v>
      </c>
      <c r="F24" s="9">
        <f t="shared" si="3"/>
        <v>2068941.095524837</v>
      </c>
      <c r="G24" s="7">
        <f t="shared" si="0"/>
        <v>8.1959522001629134E-2</v>
      </c>
      <c r="H24" s="9">
        <f>AVERAGE(E$3:E24)</f>
        <v>1272.3777801340275</v>
      </c>
      <c r="I24" s="9">
        <f>AVERAGE(F$3:F24)</f>
        <v>2277441.9722971465</v>
      </c>
      <c r="J24" s="1">
        <f>AVERAGE(G$3:G24)</f>
        <v>0.10128874036502432</v>
      </c>
      <c r="K24" s="9">
        <f>SUM(D$3:D24)</f>
        <v>20732.418584823605</v>
      </c>
      <c r="L24" s="8">
        <f t="shared" si="4"/>
        <v>16.294231877139296</v>
      </c>
    </row>
    <row r="25" spans="1:30" ht="12.75" customHeight="1" x14ac:dyDescent="0.25">
      <c r="A25" s="5">
        <v>23</v>
      </c>
      <c r="B25" s="5">
        <v>17090.900000000001</v>
      </c>
      <c r="C25" s="6">
        <f t="shared" si="5"/>
        <v>16830.709292411804</v>
      </c>
      <c r="D25" s="9">
        <f t="shared" si="1"/>
        <v>260.19070758819726</v>
      </c>
      <c r="E25" s="9">
        <f t="shared" si="2"/>
        <v>260.19070758819726</v>
      </c>
      <c r="F25" s="9">
        <f t="shared" si="3"/>
        <v>67699.204315246767</v>
      </c>
      <c r="G25" s="7">
        <f t="shared" si="0"/>
        <v>1.5223932477996902E-2</v>
      </c>
      <c r="H25" s="9">
        <f>AVERAGE(E$3:E25)</f>
        <v>1228.3696465450782</v>
      </c>
      <c r="I25" s="9">
        <f>AVERAGE(F$3:F25)</f>
        <v>2181366.1997761945</v>
      </c>
      <c r="J25" s="1">
        <f>AVERAGE(G$3:G25)</f>
        <v>9.7546792196023122E-2</v>
      </c>
      <c r="K25" s="9">
        <f>SUM(D$3:D25)</f>
        <v>20992.609292411802</v>
      </c>
      <c r="L25" s="8">
        <f t="shared" si="4"/>
        <v>17.089814414948933</v>
      </c>
    </row>
    <row r="26" spans="1:30" ht="12.75" customHeight="1" x14ac:dyDescent="0.25">
      <c r="A26" s="5">
        <v>24</v>
      </c>
      <c r="C26" s="6">
        <f t="shared" si="5"/>
        <v>16960.804646205903</v>
      </c>
      <c r="D26" s="9"/>
      <c r="E26" s="9"/>
      <c r="F26" s="9"/>
    </row>
    <row r="27" spans="1:30" ht="12.75" customHeight="1" x14ac:dyDescent="0.25">
      <c r="A27" s="5">
        <v>25</v>
      </c>
      <c r="C27" s="8">
        <f>C26</f>
        <v>16960.804646205903</v>
      </c>
      <c r="AD27" t="e">
        <f>#REF!&amp;": "&amp;M1&amp;" = "&amp;ROUND(M2,2)&amp;"; "&amp;N15&amp;" = "&amp;ROUND(N16,2)</f>
        <v>#REF!</v>
      </c>
    </row>
    <row r="28" spans="1:30" ht="12.75" customHeight="1" x14ac:dyDescent="0.25">
      <c r="A28" s="5">
        <v>26</v>
      </c>
      <c r="C28" s="8">
        <f>C27</f>
        <v>16960.804646205903</v>
      </c>
      <c r="AD28" t="str">
        <f>K1&amp;": "&amp;M1&amp;" = "&amp;ROUND(M2,2)&amp;"; "&amp;N15&amp;" = "&amp;ROUND(N16,2)</f>
        <v>BIAS: alpha = 0.5;  = 0</v>
      </c>
    </row>
    <row r="29" spans="1:30" ht="12.75" customHeight="1" x14ac:dyDescent="0.25">
      <c r="AD29" t="str">
        <f>L1&amp;": "&amp;M1&amp;" = "&amp;ROUND(M2,2)&amp;"; "&amp;N15&amp;" = "&amp;ROUND(N16,2)</f>
        <v>TS: alpha = 0.5;  = 0</v>
      </c>
    </row>
    <row r="30" spans="1:30" ht="12.75" customHeight="1" x14ac:dyDescent="0.25"/>
    <row r="31" spans="1:30" ht="12.75" customHeight="1" x14ac:dyDescent="0.25"/>
    <row r="32" spans="1:30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</sheetData>
  <phoneticPr fontId="3" type="noConversion"/>
  <conditionalFormatting sqref="P5:P15">
    <cfRule type="cellIs" dxfId="3" priority="1" operator="equal">
      <formula>$P$16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33AC5-2E0B-48A0-93AE-570E20ACA6AB}">
  <sheetPr>
    <tabColor rgb="FF00B050"/>
  </sheetPr>
  <dimension ref="A1:AF222"/>
  <sheetViews>
    <sheetView workbookViewId="0">
      <selection activeCell="R19" sqref="R19:U23"/>
    </sheetView>
  </sheetViews>
  <sheetFormatPr defaultRowHeight="15" x14ac:dyDescent="0.25"/>
  <cols>
    <col min="3" max="3" width="7.5703125" bestFit="1" customWidth="1"/>
    <col min="4" max="4" width="11" bestFit="1" customWidth="1"/>
    <col min="5" max="5" width="7.5703125" bestFit="1" customWidth="1"/>
    <col min="6" max="6" width="5.7109375" customWidth="1"/>
    <col min="7" max="7" width="5" customWidth="1"/>
    <col min="8" max="8" width="9" customWidth="1"/>
    <col min="9" max="9" width="6.140625" customWidth="1"/>
    <col min="10" max="10" width="5.28515625" customWidth="1"/>
    <col min="11" max="11" width="8" customWidth="1"/>
    <col min="12" max="12" width="6.140625" customWidth="1"/>
    <col min="13" max="14" width="6.7109375" customWidth="1"/>
    <col min="16" max="16" width="7.140625" customWidth="1"/>
    <col min="17" max="17" width="10.85546875" customWidth="1"/>
    <col min="18" max="18" width="11.5703125" bestFit="1" customWidth="1"/>
    <col min="19" max="19" width="12.7109375" bestFit="1" customWidth="1"/>
    <col min="20" max="20" width="12.5703125" bestFit="1" customWidth="1"/>
    <col min="21" max="28" width="11.7109375" bestFit="1" customWidth="1"/>
  </cols>
  <sheetData>
    <row r="1" spans="1:28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14</v>
      </c>
      <c r="M1" s="5" t="s">
        <v>13</v>
      </c>
      <c r="N1" s="5" t="s">
        <v>15</v>
      </c>
      <c r="Q1" s="14">
        <v>1</v>
      </c>
      <c r="S1" s="4"/>
    </row>
    <row r="2" spans="1:28" s="2" customFormat="1" ht="12.75" customHeight="1" thickBot="1" x14ac:dyDescent="0.3">
      <c r="A2" s="3"/>
      <c r="B2" s="3"/>
      <c r="C2" s="5">
        <f>B3</f>
        <v>6464.5000000000009</v>
      </c>
      <c r="D2" s="6">
        <f>(B25-B3)/(A25-1)</f>
        <v>483.01818181818186</v>
      </c>
      <c r="E2" s="3"/>
      <c r="Q2" s="15">
        <v>0</v>
      </c>
    </row>
    <row r="3" spans="1:28" ht="12.75" customHeight="1" thickBot="1" x14ac:dyDescent="0.3">
      <c r="A3" s="5">
        <v>1</v>
      </c>
      <c r="B3" s="5">
        <v>6464.5000000000009</v>
      </c>
      <c r="C3" s="6">
        <f>(1-$O$16)*E3+$O$16*B3</f>
        <v>6464.5000000000009</v>
      </c>
      <c r="D3" s="6">
        <f t="shared" ref="D3:D25" si="0">(1-$P$16)*D2+$P$16*(C3-C2)</f>
        <v>483.01818181818186</v>
      </c>
      <c r="E3" s="6">
        <f>SUM(C2:D2)</f>
        <v>6947.5181818181827</v>
      </c>
      <c r="F3" s="9">
        <f>B3-E3</f>
        <v>-483.0181818181818</v>
      </c>
      <c r="G3" s="9">
        <f>ABS(F3)</f>
        <v>483.0181818181818</v>
      </c>
      <c r="H3" s="9">
        <f>F3^2</f>
        <v>233306.56396694214</v>
      </c>
      <c r="I3" s="7">
        <f>G3/B3</f>
        <v>7.4718567842552666E-2</v>
      </c>
      <c r="J3" s="9">
        <f>AVERAGE(G$3:G3)</f>
        <v>483.0181818181818</v>
      </c>
      <c r="K3" s="9">
        <f>AVERAGE(H$3:H3)</f>
        <v>233306.56396694214</v>
      </c>
      <c r="L3" s="7">
        <f>AVERAGE(I$3:I3)</f>
        <v>7.4718567842552666E-2</v>
      </c>
      <c r="M3" s="9">
        <f>SUM(F$3:F3)</f>
        <v>-483.0181818181818</v>
      </c>
      <c r="N3" s="8">
        <f>M3/J3</f>
        <v>-1</v>
      </c>
      <c r="O3" s="13">
        <v>0</v>
      </c>
      <c r="P3" s="13">
        <v>0.01</v>
      </c>
      <c r="Q3" s="16">
        <f>J25</f>
        <v>764.07035573122482</v>
      </c>
      <c r="R3">
        <f>O3</f>
        <v>0</v>
      </c>
      <c r="S3">
        <f>R3+$P$3</f>
        <v>0.01</v>
      </c>
      <c r="T3">
        <f t="shared" ref="T3:AB3" si="1">S3+$P$3</f>
        <v>0.02</v>
      </c>
      <c r="U3">
        <f t="shared" si="1"/>
        <v>0.03</v>
      </c>
      <c r="V3">
        <f t="shared" si="1"/>
        <v>0.04</v>
      </c>
      <c r="W3">
        <f t="shared" si="1"/>
        <v>0.05</v>
      </c>
      <c r="X3">
        <f t="shared" si="1"/>
        <v>6.0000000000000005E-2</v>
      </c>
      <c r="Y3">
        <f>X3+$P$3</f>
        <v>7.0000000000000007E-2</v>
      </c>
      <c r="Z3">
        <f t="shared" si="1"/>
        <v>0.08</v>
      </c>
      <c r="AA3">
        <f t="shared" si="1"/>
        <v>0.09</v>
      </c>
      <c r="AB3">
        <f t="shared" si="1"/>
        <v>9.9999999999999992E-2</v>
      </c>
    </row>
    <row r="4" spans="1:28" ht="12.75" customHeight="1" x14ac:dyDescent="0.25">
      <c r="A4" s="5">
        <v>2</v>
      </c>
      <c r="B4" s="5">
        <v>7475.7000000000007</v>
      </c>
      <c r="C4" s="6">
        <f t="shared" ref="C4:C25" si="2">(1-$O$16)*E4+$O$16*B4</f>
        <v>7475.7000000000007</v>
      </c>
      <c r="D4" s="6">
        <f t="shared" si="0"/>
        <v>483.01818181818186</v>
      </c>
      <c r="E4" s="6">
        <f t="shared" ref="E4:E24" si="3">SUM(C3:D3)</f>
        <v>6947.5181818181827</v>
      </c>
      <c r="F4" s="9">
        <f t="shared" ref="F4:F25" si="4">B4-E4</f>
        <v>528.18181818181802</v>
      </c>
      <c r="G4" s="9">
        <f t="shared" ref="G4:G25" si="5">ABS(F4)</f>
        <v>528.18181818181802</v>
      </c>
      <c r="H4" s="9">
        <f t="shared" ref="H4:H25" si="6">F4^2</f>
        <v>278976.03305785108</v>
      </c>
      <c r="I4" s="7">
        <f t="shared" ref="I4:I25" si="7">G4/B4</f>
        <v>7.0653158658295273E-2</v>
      </c>
      <c r="J4" s="9">
        <f>AVERAGE(G$3:G4)</f>
        <v>505.59999999999991</v>
      </c>
      <c r="K4" s="9">
        <f>AVERAGE(H$3:H4)</f>
        <v>256141.29851239661</v>
      </c>
      <c r="L4" s="7">
        <f>AVERAGE(I$3:I4)</f>
        <v>7.2685863250423977E-2</v>
      </c>
      <c r="M4" s="9">
        <f>SUM(F$3:F4)</f>
        <v>45.163636363636215</v>
      </c>
      <c r="N4" s="8">
        <f t="shared" ref="N4:N25" si="8">M4/J4</f>
        <v>8.9326812428077967E-2</v>
      </c>
      <c r="Q4" s="10">
        <f>Q1</f>
        <v>1</v>
      </c>
      <c r="R4" s="21">
        <f t="dataTable" ref="R4:AB14" dt2D="1" dtr="1" r1="P16" r2="O16"/>
        <v>764.07035573122482</v>
      </c>
      <c r="S4" s="21">
        <v>767.58771609433506</v>
      </c>
      <c r="T4" s="21">
        <v>770.70858239997028</v>
      </c>
      <c r="U4" s="21">
        <v>773.96131257855984</v>
      </c>
      <c r="V4" s="21">
        <v>776.98931378115685</v>
      </c>
      <c r="W4" s="21">
        <v>779.81537294508087</v>
      </c>
      <c r="X4" s="21">
        <v>782.46014713759075</v>
      </c>
      <c r="Y4" s="21">
        <v>784.94240997907104</v>
      </c>
      <c r="Z4" s="21">
        <v>787.27925666495582</v>
      </c>
      <c r="AA4" s="21">
        <v>789.48627510575011</v>
      </c>
      <c r="AB4" s="22">
        <v>791.57768947390571</v>
      </c>
    </row>
    <row r="5" spans="1:28" ht="12.75" customHeight="1" x14ac:dyDescent="0.25">
      <c r="A5" s="5">
        <v>3</v>
      </c>
      <c r="B5" s="5">
        <v>8237.5</v>
      </c>
      <c r="C5" s="6">
        <f t="shared" si="2"/>
        <v>8237.5</v>
      </c>
      <c r="D5" s="6">
        <f t="shared" si="0"/>
        <v>483.01818181818186</v>
      </c>
      <c r="E5" s="6">
        <f t="shared" si="3"/>
        <v>7958.7181818181825</v>
      </c>
      <c r="F5" s="9">
        <f t="shared" si="4"/>
        <v>278.78181818181747</v>
      </c>
      <c r="G5" s="9">
        <f t="shared" si="5"/>
        <v>278.78181818181747</v>
      </c>
      <c r="H5" s="9">
        <f t="shared" si="6"/>
        <v>77719.302148759933</v>
      </c>
      <c r="I5" s="7">
        <f t="shared" si="7"/>
        <v>3.3843012829355687E-2</v>
      </c>
      <c r="J5" s="9">
        <f>AVERAGE(G$3:G5)</f>
        <v>429.99393939393912</v>
      </c>
      <c r="K5" s="9">
        <f>AVERAGE(H$3:H5)</f>
        <v>196667.29972451771</v>
      </c>
      <c r="L5" s="7">
        <f>AVERAGE(I$3:I5)</f>
        <v>5.973824644340122E-2</v>
      </c>
      <c r="M5" s="9">
        <f>SUM(F$3:F5)</f>
        <v>323.94545454545369</v>
      </c>
      <c r="N5" s="8">
        <f t="shared" si="8"/>
        <v>0.75337214055166235</v>
      </c>
      <c r="Q5" s="11">
        <f>Q4+$Q$2</f>
        <v>1</v>
      </c>
      <c r="R5" s="23">
        <v>764.07035573122482</v>
      </c>
      <c r="S5" s="23">
        <v>767.58771609433506</v>
      </c>
      <c r="T5" s="23">
        <v>770.70858239997028</v>
      </c>
      <c r="U5" s="23">
        <v>773.96131257855984</v>
      </c>
      <c r="V5" s="23">
        <v>776.98931378115685</v>
      </c>
      <c r="W5" s="23">
        <v>779.81537294508087</v>
      </c>
      <c r="X5" s="23">
        <v>782.46014713759075</v>
      </c>
      <c r="Y5" s="23">
        <v>784.94240997907104</v>
      </c>
      <c r="Z5" s="23">
        <v>787.27925666495582</v>
      </c>
      <c r="AA5" s="23">
        <v>789.48627510575011</v>
      </c>
      <c r="AB5" s="24">
        <v>791.57768947390571</v>
      </c>
    </row>
    <row r="6" spans="1:28" ht="12.75" customHeight="1" x14ac:dyDescent="0.25">
      <c r="A6" s="5">
        <v>4</v>
      </c>
      <c r="B6" s="5">
        <v>9480.9</v>
      </c>
      <c r="C6" s="6">
        <f t="shared" si="2"/>
        <v>9480.9</v>
      </c>
      <c r="D6" s="6">
        <f t="shared" si="0"/>
        <v>483.01818181818186</v>
      </c>
      <c r="E6" s="6">
        <f t="shared" si="3"/>
        <v>8720.5181818181827</v>
      </c>
      <c r="F6" s="9">
        <f t="shared" si="4"/>
        <v>760.38181818181693</v>
      </c>
      <c r="G6" s="9">
        <f t="shared" si="5"/>
        <v>760.38181818181693</v>
      </c>
      <c r="H6" s="9">
        <f t="shared" si="6"/>
        <v>578180.50942148571</v>
      </c>
      <c r="I6" s="7">
        <f t="shared" si="7"/>
        <v>8.0201438490208415E-2</v>
      </c>
      <c r="J6" s="9">
        <f>AVERAGE(G$3:G6)</f>
        <v>512.59090909090855</v>
      </c>
      <c r="K6" s="9">
        <f>AVERAGE(H$3:H6)</f>
        <v>292045.6021487597</v>
      </c>
      <c r="L6" s="7">
        <f>AVERAGE(I$3:I6)</f>
        <v>6.485404445510301E-2</v>
      </c>
      <c r="M6" s="9">
        <f>SUM(F$3:F6)</f>
        <v>1084.3272727272706</v>
      </c>
      <c r="N6" s="8">
        <f t="shared" si="8"/>
        <v>2.1153852975082006</v>
      </c>
      <c r="Q6" s="11">
        <f t="shared" ref="Q6:Q14" si="9">Q5+$Q$2</f>
        <v>1</v>
      </c>
      <c r="R6" s="23">
        <v>764.07035573122482</v>
      </c>
      <c r="S6" s="23">
        <v>767.58771609433506</v>
      </c>
      <c r="T6" s="23">
        <v>770.70858239997028</v>
      </c>
      <c r="U6" s="23">
        <v>773.96131257855984</v>
      </c>
      <c r="V6" s="23">
        <v>776.98931378115685</v>
      </c>
      <c r="W6" s="23">
        <v>779.81537294508087</v>
      </c>
      <c r="X6" s="23">
        <v>782.46014713759075</v>
      </c>
      <c r="Y6" s="23">
        <v>784.94240997907104</v>
      </c>
      <c r="Z6" s="23">
        <v>787.27925666495582</v>
      </c>
      <c r="AA6" s="23">
        <v>789.48627510575011</v>
      </c>
      <c r="AB6" s="24">
        <v>791.57768947390571</v>
      </c>
    </row>
    <row r="7" spans="1:28" ht="12.75" customHeight="1" x14ac:dyDescent="0.25">
      <c r="A7" s="5">
        <v>5</v>
      </c>
      <c r="B7" s="5">
        <v>11642.199999999999</v>
      </c>
      <c r="C7" s="6">
        <f t="shared" si="2"/>
        <v>11642.199999999999</v>
      </c>
      <c r="D7" s="6">
        <f t="shared" si="0"/>
        <v>483.01818181818186</v>
      </c>
      <c r="E7" s="6">
        <f t="shared" si="3"/>
        <v>9963.9181818181823</v>
      </c>
      <c r="F7" s="9">
        <f t="shared" si="4"/>
        <v>1678.2818181818166</v>
      </c>
      <c r="G7" s="9">
        <f t="shared" si="5"/>
        <v>1678.2818181818166</v>
      </c>
      <c r="H7" s="9">
        <f t="shared" si="6"/>
        <v>2816629.8612396638</v>
      </c>
      <c r="I7" s="7">
        <f t="shared" si="7"/>
        <v>0.14415504098725471</v>
      </c>
      <c r="J7" s="9">
        <f>AVERAGE(G$3:G7)</f>
        <v>745.72909090909013</v>
      </c>
      <c r="K7" s="9">
        <f>AVERAGE(H$3:H7)</f>
        <v>796962.45396694052</v>
      </c>
      <c r="L7" s="7">
        <f>AVERAGE(I$3:I7)</f>
        <v>8.0714243761533355E-2</v>
      </c>
      <c r="M7" s="9">
        <f>SUM(F$3:F7)</f>
        <v>2762.6090909090872</v>
      </c>
      <c r="N7" s="8">
        <f t="shared" si="8"/>
        <v>3.7045746566508422</v>
      </c>
      <c r="Q7" s="11">
        <f t="shared" si="9"/>
        <v>1</v>
      </c>
      <c r="R7" s="23">
        <v>764.07035573122482</v>
      </c>
      <c r="S7" s="23">
        <v>767.58771609433506</v>
      </c>
      <c r="T7" s="23">
        <v>770.70858239997028</v>
      </c>
      <c r="U7" s="23">
        <v>773.96131257855984</v>
      </c>
      <c r="V7" s="23">
        <v>776.98931378115685</v>
      </c>
      <c r="W7" s="23">
        <v>779.81537294508087</v>
      </c>
      <c r="X7" s="23">
        <v>782.46014713759075</v>
      </c>
      <c r="Y7" s="23">
        <v>784.94240997907104</v>
      </c>
      <c r="Z7" s="23">
        <v>787.27925666495582</v>
      </c>
      <c r="AA7" s="23">
        <v>789.48627510575011</v>
      </c>
      <c r="AB7" s="24">
        <v>791.57768947390571</v>
      </c>
    </row>
    <row r="8" spans="1:28" ht="12.75" customHeight="1" x14ac:dyDescent="0.25">
      <c r="A8" s="5">
        <v>6</v>
      </c>
      <c r="B8" s="5">
        <v>11705.7</v>
      </c>
      <c r="C8" s="6">
        <f t="shared" si="2"/>
        <v>11705.7</v>
      </c>
      <c r="D8" s="6">
        <f t="shared" si="0"/>
        <v>483.01818181818186</v>
      </c>
      <c r="E8" s="6">
        <f t="shared" si="3"/>
        <v>12125.218181818182</v>
      </c>
      <c r="F8" s="9">
        <f t="shared" si="4"/>
        <v>-419.51818181818089</v>
      </c>
      <c r="G8" s="9">
        <f t="shared" si="5"/>
        <v>419.51818181818089</v>
      </c>
      <c r="H8" s="9">
        <f t="shared" si="6"/>
        <v>175995.50487603227</v>
      </c>
      <c r="I8" s="7">
        <f t="shared" si="7"/>
        <v>3.5838794930519391E-2</v>
      </c>
      <c r="J8" s="9">
        <f>AVERAGE(G$3:G8)</f>
        <v>691.36060606060528</v>
      </c>
      <c r="K8" s="9">
        <f>AVERAGE(H$3:H8)</f>
        <v>693467.96245178918</v>
      </c>
      <c r="L8" s="7">
        <f>AVERAGE(I$3:I8)</f>
        <v>7.323500228969769E-2</v>
      </c>
      <c r="M8" s="9">
        <f>SUM(F$3:F8)</f>
        <v>2343.0909090909063</v>
      </c>
      <c r="N8" s="8">
        <f t="shared" si="8"/>
        <v>3.3891009822528257</v>
      </c>
      <c r="Q8" s="11">
        <f t="shared" si="9"/>
        <v>1</v>
      </c>
      <c r="R8" s="23">
        <v>764.07035573122482</v>
      </c>
      <c r="S8" s="23">
        <v>767.58771609433506</v>
      </c>
      <c r="T8" s="23">
        <v>770.70858239997028</v>
      </c>
      <c r="U8" s="23">
        <v>773.96131257855984</v>
      </c>
      <c r="V8" s="23">
        <v>776.98931378115685</v>
      </c>
      <c r="W8" s="23">
        <v>779.81537294508087</v>
      </c>
      <c r="X8" s="23">
        <v>782.46014713759075</v>
      </c>
      <c r="Y8" s="23">
        <v>784.94240997907104</v>
      </c>
      <c r="Z8" s="23">
        <v>787.27925666495582</v>
      </c>
      <c r="AA8" s="23">
        <v>789.48627510575011</v>
      </c>
      <c r="AB8" s="24">
        <v>791.57768947390571</v>
      </c>
    </row>
    <row r="9" spans="1:28" ht="12.75" customHeight="1" x14ac:dyDescent="0.25">
      <c r="A9" s="5">
        <v>7</v>
      </c>
      <c r="B9" s="5">
        <v>11837.2</v>
      </c>
      <c r="C9" s="6">
        <f t="shared" si="2"/>
        <v>11837.2</v>
      </c>
      <c r="D9" s="6">
        <f t="shared" si="0"/>
        <v>483.01818181818186</v>
      </c>
      <c r="E9" s="6">
        <f t="shared" si="3"/>
        <v>12188.718181818183</v>
      </c>
      <c r="F9" s="9">
        <f t="shared" si="4"/>
        <v>-351.51818181818271</v>
      </c>
      <c r="G9" s="9">
        <f t="shared" si="5"/>
        <v>351.51818181818271</v>
      </c>
      <c r="H9" s="9">
        <f t="shared" si="6"/>
        <v>123565.03214876096</v>
      </c>
      <c r="I9" s="7">
        <f t="shared" si="7"/>
        <v>2.9696058343035743E-2</v>
      </c>
      <c r="J9" s="9">
        <f>AVERAGE(G$3:G9)</f>
        <v>642.81168831168782</v>
      </c>
      <c r="K9" s="9">
        <f>AVERAGE(H$3:H9)</f>
        <v>612053.25812278513</v>
      </c>
      <c r="L9" s="7">
        <f>AVERAGE(I$3:I9)</f>
        <v>6.7015153154460272E-2</v>
      </c>
      <c r="M9" s="9">
        <f>SUM(F$3:F9)</f>
        <v>1991.5727272727236</v>
      </c>
      <c r="N9" s="8">
        <f t="shared" si="8"/>
        <v>3.0982210863394348</v>
      </c>
      <c r="Q9" s="11">
        <f t="shared" si="9"/>
        <v>1</v>
      </c>
      <c r="R9" s="23">
        <v>764.07035573122482</v>
      </c>
      <c r="S9" s="23">
        <v>767.58771609433506</v>
      </c>
      <c r="T9" s="23">
        <v>770.70858239997028</v>
      </c>
      <c r="U9" s="23">
        <v>773.96131257855984</v>
      </c>
      <c r="V9" s="23">
        <v>776.98931378115685</v>
      </c>
      <c r="W9" s="23">
        <v>779.81537294508087</v>
      </c>
      <c r="X9" s="23">
        <v>782.46014713759075</v>
      </c>
      <c r="Y9" s="23">
        <v>784.94240997907104</v>
      </c>
      <c r="Z9" s="23">
        <v>787.27925666495582</v>
      </c>
      <c r="AA9" s="23">
        <v>789.48627510575011</v>
      </c>
      <c r="AB9" s="24">
        <v>791.57768947390571</v>
      </c>
    </row>
    <row r="10" spans="1:28" ht="12.75" customHeight="1" x14ac:dyDescent="0.25">
      <c r="A10" s="5">
        <v>8</v>
      </c>
      <c r="B10" s="5">
        <v>13101.2</v>
      </c>
      <c r="C10" s="6">
        <f t="shared" si="2"/>
        <v>13101.2</v>
      </c>
      <c r="D10" s="6">
        <f t="shared" si="0"/>
        <v>483.01818181818186</v>
      </c>
      <c r="E10" s="6">
        <f t="shared" si="3"/>
        <v>12320.218181818183</v>
      </c>
      <c r="F10" s="9">
        <f t="shared" si="4"/>
        <v>780.98181818181729</v>
      </c>
      <c r="G10" s="9">
        <f t="shared" si="5"/>
        <v>780.98181818181729</v>
      </c>
      <c r="H10" s="9">
        <f t="shared" si="6"/>
        <v>609932.60033057712</v>
      </c>
      <c r="I10" s="7">
        <f t="shared" si="7"/>
        <v>5.9611472092771442E-2</v>
      </c>
      <c r="J10" s="9">
        <f>AVERAGE(G$3:G10)</f>
        <v>660.08295454545396</v>
      </c>
      <c r="K10" s="9">
        <f>AVERAGE(H$3:H10)</f>
        <v>611788.17589875916</v>
      </c>
      <c r="L10" s="7">
        <f>AVERAGE(I$3:I10)</f>
        <v>6.6089693021749163E-2</v>
      </c>
      <c r="M10" s="9">
        <f>SUM(F$3:F10)</f>
        <v>2772.5545454545409</v>
      </c>
      <c r="N10" s="8">
        <f t="shared" si="8"/>
        <v>4.2003122885725421</v>
      </c>
      <c r="Q10" s="11">
        <f t="shared" si="9"/>
        <v>1</v>
      </c>
      <c r="R10" s="23">
        <v>764.07035573122482</v>
      </c>
      <c r="S10" s="23">
        <v>767.58771609433506</v>
      </c>
      <c r="T10" s="23">
        <v>770.70858239997028</v>
      </c>
      <c r="U10" s="23">
        <v>773.96131257855984</v>
      </c>
      <c r="V10" s="23">
        <v>776.98931378115685</v>
      </c>
      <c r="W10" s="23">
        <v>779.81537294508087</v>
      </c>
      <c r="X10" s="23">
        <v>782.46014713759075</v>
      </c>
      <c r="Y10" s="23">
        <v>784.94240997907104</v>
      </c>
      <c r="Z10" s="23">
        <v>787.27925666495582</v>
      </c>
      <c r="AA10" s="23">
        <v>789.48627510575011</v>
      </c>
      <c r="AB10" s="24">
        <v>791.57768947390571</v>
      </c>
    </row>
    <row r="11" spans="1:28" ht="12.75" customHeight="1" x14ac:dyDescent="0.25">
      <c r="A11" s="5">
        <v>9</v>
      </c>
      <c r="B11" s="5">
        <v>14194.2</v>
      </c>
      <c r="C11" s="6">
        <f t="shared" si="2"/>
        <v>14194.2</v>
      </c>
      <c r="D11" s="6">
        <f t="shared" si="0"/>
        <v>483.01818181818186</v>
      </c>
      <c r="E11" s="6">
        <f t="shared" si="3"/>
        <v>13584.218181818183</v>
      </c>
      <c r="F11" s="9">
        <f t="shared" si="4"/>
        <v>609.98181818181729</v>
      </c>
      <c r="G11" s="9">
        <f t="shared" si="5"/>
        <v>609.98181818181729</v>
      </c>
      <c r="H11" s="9">
        <f t="shared" si="6"/>
        <v>372077.81851239561</v>
      </c>
      <c r="I11" s="7">
        <f t="shared" si="7"/>
        <v>4.297401883739959E-2</v>
      </c>
      <c r="J11" s="9">
        <f>AVERAGE(G$3:G11)</f>
        <v>654.51616161616096</v>
      </c>
      <c r="K11" s="9">
        <f>AVERAGE(H$3:H11)</f>
        <v>585153.69174471882</v>
      </c>
      <c r="L11" s="7">
        <f>AVERAGE(I$3:I11)</f>
        <v>6.352128477904366E-2</v>
      </c>
      <c r="M11" s="9">
        <f>SUM(F$3:F11)</f>
        <v>3382.5363636363581</v>
      </c>
      <c r="N11" s="8">
        <f t="shared" si="8"/>
        <v>5.1679951726234634</v>
      </c>
      <c r="Q11" s="11">
        <f t="shared" si="9"/>
        <v>1</v>
      </c>
      <c r="R11" s="23">
        <v>764.07035573122482</v>
      </c>
      <c r="S11" s="23">
        <v>767.58771609433506</v>
      </c>
      <c r="T11" s="23">
        <v>770.70858239997028</v>
      </c>
      <c r="U11" s="23">
        <v>773.96131257855984</v>
      </c>
      <c r="V11" s="23">
        <v>776.98931378115685</v>
      </c>
      <c r="W11" s="23">
        <v>779.81537294508087</v>
      </c>
      <c r="X11" s="23">
        <v>782.46014713759075</v>
      </c>
      <c r="Y11" s="23">
        <v>784.94240997907104</v>
      </c>
      <c r="Z11" s="23">
        <v>787.27925666495582</v>
      </c>
      <c r="AA11" s="23">
        <v>789.48627510575011</v>
      </c>
      <c r="AB11" s="24">
        <v>791.57768947390571</v>
      </c>
    </row>
    <row r="12" spans="1:28" ht="12.75" customHeight="1" x14ac:dyDescent="0.25">
      <c r="A12" s="5">
        <v>10</v>
      </c>
      <c r="B12" s="5">
        <v>15760.1</v>
      </c>
      <c r="C12" s="6">
        <f t="shared" si="2"/>
        <v>15760.1</v>
      </c>
      <c r="D12" s="6">
        <f t="shared" si="0"/>
        <v>483.01818181818186</v>
      </c>
      <c r="E12" s="6">
        <f t="shared" si="3"/>
        <v>14677.218181818183</v>
      </c>
      <c r="F12" s="9">
        <f t="shared" si="4"/>
        <v>1082.8818181818169</v>
      </c>
      <c r="G12" s="9">
        <f t="shared" si="5"/>
        <v>1082.8818181818169</v>
      </c>
      <c r="H12" s="9">
        <f t="shared" si="6"/>
        <v>1172633.0321487577</v>
      </c>
      <c r="I12" s="7">
        <f t="shared" si="7"/>
        <v>6.8710339286033525E-2</v>
      </c>
      <c r="J12" s="9">
        <f>AVERAGE(G$3:G12)</f>
        <v>697.35272727272661</v>
      </c>
      <c r="K12" s="9">
        <f>AVERAGE(H$3:H12)</f>
        <v>643901.62578512274</v>
      </c>
      <c r="L12" s="7">
        <f>AVERAGE(I$3:I12)</f>
        <v>6.4040190229742638E-2</v>
      </c>
      <c r="M12" s="9">
        <f>SUM(F$3:F12)</f>
        <v>4465.4181818181751</v>
      </c>
      <c r="N12" s="8">
        <f t="shared" si="8"/>
        <v>6.4033852700081306</v>
      </c>
      <c r="Q12" s="11">
        <f t="shared" si="9"/>
        <v>1</v>
      </c>
      <c r="R12" s="23">
        <v>764.07035573122482</v>
      </c>
      <c r="S12" s="23">
        <v>767.58771609433506</v>
      </c>
      <c r="T12" s="23">
        <v>770.70858239997028</v>
      </c>
      <c r="U12" s="23">
        <v>773.96131257855984</v>
      </c>
      <c r="V12" s="23">
        <v>776.98931378115685</v>
      </c>
      <c r="W12" s="23">
        <v>779.81537294508087</v>
      </c>
      <c r="X12" s="23">
        <v>782.46014713759075</v>
      </c>
      <c r="Y12" s="23">
        <v>784.94240997907104</v>
      </c>
      <c r="Z12" s="23">
        <v>787.27925666495582</v>
      </c>
      <c r="AA12" s="23">
        <v>789.48627510575011</v>
      </c>
      <c r="AB12" s="24">
        <v>791.57768947390571</v>
      </c>
    </row>
    <row r="13" spans="1:28" ht="12.75" customHeight="1" x14ac:dyDescent="0.25">
      <c r="A13" s="5">
        <v>11</v>
      </c>
      <c r="B13" s="5">
        <v>15667.2</v>
      </c>
      <c r="C13" s="6">
        <f t="shared" si="2"/>
        <v>15667.2</v>
      </c>
      <c r="D13" s="6">
        <f t="shared" si="0"/>
        <v>483.01818181818186</v>
      </c>
      <c r="E13" s="6">
        <f t="shared" si="3"/>
        <v>16243.118181818183</v>
      </c>
      <c r="F13" s="9">
        <f t="shared" si="4"/>
        <v>-575.91818181818235</v>
      </c>
      <c r="G13" s="9">
        <f t="shared" si="5"/>
        <v>575.91818181818235</v>
      </c>
      <c r="H13" s="9">
        <f t="shared" si="6"/>
        <v>331681.75214876095</v>
      </c>
      <c r="I13" s="7">
        <f t="shared" si="7"/>
        <v>3.6759483622994686E-2</v>
      </c>
      <c r="J13" s="9">
        <f>AVERAGE(G$3:G13)</f>
        <v>686.31322314049532</v>
      </c>
      <c r="K13" s="9">
        <f>AVERAGE(H$3:H13)</f>
        <v>615518.00090908993</v>
      </c>
      <c r="L13" s="7">
        <f>AVERAGE(I$3:I13)</f>
        <v>6.1560125992765551E-2</v>
      </c>
      <c r="M13" s="9">
        <f>SUM(F$3:F13)</f>
        <v>3889.4999999999927</v>
      </c>
      <c r="N13" s="8">
        <f t="shared" si="8"/>
        <v>5.6672374491082369</v>
      </c>
      <c r="Q13" s="11">
        <f t="shared" si="9"/>
        <v>1</v>
      </c>
      <c r="R13" s="23">
        <v>764.07035573122482</v>
      </c>
      <c r="S13" s="23">
        <v>767.58771609433506</v>
      </c>
      <c r="T13" s="23">
        <v>770.70858239997028</v>
      </c>
      <c r="U13" s="23">
        <v>773.96131257855984</v>
      </c>
      <c r="V13" s="23">
        <v>776.98931378115685</v>
      </c>
      <c r="W13" s="23">
        <v>779.81537294508087</v>
      </c>
      <c r="X13" s="23">
        <v>782.46014713759075</v>
      </c>
      <c r="Y13" s="23">
        <v>784.94240997907104</v>
      </c>
      <c r="Z13" s="23">
        <v>787.27925666495582</v>
      </c>
      <c r="AA13" s="23">
        <v>789.48627510575011</v>
      </c>
      <c r="AB13" s="24">
        <v>791.57768947390571</v>
      </c>
    </row>
    <row r="14" spans="1:28" ht="12.75" customHeight="1" thickBot="1" x14ac:dyDescent="0.3">
      <c r="A14" s="5">
        <v>12</v>
      </c>
      <c r="B14" s="5">
        <v>14338.199999999999</v>
      </c>
      <c r="C14" s="6">
        <f t="shared" si="2"/>
        <v>14338.199999999999</v>
      </c>
      <c r="D14" s="6">
        <f t="shared" si="0"/>
        <v>483.01818181818186</v>
      </c>
      <c r="E14" s="6">
        <f t="shared" si="3"/>
        <v>16150.218181818183</v>
      </c>
      <c r="F14" s="9">
        <f t="shared" si="4"/>
        <v>-1812.0181818181845</v>
      </c>
      <c r="G14" s="9">
        <f t="shared" si="5"/>
        <v>1812.0181818181845</v>
      </c>
      <c r="H14" s="9">
        <f t="shared" si="6"/>
        <v>3283409.8912396794</v>
      </c>
      <c r="I14" s="7">
        <f t="shared" si="7"/>
        <v>0.12637696376240984</v>
      </c>
      <c r="J14" s="9">
        <f>AVERAGE(G$3:G14)</f>
        <v>780.12196969696936</v>
      </c>
      <c r="K14" s="9">
        <f>AVERAGE(H$3:H14)</f>
        <v>837842.32510330563</v>
      </c>
      <c r="L14" s="7">
        <f>AVERAGE(I$3:I14)</f>
        <v>6.6961529140235912E-2</v>
      </c>
      <c r="M14" s="9">
        <f>SUM(F$3:F14)</f>
        <v>2077.4818181818082</v>
      </c>
      <c r="N14" s="8">
        <f t="shared" si="8"/>
        <v>2.6630218079729064</v>
      </c>
      <c r="Q14" s="12">
        <f t="shared" si="9"/>
        <v>1</v>
      </c>
      <c r="R14" s="25">
        <v>764.07035573122482</v>
      </c>
      <c r="S14" s="25">
        <v>767.58771609433506</v>
      </c>
      <c r="T14" s="25">
        <v>770.70858239997028</v>
      </c>
      <c r="U14" s="25">
        <v>773.96131257855984</v>
      </c>
      <c r="V14" s="25">
        <v>776.98931378115685</v>
      </c>
      <c r="W14" s="25">
        <v>779.81537294508087</v>
      </c>
      <c r="X14" s="25">
        <v>782.46014713759075</v>
      </c>
      <c r="Y14" s="25">
        <v>784.94240997907104</v>
      </c>
      <c r="Z14" s="25">
        <v>787.27925666495582</v>
      </c>
      <c r="AA14" s="25">
        <v>789.48627510575011</v>
      </c>
      <c r="AB14" s="26">
        <v>791.57768947390571</v>
      </c>
    </row>
    <row r="15" spans="1:28" ht="12.75" customHeight="1" x14ac:dyDescent="0.25">
      <c r="A15" s="5">
        <v>13</v>
      </c>
      <c r="B15" s="5">
        <v>11816.800000000001</v>
      </c>
      <c r="C15" s="6">
        <f t="shared" si="2"/>
        <v>11816.800000000001</v>
      </c>
      <c r="D15" s="6">
        <f t="shared" si="0"/>
        <v>483.01818181818186</v>
      </c>
      <c r="E15" s="6">
        <f t="shared" si="3"/>
        <v>14821.218181818182</v>
      </c>
      <c r="F15" s="9">
        <f t="shared" si="4"/>
        <v>-3004.4181818181805</v>
      </c>
      <c r="G15" s="9">
        <f t="shared" si="5"/>
        <v>3004.4181818181805</v>
      </c>
      <c r="H15" s="9">
        <f t="shared" si="6"/>
        <v>9026528.6112396624</v>
      </c>
      <c r="I15" s="7">
        <f t="shared" si="7"/>
        <v>0.25424972766046477</v>
      </c>
      <c r="J15" s="9">
        <f>AVERAGE(G$3:G15)</f>
        <v>951.22167832167793</v>
      </c>
      <c r="K15" s="9">
        <f>AVERAGE(H$3:H15)</f>
        <v>1467741.2701907174</v>
      </c>
      <c r="L15" s="7">
        <f>AVERAGE(I$3:I15)</f>
        <v>8.1368313641791978E-2</v>
      </c>
      <c r="M15" s="9">
        <f>SUM(F$3:F15)</f>
        <v>-926.93636363637233</v>
      </c>
      <c r="N15" s="8">
        <f t="shared" si="8"/>
        <v>-0.97446934270026908</v>
      </c>
      <c r="O15" s="5" t="s">
        <v>5</v>
      </c>
      <c r="P15" s="3" t="s">
        <v>6</v>
      </c>
      <c r="R15" s="1">
        <f>MIN(R4:AB14)</f>
        <v>764.07035573122482</v>
      </c>
    </row>
    <row r="16" spans="1:28" ht="12.75" customHeight="1" x14ac:dyDescent="0.25">
      <c r="A16" s="5">
        <v>14</v>
      </c>
      <c r="B16" s="5">
        <v>14095.300000000001</v>
      </c>
      <c r="C16" s="6">
        <f t="shared" si="2"/>
        <v>14095.300000000001</v>
      </c>
      <c r="D16" s="6">
        <f t="shared" si="0"/>
        <v>483.01818181818186</v>
      </c>
      <c r="E16" s="6">
        <f t="shared" si="3"/>
        <v>12299.818181818184</v>
      </c>
      <c r="F16" s="9">
        <f t="shared" si="4"/>
        <v>1795.4818181818173</v>
      </c>
      <c r="G16" s="9">
        <f t="shared" si="5"/>
        <v>1795.4818181818173</v>
      </c>
      <c r="H16" s="9">
        <f t="shared" si="6"/>
        <v>3223754.9594214843</v>
      </c>
      <c r="I16" s="7">
        <f t="shared" si="7"/>
        <v>0.12738159657345477</v>
      </c>
      <c r="J16" s="9">
        <f>AVERAGE(G$3:G16)</f>
        <v>1011.5259740259736</v>
      </c>
      <c r="K16" s="9">
        <f>AVERAGE(H$3:H16)</f>
        <v>1593170.8194214867</v>
      </c>
      <c r="L16" s="7">
        <f>AVERAGE(I$3:I16)</f>
        <v>8.4654976708339325E-2</v>
      </c>
      <c r="M16" s="9">
        <f>SUM(F$3:F16)</f>
        <v>868.54545454544495</v>
      </c>
      <c r="N16" s="8">
        <f t="shared" si="8"/>
        <v>0.85864869202374305</v>
      </c>
      <c r="O16" s="5">
        <v>1</v>
      </c>
      <c r="P16" s="17">
        <v>0</v>
      </c>
    </row>
    <row r="17" spans="1:32" ht="12.75" customHeight="1" x14ac:dyDescent="0.25">
      <c r="A17" s="5">
        <v>15</v>
      </c>
      <c r="B17" s="5">
        <v>14001.4</v>
      </c>
      <c r="C17" s="6">
        <f t="shared" si="2"/>
        <v>14001.4</v>
      </c>
      <c r="D17" s="6">
        <f t="shared" si="0"/>
        <v>483.01818181818186</v>
      </c>
      <c r="E17" s="6">
        <f t="shared" si="3"/>
        <v>14578.318181818184</v>
      </c>
      <c r="F17" s="9">
        <f t="shared" si="4"/>
        <v>-576.91818181818417</v>
      </c>
      <c r="G17" s="9">
        <f t="shared" si="5"/>
        <v>576.91818181818417</v>
      </c>
      <c r="H17" s="9">
        <f t="shared" si="6"/>
        <v>332834.58851239941</v>
      </c>
      <c r="I17" s="7">
        <f t="shared" si="7"/>
        <v>4.1204321126329095E-2</v>
      </c>
      <c r="J17" s="9">
        <f>AVERAGE(G$3:G17)</f>
        <v>982.55212121212094</v>
      </c>
      <c r="K17" s="9">
        <f>AVERAGE(H$3:H17)</f>
        <v>1509148.4040275475</v>
      </c>
      <c r="L17" s="7">
        <f>AVERAGE(I$3:I17)</f>
        <v>8.175826633620531E-2</v>
      </c>
      <c r="M17" s="9">
        <f>SUM(F$3:F17)</f>
        <v>291.62727272726079</v>
      </c>
      <c r="N17" s="8">
        <f t="shared" si="8"/>
        <v>0.29680590620220343</v>
      </c>
    </row>
    <row r="18" spans="1:32" ht="12.75" customHeight="1" thickBot="1" x14ac:dyDescent="0.3">
      <c r="A18" s="5">
        <v>16</v>
      </c>
      <c r="B18" s="5">
        <v>14123.7</v>
      </c>
      <c r="C18" s="6">
        <f t="shared" si="2"/>
        <v>14123.7</v>
      </c>
      <c r="D18" s="6">
        <f t="shared" si="0"/>
        <v>483.01818181818186</v>
      </c>
      <c r="E18" s="6">
        <f t="shared" si="3"/>
        <v>14484.418181818182</v>
      </c>
      <c r="F18" s="9">
        <f t="shared" si="4"/>
        <v>-360.71818181818162</v>
      </c>
      <c r="G18" s="9">
        <f t="shared" si="5"/>
        <v>360.71818181818162</v>
      </c>
      <c r="H18" s="9">
        <f t="shared" si="6"/>
        <v>130117.60669421473</v>
      </c>
      <c r="I18" s="7">
        <f t="shared" si="7"/>
        <v>2.5539920971004878E-2</v>
      </c>
      <c r="J18" s="9">
        <f>AVERAGE(G$3:G18)</f>
        <v>943.68749999999977</v>
      </c>
      <c r="K18" s="9">
        <f>AVERAGE(H$3:H18)</f>
        <v>1422958.9791942141</v>
      </c>
      <c r="L18" s="7">
        <f>AVERAGE(I$3:I18)</f>
        <v>7.8244619750880276E-2</v>
      </c>
      <c r="M18" s="9">
        <f>SUM(F$3:F18)</f>
        <v>-69.090909090920832</v>
      </c>
      <c r="N18" s="8">
        <f t="shared" si="8"/>
        <v>-7.3213758888319325E-2</v>
      </c>
    </row>
    <row r="19" spans="1:32" ht="12.75" customHeight="1" thickBot="1" x14ac:dyDescent="0.3">
      <c r="A19" s="5">
        <v>17</v>
      </c>
      <c r="B19" s="5">
        <v>14599.3</v>
      </c>
      <c r="C19" s="6">
        <f t="shared" si="2"/>
        <v>14599.3</v>
      </c>
      <c r="D19" s="6">
        <f t="shared" si="0"/>
        <v>483.01818181818186</v>
      </c>
      <c r="E19" s="6">
        <f t="shared" si="3"/>
        <v>14606.718181818183</v>
      </c>
      <c r="F19" s="9">
        <f t="shared" si="4"/>
        <v>-7.4181818181841663</v>
      </c>
      <c r="G19" s="9">
        <f t="shared" si="5"/>
        <v>7.4181818181841663</v>
      </c>
      <c r="H19" s="9">
        <f t="shared" si="6"/>
        <v>55.029421487638146</v>
      </c>
      <c r="I19" s="7">
        <f t="shared" si="7"/>
        <v>5.0811900695130359E-4</v>
      </c>
      <c r="J19" s="9">
        <f>AVERAGE(G$3:G19)</f>
        <v>888.61283422459883</v>
      </c>
      <c r="K19" s="9">
        <f>AVERAGE(H$3:H19)</f>
        <v>1339258.7468546419</v>
      </c>
      <c r="L19" s="7">
        <f>AVERAGE(I$3:I19)</f>
        <v>7.3671884413002098E-2</v>
      </c>
      <c r="M19" s="9">
        <f>SUM(F$3:F19)</f>
        <v>-76.509090909104998</v>
      </c>
      <c r="N19" s="8">
        <f t="shared" si="8"/>
        <v>-8.6099466451963438E-2</v>
      </c>
      <c r="R19" s="64"/>
      <c r="S19" s="65" t="s">
        <v>16</v>
      </c>
      <c r="T19" s="66" t="s">
        <v>5</v>
      </c>
      <c r="U19" s="47" t="s">
        <v>6</v>
      </c>
    </row>
    <row r="20" spans="1:32" ht="12.75" customHeight="1" x14ac:dyDescent="0.25">
      <c r="A20" s="5">
        <v>18</v>
      </c>
      <c r="B20" s="5">
        <v>15160.699999999999</v>
      </c>
      <c r="C20" s="6">
        <f t="shared" si="2"/>
        <v>15160.699999999999</v>
      </c>
      <c r="D20" s="6">
        <f t="shared" si="0"/>
        <v>483.01818181818186</v>
      </c>
      <c r="E20" s="6">
        <f t="shared" si="3"/>
        <v>15082.318181818182</v>
      </c>
      <c r="F20" s="9">
        <f t="shared" si="4"/>
        <v>78.381818181816925</v>
      </c>
      <c r="G20" s="9">
        <f t="shared" si="5"/>
        <v>78.381818181816925</v>
      </c>
      <c r="H20" s="9">
        <f t="shared" si="6"/>
        <v>6143.709421487406</v>
      </c>
      <c r="I20" s="7">
        <f t="shared" si="7"/>
        <v>5.1700659060476715E-3</v>
      </c>
      <c r="J20" s="9">
        <f>AVERAGE(G$3:G20)</f>
        <v>843.59999999999991</v>
      </c>
      <c r="K20" s="9">
        <f>AVERAGE(H$3:H20)</f>
        <v>1265196.8003305777</v>
      </c>
      <c r="L20" s="7">
        <f>AVERAGE(I$3:I20)</f>
        <v>6.986622782928241E-2</v>
      </c>
      <c r="M20" s="9">
        <f>SUM(F$3:F20)</f>
        <v>1.8727272727119271</v>
      </c>
      <c r="N20" s="8">
        <f t="shared" si="8"/>
        <v>2.2199232725366612E-3</v>
      </c>
      <c r="R20" s="67" t="s">
        <v>12</v>
      </c>
      <c r="S20" s="45">
        <v>1061583.6233345298</v>
      </c>
      <c r="T20" s="63">
        <v>1</v>
      </c>
      <c r="U20" s="68">
        <v>0</v>
      </c>
    </row>
    <row r="21" spans="1:32" ht="12.75" customHeight="1" x14ac:dyDescent="0.25">
      <c r="A21" s="5">
        <v>19</v>
      </c>
      <c r="B21" s="5">
        <v>15352.300000000001</v>
      </c>
      <c r="C21" s="6">
        <f t="shared" si="2"/>
        <v>15352.300000000001</v>
      </c>
      <c r="D21" s="6">
        <f t="shared" si="0"/>
        <v>483.01818181818186</v>
      </c>
      <c r="E21" s="6">
        <f t="shared" si="3"/>
        <v>15643.718181818182</v>
      </c>
      <c r="F21" s="9">
        <f t="shared" si="4"/>
        <v>-291.41818181818053</v>
      </c>
      <c r="G21" s="9">
        <f t="shared" si="5"/>
        <v>291.41818181818053</v>
      </c>
      <c r="H21" s="9">
        <f t="shared" si="6"/>
        <v>84924.55669421413</v>
      </c>
      <c r="I21" s="7">
        <f t="shared" si="7"/>
        <v>1.8982053621814356E-2</v>
      </c>
      <c r="J21" s="9">
        <f>AVERAGE(G$3:G21)</f>
        <v>814.53779904306202</v>
      </c>
      <c r="K21" s="9">
        <f>AVERAGE(H$3:H21)</f>
        <v>1203077.2085602426</v>
      </c>
      <c r="L21" s="7">
        <f>AVERAGE(I$3:I21)</f>
        <v>6.7188113397310414E-2</v>
      </c>
      <c r="M21" s="9">
        <f>SUM(F$3:F21)</f>
        <v>-289.5454545454686</v>
      </c>
      <c r="N21" s="8">
        <f t="shared" si="8"/>
        <v>-0.35547209090312731</v>
      </c>
      <c r="R21" s="43" t="s">
        <v>11</v>
      </c>
      <c r="S21" s="44">
        <v>731.20517289233374</v>
      </c>
      <c r="T21" s="28">
        <v>0.77</v>
      </c>
      <c r="U21" s="69">
        <v>0</v>
      </c>
    </row>
    <row r="22" spans="1:32" ht="12.75" customHeight="1" x14ac:dyDescent="0.25">
      <c r="A22" s="5">
        <v>20</v>
      </c>
      <c r="B22" s="5">
        <v>15631.9</v>
      </c>
      <c r="C22" s="6">
        <f t="shared" si="2"/>
        <v>15631.9</v>
      </c>
      <c r="D22" s="6">
        <f t="shared" si="0"/>
        <v>483.01818181818186</v>
      </c>
      <c r="E22" s="6">
        <f t="shared" si="3"/>
        <v>15835.318181818184</v>
      </c>
      <c r="F22" s="9">
        <f t="shared" si="4"/>
        <v>-203.41818181818417</v>
      </c>
      <c r="G22" s="9">
        <f t="shared" si="5"/>
        <v>203.41818181818417</v>
      </c>
      <c r="H22" s="9">
        <f t="shared" si="6"/>
        <v>41378.956694215834</v>
      </c>
      <c r="I22" s="7">
        <f t="shared" si="7"/>
        <v>1.3013017088017718E-2</v>
      </c>
      <c r="J22" s="9">
        <f>AVERAGE(G$3:G22)</f>
        <v>783.98181818181808</v>
      </c>
      <c r="K22" s="9">
        <f>AVERAGE(H$3:H22)</f>
        <v>1144992.2959669414</v>
      </c>
      <c r="L22" s="7">
        <f>AVERAGE(I$3:I22)</f>
        <v>6.4479358581845767E-2</v>
      </c>
      <c r="M22" s="9">
        <f>SUM(F$3:F22)</f>
        <v>-492.96363636365277</v>
      </c>
      <c r="N22" s="8">
        <f t="shared" si="8"/>
        <v>-0.62879473086112636</v>
      </c>
      <c r="R22" s="43" t="s">
        <v>14</v>
      </c>
      <c r="S22" s="34">
        <v>6.0999999999999999E-2</v>
      </c>
      <c r="T22" s="28">
        <v>0.77</v>
      </c>
      <c r="U22" s="69">
        <v>0</v>
      </c>
    </row>
    <row r="23" spans="1:32" ht="12.75" customHeight="1" thickBot="1" x14ac:dyDescent="0.3">
      <c r="A23" s="5">
        <v>21</v>
      </c>
      <c r="B23" s="5">
        <v>16887.599999999999</v>
      </c>
      <c r="C23" s="6">
        <f t="shared" si="2"/>
        <v>16887.599999999999</v>
      </c>
      <c r="D23" s="6">
        <f t="shared" si="0"/>
        <v>483.01818181818186</v>
      </c>
      <c r="E23" s="6">
        <f t="shared" si="3"/>
        <v>16114.918181818182</v>
      </c>
      <c r="F23" s="9">
        <f t="shared" si="4"/>
        <v>772.6818181818162</v>
      </c>
      <c r="G23" s="9">
        <f t="shared" si="5"/>
        <v>772.6818181818162</v>
      </c>
      <c r="H23" s="9">
        <f t="shared" si="6"/>
        <v>597037.19214875728</v>
      </c>
      <c r="I23" s="7">
        <f t="shared" si="7"/>
        <v>4.5754388911498155E-2</v>
      </c>
      <c r="J23" s="9">
        <f>AVERAGE(G$3:G23)</f>
        <v>783.44372294372272</v>
      </c>
      <c r="K23" s="9">
        <f>AVERAGE(H$3:H23)</f>
        <v>1118899.1957851229</v>
      </c>
      <c r="L23" s="7">
        <f>AVERAGE(I$3:I23)</f>
        <v>6.3587693359448264E-2</v>
      </c>
      <c r="M23" s="9">
        <f>SUM(F$3:F23)</f>
        <v>279.71818181816343</v>
      </c>
      <c r="N23" s="8">
        <f t="shared" si="8"/>
        <v>0.35703672596564601</v>
      </c>
      <c r="R23" s="70" t="s">
        <v>29</v>
      </c>
      <c r="S23" s="71"/>
      <c r="T23" s="72">
        <f>AVERAGE(T20:T22)</f>
        <v>0.84666666666666668</v>
      </c>
      <c r="U23" s="73">
        <f>AVERAGE(U20:U22)</f>
        <v>0</v>
      </c>
    </row>
    <row r="24" spans="1:32" ht="12.75" customHeight="1" x14ac:dyDescent="0.25">
      <c r="A24" s="5">
        <v>22</v>
      </c>
      <c r="B24" s="5">
        <v>17549.899999999998</v>
      </c>
      <c r="C24" s="6">
        <f t="shared" si="2"/>
        <v>17549.899999999998</v>
      </c>
      <c r="D24" s="6">
        <f t="shared" si="0"/>
        <v>483.01818181818186</v>
      </c>
      <c r="E24" s="6">
        <f t="shared" si="3"/>
        <v>17370.618181818179</v>
      </c>
      <c r="F24" s="9">
        <f t="shared" si="4"/>
        <v>179.28181818181838</v>
      </c>
      <c r="G24" s="9">
        <f t="shared" si="5"/>
        <v>179.28181818181838</v>
      </c>
      <c r="H24" s="9">
        <f t="shared" si="6"/>
        <v>32141.970330578584</v>
      </c>
      <c r="I24" s="7">
        <f t="shared" si="7"/>
        <v>1.0215546423729958E-2</v>
      </c>
      <c r="J24" s="9">
        <f>AVERAGE(G$3:G24)</f>
        <v>755.98181818181797</v>
      </c>
      <c r="K24" s="9">
        <f>AVERAGE(H$3:H24)</f>
        <v>1069501.1400826436</v>
      </c>
      <c r="L24" s="7">
        <f>AVERAGE(I$3:I24)</f>
        <v>6.1161686680551976E-2</v>
      </c>
      <c r="M24" s="9">
        <f>SUM(F$3:F24)</f>
        <v>458.99999999998181</v>
      </c>
      <c r="N24" s="8">
        <f t="shared" si="8"/>
        <v>0.6071574592943314</v>
      </c>
    </row>
    <row r="25" spans="1:32" ht="12.75" customHeight="1" x14ac:dyDescent="0.25">
      <c r="A25" s="5">
        <v>23</v>
      </c>
      <c r="B25" s="5">
        <v>17090.900000000001</v>
      </c>
      <c r="C25" s="6">
        <f t="shared" si="2"/>
        <v>17090.900000000001</v>
      </c>
      <c r="D25" s="6">
        <f t="shared" si="0"/>
        <v>483.01818181818186</v>
      </c>
      <c r="E25" s="6">
        <f>SUM(C24:D24)</f>
        <v>18032.918181818179</v>
      </c>
      <c r="F25" s="9">
        <f t="shared" si="4"/>
        <v>-942.01818181817725</v>
      </c>
      <c r="G25" s="9">
        <f t="shared" si="5"/>
        <v>942.01818181817725</v>
      </c>
      <c r="H25" s="9">
        <f t="shared" si="6"/>
        <v>887398.25487602444</v>
      </c>
      <c r="I25" s="7">
        <f t="shared" si="7"/>
        <v>5.5118114424528679E-2</v>
      </c>
      <c r="J25" s="9">
        <f>AVERAGE(G$3:G25)</f>
        <v>764.07035573122482</v>
      </c>
      <c r="K25" s="9">
        <f>AVERAGE(H$3:H25)</f>
        <v>1061583.6233345298</v>
      </c>
      <c r="L25" s="7">
        <f>AVERAGE(I$3:I25)</f>
        <v>6.0898922669420534E-2</v>
      </c>
      <c r="M25" s="9">
        <f>SUM(F$3:F25)</f>
        <v>-483.01818181819544</v>
      </c>
      <c r="N25" s="8">
        <f t="shared" si="8"/>
        <v>-0.6321645358900766</v>
      </c>
    </row>
    <row r="26" spans="1:32" ht="12.75" customHeight="1" x14ac:dyDescent="0.25">
      <c r="A26" s="5">
        <v>24</v>
      </c>
      <c r="E26" s="6">
        <f>SUM(C25:D25)</f>
        <v>17573.918181818182</v>
      </c>
      <c r="F26" s="9"/>
      <c r="G26" s="9"/>
      <c r="H26" s="9"/>
    </row>
    <row r="27" spans="1:32" ht="12.75" customHeight="1" x14ac:dyDescent="0.25">
      <c r="A27" s="5">
        <v>25</v>
      </c>
      <c r="E27" s="6">
        <f>$C$25+$D$25*(A27-$A$25)</f>
        <v>18056.936363636367</v>
      </c>
      <c r="AF27" t="str">
        <f>E1&amp;": "&amp;O15&amp;" = "&amp;ROUND(O16,2)&amp;"; "&amp;P15&amp;" = "&amp;ROUND(P16,2)</f>
        <v>Ft: alpha = 1; beta = 0</v>
      </c>
    </row>
    <row r="28" spans="1:32" ht="12.75" customHeight="1" x14ac:dyDescent="0.25">
      <c r="A28" s="5">
        <v>26</v>
      </c>
      <c r="E28" s="6">
        <f>$C$25+$D$25*(A28-$A$25)</f>
        <v>18539.954545454548</v>
      </c>
      <c r="AF28" t="str">
        <f>M1&amp;": "&amp;O15&amp;" = "&amp;ROUND(O16,2)&amp;"; "&amp;P15&amp;" = "&amp;ROUND(P16,2)</f>
        <v>BIAS: alpha = 1; beta = 0</v>
      </c>
    </row>
    <row r="29" spans="1:32" ht="12.75" customHeight="1" x14ac:dyDescent="0.25">
      <c r="A29" s="5">
        <v>27</v>
      </c>
      <c r="E29" s="6">
        <f>$C$25+$D$25*(A29-$A$25)</f>
        <v>19022.972727272729</v>
      </c>
      <c r="AF29" t="str">
        <f>N1&amp;": "&amp;O15&amp;" = "&amp;ROUND(O16,2)&amp;"; "&amp;P15&amp;" = "&amp;ROUND(P16,2)</f>
        <v>TS: alpha = 1; beta = 0</v>
      </c>
    </row>
    <row r="30" spans="1:32" ht="12.75" customHeight="1" x14ac:dyDescent="0.25"/>
    <row r="31" spans="1:32" ht="12.75" customHeight="1" x14ac:dyDescent="0.25"/>
    <row r="32" spans="1: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</sheetData>
  <conditionalFormatting sqref="R4:AB14">
    <cfRule type="cellIs" dxfId="2" priority="1" operator="equal">
      <formula>$R$15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57E2A-C161-4D8E-B954-717BC86F974B}">
  <sheetPr>
    <tabColor rgb="FF00B050"/>
  </sheetPr>
  <dimension ref="A1:AD291"/>
  <sheetViews>
    <sheetView tabSelected="1" topLeftCell="F1" zoomScale="106" zoomScaleNormal="106" workbookViewId="0">
      <selection activeCell="R10" sqref="R10"/>
    </sheetView>
  </sheetViews>
  <sheetFormatPr defaultRowHeight="15" x14ac:dyDescent="0.25"/>
  <cols>
    <col min="2" max="2" width="9.7109375" customWidth="1"/>
    <col min="6" max="6" width="11.28515625" bestFit="1" customWidth="1"/>
    <col min="10" max="10" width="13.5703125" bestFit="1" customWidth="1"/>
    <col min="12" max="12" width="11.5703125" bestFit="1" customWidth="1"/>
    <col min="13" max="13" width="21.140625" bestFit="1" customWidth="1"/>
    <col min="20" max="20" width="15.5703125" customWidth="1"/>
  </cols>
  <sheetData>
    <row r="1" spans="1:26" ht="17.25" thickBot="1" x14ac:dyDescent="0.35">
      <c r="A1" s="18" t="s">
        <v>21</v>
      </c>
      <c r="B1" s="19" t="s">
        <v>17</v>
      </c>
      <c r="C1" t="s">
        <v>25</v>
      </c>
      <c r="D1" s="20" t="s">
        <v>18</v>
      </c>
      <c r="E1" s="20" t="s">
        <v>19</v>
      </c>
      <c r="F1" s="20" t="s">
        <v>20</v>
      </c>
      <c r="G1" s="5" t="s">
        <v>4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14</v>
      </c>
      <c r="O1" s="5" t="s">
        <v>13</v>
      </c>
      <c r="P1" s="5" t="s">
        <v>15</v>
      </c>
      <c r="Q1" s="5"/>
      <c r="S1" s="5" t="s">
        <v>22</v>
      </c>
      <c r="T1">
        <v>4</v>
      </c>
    </row>
    <row r="2" spans="1:26" x14ac:dyDescent="0.25">
      <c r="D2" s="8">
        <f>AVERAGE(C3:C14)</f>
        <v>538.70833333333337</v>
      </c>
      <c r="E2" s="8">
        <f>(AVERAGE(C267:C278)-D2)/(A278-$T$1)</f>
        <v>3.255637254901961</v>
      </c>
      <c r="F2" s="8"/>
      <c r="G2" s="8"/>
      <c r="L2" s="8">
        <f ca="1">L278</f>
        <v>3780.7761592845541</v>
      </c>
      <c r="M2" s="8">
        <f t="shared" ref="M2:N2" ca="1" si="0">M278</f>
        <v>187573600.01734996</v>
      </c>
      <c r="N2" s="8">
        <f t="shared" ca="1" si="0"/>
        <v>3.1219051682398402</v>
      </c>
      <c r="S2" s="5" t="s">
        <v>5</v>
      </c>
      <c r="T2">
        <f ca="1">RANDBETWEEN(1,10)/10</f>
        <v>0.6</v>
      </c>
      <c r="V2">
        <v>0.2</v>
      </c>
      <c r="W2">
        <v>0.8</v>
      </c>
      <c r="X2">
        <v>0.9</v>
      </c>
      <c r="Y2">
        <v>0.3</v>
      </c>
      <c r="Z2">
        <v>0</v>
      </c>
    </row>
    <row r="3" spans="1:26" ht="12.75" customHeight="1" x14ac:dyDescent="0.25">
      <c r="A3">
        <v>1</v>
      </c>
      <c r="B3">
        <v>1</v>
      </c>
      <c r="C3" s="1">
        <v>479.9</v>
      </c>
      <c r="D3" s="8">
        <f ca="1">(1-$T$2)*SUM(D2:E2)+$T$2*(C3/F3)</f>
        <v>540.01058823529422</v>
      </c>
      <c r="E3" s="8">
        <f ca="1">(1-$T$3)*E2+$T$3*(D3-D2)</f>
        <v>1.6929313725490727</v>
      </c>
      <c r="F3" s="1">
        <f>C3/AVERAGE($C$3:$C$14)</f>
        <v>0.89083455797045397</v>
      </c>
      <c r="G3" s="8">
        <f>SUM(D2:E2)*F3</f>
        <v>482.8002341748828</v>
      </c>
      <c r="H3" s="8">
        <f>C3-G3</f>
        <v>-2.9002341748828258</v>
      </c>
      <c r="I3" s="8">
        <f>ABS(H3)</f>
        <v>2.9002341748828258</v>
      </c>
      <c r="J3" s="8">
        <f>H3^2</f>
        <v>8.4113582691582653</v>
      </c>
      <c r="K3" s="8">
        <f>I3/C3</f>
        <v>6.0434135755007834E-3</v>
      </c>
      <c r="L3" s="8">
        <f>AVERAGE(I$3:I3)</f>
        <v>2.9002341748828258</v>
      </c>
      <c r="M3" s="8">
        <f>AVERAGE(J$3:J3)</f>
        <v>8.4113582691582653</v>
      </c>
      <c r="N3" s="8">
        <f>AVERAGE(K$3:K3)</f>
        <v>6.0434135755007834E-3</v>
      </c>
      <c r="O3" s="8">
        <f>SUM(H$3:H3)</f>
        <v>-2.9002341748828258</v>
      </c>
      <c r="P3">
        <f>O3/L3</f>
        <v>-1</v>
      </c>
      <c r="S3" t="s">
        <v>6</v>
      </c>
      <c r="T3">
        <f t="shared" ref="T3:T4" ca="1" si="1">RANDBETWEEN(1,10)/10</f>
        <v>0.8</v>
      </c>
      <c r="V3">
        <v>0.2</v>
      </c>
      <c r="W3">
        <v>0.2</v>
      </c>
      <c r="X3">
        <v>0.7</v>
      </c>
      <c r="Y3">
        <v>0.3</v>
      </c>
      <c r="Z3">
        <v>0.8</v>
      </c>
    </row>
    <row r="4" spans="1:26" ht="12.75" customHeight="1" x14ac:dyDescent="0.25">
      <c r="A4">
        <f>A3+1</f>
        <v>2</v>
      </c>
      <c r="B4">
        <v>2</v>
      </c>
      <c r="C4" s="1">
        <v>467.70000000000005</v>
      </c>
      <c r="D4" s="8">
        <f t="shared" ref="D4:D14" ca="1" si="2">(1-$T$2)*SUM(D3:E3)+$T$2*(C4/F4)</f>
        <v>539.90640784313734</v>
      </c>
      <c r="E4" s="8">
        <f t="shared" ref="E4:E14" ca="1" si="3">(1-$T$3)*E3+$T$3*(D4-D3)</f>
        <v>0.25524196078431272</v>
      </c>
      <c r="F4" s="1">
        <f t="shared" ref="F4:F14" si="4">C4/AVERAGE($C$3:$C$14)</f>
        <v>0.86818779487972775</v>
      </c>
      <c r="G4" s="8">
        <f t="shared" ref="G4:G15" ca="1" si="5">SUM(D3:E3)*F4</f>
        <v>470.30038416692082</v>
      </c>
      <c r="H4" s="8">
        <f t="shared" ref="H4:H67" ca="1" si="6">C4-G4</f>
        <v>-2.6003841669207759</v>
      </c>
      <c r="I4" s="8">
        <f t="shared" ref="I4:I67" ca="1" si="7">ABS(H4)</f>
        <v>2.6003841669207759</v>
      </c>
      <c r="J4" s="8">
        <f t="shared" ref="J4:J67" ca="1" si="8">H4^2</f>
        <v>6.7619978155722578</v>
      </c>
      <c r="K4" s="8">
        <f t="shared" ref="K4:K67" ca="1" si="9">I4/C4</f>
        <v>5.5599404894607135E-3</v>
      </c>
      <c r="L4" s="8">
        <f ca="1">AVERAGE(I$3:I4)</f>
        <v>2.7503091709018008</v>
      </c>
      <c r="M4" s="8">
        <f ca="1">AVERAGE(J$3:J4)</f>
        <v>7.5866780423652616</v>
      </c>
      <c r="N4" s="8">
        <f ca="1">AVERAGE(K$3:K4)</f>
        <v>5.8016770324807489E-3</v>
      </c>
      <c r="O4" s="8">
        <f ca="1">SUM(H$3:H4)</f>
        <v>-5.5006183418036017</v>
      </c>
      <c r="P4">
        <f t="shared" ref="P4:P67" ca="1" si="10">O4/L4</f>
        <v>-2</v>
      </c>
      <c r="S4" t="s">
        <v>23</v>
      </c>
      <c r="T4">
        <f t="shared" ca="1" si="1"/>
        <v>1</v>
      </c>
      <c r="V4">
        <v>0.2</v>
      </c>
      <c r="W4">
        <v>0.4</v>
      </c>
      <c r="X4">
        <v>1</v>
      </c>
      <c r="Y4">
        <v>0.9</v>
      </c>
      <c r="Z4">
        <v>0.2</v>
      </c>
    </row>
    <row r="5" spans="1:26" ht="12.75" customHeight="1" x14ac:dyDescent="0.25">
      <c r="A5">
        <f>A4+1</f>
        <v>3</v>
      </c>
      <c r="B5">
        <v>3</v>
      </c>
      <c r="C5" s="1">
        <v>504.09999999999997</v>
      </c>
      <c r="D5" s="8">
        <f t="shared" ca="1" si="2"/>
        <v>539.28965992156873</v>
      </c>
      <c r="E5" s="8">
        <f t="shared" ca="1" si="3"/>
        <v>-0.44234994509803122</v>
      </c>
      <c r="F5" s="1">
        <f t="shared" si="4"/>
        <v>0.93575682574058305</v>
      </c>
      <c r="G5" s="8">
        <f t="shared" ca="1" si="5"/>
        <v>505.45995080731421</v>
      </c>
      <c r="H5" s="8">
        <f t="shared" ca="1" si="6"/>
        <v>-1.3599508073142488</v>
      </c>
      <c r="I5" s="8">
        <f t="shared" ca="1" si="7"/>
        <v>1.3599508073142488</v>
      </c>
      <c r="J5" s="8">
        <f t="shared" ca="1" si="8"/>
        <v>1.849466198314677</v>
      </c>
      <c r="K5" s="8">
        <f t="shared" ca="1" si="9"/>
        <v>2.6977798201036477E-3</v>
      </c>
      <c r="L5" s="8">
        <f ca="1">AVERAGE(I$3:I5)</f>
        <v>2.2868563830392836</v>
      </c>
      <c r="M5" s="8">
        <f ca="1">AVERAGE(J$3:J5)</f>
        <v>5.6742740943484007</v>
      </c>
      <c r="N5" s="8">
        <f ca="1">AVERAGE(K$3:K5)</f>
        <v>4.7670446283550483E-3</v>
      </c>
      <c r="O5" s="8">
        <f ca="1">SUM(H$3:H5)</f>
        <v>-6.8605691491178504</v>
      </c>
      <c r="P5">
        <f t="shared" ca="1" si="10"/>
        <v>-3</v>
      </c>
    </row>
    <row r="6" spans="1:26" ht="12.75" customHeight="1" x14ac:dyDescent="0.25">
      <c r="A6">
        <f t="shared" ref="A6:A69" si="11">A5+1</f>
        <v>4</v>
      </c>
      <c r="B6">
        <v>4</v>
      </c>
      <c r="C6" s="1">
        <v>518.40000000000009</v>
      </c>
      <c r="D6" s="8">
        <f t="shared" ca="1" si="2"/>
        <v>538.7639239905883</v>
      </c>
      <c r="E6" s="8">
        <f t="shared" ca="1" si="3"/>
        <v>-0.50905873380395139</v>
      </c>
      <c r="F6" s="1">
        <f t="shared" si="4"/>
        <v>0.96230180215020511</v>
      </c>
      <c r="G6" s="8">
        <f t="shared" ca="1" si="5"/>
        <v>518.53373747414798</v>
      </c>
      <c r="H6" s="8">
        <f t="shared" ca="1" si="6"/>
        <v>-0.1337374741478925</v>
      </c>
      <c r="I6" s="8">
        <f t="shared" ca="1" si="7"/>
        <v>0.1337374741478925</v>
      </c>
      <c r="J6" s="8">
        <f t="shared" ca="1" si="8"/>
        <v>1.7885711991458216E-2</v>
      </c>
      <c r="K6" s="8">
        <f t="shared" ca="1" si="9"/>
        <v>2.5798123871121232E-4</v>
      </c>
      <c r="L6" s="8">
        <f ca="1">AVERAGE(I$3:I6)</f>
        <v>1.7485766558164357</v>
      </c>
      <c r="M6" s="8">
        <f ca="1">AVERAGE(J$3:J6)</f>
        <v>4.2601769987591647</v>
      </c>
      <c r="N6" s="8">
        <f ca="1">AVERAGE(K$3:K6)</f>
        <v>3.6397787809440895E-3</v>
      </c>
      <c r="O6" s="8">
        <f ca="1">SUM(H$3:H6)</f>
        <v>-6.9943066232657429</v>
      </c>
      <c r="P6">
        <f t="shared" ca="1" si="10"/>
        <v>-4</v>
      </c>
      <c r="V6">
        <v>0.6</v>
      </c>
      <c r="W6">
        <v>0.4</v>
      </c>
      <c r="X6">
        <v>0.7</v>
      </c>
      <c r="Y6">
        <v>0.1</v>
      </c>
    </row>
    <row r="7" spans="1:26" ht="12.75" customHeight="1" x14ac:dyDescent="0.25">
      <c r="A7">
        <f>A6+1</f>
        <v>5</v>
      </c>
      <c r="B7">
        <v>5</v>
      </c>
      <c r="C7" s="1">
        <v>529.20000000000005</v>
      </c>
      <c r="D7" s="8">
        <f t="shared" ca="1" si="2"/>
        <v>538.52694610271374</v>
      </c>
      <c r="E7" s="8">
        <f t="shared" ca="1" si="3"/>
        <v>-0.29139405706043764</v>
      </c>
      <c r="F7" s="1">
        <f t="shared" si="4"/>
        <v>0.98234975636166755</v>
      </c>
      <c r="G7" s="8">
        <f t="shared" ca="1" si="5"/>
        <v>528.7545357454843</v>
      </c>
      <c r="H7" s="8">
        <f t="shared" ca="1" si="6"/>
        <v>0.44546425451574123</v>
      </c>
      <c r="I7" s="8">
        <f t="shared" ca="1" si="7"/>
        <v>0.44546425451574123</v>
      </c>
      <c r="J7" s="8">
        <f t="shared" ca="1" si="8"/>
        <v>0.19843840205126509</v>
      </c>
      <c r="K7" s="8">
        <f t="shared" ca="1" si="9"/>
        <v>8.417691884273265E-4</v>
      </c>
      <c r="L7" s="8">
        <f ca="1">AVERAGE(I$3:I7)</f>
        <v>1.4879541755562968</v>
      </c>
      <c r="M7" s="8">
        <f ca="1">AVERAGE(J$3:J7)</f>
        <v>3.4478292794175851</v>
      </c>
      <c r="N7" s="8">
        <f ca="1">AVERAGE(K$3:K7)</f>
        <v>3.0801768624407369E-3</v>
      </c>
      <c r="O7" s="8">
        <f ca="1">SUM(H$3:H7)</f>
        <v>-6.5488423687500017</v>
      </c>
      <c r="P7">
        <f t="shared" ca="1" si="10"/>
        <v>-4.4012392829917673</v>
      </c>
      <c r="V7">
        <v>0.5</v>
      </c>
      <c r="W7">
        <v>0.6</v>
      </c>
      <c r="X7">
        <v>0.4</v>
      </c>
      <c r="Y7">
        <v>0.6</v>
      </c>
    </row>
    <row r="8" spans="1:26" ht="12.75" customHeight="1" x14ac:dyDescent="0.25">
      <c r="A8">
        <f t="shared" si="11"/>
        <v>6</v>
      </c>
      <c r="B8">
        <v>6</v>
      </c>
      <c r="C8" s="1">
        <v>556</v>
      </c>
      <c r="D8" s="8">
        <f t="shared" ca="1" si="2"/>
        <v>538.51922081826137</v>
      </c>
      <c r="E8" s="8">
        <f t="shared" ca="1" si="3"/>
        <v>-6.4459038973977728E-2</v>
      </c>
      <c r="F8" s="1">
        <f t="shared" si="4"/>
        <v>1.0320983834790005</v>
      </c>
      <c r="G8" s="8">
        <f t="shared" ca="1" si="5"/>
        <v>555.51204319724627</v>
      </c>
      <c r="H8" s="8">
        <f t="shared" ca="1" si="6"/>
        <v>0.48795680275372888</v>
      </c>
      <c r="I8" s="8">
        <f t="shared" ca="1" si="7"/>
        <v>0.48795680275372888</v>
      </c>
      <c r="J8" s="8">
        <f t="shared" ca="1" si="8"/>
        <v>0.23810184135364149</v>
      </c>
      <c r="K8" s="8">
        <f t="shared" ca="1" si="9"/>
        <v>8.7762014883764183E-4</v>
      </c>
      <c r="L8" s="8">
        <f ca="1">AVERAGE(I$3:I8)</f>
        <v>1.3212879467558689</v>
      </c>
      <c r="M8" s="8">
        <f ca="1">AVERAGE(J$3:J8)</f>
        <v>2.912874706406928</v>
      </c>
      <c r="N8" s="8">
        <f ca="1">AVERAGE(K$3:K8)</f>
        <v>2.713084076840221E-3</v>
      </c>
      <c r="O8" s="8">
        <f ca="1">SUM(H$3:H8)</f>
        <v>-6.0608855659962728</v>
      </c>
      <c r="P8">
        <f t="shared" ca="1" si="10"/>
        <v>-4.5871042575370797</v>
      </c>
      <c r="V8">
        <v>0.1</v>
      </c>
      <c r="W8">
        <v>0.5</v>
      </c>
      <c r="X8">
        <v>0.4</v>
      </c>
      <c r="Y8">
        <v>0.9</v>
      </c>
    </row>
    <row r="9" spans="1:26" ht="12.75" customHeight="1" thickBot="1" x14ac:dyDescent="0.3">
      <c r="A9">
        <f t="shared" si="11"/>
        <v>7</v>
      </c>
      <c r="B9">
        <v>7</v>
      </c>
      <c r="C9" s="1">
        <v>567.6</v>
      </c>
      <c r="D9" s="8">
        <f t="shared" ca="1" si="2"/>
        <v>538.60690471171506</v>
      </c>
      <c r="E9" s="8">
        <f t="shared" ca="1" si="3"/>
        <v>5.7255306968153521E-2</v>
      </c>
      <c r="F9" s="1">
        <f t="shared" si="4"/>
        <v>1.0536313713357568</v>
      </c>
      <c r="G9" s="8">
        <f t="shared" ca="1" si="5"/>
        <v>567.3328290557788</v>
      </c>
      <c r="H9" s="8">
        <f t="shared" ca="1" si="6"/>
        <v>0.26717094422122045</v>
      </c>
      <c r="I9" s="8">
        <f t="shared" ca="1" si="7"/>
        <v>0.26717094422122045</v>
      </c>
      <c r="J9" s="8">
        <f t="shared" ca="1" si="8"/>
        <v>7.1380313436058496E-2</v>
      </c>
      <c r="K9" s="8">
        <f t="shared" ca="1" si="9"/>
        <v>4.7070286155958499E-4</v>
      </c>
      <c r="L9" s="8">
        <f ca="1">AVERAGE(I$3:I9)</f>
        <v>1.1706998035366334</v>
      </c>
      <c r="M9" s="8">
        <f ca="1">AVERAGE(J$3:J9)</f>
        <v>2.5069469359825183</v>
      </c>
      <c r="N9" s="8">
        <f ca="1">AVERAGE(K$3:K9)</f>
        <v>2.3927439032287016E-3</v>
      </c>
      <c r="O9" s="8">
        <f ca="1">SUM(H$3:H9)</f>
        <v>-5.7937146217750524</v>
      </c>
      <c r="P9">
        <f t="shared" ca="1" si="10"/>
        <v>-4.9489327701879606</v>
      </c>
    </row>
    <row r="10" spans="1:26" ht="12.75" customHeight="1" thickBot="1" x14ac:dyDescent="0.3">
      <c r="A10">
        <f t="shared" si="11"/>
        <v>8</v>
      </c>
      <c r="B10">
        <v>8</v>
      </c>
      <c r="C10" s="1">
        <v>557.29999999999995</v>
      </c>
      <c r="D10" s="8">
        <f t="shared" ca="1" si="2"/>
        <v>538.69066400747329</v>
      </c>
      <c r="E10" s="8">
        <f t="shared" ca="1" si="3"/>
        <v>7.8458498000212609E-2</v>
      </c>
      <c r="F10" s="1">
        <f t="shared" si="4"/>
        <v>1.0345115631526025</v>
      </c>
      <c r="G10" s="8">
        <f t="shared" ca="1" si="5"/>
        <v>557.25430219521161</v>
      </c>
      <c r="H10" s="8">
        <f t="shared" ca="1" si="6"/>
        <v>4.569780478834673E-2</v>
      </c>
      <c r="I10" s="8">
        <f t="shared" ca="1" si="7"/>
        <v>4.569780478834673E-2</v>
      </c>
      <c r="J10" s="8">
        <f t="shared" ca="1" si="8"/>
        <v>2.0882893624738453E-3</v>
      </c>
      <c r="K10" s="8">
        <f t="shared" ca="1" si="9"/>
        <v>8.1998573099491715E-5</v>
      </c>
      <c r="L10" s="8">
        <f ca="1">AVERAGE(I$3:I10)</f>
        <v>1.0300745536930975</v>
      </c>
      <c r="M10" s="8">
        <f ca="1">AVERAGE(J$3:J10)</f>
        <v>2.1938396051550124</v>
      </c>
      <c r="N10" s="8">
        <f ca="1">AVERAGE(K$3:K10)</f>
        <v>2.1039007369625501E-3</v>
      </c>
      <c r="O10" s="8">
        <f ca="1">SUM(H$3:H10)</f>
        <v>-5.7480168169867056</v>
      </c>
      <c r="P10">
        <f t="shared" ca="1" si="10"/>
        <v>-5.5801949445100858</v>
      </c>
      <c r="U10" s="30"/>
      <c r="V10" s="36" t="s">
        <v>5</v>
      </c>
      <c r="W10" s="33" t="s">
        <v>6</v>
      </c>
      <c r="X10" s="37" t="s">
        <v>23</v>
      </c>
    </row>
    <row r="11" spans="1:26" ht="12.75" customHeight="1" x14ac:dyDescent="0.25">
      <c r="A11">
        <f t="shared" si="11"/>
        <v>9</v>
      </c>
      <c r="B11">
        <v>9</v>
      </c>
      <c r="C11" s="1">
        <v>589.1</v>
      </c>
      <c r="D11" s="8">
        <f t="shared" ca="1" si="2"/>
        <v>538.73264900218942</v>
      </c>
      <c r="E11" s="8">
        <f t="shared" ca="1" si="3"/>
        <v>4.9279695372947352E-2</v>
      </c>
      <c r="F11" s="1">
        <f t="shared" si="4"/>
        <v>1.0935416505530202</v>
      </c>
      <c r="G11" s="8">
        <f t="shared" ca="1" si="5"/>
        <v>589.16647549163793</v>
      </c>
      <c r="H11" s="8">
        <f t="shared" ca="1" si="6"/>
        <v>-6.6475491637902451E-2</v>
      </c>
      <c r="I11" s="8">
        <f t="shared" ca="1" si="7"/>
        <v>6.6475491637902451E-2</v>
      </c>
      <c r="J11" s="8">
        <f t="shared" ca="1" si="8"/>
        <v>4.4189909885008387E-3</v>
      </c>
      <c r="K11" s="8">
        <f t="shared" ca="1" si="9"/>
        <v>1.1284245737209717E-4</v>
      </c>
      <c r="L11" s="8">
        <f ca="1">AVERAGE(I$3:I11)</f>
        <v>0.92300799124252031</v>
      </c>
      <c r="M11" s="8">
        <f ca="1">AVERAGE(J$3:J11)</f>
        <v>1.9505706480254001</v>
      </c>
      <c r="N11" s="8">
        <f ca="1">AVERAGE(K$3:K11)</f>
        <v>1.8826720392302776E-3</v>
      </c>
      <c r="O11" s="8">
        <f ca="1">SUM(H$3:H11)</f>
        <v>-5.8144923086246081</v>
      </c>
      <c r="P11">
        <f t="shared" ca="1" si="10"/>
        <v>-6.2995037570556098</v>
      </c>
      <c r="U11" s="30" t="s">
        <v>11</v>
      </c>
      <c r="V11" s="41">
        <v>0.37300971598768778</v>
      </c>
      <c r="W11" s="42">
        <v>8.4529794037168527E-3</v>
      </c>
      <c r="X11" s="37">
        <v>0.29683961066271525</v>
      </c>
    </row>
    <row r="12" spans="1:26" ht="12.75" customHeight="1" x14ac:dyDescent="0.25">
      <c r="A12">
        <f t="shared" si="11"/>
        <v>10</v>
      </c>
      <c r="B12">
        <v>10</v>
      </c>
      <c r="C12" s="1">
        <v>583.29999999999995</v>
      </c>
      <c r="D12" s="8">
        <f t="shared" ca="1" si="2"/>
        <v>538.73777147902501</v>
      </c>
      <c r="E12" s="8">
        <f t="shared" ca="1" si="3"/>
        <v>1.3953920543065532E-2</v>
      </c>
      <c r="F12" s="1">
        <f t="shared" si="4"/>
        <v>1.0827751566246422</v>
      </c>
      <c r="G12" s="8">
        <f t="shared" ca="1" si="5"/>
        <v>583.37968723202994</v>
      </c>
      <c r="H12" s="8">
        <f t="shared" ca="1" si="6"/>
        <v>-7.9687232029982624E-2</v>
      </c>
      <c r="I12" s="8">
        <f t="shared" ca="1" si="7"/>
        <v>7.9687232029982624E-2</v>
      </c>
      <c r="J12" s="8">
        <f t="shared" ca="1" si="8"/>
        <v>6.3500549486002885E-3</v>
      </c>
      <c r="K12" s="8">
        <f t="shared" ca="1" si="9"/>
        <v>1.3661449002225722E-4</v>
      </c>
      <c r="L12" s="8">
        <f ca="1">AVERAGE(I$3:I12)</f>
        <v>0.83867591532126651</v>
      </c>
      <c r="M12" s="8">
        <f ca="1">AVERAGE(J$3:J12)</f>
        <v>1.7561485887177202</v>
      </c>
      <c r="N12" s="8">
        <f ca="1">AVERAGE(K$3:K12)</f>
        <v>1.7080662843094753E-3</v>
      </c>
      <c r="O12" s="8">
        <f ca="1">SUM(H$3:H12)</f>
        <v>-5.8941795406545907</v>
      </c>
      <c r="P12">
        <f t="shared" ca="1" si="10"/>
        <v>-7.0279585152946034</v>
      </c>
      <c r="U12" s="31" t="s">
        <v>12</v>
      </c>
      <c r="V12" s="29">
        <v>0.35195554801585549</v>
      </c>
      <c r="W12" s="34">
        <v>0</v>
      </c>
      <c r="X12" s="38">
        <v>0.10952556838893227</v>
      </c>
    </row>
    <row r="13" spans="1:26" ht="12.75" customHeight="1" x14ac:dyDescent="0.25">
      <c r="A13">
        <f t="shared" si="11"/>
        <v>11</v>
      </c>
      <c r="B13">
        <v>11</v>
      </c>
      <c r="C13" s="1">
        <v>556.29999999999995</v>
      </c>
      <c r="D13" s="8">
        <f t="shared" ca="1" si="2"/>
        <v>538.72569015982731</v>
      </c>
      <c r="E13" s="8">
        <f t="shared" ca="1" si="3"/>
        <v>-6.87427124955085E-3</v>
      </c>
      <c r="F13" s="1">
        <f t="shared" si="4"/>
        <v>1.0326552710959855</v>
      </c>
      <c r="G13" s="8">
        <f t="shared" ca="1" si="5"/>
        <v>556.3448090459209</v>
      </c>
      <c r="H13" s="8">
        <f t="shared" ca="1" si="6"/>
        <v>-4.4809045920942481E-2</v>
      </c>
      <c r="I13" s="8">
        <f t="shared" ca="1" si="7"/>
        <v>4.4809045920942481E-2</v>
      </c>
      <c r="J13" s="8">
        <f t="shared" ca="1" si="8"/>
        <v>2.007850596345132E-3</v>
      </c>
      <c r="K13" s="8">
        <f t="shared" ca="1" si="9"/>
        <v>8.0548347871548599E-5</v>
      </c>
      <c r="L13" s="8">
        <f ca="1">AVERAGE(I$3:I13)</f>
        <v>0.76650619992123703</v>
      </c>
      <c r="M13" s="8">
        <f ca="1">AVERAGE(J$3:J13)</f>
        <v>1.5966812488885045</v>
      </c>
      <c r="N13" s="8">
        <f ca="1">AVERAGE(K$3:K13)</f>
        <v>1.5601101082696638E-3</v>
      </c>
      <c r="O13" s="8">
        <f ca="1">SUM(H$3:H13)</f>
        <v>-5.9389885865755332</v>
      </c>
      <c r="P13">
        <f t="shared" ca="1" si="10"/>
        <v>-7.7481285698482267</v>
      </c>
      <c r="U13" s="31" t="s">
        <v>14</v>
      </c>
      <c r="V13" s="28">
        <v>0.39105157179758065</v>
      </c>
      <c r="W13" s="34">
        <v>8.5863519270006038E-3</v>
      </c>
      <c r="X13" s="38">
        <v>0.30150011273184507</v>
      </c>
    </row>
    <row r="14" spans="1:26" ht="12.75" customHeight="1" thickBot="1" x14ac:dyDescent="0.3">
      <c r="A14">
        <f t="shared" si="11"/>
        <v>12</v>
      </c>
      <c r="B14">
        <v>12</v>
      </c>
      <c r="C14" s="1">
        <v>555.6</v>
      </c>
      <c r="D14" s="8">
        <f t="shared" ca="1" si="2"/>
        <v>538.71252635543112</v>
      </c>
      <c r="E14" s="8">
        <f t="shared" ca="1" si="3"/>
        <v>-1.1905897766858726E-2</v>
      </c>
      <c r="F14" s="1">
        <f t="shared" si="4"/>
        <v>1.0313558666563538</v>
      </c>
      <c r="G14" s="8">
        <f t="shared" ca="1" si="5"/>
        <v>555.61081124484883</v>
      </c>
      <c r="H14" s="8">
        <f t="shared" ca="1" si="6"/>
        <v>-1.081124484881002E-2</v>
      </c>
      <c r="I14" s="8">
        <f t="shared" ca="1" si="7"/>
        <v>1.081124484881002E-2</v>
      </c>
      <c r="J14" s="8">
        <f t="shared" ca="1" si="8"/>
        <v>1.1688301518092119E-4</v>
      </c>
      <c r="K14" s="8">
        <f t="shared" ca="1" si="9"/>
        <v>1.9458684033135384E-5</v>
      </c>
      <c r="L14" s="8">
        <f ca="1">AVERAGE(I$3:I14)</f>
        <v>0.70353162033186811</v>
      </c>
      <c r="M14" s="8">
        <f ca="1">AVERAGE(J$3:J14)</f>
        <v>1.4636342183990607</v>
      </c>
      <c r="N14" s="8">
        <f ca="1">AVERAGE(K$3:K14)</f>
        <v>1.4317224895832863E-3</v>
      </c>
      <c r="O14" s="8">
        <f ca="1">SUM(H$3:H14)</f>
        <v>-5.9497998314243432</v>
      </c>
      <c r="P14">
        <f t="shared" ca="1" si="10"/>
        <v>-8.457046790047217</v>
      </c>
      <c r="U14" s="32" t="s">
        <v>29</v>
      </c>
      <c r="V14" s="39">
        <f>AVERAGE(V11:V13)</f>
        <v>0.37200561193370801</v>
      </c>
      <c r="W14" s="35">
        <f t="shared" ref="W14:X14" si="12">AVERAGE(W11:W13)</f>
        <v>5.6797771102391524E-3</v>
      </c>
      <c r="X14" s="40">
        <f t="shared" si="12"/>
        <v>0.23595509726116418</v>
      </c>
    </row>
    <row r="15" spans="1:26" ht="12.75" customHeight="1" x14ac:dyDescent="0.25">
      <c r="A15">
        <f t="shared" si="11"/>
        <v>13</v>
      </c>
      <c r="B15">
        <v>1</v>
      </c>
      <c r="C15" s="1">
        <v>526.80000000000007</v>
      </c>
      <c r="D15" s="8">
        <f t="shared" ref="D15" ca="1" si="13">(1-$T$2)*SUM(D14:E14)+$T$2*(C15/F15)</f>
        <v>572.437888990587</v>
      </c>
      <c r="E15" s="8">
        <f t="shared" ref="E15" ca="1" si="14">(1-$T$3)*E14+$T$3*(D15-D14)</f>
        <v>26.977908928571331</v>
      </c>
      <c r="F15" s="1">
        <f ca="1">(1-$T$4)*F3+$T$4*(C3/SUM(D2:E2))</f>
        <v>0.88548321667790464</v>
      </c>
      <c r="G15" s="8">
        <f t="shared" ca="1" si="5"/>
        <v>477.01035822923564</v>
      </c>
      <c r="H15" s="8">
        <f t="shared" ca="1" si="6"/>
        <v>49.789641770764433</v>
      </c>
      <c r="I15" s="8">
        <f t="shared" ca="1" si="7"/>
        <v>49.789641770764433</v>
      </c>
      <c r="J15" s="8">
        <f t="shared" ca="1" si="8"/>
        <v>2479.0084276610505</v>
      </c>
      <c r="K15" s="8">
        <f t="shared" ca="1" si="9"/>
        <v>9.4513367066750995E-2</v>
      </c>
      <c r="L15" s="8">
        <f ca="1">AVERAGE(I$3:I15)</f>
        <v>4.4793862472882191</v>
      </c>
      <c r="M15" s="8">
        <f ca="1">AVERAGE(J$3:J15)</f>
        <v>192.04400294475687</v>
      </c>
      <c r="N15" s="8">
        <f ca="1">AVERAGE(K$3:K15)</f>
        <v>8.5918489955192634E-3</v>
      </c>
      <c r="O15" s="8">
        <f ca="1">SUM(H$3:H15)</f>
        <v>43.83984193934009</v>
      </c>
      <c r="P15">
        <f t="shared" ca="1" si="10"/>
        <v>9.7870198101091059</v>
      </c>
    </row>
    <row r="16" spans="1:26" ht="12.75" customHeight="1" x14ac:dyDescent="0.25">
      <c r="A16">
        <f t="shared" si="11"/>
        <v>14</v>
      </c>
      <c r="B16">
        <v>2</v>
      </c>
      <c r="C16" s="1">
        <v>511.9</v>
      </c>
      <c r="D16" s="8">
        <f t="shared" ref="D16:D79" ca="1" si="15">(1-$T$2)*SUM(D15:E15)+$T$2*(C16/F16)</f>
        <v>595.50465359647023</v>
      </c>
      <c r="E16" s="8">
        <f t="shared" ref="E16:E79" ca="1" si="16">(1-$T$3)*E15+$T$3*(D16-D15)</f>
        <v>23.848993470420858</v>
      </c>
      <c r="F16" s="1">
        <f t="shared" ref="F16:F79" ca="1" si="17">(1-$T$4)*F4+$T$4*(C4/SUM(D3:E3))</f>
        <v>0.86338741224827775</v>
      </c>
      <c r="G16" s="8">
        <f t="shared" ref="G16:G79" ca="1" si="18">SUM(D15:E15)*F16</f>
        <v>517.52805462615868</v>
      </c>
      <c r="H16" s="8">
        <f t="shared" ca="1" si="6"/>
        <v>-5.6280546261587006</v>
      </c>
      <c r="I16" s="8">
        <f t="shared" ca="1" si="7"/>
        <v>5.6280546261587006</v>
      </c>
      <c r="J16" s="8">
        <f t="shared" ca="1" si="8"/>
        <v>31.67499887502635</v>
      </c>
      <c r="K16" s="8">
        <f t="shared" ca="1" si="9"/>
        <v>1.0994441543580194E-2</v>
      </c>
      <c r="L16" s="8">
        <f ca="1">AVERAGE(I$3:I16)</f>
        <v>4.5614339886361108</v>
      </c>
      <c r="M16" s="8">
        <f ca="1">AVERAGE(J$3:J16)</f>
        <v>180.58907408263326</v>
      </c>
      <c r="N16" s="8">
        <f ca="1">AVERAGE(K$3:K16)</f>
        <v>8.7634627489521864E-3</v>
      </c>
      <c r="O16" s="8">
        <f ca="1">SUM(H$3:H16)</f>
        <v>38.211787313181389</v>
      </c>
      <c r="P16">
        <f t="shared" ca="1" si="10"/>
        <v>8.3771435492387525</v>
      </c>
    </row>
    <row r="17" spans="1:30" ht="12.75" customHeight="1" x14ac:dyDescent="0.25">
      <c r="A17">
        <f t="shared" si="11"/>
        <v>15</v>
      </c>
      <c r="B17">
        <v>3</v>
      </c>
      <c r="C17" s="1">
        <v>608.20000000000005</v>
      </c>
      <c r="D17" s="8">
        <f t="shared" ca="1" si="15"/>
        <v>638.76663090857983</v>
      </c>
      <c r="E17" s="8">
        <f t="shared" ca="1" si="16"/>
        <v>39.379380543771852</v>
      </c>
      <c r="F17" s="1">
        <f t="shared" ca="1" si="17"/>
        <v>0.93323915198901641</v>
      </c>
      <c r="G17" s="8">
        <f t="shared" ca="1" si="18"/>
        <v>578.00507237001</v>
      </c>
      <c r="H17" s="8">
        <f t="shared" ca="1" si="6"/>
        <v>30.194927629990048</v>
      </c>
      <c r="I17" s="8">
        <f t="shared" ca="1" si="7"/>
        <v>30.194927629990048</v>
      </c>
      <c r="J17" s="8">
        <f t="shared" ca="1" si="8"/>
        <v>911.73365458033641</v>
      </c>
      <c r="K17" s="8">
        <f t="shared" ca="1" si="9"/>
        <v>4.9646378872065182E-2</v>
      </c>
      <c r="L17" s="8">
        <f ca="1">AVERAGE(I$3:I17)</f>
        <v>6.2703335647263732</v>
      </c>
      <c r="M17" s="8">
        <f ca="1">AVERAGE(J$3:J17)</f>
        <v>229.33204611581348</v>
      </c>
      <c r="N17" s="8">
        <f ca="1">AVERAGE(K$3:K17)</f>
        <v>1.1488990490493052E-2</v>
      </c>
      <c r="O17" s="8">
        <f ca="1">SUM(H$3:H17)</f>
        <v>68.406714943171437</v>
      </c>
      <c r="P17">
        <f t="shared" ca="1" si="10"/>
        <v>10.909581481915403</v>
      </c>
    </row>
    <row r="18" spans="1:30" ht="12.75" customHeight="1" x14ac:dyDescent="0.25">
      <c r="A18">
        <f t="shared" si="11"/>
        <v>16</v>
      </c>
      <c r="B18">
        <v>4</v>
      </c>
      <c r="C18" s="1">
        <v>610.9</v>
      </c>
      <c r="D18" s="8">
        <f t="shared" ca="1" si="15"/>
        <v>652.25588335944281</v>
      </c>
      <c r="E18" s="8">
        <f t="shared" ca="1" si="16"/>
        <v>18.667278069444752</v>
      </c>
      <c r="F18" s="1">
        <f t="shared" ca="1" si="17"/>
        <v>0.96205361036809589</v>
      </c>
      <c r="G18" s="8">
        <f t="shared" ca="1" si="18"/>
        <v>652.412818674459</v>
      </c>
      <c r="H18" s="8">
        <f t="shared" ca="1" si="6"/>
        <v>-41.512818674459027</v>
      </c>
      <c r="I18" s="8">
        <f t="shared" ca="1" si="7"/>
        <v>41.512818674459027</v>
      </c>
      <c r="J18" s="8">
        <f t="shared" ca="1" si="8"/>
        <v>1723.3141142985141</v>
      </c>
      <c r="K18" s="8">
        <f t="shared" ca="1" si="9"/>
        <v>6.7953541781730284E-2</v>
      </c>
      <c r="L18" s="8">
        <f ca="1">AVERAGE(I$3:I18)</f>
        <v>8.4729888840846641</v>
      </c>
      <c r="M18" s="8">
        <f ca="1">AVERAGE(J$3:J18)</f>
        <v>322.70592537723223</v>
      </c>
      <c r="N18" s="8">
        <f ca="1">AVERAGE(K$3:K18)</f>
        <v>1.501802494619538E-2</v>
      </c>
      <c r="O18" s="8">
        <f ca="1">SUM(H$3:H18)</f>
        <v>26.89389626871241</v>
      </c>
      <c r="P18">
        <f t="shared" ca="1" si="10"/>
        <v>3.1740743008914918</v>
      </c>
      <c r="S18">
        <v>0.3</v>
      </c>
    </row>
    <row r="19" spans="1:30" ht="12.75" customHeight="1" x14ac:dyDescent="0.25">
      <c r="A19">
        <f t="shared" si="11"/>
        <v>17</v>
      </c>
      <c r="B19">
        <v>5</v>
      </c>
      <c r="C19" s="1">
        <v>632.20000000000005</v>
      </c>
      <c r="D19" s="8">
        <f t="shared" ca="1" si="15"/>
        <v>654.17961130096432</v>
      </c>
      <c r="E19" s="8">
        <f t="shared" ca="1" si="16"/>
        <v>5.2724379671061659</v>
      </c>
      <c r="F19" s="1">
        <f t="shared" ca="1" si="17"/>
        <v>0.98317736477409357</v>
      </c>
      <c r="G19" s="8">
        <f t="shared" ca="1" si="18"/>
        <v>659.63646581955743</v>
      </c>
      <c r="H19" s="8">
        <f t="shared" ca="1" si="6"/>
        <v>-27.436465819557384</v>
      </c>
      <c r="I19" s="8">
        <f t="shared" ca="1" si="7"/>
        <v>27.436465819557384</v>
      </c>
      <c r="J19" s="8">
        <f t="shared" ca="1" si="8"/>
        <v>752.75965666774061</v>
      </c>
      <c r="K19" s="8">
        <f t="shared" ca="1" si="9"/>
        <v>4.3398395791770614E-2</v>
      </c>
      <c r="L19" s="8">
        <f ca="1">AVERAGE(I$3:I19)</f>
        <v>9.5884875273477661</v>
      </c>
      <c r="M19" s="8">
        <f ca="1">AVERAGE(J$3:J19)</f>
        <v>348.00320368843859</v>
      </c>
      <c r="N19" s="8">
        <f ca="1">AVERAGE(K$3:K19)</f>
        <v>1.6687458525346865E-2</v>
      </c>
      <c r="O19" s="8">
        <f ca="1">SUM(H$3:H19)</f>
        <v>-0.54256955084497349</v>
      </c>
      <c r="P19">
        <f t="shared" ca="1" si="10"/>
        <v>-5.6585519801479217E-2</v>
      </c>
      <c r="S19">
        <v>0.01</v>
      </c>
    </row>
    <row r="20" spans="1:30" ht="12.75" customHeight="1" x14ac:dyDescent="0.25">
      <c r="A20">
        <f t="shared" si="11"/>
        <v>18</v>
      </c>
      <c r="B20">
        <v>6</v>
      </c>
      <c r="C20" s="1">
        <v>639.59999999999991</v>
      </c>
      <c r="D20" s="8">
        <f t="shared" ca="1" si="15"/>
        <v>635.27951656521361</v>
      </c>
      <c r="E20" s="8">
        <f t="shared" ca="1" si="16"/>
        <v>-14.065588195179338</v>
      </c>
      <c r="F20" s="1">
        <f t="shared" ca="1" si="17"/>
        <v>1.0330049694540429</v>
      </c>
      <c r="G20" s="8">
        <f t="shared" ca="1" si="18"/>
        <v>681.21724401056906</v>
      </c>
      <c r="H20" s="8">
        <f t="shared" ca="1" si="6"/>
        <v>-41.617244010569152</v>
      </c>
      <c r="I20" s="8">
        <f t="shared" ca="1" si="7"/>
        <v>41.617244010569152</v>
      </c>
      <c r="J20" s="8">
        <f t="shared" ca="1" si="8"/>
        <v>1731.9949990352541</v>
      </c>
      <c r="K20" s="8">
        <f t="shared" ca="1" si="9"/>
        <v>6.5067611023403943E-2</v>
      </c>
      <c r="L20" s="8">
        <f ca="1">AVERAGE(I$3:I20)</f>
        <v>11.367862887526732</v>
      </c>
      <c r="M20" s="8">
        <f ca="1">AVERAGE(J$3:J20)</f>
        <v>424.89163676326166</v>
      </c>
      <c r="N20" s="8">
        <f ca="1">AVERAGE(K$3:K20)</f>
        <v>1.9375244775238925E-2</v>
      </c>
      <c r="O20" s="8">
        <f ca="1">SUM(H$3:H20)</f>
        <v>-42.159813561414126</v>
      </c>
      <c r="P20">
        <f t="shared" ca="1" si="10"/>
        <v>-3.7086842072729027</v>
      </c>
    </row>
    <row r="21" spans="1:30" ht="12.75" customHeight="1" x14ac:dyDescent="0.25">
      <c r="A21">
        <f t="shared" si="11"/>
        <v>19</v>
      </c>
      <c r="B21">
        <v>7</v>
      </c>
      <c r="C21" s="1">
        <v>658.2</v>
      </c>
      <c r="D21" s="8">
        <f t="shared" ca="1" si="15"/>
        <v>623.12714027309516</v>
      </c>
      <c r="E21" s="8">
        <f t="shared" ca="1" si="16"/>
        <v>-12.535018672730626</v>
      </c>
      <c r="F21" s="1">
        <f t="shared" ca="1" si="17"/>
        <v>1.0541275521910218</v>
      </c>
      <c r="G21" s="8">
        <f t="shared" ca="1" si="18"/>
        <v>654.838717699673</v>
      </c>
      <c r="H21" s="8">
        <f t="shared" ca="1" si="6"/>
        <v>3.3612823003270478</v>
      </c>
      <c r="I21" s="8">
        <f t="shared" ca="1" si="7"/>
        <v>3.3612823003270478</v>
      </c>
      <c r="J21" s="8">
        <f t="shared" ca="1" si="8"/>
        <v>11.298218702491889</v>
      </c>
      <c r="K21" s="8">
        <f t="shared" ca="1" si="9"/>
        <v>5.1067795507855479E-3</v>
      </c>
      <c r="L21" s="8">
        <f ca="1">AVERAGE(I$3:I21)</f>
        <v>10.946463909253064</v>
      </c>
      <c r="M21" s="8">
        <f ca="1">AVERAGE(J$3:J21)</f>
        <v>403.12356212848431</v>
      </c>
      <c r="N21" s="8">
        <f ca="1">AVERAGE(K$3:K21)</f>
        <v>1.8624272921320323E-2</v>
      </c>
      <c r="O21" s="8">
        <f ca="1">SUM(H$3:H21)</f>
        <v>-38.798531261087078</v>
      </c>
      <c r="P21">
        <f t="shared" ca="1" si="10"/>
        <v>-3.5443894560590126</v>
      </c>
      <c r="Q21">
        <v>0</v>
      </c>
      <c r="R21">
        <v>0.1</v>
      </c>
      <c r="S21" s="8">
        <f ca="1">M2</f>
        <v>187573600.01734996</v>
      </c>
      <c r="T21">
        <f>Q21</f>
        <v>0</v>
      </c>
      <c r="U21">
        <f>T21+$R$21</f>
        <v>0.1</v>
      </c>
      <c r="V21">
        <f t="shared" ref="V21:AC21" si="19">U21+$R$21</f>
        <v>0.2</v>
      </c>
      <c r="W21">
        <f t="shared" si="19"/>
        <v>0.30000000000000004</v>
      </c>
      <c r="X21">
        <f t="shared" si="19"/>
        <v>0.4</v>
      </c>
      <c r="Y21">
        <f t="shared" si="19"/>
        <v>0.5</v>
      </c>
      <c r="Z21">
        <f t="shared" si="19"/>
        <v>0.6</v>
      </c>
      <c r="AA21">
        <f t="shared" si="19"/>
        <v>0.7</v>
      </c>
      <c r="AB21">
        <f t="shared" si="19"/>
        <v>0.79999999999999993</v>
      </c>
      <c r="AC21">
        <f t="shared" si="19"/>
        <v>0.89999999999999991</v>
      </c>
      <c r="AD21">
        <f>AC21+$R$21</f>
        <v>0.99999999999999989</v>
      </c>
    </row>
    <row r="22" spans="1:30" ht="12.75" customHeight="1" x14ac:dyDescent="0.25">
      <c r="A22">
        <f t="shared" si="11"/>
        <v>20</v>
      </c>
      <c r="B22">
        <v>8</v>
      </c>
      <c r="C22" s="1">
        <v>685.8</v>
      </c>
      <c r="D22" s="8">
        <f t="shared" ca="1" si="15"/>
        <v>641.95715828394236</v>
      </c>
      <c r="E22" s="8">
        <f t="shared" ca="1" si="16"/>
        <v>12.557010674131634</v>
      </c>
      <c r="F22" s="1">
        <f t="shared" ca="1" si="17"/>
        <v>1.03459639858102</v>
      </c>
      <c r="G22" s="8">
        <f t="shared" ca="1" si="18"/>
        <v>631.71641000968134</v>
      </c>
      <c r="H22" s="8">
        <f t="shared" ca="1" si="6"/>
        <v>54.083589990318615</v>
      </c>
      <c r="I22" s="8">
        <f t="shared" ca="1" si="7"/>
        <v>54.083589990318615</v>
      </c>
      <c r="J22" s="8">
        <f t="shared" ca="1" si="8"/>
        <v>2925.0347062408919</v>
      </c>
      <c r="K22" s="8">
        <f t="shared" ca="1" si="9"/>
        <v>7.8862044313675439E-2</v>
      </c>
      <c r="L22" s="8">
        <f ca="1">AVERAGE(I$3:I22)</f>
        <v>13.103320213306342</v>
      </c>
      <c r="M22" s="8">
        <f ca="1">AVERAGE(J$3:J22)</f>
        <v>529.21911933410468</v>
      </c>
      <c r="N22" s="8">
        <f ca="1">AVERAGE(K$3:K22)</f>
        <v>2.1636161490938079E-2</v>
      </c>
      <c r="O22" s="8">
        <f ca="1">SUM(H$3:H22)</f>
        <v>15.285058729231537</v>
      </c>
      <c r="P22">
        <f t="shared" ca="1" si="10"/>
        <v>1.1665027245315773</v>
      </c>
      <c r="S22">
        <f>S18</f>
        <v>0.3</v>
      </c>
      <c r="T22">
        <f t="dataTable" ref="T22:AD32" dt2D="1" dtr="1" r1="T3" r2="T2" ca="1"/>
        <v>5741.3069776852535</v>
      </c>
      <c r="U22">
        <v>6145.3243735144488</v>
      </c>
      <c r="V22">
        <v>6555.7873328278274</v>
      </c>
      <c r="W22">
        <v>7676.1485695177516</v>
      </c>
      <c r="X22">
        <v>174363750.88807422</v>
      </c>
      <c r="Y22">
        <v>1961011793.66658</v>
      </c>
      <c r="Z22">
        <v>498501385.58351552</v>
      </c>
      <c r="AA22">
        <v>229670540.49121884</v>
      </c>
      <c r="AB22">
        <v>208789458.06894469</v>
      </c>
      <c r="AC22">
        <v>1357662171.9325252</v>
      </c>
      <c r="AD22">
        <v>402838601.30963492</v>
      </c>
    </row>
    <row r="23" spans="1:30" ht="12.75" customHeight="1" x14ac:dyDescent="0.25">
      <c r="A23">
        <f t="shared" si="11"/>
        <v>21</v>
      </c>
      <c r="B23">
        <v>9</v>
      </c>
      <c r="C23" s="1">
        <v>662.7</v>
      </c>
      <c r="D23" s="8">
        <f t="shared" ca="1" si="15"/>
        <v>625.4542476046629</v>
      </c>
      <c r="E23" s="8">
        <f t="shared" ca="1" si="16"/>
        <v>-10.690926408597248</v>
      </c>
      <c r="F23" s="1">
        <f t="shared" ca="1" si="17"/>
        <v>1.0934182665488874</v>
      </c>
      <c r="G23" s="8">
        <f t="shared" ca="1" si="18"/>
        <v>715.65774805382296</v>
      </c>
      <c r="H23" s="8">
        <f t="shared" ca="1" si="6"/>
        <v>-52.957748053822911</v>
      </c>
      <c r="I23" s="8">
        <f t="shared" ca="1" si="7"/>
        <v>52.957748053822911</v>
      </c>
      <c r="J23" s="8">
        <f t="shared" ca="1" si="8"/>
        <v>2804.5230789321845</v>
      </c>
      <c r="K23" s="8">
        <f t="shared" ca="1" si="9"/>
        <v>7.9912099070202067E-2</v>
      </c>
      <c r="L23" s="8">
        <f ca="1">AVERAGE(I$3:I23)</f>
        <v>15.001150110473796</v>
      </c>
      <c r="M23" s="8">
        <f ca="1">AVERAGE(J$3:J23)</f>
        <v>637.56692693401328</v>
      </c>
      <c r="N23" s="8">
        <f ca="1">AVERAGE(K$3:K23)</f>
        <v>2.44112061375697E-2</v>
      </c>
      <c r="O23" s="8">
        <f ca="1">SUM(H$3:H23)</f>
        <v>-37.672689324591374</v>
      </c>
      <c r="P23">
        <f t="shared" ca="1" si="10"/>
        <v>-2.5113200686051611</v>
      </c>
      <c r="S23">
        <f>S22+$S$19</f>
        <v>0.31</v>
      </c>
      <c r="T23">
        <v>5738.6858832140479</v>
      </c>
      <c r="U23">
        <v>9193.4260872331088</v>
      </c>
      <c r="V23">
        <v>7269.8807617259299</v>
      </c>
      <c r="W23">
        <v>8584.6295022444156</v>
      </c>
      <c r="X23">
        <v>21012419.64282497</v>
      </c>
      <c r="Y23">
        <v>76501993.775175154</v>
      </c>
      <c r="Z23">
        <v>147430453.46049929</v>
      </c>
      <c r="AA23">
        <v>36760503.885163732</v>
      </c>
      <c r="AB23">
        <v>585043109.09383512</v>
      </c>
      <c r="AC23">
        <v>6656229293.5676327</v>
      </c>
      <c r="AD23">
        <v>29778.954334002854</v>
      </c>
    </row>
    <row r="24" spans="1:30" ht="12.75" customHeight="1" x14ac:dyDescent="0.25">
      <c r="A24">
        <f t="shared" si="11"/>
        <v>22</v>
      </c>
      <c r="B24">
        <v>10</v>
      </c>
      <c r="C24" s="1">
        <v>658.8</v>
      </c>
      <c r="D24" s="8">
        <f t="shared" ca="1" si="15"/>
        <v>611.01714191160386</v>
      </c>
      <c r="E24" s="8">
        <f t="shared" ca="1" si="16"/>
        <v>-13.687869836166682</v>
      </c>
      <c r="F24" s="1">
        <f t="shared" ca="1" si="17"/>
        <v>1.0826272540544453</v>
      </c>
      <c r="G24" s="8">
        <f t="shared" ca="1" si="18"/>
        <v>665.5595263198876</v>
      </c>
      <c r="H24" s="8">
        <f t="shared" ca="1" si="6"/>
        <v>-6.759526319887641</v>
      </c>
      <c r="I24" s="8">
        <f t="shared" ca="1" si="7"/>
        <v>6.759526319887641</v>
      </c>
      <c r="J24" s="8">
        <f t="shared" ca="1" si="8"/>
        <v>45.691196069253756</v>
      </c>
      <c r="K24" s="8">
        <f t="shared" ca="1" si="9"/>
        <v>1.0260361748463329E-2</v>
      </c>
      <c r="L24" s="8">
        <f ca="1">AVERAGE(I$3:I24)</f>
        <v>14.626530847265336</v>
      </c>
      <c r="M24" s="8">
        <f ca="1">AVERAGE(J$3:J24)</f>
        <v>610.66348462197868</v>
      </c>
      <c r="N24" s="8">
        <f ca="1">AVERAGE(K$3:K24)</f>
        <v>2.3767985938064864E-2</v>
      </c>
      <c r="O24" s="8">
        <f ca="1">SUM(H$3:H24)</f>
        <v>-44.432215644479015</v>
      </c>
      <c r="P24">
        <f t="shared" ca="1" si="10"/>
        <v>-3.0377822402628256</v>
      </c>
      <c r="S24">
        <f t="shared" ref="S24:S32" si="20">S23+$S$19</f>
        <v>0.32</v>
      </c>
      <c r="T24">
        <v>5868.7020994441127</v>
      </c>
      <c r="U24">
        <v>6159.6682588400845</v>
      </c>
      <c r="V24">
        <v>15607.45939856523</v>
      </c>
      <c r="W24">
        <v>7279.7512970641792</v>
      </c>
      <c r="X24">
        <v>11041.113058198587</v>
      </c>
      <c r="Y24">
        <v>53556042.102284797</v>
      </c>
      <c r="Z24">
        <v>191069305.03987324</v>
      </c>
      <c r="AA24">
        <v>92266.101016468165</v>
      </c>
      <c r="AB24">
        <v>36036890751.39135</v>
      </c>
      <c r="AC24">
        <v>146309812.72138414</v>
      </c>
      <c r="AD24">
        <v>1241810871.8723724</v>
      </c>
    </row>
    <row r="25" spans="1:30" ht="12.75" customHeight="1" x14ac:dyDescent="0.25">
      <c r="A25">
        <f t="shared" si="11"/>
        <v>23</v>
      </c>
      <c r="B25">
        <v>11</v>
      </c>
      <c r="C25" s="1">
        <v>667.1</v>
      </c>
      <c r="D25" s="8">
        <f t="shared" ca="1" si="15"/>
        <v>626.56565743422152</v>
      </c>
      <c r="E25" s="8">
        <f t="shared" ca="1" si="16"/>
        <v>9.7012384508607941</v>
      </c>
      <c r="F25" s="1">
        <f t="shared" ca="1" si="17"/>
        <v>1.0325720991193432</v>
      </c>
      <c r="G25" s="8">
        <f t="shared" ca="1" si="18"/>
        <v>616.78554033236344</v>
      </c>
      <c r="H25" s="8">
        <f t="shared" ca="1" si="6"/>
        <v>50.314459667636584</v>
      </c>
      <c r="I25" s="8">
        <f t="shared" ca="1" si="7"/>
        <v>50.314459667636584</v>
      </c>
      <c r="J25" s="8">
        <f t="shared" ca="1" si="8"/>
        <v>2531.5448516462284</v>
      </c>
      <c r="K25" s="8">
        <f t="shared" ca="1" si="9"/>
        <v>7.5422664769354789E-2</v>
      </c>
      <c r="L25" s="8">
        <f ca="1">AVERAGE(I$3:I25)</f>
        <v>16.178179926411911</v>
      </c>
      <c r="M25" s="8">
        <f ca="1">AVERAGE(J$3:J25)</f>
        <v>694.18006579694611</v>
      </c>
      <c r="N25" s="8">
        <f ca="1">AVERAGE(K$3:K25)</f>
        <v>2.6013841539425295E-2</v>
      </c>
      <c r="O25" s="8">
        <f ca="1">SUM(H$3:H25)</f>
        <v>5.8822440231575683</v>
      </c>
      <c r="P25">
        <f t="shared" ca="1" si="10"/>
        <v>0.36359121050164794</v>
      </c>
      <c r="S25">
        <f t="shared" si="20"/>
        <v>0.33</v>
      </c>
      <c r="T25">
        <v>8451.3897108157671</v>
      </c>
      <c r="U25">
        <v>7602.9329460239633</v>
      </c>
      <c r="V25">
        <v>6654.9174325505255</v>
      </c>
      <c r="W25">
        <v>9243.243316273918</v>
      </c>
      <c r="X25">
        <v>18567027.551920433</v>
      </c>
      <c r="Y25">
        <v>344450920.53590584</v>
      </c>
      <c r="Z25">
        <v>599526328.2180537</v>
      </c>
      <c r="AA25">
        <v>18412.198846661548</v>
      </c>
      <c r="AB25">
        <v>6113802.4955921629</v>
      </c>
      <c r="AC25">
        <v>24344.460458569694</v>
      </c>
      <c r="AD25">
        <v>960330603.01046073</v>
      </c>
    </row>
    <row r="26" spans="1:30" ht="12.75" customHeight="1" x14ac:dyDescent="0.25">
      <c r="A26">
        <f t="shared" si="11"/>
        <v>24</v>
      </c>
      <c r="B26">
        <v>12</v>
      </c>
      <c r="C26" s="1">
        <v>613.5</v>
      </c>
      <c r="D26" s="8">
        <f t="shared" ca="1" si="15"/>
        <v>611.42251812470522</v>
      </c>
      <c r="E26" s="8">
        <f t="shared" ca="1" si="16"/>
        <v>-10.174263757440881</v>
      </c>
      <c r="F26" s="1">
        <f t="shared" ca="1" si="17"/>
        <v>1.0313357982189242</v>
      </c>
      <c r="G26" s="8">
        <f t="shared" ca="1" si="18"/>
        <v>656.20482694791849</v>
      </c>
      <c r="H26" s="8">
        <f t="shared" ca="1" si="6"/>
        <v>-42.704826947918491</v>
      </c>
      <c r="I26" s="8">
        <f t="shared" ca="1" si="7"/>
        <v>42.704826947918491</v>
      </c>
      <c r="J26" s="8">
        <f t="shared" ca="1" si="8"/>
        <v>1823.7022446516653</v>
      </c>
      <c r="K26" s="8">
        <f t="shared" ca="1" si="9"/>
        <v>6.9608519882507727E-2</v>
      </c>
      <c r="L26" s="8">
        <f ca="1">AVERAGE(I$3:I26)</f>
        <v>17.283456885641353</v>
      </c>
      <c r="M26" s="8">
        <f ca="1">AVERAGE(J$3:J26)</f>
        <v>741.24348991589261</v>
      </c>
      <c r="N26" s="8">
        <f ca="1">AVERAGE(K$3:K26)</f>
        <v>2.7830286470387062E-2</v>
      </c>
      <c r="O26" s="8">
        <f ca="1">SUM(H$3:H26)</f>
        <v>-36.822582924760923</v>
      </c>
      <c r="P26">
        <f t="shared" ca="1" si="10"/>
        <v>-2.13051030059572</v>
      </c>
      <c r="S26">
        <f t="shared" si="20"/>
        <v>0.34</v>
      </c>
      <c r="T26">
        <v>11257.399608195314</v>
      </c>
      <c r="U26">
        <v>6339.308545171205</v>
      </c>
      <c r="V26">
        <v>6696.668639398662</v>
      </c>
      <c r="W26">
        <v>7381.0278212384828</v>
      </c>
      <c r="X26">
        <v>20818.160021715674</v>
      </c>
      <c r="Y26">
        <v>688588558.60110366</v>
      </c>
      <c r="Z26">
        <v>324323446.61618245</v>
      </c>
      <c r="AA26">
        <v>400885741.85817224</v>
      </c>
      <c r="AB26">
        <v>29522301.447120298</v>
      </c>
      <c r="AC26">
        <v>372175474.21226066</v>
      </c>
      <c r="AD26">
        <v>19765.655148185888</v>
      </c>
    </row>
    <row r="27" spans="1:30" ht="12.75" customHeight="1" x14ac:dyDescent="0.25">
      <c r="A27">
        <f t="shared" si="11"/>
        <v>25</v>
      </c>
      <c r="B27">
        <v>1</v>
      </c>
      <c r="C27" s="1">
        <v>588.5</v>
      </c>
      <c r="D27" s="8">
        <f t="shared" ca="1" si="15"/>
        <v>601.57597047052241</v>
      </c>
      <c r="E27" s="8">
        <f t="shared" ca="1" si="16"/>
        <v>-9.9120908748344281</v>
      </c>
      <c r="F27" s="1">
        <f t="shared" ca="1" si="17"/>
        <v>0.97790865648613179</v>
      </c>
      <c r="G27" s="8">
        <f t="shared" ca="1" si="18"/>
        <v>587.9658726429235</v>
      </c>
      <c r="H27" s="8">
        <f t="shared" ca="1" si="6"/>
        <v>0.53412735707649972</v>
      </c>
      <c r="I27" s="8">
        <f t="shared" ca="1" si="7"/>
        <v>0.53412735707649972</v>
      </c>
      <c r="J27" s="8">
        <f t="shared" ca="1" si="8"/>
        <v>0.28529203357752664</v>
      </c>
      <c r="K27" s="8">
        <f t="shared" ca="1" si="9"/>
        <v>9.0760808339252288E-4</v>
      </c>
      <c r="L27" s="8">
        <f ca="1">AVERAGE(I$3:I27)</f>
        <v>16.613483704498758</v>
      </c>
      <c r="M27" s="8">
        <f ca="1">AVERAGE(J$3:J27)</f>
        <v>711.6051620006001</v>
      </c>
      <c r="N27" s="8">
        <f ca="1">AVERAGE(K$3:K27)</f>
        <v>2.675337933490728E-2</v>
      </c>
      <c r="O27" s="8">
        <f ca="1">SUM(H$3:H27)</f>
        <v>-36.288455567684423</v>
      </c>
      <c r="P27">
        <f t="shared" ca="1" si="10"/>
        <v>-2.184277314327391</v>
      </c>
      <c r="S27">
        <f t="shared" si="20"/>
        <v>0.35000000000000003</v>
      </c>
      <c r="T27">
        <v>6190.5216694377768</v>
      </c>
      <c r="U27">
        <v>13844.224117800861</v>
      </c>
      <c r="V27">
        <v>9380.7989434701394</v>
      </c>
      <c r="W27">
        <v>10522.942566289548</v>
      </c>
      <c r="X27">
        <v>22393.110186246828</v>
      </c>
      <c r="Y27">
        <v>1876901841.5311151</v>
      </c>
      <c r="Z27">
        <v>13881.267540637204</v>
      </c>
      <c r="AA27">
        <v>1510730238.2408659</v>
      </c>
      <c r="AB27">
        <v>339812157.92920297</v>
      </c>
      <c r="AC27">
        <v>104388303.74198294</v>
      </c>
      <c r="AD27">
        <v>1063802992.4885867</v>
      </c>
    </row>
    <row r="28" spans="1:30" ht="12.75" customHeight="1" x14ac:dyDescent="0.25">
      <c r="A28">
        <f t="shared" si="11"/>
        <v>26</v>
      </c>
      <c r="B28">
        <v>2</v>
      </c>
      <c r="C28" s="1">
        <v>587.9</v>
      </c>
      <c r="D28" s="8">
        <f t="shared" ca="1" si="15"/>
        <v>649.7109289783491</v>
      </c>
      <c r="E28" s="8">
        <f t="shared" ca="1" si="16"/>
        <v>36.52554863129447</v>
      </c>
      <c r="F28" s="1">
        <f t="shared" ca="1" si="17"/>
        <v>0.85399817918886189</v>
      </c>
      <c r="G28" s="8">
        <f t="shared" ca="1" si="18"/>
        <v>505.27987586653552</v>
      </c>
      <c r="H28" s="8">
        <f t="shared" ca="1" si="6"/>
        <v>82.620124133464458</v>
      </c>
      <c r="I28" s="8">
        <f t="shared" ca="1" si="7"/>
        <v>82.620124133464458</v>
      </c>
      <c r="J28" s="8">
        <f t="shared" ca="1" si="8"/>
        <v>6826.0849118290762</v>
      </c>
      <c r="K28" s="8">
        <f t="shared" ca="1" si="9"/>
        <v>0.14053431558677404</v>
      </c>
      <c r="L28" s="8">
        <f ca="1">AVERAGE(I$3:I28)</f>
        <v>19.152200644074362</v>
      </c>
      <c r="M28" s="8">
        <f ca="1">AVERAGE(J$3:J28)</f>
        <v>946.77746007092605</v>
      </c>
      <c r="N28" s="8">
        <f ca="1">AVERAGE(K$3:K28)</f>
        <v>3.1129569190748309E-2</v>
      </c>
      <c r="O28" s="8">
        <f ca="1">SUM(H$3:H28)</f>
        <v>46.331668565780035</v>
      </c>
      <c r="P28">
        <f t="shared" ca="1" si="10"/>
        <v>2.4191302830839403</v>
      </c>
      <c r="S28">
        <f t="shared" si="20"/>
        <v>0.36000000000000004</v>
      </c>
      <c r="T28">
        <v>6630.1060594245237</v>
      </c>
      <c r="U28">
        <v>6186.3204955395249</v>
      </c>
      <c r="V28">
        <v>9443.6843698174998</v>
      </c>
      <c r="W28">
        <v>10604.759121438497</v>
      </c>
      <c r="X28">
        <v>13911.488866947726</v>
      </c>
      <c r="Y28">
        <v>401351295.67181361</v>
      </c>
      <c r="Z28">
        <v>85508354321.767578</v>
      </c>
      <c r="AA28">
        <v>105645739.73875238</v>
      </c>
      <c r="AB28">
        <v>1759122.8831111379</v>
      </c>
      <c r="AC28">
        <v>26976701.178471942</v>
      </c>
      <c r="AD28">
        <v>15848.844784281437</v>
      </c>
    </row>
    <row r="29" spans="1:30" ht="12.75" customHeight="1" x14ac:dyDescent="0.25">
      <c r="A29">
        <f t="shared" si="11"/>
        <v>27</v>
      </c>
      <c r="B29">
        <v>3</v>
      </c>
      <c r="C29" s="1">
        <v>623.70000000000005</v>
      </c>
      <c r="D29" s="8">
        <f t="shared" ca="1" si="15"/>
        <v>655.57732995436709</v>
      </c>
      <c r="E29" s="8">
        <f t="shared" ca="1" si="16"/>
        <v>11.998230507073281</v>
      </c>
      <c r="F29" s="1">
        <f t="shared" ca="1" si="17"/>
        <v>0.98199147269139042</v>
      </c>
      <c r="G29" s="8">
        <f t="shared" ca="1" si="18"/>
        <v>673.8783692624462</v>
      </c>
      <c r="H29" s="8">
        <f t="shared" ca="1" si="6"/>
        <v>-50.178369262446154</v>
      </c>
      <c r="I29" s="8">
        <f t="shared" ca="1" si="7"/>
        <v>50.178369262446154</v>
      </c>
      <c r="J29" s="8">
        <f t="shared" ca="1" si="8"/>
        <v>2517.8687418384011</v>
      </c>
      <c r="K29" s="8">
        <f t="shared" ca="1" si="9"/>
        <v>8.0452732503521168E-2</v>
      </c>
      <c r="L29" s="8">
        <f ca="1">AVERAGE(I$3:I29)</f>
        <v>20.301318000310353</v>
      </c>
      <c r="M29" s="8">
        <f ca="1">AVERAGE(J$3:J29)</f>
        <v>1004.966026062314</v>
      </c>
      <c r="N29" s="8">
        <f ca="1">AVERAGE(K$3:K29)</f>
        <v>3.2956353017147305E-2</v>
      </c>
      <c r="O29" s="8">
        <f ca="1">SUM(H$3:H29)</f>
        <v>-3.8467006966661188</v>
      </c>
      <c r="P29">
        <f t="shared" ca="1" si="10"/>
        <v>-0.18948034293178961</v>
      </c>
      <c r="S29">
        <f t="shared" si="20"/>
        <v>0.37000000000000005</v>
      </c>
      <c r="T29">
        <v>5709.7666499276429</v>
      </c>
      <c r="U29">
        <v>8645.633922900608</v>
      </c>
      <c r="V29">
        <v>34156.885691431671</v>
      </c>
      <c r="W29">
        <v>25377.089484066339</v>
      </c>
      <c r="X29">
        <v>208685.61771230109</v>
      </c>
      <c r="Y29">
        <v>2947100119.4422455</v>
      </c>
      <c r="Z29">
        <v>641982952674.15369</v>
      </c>
      <c r="AA29">
        <v>34082911.579172812</v>
      </c>
      <c r="AB29">
        <v>352255625.88495618</v>
      </c>
      <c r="AC29">
        <v>189653997.2108981</v>
      </c>
      <c r="AD29">
        <v>422004655.07204151</v>
      </c>
    </row>
    <row r="30" spans="1:30" ht="12.75" customHeight="1" x14ac:dyDescent="0.25">
      <c r="A30">
        <f t="shared" si="11"/>
        <v>28</v>
      </c>
      <c r="B30">
        <v>4</v>
      </c>
      <c r="C30" s="1">
        <v>622.5</v>
      </c>
      <c r="D30" s="8">
        <f t="shared" ca="1" si="15"/>
        <v>681.64396665871811</v>
      </c>
      <c r="E30" s="8">
        <f t="shared" ca="1" si="16"/>
        <v>23.252955464895479</v>
      </c>
      <c r="F30" s="1">
        <f t="shared" ca="1" si="17"/>
        <v>0.90083844730084861</v>
      </c>
      <c r="G30" s="8">
        <f t="shared" ca="1" si="18"/>
        <v>601.37773134207771</v>
      </c>
      <c r="H30" s="8">
        <f t="shared" ca="1" si="6"/>
        <v>21.122268657922291</v>
      </c>
      <c r="I30" s="8">
        <f t="shared" ca="1" si="7"/>
        <v>21.122268657922291</v>
      </c>
      <c r="J30" s="8">
        <f t="shared" ca="1" si="8"/>
        <v>446.15023325744636</v>
      </c>
      <c r="K30" s="8">
        <f t="shared" ca="1" si="9"/>
        <v>3.3931355273770746E-2</v>
      </c>
      <c r="L30" s="8">
        <f ca="1">AVERAGE(I$3:I30)</f>
        <v>20.330637666653637</v>
      </c>
      <c r="M30" s="8">
        <f ca="1">AVERAGE(J$3:J30)</f>
        <v>985.00831917642586</v>
      </c>
      <c r="N30" s="8">
        <f ca="1">AVERAGE(K$3:K30)</f>
        <v>3.2991174526312429E-2</v>
      </c>
      <c r="O30" s="8">
        <f ca="1">SUM(H$3:H30)</f>
        <v>17.275567961256172</v>
      </c>
      <c r="P30">
        <f t="shared" ca="1" si="10"/>
        <v>0.84973074846499297</v>
      </c>
      <c r="S30">
        <f t="shared" si="20"/>
        <v>0.38000000000000006</v>
      </c>
      <c r="T30">
        <v>8855.5225288383208</v>
      </c>
      <c r="U30">
        <v>6890.4397329258527</v>
      </c>
      <c r="V30">
        <v>8055.2812940427793</v>
      </c>
      <c r="W30">
        <v>12379.304119543027</v>
      </c>
      <c r="X30">
        <v>33564414.536715418</v>
      </c>
      <c r="Y30">
        <v>11467430.395329496</v>
      </c>
      <c r="Z30">
        <v>16952611.109554261</v>
      </c>
      <c r="AA30">
        <v>82028987856.859573</v>
      </c>
      <c r="AB30">
        <v>390866592.48238033</v>
      </c>
      <c r="AC30">
        <v>75397198.996023193</v>
      </c>
      <c r="AD30">
        <v>21439615694.459476</v>
      </c>
    </row>
    <row r="31" spans="1:30" ht="12.75" customHeight="1" x14ac:dyDescent="0.25">
      <c r="A31">
        <f t="shared" si="11"/>
        <v>29</v>
      </c>
      <c r="B31">
        <v>5</v>
      </c>
      <c r="C31" s="1">
        <v>730.40000000000009</v>
      </c>
      <c r="D31" s="8">
        <f t="shared" ca="1" si="15"/>
        <v>747.04160065045085</v>
      </c>
      <c r="E31" s="8">
        <f t="shared" ca="1" si="16"/>
        <v>56.968698286365282</v>
      </c>
      <c r="F31" s="1">
        <f t="shared" ca="1" si="17"/>
        <v>0.94228376115915058</v>
      </c>
      <c r="G31" s="8">
        <f t="shared" ca="1" si="18"/>
        <v>664.21292300814753</v>
      </c>
      <c r="H31" s="8">
        <f t="shared" ca="1" si="6"/>
        <v>66.187076991852564</v>
      </c>
      <c r="I31" s="8">
        <f t="shared" ca="1" si="7"/>
        <v>66.187076991852564</v>
      </c>
      <c r="J31" s="8">
        <f t="shared" ca="1" si="8"/>
        <v>4380.7291607254192</v>
      </c>
      <c r="K31" s="8">
        <f t="shared" ca="1" si="9"/>
        <v>9.0617575290050045E-2</v>
      </c>
      <c r="L31" s="8">
        <f ca="1">AVERAGE(I$3:I31)</f>
        <v>21.911894195108772</v>
      </c>
      <c r="M31" s="8">
        <f ca="1">AVERAGE(J$3:J31)</f>
        <v>1102.102141298805</v>
      </c>
      <c r="N31" s="8">
        <f ca="1">AVERAGE(K$3:K31)</f>
        <v>3.4978291794027512E-2</v>
      </c>
      <c r="O31" s="8">
        <f ca="1">SUM(H$3:H31)</f>
        <v>83.462644953108736</v>
      </c>
      <c r="P31">
        <f t="shared" ca="1" si="10"/>
        <v>3.8090109513096992</v>
      </c>
      <c r="S31">
        <f t="shared" si="20"/>
        <v>0.39000000000000007</v>
      </c>
      <c r="T31">
        <v>10226.313643642887</v>
      </c>
      <c r="U31">
        <v>6306.1078300127383</v>
      </c>
      <c r="V31">
        <v>11099.111706578378</v>
      </c>
      <c r="W31">
        <v>14127.459224136348</v>
      </c>
      <c r="X31">
        <v>77083223.185594231</v>
      </c>
      <c r="Y31">
        <v>63399577.449038357</v>
      </c>
      <c r="Z31">
        <v>2937023.6861347882</v>
      </c>
      <c r="AA31">
        <v>14992.365178695125</v>
      </c>
      <c r="AB31">
        <v>1932518.2001198409</v>
      </c>
      <c r="AC31">
        <v>295829.16680828185</v>
      </c>
      <c r="AD31">
        <v>704417.50252858398</v>
      </c>
    </row>
    <row r="32" spans="1:30" ht="12.75" customHeight="1" x14ac:dyDescent="0.25">
      <c r="A32">
        <f t="shared" si="11"/>
        <v>30</v>
      </c>
      <c r="B32">
        <v>6</v>
      </c>
      <c r="C32" s="1">
        <v>691.2</v>
      </c>
      <c r="D32" s="8">
        <f t="shared" ca="1" si="15"/>
        <v>749.19629260858233</v>
      </c>
      <c r="E32" s="8">
        <f t="shared" ca="1" si="16"/>
        <v>13.117493223778238</v>
      </c>
      <c r="F32" s="1">
        <f t="shared" ca="1" si="17"/>
        <v>0.96989614439729999</v>
      </c>
      <c r="G32" s="8">
        <f t="shared" ca="1" si="18"/>
        <v>779.80648899453854</v>
      </c>
      <c r="H32" s="8">
        <f t="shared" ca="1" si="6"/>
        <v>-88.606488994538495</v>
      </c>
      <c r="I32" s="8">
        <f t="shared" ca="1" si="7"/>
        <v>88.606488994538495</v>
      </c>
      <c r="J32" s="8">
        <f t="shared" ca="1" si="8"/>
        <v>7851.1098919392716</v>
      </c>
      <c r="K32" s="8">
        <f t="shared" ca="1" si="9"/>
        <v>0.1281922583833022</v>
      </c>
      <c r="L32" s="8">
        <f ca="1">AVERAGE(I$3:I32)</f>
        <v>24.13504735508976</v>
      </c>
      <c r="M32" s="8">
        <f ca="1">AVERAGE(J$3:J32)</f>
        <v>1327.0690663201538</v>
      </c>
      <c r="N32" s="8">
        <f ca="1">AVERAGE(K$3:K32)</f>
        <v>3.8085424013670002E-2</v>
      </c>
      <c r="O32" s="8">
        <f ca="1">SUM(H$3:H32)</f>
        <v>-5.1438440414297588</v>
      </c>
      <c r="P32">
        <f t="shared" ca="1" si="10"/>
        <v>-0.21312757193927737</v>
      </c>
      <c r="S32">
        <f t="shared" si="20"/>
        <v>0.40000000000000008</v>
      </c>
      <c r="T32">
        <v>5812.8342373578616</v>
      </c>
      <c r="U32">
        <v>6996.0261599873456</v>
      </c>
      <c r="V32">
        <v>27114.081945691156</v>
      </c>
      <c r="W32">
        <v>17721.40293143606</v>
      </c>
      <c r="X32">
        <v>43359.579438272267</v>
      </c>
      <c r="Y32">
        <v>10914.438181304913</v>
      </c>
      <c r="Z32">
        <v>15767748217.914349</v>
      </c>
      <c r="AA32">
        <v>69345808.330243394</v>
      </c>
      <c r="AB32">
        <v>9560262985.2397804</v>
      </c>
      <c r="AC32">
        <v>13796671.825668061</v>
      </c>
      <c r="AD32">
        <v>1069019886396.6324</v>
      </c>
    </row>
    <row r="33" spans="1:27" ht="12.75" customHeight="1" x14ac:dyDescent="0.25">
      <c r="A33">
        <f t="shared" si="11"/>
        <v>31</v>
      </c>
      <c r="B33">
        <v>7</v>
      </c>
      <c r="C33" s="1">
        <v>678.2</v>
      </c>
      <c r="D33" s="8">
        <f t="shared" ca="1" si="15"/>
        <v>688.97955828969646</v>
      </c>
      <c r="E33" s="8">
        <f t="shared" ca="1" si="16"/>
        <v>-45.549888810353046</v>
      </c>
      <c r="F33" s="1">
        <f t="shared" ca="1" si="17"/>
        <v>1.059538381129044</v>
      </c>
      <c r="G33" s="8">
        <f t="shared" ca="1" si="18"/>
        <v>807.70071455317202</v>
      </c>
      <c r="H33" s="8">
        <f t="shared" ca="1" si="6"/>
        <v>-129.50071455317197</v>
      </c>
      <c r="I33" s="8">
        <f t="shared" ca="1" si="7"/>
        <v>129.50071455317197</v>
      </c>
      <c r="J33" s="8">
        <f t="shared" ca="1" si="8"/>
        <v>16770.435069782128</v>
      </c>
      <c r="K33" s="8">
        <f t="shared" ca="1" si="9"/>
        <v>0.19094767701735765</v>
      </c>
      <c r="L33" s="8">
        <f ca="1">AVERAGE(I$3:I33)</f>
        <v>27.533939845350478</v>
      </c>
      <c r="M33" s="8">
        <f ca="1">AVERAGE(J$3:J33)</f>
        <v>1825.2421632060239</v>
      </c>
      <c r="N33" s="8">
        <f ca="1">AVERAGE(K$3:K33)</f>
        <v>4.3016464433143803E-2</v>
      </c>
      <c r="O33" s="8">
        <f ca="1">SUM(H$3:H33)</f>
        <v>-134.64455859460173</v>
      </c>
      <c r="P33">
        <f t="shared" ca="1" si="10"/>
        <v>-4.8901304844442199</v>
      </c>
      <c r="T33">
        <f>MIN(T22:AD32)</f>
        <v>5709.7666499276429</v>
      </c>
    </row>
    <row r="34" spans="1:27" ht="12.75" customHeight="1" x14ac:dyDescent="0.25">
      <c r="A34">
        <f t="shared" si="11"/>
        <v>32</v>
      </c>
      <c r="B34">
        <v>8</v>
      </c>
      <c r="C34" s="1">
        <v>747.4</v>
      </c>
      <c r="D34" s="8">
        <f t="shared" ca="1" si="15"/>
        <v>656.63394275596522</v>
      </c>
      <c r="E34" s="8">
        <f t="shared" ca="1" si="16"/>
        <v>-34.986470189055595</v>
      </c>
      <c r="F34" s="1">
        <f t="shared" ca="1" si="17"/>
        <v>1.1231720419230358</v>
      </c>
      <c r="G34" s="8">
        <f t="shared" ca="1" si="18"/>
        <v>722.68221570297806</v>
      </c>
      <c r="H34" s="8">
        <f t="shared" ca="1" si="6"/>
        <v>24.717784297021922</v>
      </c>
      <c r="I34" s="8">
        <f t="shared" ca="1" si="7"/>
        <v>24.717784297021922</v>
      </c>
      <c r="J34" s="8">
        <f t="shared" ca="1" si="8"/>
        <v>610.96886055410346</v>
      </c>
      <c r="K34" s="8">
        <f t="shared" ca="1" si="9"/>
        <v>3.3071694269496819E-2</v>
      </c>
      <c r="L34" s="8">
        <f ca="1">AVERAGE(I$3:I34)</f>
        <v>27.445934984465211</v>
      </c>
      <c r="M34" s="8">
        <f ca="1">AVERAGE(J$3:J34)</f>
        <v>1787.2961224981514</v>
      </c>
      <c r="N34" s="8">
        <f ca="1">AVERAGE(K$3:K34)</f>
        <v>4.2705690365529833E-2</v>
      </c>
      <c r="O34" s="8">
        <f ca="1">SUM(H$3:H34)</f>
        <v>-109.92677429757981</v>
      </c>
      <c r="P34">
        <f t="shared" ca="1" si="10"/>
        <v>-4.0052114952469253</v>
      </c>
    </row>
    <row r="35" spans="1:27" ht="12.75" customHeight="1" x14ac:dyDescent="0.25">
      <c r="A35">
        <f t="shared" si="11"/>
        <v>33</v>
      </c>
      <c r="B35">
        <v>9</v>
      </c>
      <c r="C35" s="1">
        <v>739.59999999999991</v>
      </c>
      <c r="D35" s="8">
        <f t="shared" ca="1" si="15"/>
        <v>686.93755793703224</v>
      </c>
      <c r="E35" s="8">
        <f t="shared" ca="1" si="16"/>
        <v>17.245598107042497</v>
      </c>
      <c r="F35" s="1">
        <f t="shared" ca="1" si="17"/>
        <v>1.0125067285479199</v>
      </c>
      <c r="G35" s="8">
        <f t="shared" ca="1" si="18"/>
        <v>629.42224875880447</v>
      </c>
      <c r="H35" s="8">
        <f t="shared" ca="1" si="6"/>
        <v>110.17775124119544</v>
      </c>
      <c r="I35" s="8">
        <f t="shared" ca="1" si="7"/>
        <v>110.17775124119544</v>
      </c>
      <c r="J35" s="8">
        <f t="shared" ca="1" si="8"/>
        <v>12139.136868566742</v>
      </c>
      <c r="K35" s="8">
        <f t="shared" ca="1" si="9"/>
        <v>0.14896937701621885</v>
      </c>
      <c r="L35" s="8">
        <f ca="1">AVERAGE(I$3:I35)</f>
        <v>29.952959719517644</v>
      </c>
      <c r="M35" s="8">
        <f ca="1">AVERAGE(J$3:J35)</f>
        <v>2100.9882663184117</v>
      </c>
      <c r="N35" s="8">
        <f ca="1">AVERAGE(K$3:K35)</f>
        <v>4.592580208221738E-2</v>
      </c>
      <c r="O35" s="8">
        <f ca="1">SUM(H$3:H35)</f>
        <v>0.25097694361562617</v>
      </c>
      <c r="P35">
        <f t="shared" ca="1" si="10"/>
        <v>8.3790365281360534E-3</v>
      </c>
    </row>
    <row r="36" spans="1:27" ht="12.75" customHeight="1" x14ac:dyDescent="0.25">
      <c r="A36">
        <f t="shared" si="11"/>
        <v>34</v>
      </c>
      <c r="B36">
        <v>10</v>
      </c>
      <c r="C36" s="1">
        <v>783.5</v>
      </c>
      <c r="D36" s="8">
        <f t="shared" ca="1" si="15"/>
        <v>720.35000390862945</v>
      </c>
      <c r="E36" s="8">
        <f t="shared" ca="1" si="16"/>
        <v>30.179076398686266</v>
      </c>
      <c r="F36" s="1">
        <f t="shared" ca="1" si="17"/>
        <v>1.0716319228646527</v>
      </c>
      <c r="G36" s="8">
        <f t="shared" ca="1" si="18"/>
        <v>754.62514956041161</v>
      </c>
      <c r="H36" s="8">
        <f t="shared" ca="1" si="6"/>
        <v>28.874850439588386</v>
      </c>
      <c r="I36" s="8">
        <f t="shared" ca="1" si="7"/>
        <v>28.874850439588386</v>
      </c>
      <c r="J36" s="8">
        <f t="shared" ca="1" si="8"/>
        <v>833.75698790859758</v>
      </c>
      <c r="K36" s="8">
        <f t="shared" ca="1" si="9"/>
        <v>3.6853669993093023E-2</v>
      </c>
      <c r="L36" s="8">
        <f ca="1">AVERAGE(I$3:I36)</f>
        <v>29.921250623049133</v>
      </c>
      <c r="M36" s="8">
        <f ca="1">AVERAGE(J$3:J36)</f>
        <v>2063.7167581298877</v>
      </c>
      <c r="N36" s="8">
        <f ca="1">AVERAGE(K$3:K36)</f>
        <v>4.5658974667831365E-2</v>
      </c>
      <c r="O36" s="8">
        <f ca="1">SUM(H$3:H36)</f>
        <v>29.125827383204012</v>
      </c>
      <c r="P36">
        <f t="shared" ca="1" si="10"/>
        <v>0.97341610984560967</v>
      </c>
      <c r="S36">
        <v>0.1</v>
      </c>
    </row>
    <row r="37" spans="1:27" ht="12.75" customHeight="1" x14ac:dyDescent="0.25">
      <c r="A37">
        <f t="shared" si="11"/>
        <v>35</v>
      </c>
      <c r="B37">
        <v>11</v>
      </c>
      <c r="C37" s="1">
        <v>745.1</v>
      </c>
      <c r="D37" s="8">
        <f t="shared" ca="1" si="15"/>
        <v>700.51447183817879</v>
      </c>
      <c r="E37" s="8">
        <f t="shared" ca="1" si="16"/>
        <v>-9.832610376623272</v>
      </c>
      <c r="F37" s="1">
        <f t="shared" ca="1" si="17"/>
        <v>1.1168044681321954</v>
      </c>
      <c r="G37" s="8">
        <f t="shared" ca="1" si="18"/>
        <v>838.19423035035743</v>
      </c>
      <c r="H37" s="8">
        <f t="shared" ca="1" si="6"/>
        <v>-93.094230350357407</v>
      </c>
      <c r="I37" s="8">
        <f t="shared" ca="1" si="7"/>
        <v>93.094230350357407</v>
      </c>
      <c r="J37" s="8">
        <f t="shared" ca="1" si="8"/>
        <v>8666.5357245254054</v>
      </c>
      <c r="K37" s="8">
        <f t="shared" ca="1" si="9"/>
        <v>0.12494192772830144</v>
      </c>
      <c r="L37" s="8">
        <f ca="1">AVERAGE(I$3:I37)</f>
        <v>31.726192900972229</v>
      </c>
      <c r="M37" s="8">
        <f ca="1">AVERAGE(J$3:J37)</f>
        <v>2252.368728598331</v>
      </c>
      <c r="N37" s="8">
        <f ca="1">AVERAGE(K$3:K37)</f>
        <v>4.7924201898130514E-2</v>
      </c>
      <c r="O37" s="8">
        <f ca="1">SUM(H$3:H37)</f>
        <v>-63.968402967153395</v>
      </c>
      <c r="P37">
        <f t="shared" ca="1" si="10"/>
        <v>-2.016264704902337</v>
      </c>
      <c r="S37">
        <v>0.01</v>
      </c>
    </row>
    <row r="38" spans="1:27" ht="12.75" customHeight="1" x14ac:dyDescent="0.25">
      <c r="A38">
        <f t="shared" si="11"/>
        <v>36</v>
      </c>
      <c r="B38">
        <v>12</v>
      </c>
      <c r="C38" s="1">
        <v>699.5</v>
      </c>
      <c r="D38" s="8">
        <f t="shared" ca="1" si="15"/>
        <v>711.54775062043154</v>
      </c>
      <c r="E38" s="8">
        <f t="shared" ca="1" si="16"/>
        <v>6.8601009504775465</v>
      </c>
      <c r="F38" s="1">
        <f t="shared" ca="1" si="17"/>
        <v>0.96421800971837091</v>
      </c>
      <c r="G38" s="8">
        <f t="shared" ca="1" si="18"/>
        <v>665.96788980704059</v>
      </c>
      <c r="H38" s="8">
        <f t="shared" ca="1" si="6"/>
        <v>33.532110192959408</v>
      </c>
      <c r="I38" s="8">
        <f t="shared" ca="1" si="7"/>
        <v>33.532110192959408</v>
      </c>
      <c r="J38" s="8">
        <f t="shared" ca="1" si="8"/>
        <v>1124.4024139927722</v>
      </c>
      <c r="K38" s="8">
        <f t="shared" ca="1" si="9"/>
        <v>4.7937255458126389E-2</v>
      </c>
      <c r="L38" s="8">
        <f ca="1">AVERAGE(I$3:I38)</f>
        <v>31.776357270194094</v>
      </c>
      <c r="M38" s="8">
        <f ca="1">AVERAGE(J$3:J38)</f>
        <v>2221.0363309703989</v>
      </c>
      <c r="N38" s="8">
        <f ca="1">AVERAGE(K$3:K38)</f>
        <v>4.792456449701929E-2</v>
      </c>
      <c r="O38" s="8">
        <f ca="1">SUM(H$3:H38)</f>
        <v>-30.436292774193987</v>
      </c>
      <c r="P38">
        <f t="shared" ca="1" si="10"/>
        <v>-0.95782825310637243</v>
      </c>
      <c r="T38" s="8">
        <f ca="1">M278</f>
        <v>187573600.01734996</v>
      </c>
    </row>
    <row r="39" spans="1:27" ht="12.75" customHeight="1" x14ac:dyDescent="0.25">
      <c r="A39">
        <f t="shared" si="11"/>
        <v>37</v>
      </c>
      <c r="B39">
        <v>1</v>
      </c>
      <c r="C39" s="1">
        <v>697.5</v>
      </c>
      <c r="D39" s="8">
        <f t="shared" ca="1" si="15"/>
        <v>714.92880664824497</v>
      </c>
      <c r="E39" s="8">
        <f t="shared" ca="1" si="16"/>
        <v>4.0768650123462526</v>
      </c>
      <c r="F39" s="1">
        <f t="shared" ca="1" si="17"/>
        <v>0.97879702057400519</v>
      </c>
      <c r="G39" s="8">
        <f t="shared" ca="1" si="18"/>
        <v>703.17546467457794</v>
      </c>
      <c r="H39" s="8">
        <f t="shared" ca="1" si="6"/>
        <v>-5.6754646745779382</v>
      </c>
      <c r="I39" s="8">
        <f t="shared" ca="1" si="7"/>
        <v>5.6754646745779382</v>
      </c>
      <c r="J39" s="8">
        <f t="shared" ca="1" si="8"/>
        <v>32.210899272382065</v>
      </c>
      <c r="K39" s="8">
        <f t="shared" ca="1" si="9"/>
        <v>8.136866916957617E-3</v>
      </c>
      <c r="L39" s="8">
        <f ca="1">AVERAGE(I$3:I39)</f>
        <v>31.070927740582842</v>
      </c>
      <c r="M39" s="8">
        <f ca="1">AVERAGE(J$3:J39)</f>
        <v>2161.8788868704528</v>
      </c>
      <c r="N39" s="8">
        <f ca="1">AVERAGE(K$3:K39)</f>
        <v>4.6849221319179783E-2</v>
      </c>
      <c r="O39" s="8">
        <f ca="1">SUM(H$3:H39)</f>
        <v>-36.111757448771925</v>
      </c>
      <c r="P39">
        <f t="shared" ca="1" si="10"/>
        <v>-1.1622362148396708</v>
      </c>
      <c r="S39">
        <f>S36</f>
        <v>0.1</v>
      </c>
      <c r="T39">
        <f t="dataTable" ref="T39:T49" dt2D="0" dtr="0" r1="T4" ca="1"/>
        <v>8437.5040526328557</v>
      </c>
    </row>
    <row r="40" spans="1:27" ht="12.75" customHeight="1" x14ac:dyDescent="0.25">
      <c r="A40">
        <f t="shared" si="11"/>
        <v>38</v>
      </c>
      <c r="B40">
        <v>2</v>
      </c>
      <c r="C40" s="1">
        <v>672.30000000000007</v>
      </c>
      <c r="D40" s="8">
        <f t="shared" ca="1" si="15"/>
        <v>693.5648060877927</v>
      </c>
      <c r="E40" s="8">
        <f t="shared" ca="1" si="16"/>
        <v>-16.275827445892563</v>
      </c>
      <c r="F40" s="1">
        <f t="shared" ca="1" si="17"/>
        <v>0.99363848339320626</v>
      </c>
      <c r="G40" s="8">
        <f t="shared" ca="1" si="18"/>
        <v>714.43170513994346</v>
      </c>
      <c r="H40" s="8">
        <f t="shared" ca="1" si="6"/>
        <v>-42.131705139943392</v>
      </c>
      <c r="I40" s="8">
        <f t="shared" ca="1" si="7"/>
        <v>42.131705139943392</v>
      </c>
      <c r="J40" s="8">
        <f t="shared" ca="1" si="8"/>
        <v>1775.0805779991324</v>
      </c>
      <c r="K40" s="8">
        <f t="shared" ca="1" si="9"/>
        <v>6.266801300006454E-2</v>
      </c>
      <c r="L40" s="8">
        <f ca="1">AVERAGE(I$3:I40)</f>
        <v>31.362000830039698</v>
      </c>
      <c r="M40" s="8">
        <f ca="1">AVERAGE(J$3:J40)</f>
        <v>2151.6999840054182</v>
      </c>
      <c r="N40" s="8">
        <f ca="1">AVERAGE(K$3:K40)</f>
        <v>4.7265505310782018E-2</v>
      </c>
      <c r="O40" s="8">
        <f ca="1">SUM(H$3:H40)</f>
        <v>-78.243462588715317</v>
      </c>
      <c r="P40">
        <f t="shared" ca="1" si="10"/>
        <v>-2.4948491970502982</v>
      </c>
      <c r="S40">
        <f>S39+$S$37</f>
        <v>0.11</v>
      </c>
      <c r="T40">
        <v>9525.8280792763853</v>
      </c>
    </row>
    <row r="41" spans="1:27" ht="12.75" customHeight="1" x14ac:dyDescent="0.25">
      <c r="A41">
        <f t="shared" si="11"/>
        <v>39</v>
      </c>
      <c r="B41">
        <v>3</v>
      </c>
      <c r="C41" s="1">
        <v>708.1</v>
      </c>
      <c r="D41" s="8">
        <f t="shared" ca="1" si="15"/>
        <v>738.37499481932718</v>
      </c>
      <c r="E41" s="8">
        <f t="shared" ca="1" si="16"/>
        <v>32.592985496049074</v>
      </c>
      <c r="F41" s="1">
        <f t="shared" ca="1" si="17"/>
        <v>0.90887036808728705</v>
      </c>
      <c r="G41" s="8">
        <f t="shared" ca="1" si="18"/>
        <v>615.56788331972643</v>
      </c>
      <c r="H41" s="8">
        <f t="shared" ca="1" si="6"/>
        <v>92.532116680273589</v>
      </c>
      <c r="I41" s="8">
        <f t="shared" ca="1" si="7"/>
        <v>92.532116680273589</v>
      </c>
      <c r="J41" s="8">
        <f t="shared" ca="1" si="8"/>
        <v>8562.1926173317661</v>
      </c>
      <c r="K41" s="8">
        <f t="shared" ca="1" si="9"/>
        <v>0.13067662290675552</v>
      </c>
      <c r="L41" s="8">
        <f ca="1">AVERAGE(I$3:I41)</f>
        <v>32.930465339020053</v>
      </c>
      <c r="M41" s="8">
        <f ca="1">AVERAGE(J$3:J41)</f>
        <v>2316.0715899881448</v>
      </c>
      <c r="N41" s="8">
        <f ca="1">AVERAGE(K$3:K41)</f>
        <v>4.9404251915806975E-2</v>
      </c>
      <c r="O41" s="8">
        <f ca="1">SUM(H$3:H41)</f>
        <v>14.288654091558271</v>
      </c>
      <c r="P41">
        <f t="shared" ca="1" si="10"/>
        <v>0.43390380137226064</v>
      </c>
      <c r="S41">
        <f t="shared" ref="S41:S49" si="21">S40+$S$37</f>
        <v>0.12</v>
      </c>
      <c r="T41">
        <v>6252.4416822115754</v>
      </c>
    </row>
    <row r="42" spans="1:27" ht="12.75" customHeight="1" x14ac:dyDescent="0.25">
      <c r="A42">
        <f t="shared" si="11"/>
        <v>40</v>
      </c>
      <c r="B42">
        <v>4</v>
      </c>
      <c r="C42" s="1">
        <v>773.40000000000009</v>
      </c>
      <c r="D42" s="8">
        <f t="shared" ca="1" si="15"/>
        <v>806.02857859446658</v>
      </c>
      <c r="E42" s="8">
        <f t="shared" ca="1" si="16"/>
        <v>60.641464119321334</v>
      </c>
      <c r="F42" s="1">
        <f t="shared" ca="1" si="17"/>
        <v>0.93247871382486913</v>
      </c>
      <c r="G42" s="8">
        <f t="shared" ca="1" si="18"/>
        <v>718.91123068463912</v>
      </c>
      <c r="H42" s="8">
        <f t="shared" ca="1" si="6"/>
        <v>54.488769315360969</v>
      </c>
      <c r="I42" s="8">
        <f t="shared" ca="1" si="7"/>
        <v>54.488769315360969</v>
      </c>
      <c r="J42" s="8">
        <f t="shared" ca="1" si="8"/>
        <v>2969.0259815026229</v>
      </c>
      <c r="K42" s="8">
        <f t="shared" ca="1" si="9"/>
        <v>7.045354191280187E-2</v>
      </c>
      <c r="L42" s="8">
        <f ca="1">AVERAGE(I$3:I42)</f>
        <v>33.469422938428579</v>
      </c>
      <c r="M42" s="8">
        <f ca="1">AVERAGE(J$3:J42)</f>
        <v>2332.3954497760069</v>
      </c>
      <c r="N42" s="8">
        <f ca="1">AVERAGE(K$3:K42)</f>
        <v>4.9930484165731849E-2</v>
      </c>
      <c r="O42" s="8">
        <f ca="1">SUM(H$3:H42)</f>
        <v>68.77742340691924</v>
      </c>
      <c r="P42">
        <f t="shared" ca="1" si="10"/>
        <v>2.0549330513837778</v>
      </c>
      <c r="S42">
        <f t="shared" si="21"/>
        <v>0.13</v>
      </c>
      <c r="T42">
        <v>10093.520461350947</v>
      </c>
    </row>
    <row r="43" spans="1:27" ht="12.75" customHeight="1" x14ac:dyDescent="0.25">
      <c r="A43">
        <f t="shared" si="11"/>
        <v>41</v>
      </c>
      <c r="B43">
        <v>5</v>
      </c>
      <c r="C43" s="1">
        <v>814.89999999999986</v>
      </c>
      <c r="D43" s="8">
        <f t="shared" ca="1" si="15"/>
        <v>818.53589920917284</v>
      </c>
      <c r="E43" s="8">
        <f t="shared" ca="1" si="16"/>
        <v>22.134149315629273</v>
      </c>
      <c r="F43" s="1">
        <f t="shared" ca="1" si="17"/>
        <v>1.0361798683977146</v>
      </c>
      <c r="G43" s="8">
        <f t="shared" ca="1" si="18"/>
        <v>898.02605080341436</v>
      </c>
      <c r="H43" s="8">
        <f t="shared" ca="1" si="6"/>
        <v>-83.1260508034145</v>
      </c>
      <c r="I43" s="8">
        <f t="shared" ca="1" si="7"/>
        <v>83.1260508034145</v>
      </c>
      <c r="J43" s="8">
        <f t="shared" ca="1" si="8"/>
        <v>6909.9403221718485</v>
      </c>
      <c r="K43" s="8">
        <f t="shared" ca="1" si="9"/>
        <v>0.10200767063862377</v>
      </c>
      <c r="L43" s="8">
        <f ca="1">AVERAGE(I$3:I43)</f>
        <v>34.680560203428236</v>
      </c>
      <c r="M43" s="8">
        <f ca="1">AVERAGE(J$3:J43)</f>
        <v>2444.0428856881003</v>
      </c>
      <c r="N43" s="8">
        <f ca="1">AVERAGE(K$3:K43)</f>
        <v>5.1200659445558482E-2</v>
      </c>
      <c r="O43" s="8">
        <f ca="1">SUM(H$3:H43)</f>
        <v>-14.34862739649526</v>
      </c>
      <c r="P43">
        <f t="shared" ca="1" si="10"/>
        <v>-0.4137368979142636</v>
      </c>
      <c r="S43">
        <f t="shared" si="21"/>
        <v>0.14000000000000001</v>
      </c>
      <c r="T43">
        <v>27770.50193668015</v>
      </c>
    </row>
    <row r="44" spans="1:27" ht="12.75" customHeight="1" x14ac:dyDescent="0.25">
      <c r="A44">
        <f t="shared" si="11"/>
        <v>42</v>
      </c>
      <c r="B44">
        <v>6</v>
      </c>
      <c r="C44" s="1">
        <v>777.5</v>
      </c>
      <c r="D44" s="8">
        <f t="shared" ca="1" si="15"/>
        <v>878.90517863159994</v>
      </c>
      <c r="E44" s="8">
        <f t="shared" ca="1" si="16"/>
        <v>52.722253401067533</v>
      </c>
      <c r="F44" s="1">
        <f t="shared" ca="1" si="17"/>
        <v>0.85969048022644634</v>
      </c>
      <c r="G44" s="8">
        <f t="shared" ca="1" si="18"/>
        <v>722.71603772827712</v>
      </c>
      <c r="H44" s="8">
        <f t="shared" ca="1" si="6"/>
        <v>54.783962271722885</v>
      </c>
      <c r="I44" s="8">
        <f t="shared" ca="1" si="7"/>
        <v>54.783962271722885</v>
      </c>
      <c r="J44" s="8">
        <f t="shared" ca="1" si="8"/>
        <v>3001.2825221895564</v>
      </c>
      <c r="K44" s="8">
        <f t="shared" ca="1" si="9"/>
        <v>7.046168780928988E-2</v>
      </c>
      <c r="L44" s="8">
        <f ca="1">AVERAGE(I$3:I44)</f>
        <v>35.159212633625728</v>
      </c>
      <c r="M44" s="8">
        <f ca="1">AVERAGE(J$3:J44)</f>
        <v>2457.3104960809924</v>
      </c>
      <c r="N44" s="8">
        <f ca="1">AVERAGE(K$3:K44)</f>
        <v>5.1659255358980652E-2</v>
      </c>
      <c r="O44" s="8">
        <f ca="1">SUM(H$3:H44)</f>
        <v>40.435334875227625</v>
      </c>
      <c r="P44">
        <f t="shared" ca="1" si="10"/>
        <v>1.1500637200434884</v>
      </c>
      <c r="S44">
        <f t="shared" si="21"/>
        <v>0.15000000000000002</v>
      </c>
      <c r="T44">
        <v>263969.85639099614</v>
      </c>
    </row>
    <row r="45" spans="1:27" ht="12.75" customHeight="1" x14ac:dyDescent="0.25">
      <c r="A45">
        <f t="shared" si="11"/>
        <v>43</v>
      </c>
      <c r="B45">
        <v>7</v>
      </c>
      <c r="C45" s="1">
        <v>850.80000000000007</v>
      </c>
      <c r="D45" s="8">
        <f t="shared" ca="1" si="15"/>
        <v>946.44327802053294</v>
      </c>
      <c r="E45" s="8">
        <f t="shared" ca="1" si="16"/>
        <v>64.574930191359911</v>
      </c>
      <c r="F45" s="1">
        <f t="shared" ca="1" si="17"/>
        <v>0.88965989150974401</v>
      </c>
      <c r="G45" s="8">
        <f t="shared" ca="1" si="18"/>
        <v>828.83156010968435</v>
      </c>
      <c r="H45" s="8">
        <f t="shared" ca="1" si="6"/>
        <v>21.968439890315722</v>
      </c>
      <c r="I45" s="8">
        <f t="shared" ca="1" si="7"/>
        <v>21.968439890315722</v>
      </c>
      <c r="J45" s="8">
        <f t="shared" ca="1" si="8"/>
        <v>482.61235121441501</v>
      </c>
      <c r="K45" s="8">
        <f t="shared" ca="1" si="9"/>
        <v>2.582092135674156E-2</v>
      </c>
      <c r="L45" s="8">
        <f ca="1">AVERAGE(I$3:I45)</f>
        <v>34.852450476804563</v>
      </c>
      <c r="M45" s="8">
        <f ca="1">AVERAGE(J$3:J45)</f>
        <v>2411.3872834096765</v>
      </c>
      <c r="N45" s="8">
        <f ca="1">AVERAGE(K$3:K45)</f>
        <v>5.105836387055649E-2</v>
      </c>
      <c r="O45" s="8">
        <f ca="1">SUM(H$3:H45)</f>
        <v>62.403774765543346</v>
      </c>
      <c r="P45">
        <f t="shared" ca="1" si="10"/>
        <v>1.7905132612432828</v>
      </c>
      <c r="S45">
        <f t="shared" si="21"/>
        <v>0.16000000000000003</v>
      </c>
      <c r="T45">
        <v>16483.676949512032</v>
      </c>
      <c r="AA45" t="s">
        <v>24</v>
      </c>
    </row>
    <row r="46" spans="1:27" ht="12.75" customHeight="1" x14ac:dyDescent="0.25">
      <c r="A46">
        <f t="shared" si="11"/>
        <v>44</v>
      </c>
      <c r="B46">
        <v>8</v>
      </c>
      <c r="C46" s="1">
        <v>898.8</v>
      </c>
      <c r="D46" s="8">
        <f t="shared" ca="1" si="15"/>
        <v>868.668391335092</v>
      </c>
      <c r="E46" s="8">
        <f t="shared" ca="1" si="16"/>
        <v>-49.304923310080781</v>
      </c>
      <c r="F46" s="1">
        <f t="shared" ca="1" si="17"/>
        <v>1.1615877157246857</v>
      </c>
      <c r="G46" s="8">
        <f t="shared" ca="1" si="18"/>
        <v>1174.3863310329173</v>
      </c>
      <c r="H46" s="8">
        <f t="shared" ca="1" si="6"/>
        <v>-275.58633103291731</v>
      </c>
      <c r="I46" s="8">
        <f t="shared" ca="1" si="7"/>
        <v>275.58633103291731</v>
      </c>
      <c r="J46" s="8">
        <f t="shared" ca="1" si="8"/>
        <v>75947.825852184687</v>
      </c>
      <c r="K46" s="8">
        <f t="shared" ca="1" si="9"/>
        <v>0.3066158556218484</v>
      </c>
      <c r="L46" s="8">
        <f ca="1">AVERAGE(I$3:I46)</f>
        <v>40.323675034898038</v>
      </c>
      <c r="M46" s="8">
        <f ca="1">AVERAGE(J$3:J46)</f>
        <v>4082.6699781545631</v>
      </c>
      <c r="N46" s="8">
        <f ca="1">AVERAGE(K$3:K46)</f>
        <v>5.6866488683085852E-2</v>
      </c>
      <c r="O46" s="8">
        <f ca="1">SUM(H$3:H46)</f>
        <v>-213.18255626737397</v>
      </c>
      <c r="P46">
        <f t="shared" ca="1" si="10"/>
        <v>-5.2867839075400642</v>
      </c>
      <c r="S46">
        <f t="shared" si="21"/>
        <v>0.17000000000000004</v>
      </c>
      <c r="T46">
        <v>16914.870915201482</v>
      </c>
    </row>
    <row r="47" spans="1:27" ht="12.75" customHeight="1" x14ac:dyDescent="0.25">
      <c r="A47">
        <f t="shared" si="11"/>
        <v>45</v>
      </c>
      <c r="B47">
        <v>9</v>
      </c>
      <c r="C47" s="1">
        <v>809.7</v>
      </c>
      <c r="D47" s="8">
        <f t="shared" ca="1" si="15"/>
        <v>736.08607828958282</v>
      </c>
      <c r="E47" s="8">
        <f t="shared" ca="1" si="16"/>
        <v>-115.9268350984235</v>
      </c>
      <c r="F47" s="1">
        <f t="shared" ca="1" si="17"/>
        <v>1.1897418273833562</v>
      </c>
      <c r="G47" s="8">
        <f t="shared" ca="1" si="18"/>
        <v>974.83098973924098</v>
      </c>
      <c r="H47" s="8">
        <f t="shared" ca="1" si="6"/>
        <v>-165.13098973924093</v>
      </c>
      <c r="I47" s="8">
        <f t="shared" ca="1" si="7"/>
        <v>165.13098973924093</v>
      </c>
      <c r="J47" s="8">
        <f t="shared" ca="1" si="8"/>
        <v>27268.243772261292</v>
      </c>
      <c r="K47" s="8">
        <f t="shared" ca="1" si="9"/>
        <v>0.20394095311750146</v>
      </c>
      <c r="L47" s="8">
        <f ca="1">AVERAGE(I$3:I47)</f>
        <v>43.097170917216765</v>
      </c>
      <c r="M47" s="8">
        <f ca="1">AVERAGE(J$3:J47)</f>
        <v>4597.9049513569344</v>
      </c>
      <c r="N47" s="8">
        <f ca="1">AVERAGE(K$3:K47)</f>
        <v>6.0134810114961752E-2</v>
      </c>
      <c r="O47" s="8">
        <f ca="1">SUM(H$3:H47)</f>
        <v>-378.3135460066149</v>
      </c>
      <c r="P47">
        <f t="shared" ca="1" si="10"/>
        <v>-8.778152671164861</v>
      </c>
      <c r="S47">
        <f t="shared" si="21"/>
        <v>0.18000000000000005</v>
      </c>
      <c r="T47">
        <v>8446.5555593180343</v>
      </c>
    </row>
    <row r="48" spans="1:27" ht="12.75" customHeight="1" x14ac:dyDescent="0.25">
      <c r="A48">
        <f t="shared" si="11"/>
        <v>46</v>
      </c>
      <c r="B48">
        <v>10</v>
      </c>
      <c r="C48" s="1">
        <v>914.40000000000009</v>
      </c>
      <c r="D48" s="8">
        <f t="shared" ca="1" si="15"/>
        <v>741.16267204611427</v>
      </c>
      <c r="E48" s="8">
        <f t="shared" ca="1" si="16"/>
        <v>-19.124092014459531</v>
      </c>
      <c r="F48" s="1">
        <f t="shared" ca="1" si="17"/>
        <v>1.1126366674282691</v>
      </c>
      <c r="G48" s="8">
        <f t="shared" ca="1" si="18"/>
        <v>690.01191361904898</v>
      </c>
      <c r="H48" s="8">
        <f t="shared" ca="1" si="6"/>
        <v>224.38808638095111</v>
      </c>
      <c r="I48" s="8">
        <f t="shared" ca="1" si="7"/>
        <v>224.38808638095111</v>
      </c>
      <c r="J48" s="8">
        <f t="shared" ca="1" si="8"/>
        <v>50350.013309705173</v>
      </c>
      <c r="K48" s="8">
        <f t="shared" ca="1" si="9"/>
        <v>0.24539379525475841</v>
      </c>
      <c r="L48" s="8">
        <f ca="1">AVERAGE(I$3:I48)</f>
        <v>47.038277775124037</v>
      </c>
      <c r="M48" s="8">
        <f ca="1">AVERAGE(J$3:J48)</f>
        <v>5592.5160026253752</v>
      </c>
      <c r="N48" s="8">
        <f ca="1">AVERAGE(K$3:K48)</f>
        <v>6.4162179357131241E-2</v>
      </c>
      <c r="O48" s="8">
        <f ca="1">SUM(H$3:H48)</f>
        <v>-153.92545962566379</v>
      </c>
      <c r="P48">
        <f t="shared" ca="1" si="10"/>
        <v>-3.2723447138421067</v>
      </c>
      <c r="S48">
        <f t="shared" si="21"/>
        <v>0.19000000000000006</v>
      </c>
      <c r="T48">
        <v>7161.2796580182485</v>
      </c>
    </row>
    <row r="49" spans="1:21" ht="12.75" customHeight="1" x14ac:dyDescent="0.25">
      <c r="A49">
        <f t="shared" si="11"/>
        <v>47</v>
      </c>
      <c r="B49">
        <v>11</v>
      </c>
      <c r="C49" s="1">
        <v>825</v>
      </c>
      <c r="D49" s="8">
        <f t="shared" ca="1" si="15"/>
        <v>787.42218916220054</v>
      </c>
      <c r="E49" s="8">
        <f t="shared" ca="1" si="16"/>
        <v>33.182795289977115</v>
      </c>
      <c r="F49" s="1">
        <f t="shared" ca="1" si="17"/>
        <v>0.99276632918061936</v>
      </c>
      <c r="G49" s="8">
        <f t="shared" ca="1" si="18"/>
        <v>716.81559062481278</v>
      </c>
      <c r="H49" s="8">
        <f t="shared" ca="1" si="6"/>
        <v>108.18440937518722</v>
      </c>
      <c r="I49" s="8">
        <f t="shared" ca="1" si="7"/>
        <v>108.18440937518722</v>
      </c>
      <c r="J49" s="8">
        <f t="shared" ca="1" si="8"/>
        <v>11703.866431858096</v>
      </c>
      <c r="K49" s="8">
        <f t="shared" ca="1" si="9"/>
        <v>0.13113261742446936</v>
      </c>
      <c r="L49" s="8">
        <f ca="1">AVERAGE(I$3:I49)</f>
        <v>48.33925929852964</v>
      </c>
      <c r="M49" s="8">
        <f ca="1">AVERAGE(J$3:J49)</f>
        <v>5722.5447351622415</v>
      </c>
      <c r="N49" s="8">
        <f ca="1">AVERAGE(K$3:K49)</f>
        <v>6.5587082294734186E-2</v>
      </c>
      <c r="O49" s="8">
        <f ca="1">SUM(H$3:H49)</f>
        <v>-45.741050250476576</v>
      </c>
      <c r="P49">
        <f t="shared" ca="1" si="10"/>
        <v>-0.94625054074562343</v>
      </c>
      <c r="S49">
        <f t="shared" si="21"/>
        <v>0.20000000000000007</v>
      </c>
      <c r="T49">
        <v>159414.01732115788</v>
      </c>
      <c r="U49">
        <f>MIN(T39:T49)</f>
        <v>6252.4416822115754</v>
      </c>
    </row>
    <row r="50" spans="1:21" ht="12.75" customHeight="1" x14ac:dyDescent="0.25">
      <c r="A50">
        <f t="shared" si="11"/>
        <v>48</v>
      </c>
      <c r="B50">
        <v>12</v>
      </c>
      <c r="C50" s="1">
        <v>738.5</v>
      </c>
      <c r="D50" s="8">
        <f t="shared" ca="1" si="15"/>
        <v>765.75612217774778</v>
      </c>
      <c r="E50" s="8">
        <f t="shared" ca="1" si="16"/>
        <v>-10.696294529566783</v>
      </c>
      <c r="F50" s="1">
        <f t="shared" ca="1" si="17"/>
        <v>1.0127672942210824</v>
      </c>
      <c r="G50" s="8">
        <f t="shared" ca="1" si="18"/>
        <v>831.08188972796529</v>
      </c>
      <c r="H50" s="8">
        <f t="shared" ca="1" si="6"/>
        <v>-92.58188972796529</v>
      </c>
      <c r="I50" s="8">
        <f t="shared" ca="1" si="7"/>
        <v>92.58188972796529</v>
      </c>
      <c r="J50" s="8">
        <f t="shared" ca="1" si="8"/>
        <v>8571.4063056011255</v>
      </c>
      <c r="K50" s="8">
        <f t="shared" ca="1" si="9"/>
        <v>0.12536477959101597</v>
      </c>
      <c r="L50" s="8">
        <f ca="1">AVERAGE(I$3:I50)</f>
        <v>49.260980765809542</v>
      </c>
      <c r="M50" s="8">
        <f ca="1">AVERAGE(J$3:J50)</f>
        <v>5781.8960178797179</v>
      </c>
      <c r="N50" s="8">
        <f ca="1">AVERAGE(K$3:K50)</f>
        <v>6.6832450988406719E-2</v>
      </c>
      <c r="O50" s="8">
        <f ca="1">SUM(H$3:H50)</f>
        <v>-138.32293997844187</v>
      </c>
      <c r="P50">
        <f t="shared" ca="1" si="10"/>
        <v>-2.8079615514770131</v>
      </c>
    </row>
    <row r="51" spans="1:21" ht="12.75" customHeight="1" x14ac:dyDescent="0.25">
      <c r="A51">
        <f t="shared" si="11"/>
        <v>49</v>
      </c>
      <c r="B51">
        <v>1</v>
      </c>
      <c r="C51" s="1">
        <v>873.1</v>
      </c>
      <c r="D51" s="8">
        <f t="shared" ca="1" si="15"/>
        <v>841.58685166706664</v>
      </c>
      <c r="E51" s="8">
        <f t="shared" ca="1" si="16"/>
        <v>58.525324685541726</v>
      </c>
      <c r="F51" s="1">
        <f t="shared" ca="1" si="17"/>
        <v>0.97089696121055624</v>
      </c>
      <c r="G51" s="8">
        <f t="shared" ca="1" si="18"/>
        <v>733.08529219578531</v>
      </c>
      <c r="H51" s="8">
        <f t="shared" ca="1" si="6"/>
        <v>140.01470780421471</v>
      </c>
      <c r="I51" s="8">
        <f t="shared" ca="1" si="7"/>
        <v>140.01470780421471</v>
      </c>
      <c r="J51" s="8">
        <f t="shared" ca="1" si="8"/>
        <v>19604.118401499622</v>
      </c>
      <c r="K51" s="8">
        <f t="shared" ca="1" si="9"/>
        <v>0.16036503012737913</v>
      </c>
      <c r="L51" s="8">
        <f ca="1">AVERAGE(I$3:I51)</f>
        <v>51.113097644144339</v>
      </c>
      <c r="M51" s="8">
        <f ca="1">AVERAGE(J$3:J51)</f>
        <v>6063.9821889740024</v>
      </c>
      <c r="N51" s="8">
        <f ca="1">AVERAGE(K$3:K51)</f>
        <v>6.8741279134100039E-2</v>
      </c>
      <c r="O51" s="8">
        <f ca="1">SUM(H$3:H51)</f>
        <v>1.6917678257728426</v>
      </c>
      <c r="P51">
        <f t="shared" ca="1" si="10"/>
        <v>3.3098518848361291E-2</v>
      </c>
    </row>
    <row r="52" spans="1:21" ht="12.75" customHeight="1" x14ac:dyDescent="0.25">
      <c r="A52">
        <f t="shared" si="11"/>
        <v>50</v>
      </c>
      <c r="B52">
        <v>2</v>
      </c>
      <c r="C52" s="1">
        <v>852.7</v>
      </c>
      <c r="D52" s="8">
        <f t="shared" ca="1" si="15"/>
        <v>907.20786583331119</v>
      </c>
      <c r="E52" s="8">
        <f t="shared" ca="1" si="16"/>
        <v>64.20187627010398</v>
      </c>
      <c r="F52" s="1">
        <f t="shared" ca="1" si="17"/>
        <v>0.93504130286939002</v>
      </c>
      <c r="G52" s="8">
        <f t="shared" ca="1" si="18"/>
        <v>841.64206210534508</v>
      </c>
      <c r="H52" s="8">
        <f t="shared" ca="1" si="6"/>
        <v>11.05793789465497</v>
      </c>
      <c r="I52" s="8">
        <f t="shared" ca="1" si="7"/>
        <v>11.05793789465497</v>
      </c>
      <c r="J52" s="8">
        <f t="shared" ca="1" si="8"/>
        <v>122.27799048204638</v>
      </c>
      <c r="K52" s="8">
        <f t="shared" ca="1" si="9"/>
        <v>1.2968145765984483E-2</v>
      </c>
      <c r="L52" s="8">
        <f ca="1">AVERAGE(I$3:I52)</f>
        <v>50.311994449154554</v>
      </c>
      <c r="M52" s="8">
        <f ca="1">AVERAGE(J$3:J52)</f>
        <v>5945.148105004163</v>
      </c>
      <c r="N52" s="8">
        <f ca="1">AVERAGE(K$3:K52)</f>
        <v>6.7625816466737723E-2</v>
      </c>
      <c r="O52" s="8">
        <f ca="1">SUM(H$3:H52)</f>
        <v>12.749705720427812</v>
      </c>
      <c r="P52">
        <f t="shared" ca="1" si="10"/>
        <v>0.25341284638025435</v>
      </c>
    </row>
    <row r="53" spans="1:21" ht="12.75" customHeight="1" x14ac:dyDescent="0.25">
      <c r="A53">
        <f t="shared" si="11"/>
        <v>51</v>
      </c>
      <c r="B53">
        <v>3</v>
      </c>
      <c r="C53" s="1">
        <v>923.8</v>
      </c>
      <c r="D53" s="8">
        <f t="shared" ca="1" si="15"/>
        <v>918.72592915549171</v>
      </c>
      <c r="E53" s="8">
        <f t="shared" ca="1" si="16"/>
        <v>22.054825911765214</v>
      </c>
      <c r="F53" s="1">
        <f t="shared" ca="1" si="17"/>
        <v>1.0454916916260504</v>
      </c>
      <c r="G53" s="8">
        <f t="shared" ca="1" si="18"/>
        <v>1015.6008145337248</v>
      </c>
      <c r="H53" s="8">
        <f t="shared" ca="1" si="6"/>
        <v>-91.800814533724861</v>
      </c>
      <c r="I53" s="8">
        <f t="shared" ca="1" si="7"/>
        <v>91.800814533724861</v>
      </c>
      <c r="J53" s="8">
        <f t="shared" ca="1" si="8"/>
        <v>8427.3895490553496</v>
      </c>
      <c r="K53" s="8">
        <f t="shared" ca="1" si="9"/>
        <v>9.9373040196714515E-2</v>
      </c>
      <c r="L53" s="8">
        <f ca="1">AVERAGE(I$3:I53)</f>
        <v>51.125500725322603</v>
      </c>
      <c r="M53" s="8">
        <f ca="1">AVERAGE(J$3:J53)</f>
        <v>5993.8195058679121</v>
      </c>
      <c r="N53" s="8">
        <f ca="1">AVERAGE(K$3:K53)</f>
        <v>6.8248311049678434E-2</v>
      </c>
      <c r="O53" s="8">
        <f ca="1">SUM(H$3:H53)</f>
        <v>-79.051108813297049</v>
      </c>
      <c r="P53">
        <f t="shared" ca="1" si="10"/>
        <v>-1.5462168133669312</v>
      </c>
    </row>
    <row r="54" spans="1:21" ht="12.75" hidden="1" customHeight="1" x14ac:dyDescent="0.25">
      <c r="A54">
        <f t="shared" si="11"/>
        <v>52</v>
      </c>
      <c r="B54">
        <v>4</v>
      </c>
      <c r="C54" s="1">
        <v>955.5</v>
      </c>
      <c r="D54" s="8">
        <f t="shared" ca="1" si="15"/>
        <v>947.8095131916366</v>
      </c>
      <c r="E54" s="8">
        <f t="shared" ca="1" si="16"/>
        <v>27.677832411268952</v>
      </c>
      <c r="F54" s="1">
        <f t="shared" ca="1" si="17"/>
        <v>1.0031545015444467</v>
      </c>
      <c r="G54" s="8">
        <f t="shared" ca="1" si="18"/>
        <v>943.74844941210233</v>
      </c>
      <c r="H54" s="8">
        <f t="shared" ca="1" si="6"/>
        <v>11.751550587897668</v>
      </c>
      <c r="I54" s="8">
        <f t="shared" ca="1" si="7"/>
        <v>11.751550587897668</v>
      </c>
      <c r="J54" s="8">
        <f t="shared" ca="1" si="8"/>
        <v>138.09894121991803</v>
      </c>
      <c r="K54" s="8">
        <f t="shared" ca="1" si="9"/>
        <v>1.2298849385554859E-2</v>
      </c>
      <c r="L54" s="8">
        <f ca="1">AVERAGE(I$3:I54)</f>
        <v>50.368309376525971</v>
      </c>
      <c r="M54" s="8">
        <f ca="1">AVERAGE(J$3:J54)</f>
        <v>5881.2094950092969</v>
      </c>
      <c r="N54" s="8">
        <f ca="1">AVERAGE(K$3:K54)</f>
        <v>6.7172359863829911E-2</v>
      </c>
      <c r="O54" s="8">
        <f ca="1">SUM(H$3:H54)</f>
        <v>-67.29955822539938</v>
      </c>
      <c r="P54">
        <f t="shared" ca="1" si="10"/>
        <v>-1.33614884157228</v>
      </c>
    </row>
    <row r="55" spans="1:21" ht="12.75" hidden="1" customHeight="1" x14ac:dyDescent="0.25">
      <c r="A55">
        <f t="shared" si="11"/>
        <v>53</v>
      </c>
      <c r="B55">
        <v>5</v>
      </c>
      <c r="C55" s="1">
        <v>1019.5</v>
      </c>
      <c r="D55" s="8">
        <f t="shared" ca="1" si="15"/>
        <v>1040.7558231694038</v>
      </c>
      <c r="E55" s="8">
        <f t="shared" ca="1" si="16"/>
        <v>79.892614464467556</v>
      </c>
      <c r="F55" s="1">
        <f t="shared" ca="1" si="17"/>
        <v>0.94026556802207972</v>
      </c>
      <c r="G55" s="8">
        <f t="shared" ca="1" si="18"/>
        <v>917.21716311166676</v>
      </c>
      <c r="H55" s="8">
        <f t="shared" ca="1" si="6"/>
        <v>102.28283688833324</v>
      </c>
      <c r="I55" s="8">
        <f t="shared" ca="1" si="7"/>
        <v>102.28283688833324</v>
      </c>
      <c r="J55" s="8">
        <f t="shared" ca="1" si="8"/>
        <v>10461.778721925382</v>
      </c>
      <c r="K55" s="8">
        <f t="shared" ca="1" si="9"/>
        <v>0.10032647070949803</v>
      </c>
      <c r="L55" s="8">
        <f ca="1">AVERAGE(I$3:I55)</f>
        <v>51.347828763541202</v>
      </c>
      <c r="M55" s="8">
        <f ca="1">AVERAGE(J$3:J55)</f>
        <v>5967.6353294794117</v>
      </c>
      <c r="N55" s="8">
        <f ca="1">AVERAGE(K$3:K55)</f>
        <v>6.7797909125068931E-2</v>
      </c>
      <c r="O55" s="8">
        <f ca="1">SUM(H$3:H55)</f>
        <v>34.983278662933856</v>
      </c>
      <c r="P55">
        <f t="shared" ca="1" si="10"/>
        <v>0.68130005699039875</v>
      </c>
    </row>
    <row r="56" spans="1:21" ht="12.75" hidden="1" customHeight="1" x14ac:dyDescent="0.25">
      <c r="A56">
        <f t="shared" si="11"/>
        <v>54</v>
      </c>
      <c r="B56">
        <v>6</v>
      </c>
      <c r="C56" s="1">
        <v>926.5</v>
      </c>
      <c r="D56" s="8">
        <f t="shared" ca="1" si="15"/>
        <v>1049.3249441531466</v>
      </c>
      <c r="E56" s="8">
        <f t="shared" ca="1" si="16"/>
        <v>22.833819679887732</v>
      </c>
      <c r="F56" s="1">
        <f t="shared" ca="1" si="17"/>
        <v>0.92485750070952066</v>
      </c>
      <c r="G56" s="8">
        <f t="shared" ca="1" si="18"/>
        <v>1036.4401132040914</v>
      </c>
      <c r="H56" s="8">
        <f t="shared" ca="1" si="6"/>
        <v>-109.9401132040914</v>
      </c>
      <c r="I56" s="8">
        <f t="shared" ca="1" si="7"/>
        <v>109.9401132040914</v>
      </c>
      <c r="J56" s="8">
        <f t="shared" ca="1" si="8"/>
        <v>12086.828491328433</v>
      </c>
      <c r="K56" s="8">
        <f t="shared" ca="1" si="9"/>
        <v>0.11866175197419472</v>
      </c>
      <c r="L56" s="8">
        <f ca="1">AVERAGE(I$3:I56)</f>
        <v>52.432871067995841</v>
      </c>
      <c r="M56" s="8">
        <f ca="1">AVERAGE(J$3:J56)</f>
        <v>6080.9537213655058</v>
      </c>
      <c r="N56" s="8">
        <f ca="1">AVERAGE(K$3:K56)</f>
        <v>6.8739832140793475E-2</v>
      </c>
      <c r="O56" s="8">
        <f ca="1">SUM(H$3:H56)</f>
        <v>-74.956834541157548</v>
      </c>
      <c r="P56">
        <f t="shared" ca="1" si="10"/>
        <v>-1.429577152926687</v>
      </c>
    </row>
    <row r="57" spans="1:21" ht="12.75" hidden="1" customHeight="1" x14ac:dyDescent="0.25">
      <c r="A57">
        <f t="shared" si="11"/>
        <v>55</v>
      </c>
      <c r="B57">
        <v>7</v>
      </c>
      <c r="C57" s="1">
        <v>994.9</v>
      </c>
      <c r="D57" s="8">
        <f t="shared" ca="1" si="15"/>
        <v>1082.5138102788419</v>
      </c>
      <c r="E57" s="8">
        <f t="shared" ca="1" si="16"/>
        <v>31.117856836533797</v>
      </c>
      <c r="F57" s="1">
        <f t="shared" ca="1" si="17"/>
        <v>0.91324060536054164</v>
      </c>
      <c r="G57" s="8">
        <f t="shared" ca="1" si="18"/>
        <v>979.13891852549023</v>
      </c>
      <c r="H57" s="8">
        <f t="shared" ca="1" si="6"/>
        <v>15.761081474509751</v>
      </c>
      <c r="I57" s="8">
        <f t="shared" ca="1" si="7"/>
        <v>15.761081474509751</v>
      </c>
      <c r="J57" s="8">
        <f t="shared" ca="1" si="8"/>
        <v>248.41168924613447</v>
      </c>
      <c r="K57" s="8">
        <f t="shared" ca="1" si="9"/>
        <v>1.5841875037199468E-2</v>
      </c>
      <c r="L57" s="8">
        <f ca="1">AVERAGE(I$3:I57)</f>
        <v>51.766111257205182</v>
      </c>
      <c r="M57" s="8">
        <f ca="1">AVERAGE(J$3:J57)</f>
        <v>5974.907502599699</v>
      </c>
      <c r="N57" s="8">
        <f ca="1">AVERAGE(K$3:K57)</f>
        <v>6.7778051102546324E-2</v>
      </c>
      <c r="O57" s="8">
        <f ca="1">SUM(H$3:H57)</f>
        <v>-59.195753066647796</v>
      </c>
      <c r="P57">
        <f t="shared" ca="1" si="10"/>
        <v>-1.1435232747642117</v>
      </c>
    </row>
    <row r="58" spans="1:21" ht="12.75" hidden="1" customHeight="1" x14ac:dyDescent="0.25">
      <c r="A58">
        <f t="shared" si="11"/>
        <v>56</v>
      </c>
      <c r="B58">
        <v>8</v>
      </c>
      <c r="C58" s="1">
        <v>1056.8</v>
      </c>
      <c r="D58" s="8">
        <f t="shared" ca="1" si="15"/>
        <v>1158.699691170802</v>
      </c>
      <c r="E58" s="8">
        <f t="shared" ca="1" si="16"/>
        <v>67.172276080874838</v>
      </c>
      <c r="F58" s="1">
        <f t="shared" ca="1" si="17"/>
        <v>0.88900476044801968</v>
      </c>
      <c r="G58" s="8">
        <f t="shared" ca="1" si="18"/>
        <v>990.02385345123332</v>
      </c>
      <c r="H58" s="8">
        <f t="shared" ca="1" si="6"/>
        <v>66.776146548766633</v>
      </c>
      <c r="I58" s="8">
        <f t="shared" ca="1" si="7"/>
        <v>66.776146548766633</v>
      </c>
      <c r="J58" s="8">
        <f t="shared" ca="1" si="8"/>
        <v>4459.0537479023578</v>
      </c>
      <c r="K58" s="8">
        <f t="shared" ca="1" si="9"/>
        <v>6.3187118233125131E-2</v>
      </c>
      <c r="L58" s="8">
        <f ca="1">AVERAGE(I$3:I58)</f>
        <v>52.034147601697349</v>
      </c>
      <c r="M58" s="8">
        <f ca="1">AVERAGE(J$3:J58)</f>
        <v>5947.8386855515319</v>
      </c>
      <c r="N58" s="8">
        <f ca="1">AVERAGE(K$3:K58)</f>
        <v>6.7696070158449514E-2</v>
      </c>
      <c r="O58" s="8">
        <f ca="1">SUM(H$3:H58)</f>
        <v>7.5803934821188363</v>
      </c>
      <c r="P58">
        <f t="shared" ca="1" si="10"/>
        <v>0.14568113117070769</v>
      </c>
    </row>
    <row r="59" spans="1:21" ht="12.75" hidden="1" customHeight="1" x14ac:dyDescent="0.25">
      <c r="A59">
        <f t="shared" si="11"/>
        <v>57</v>
      </c>
      <c r="B59">
        <v>9</v>
      </c>
      <c r="C59" s="1">
        <v>1011.2</v>
      </c>
      <c r="D59" s="8">
        <f t="shared" ca="1" si="15"/>
        <v>1104.3097642010719</v>
      </c>
      <c r="E59" s="8">
        <f t="shared" ca="1" si="16"/>
        <v>-30.07748635960915</v>
      </c>
      <c r="F59" s="1">
        <f t="shared" ca="1" si="17"/>
        <v>0.988206127802715</v>
      </c>
      <c r="G59" s="8">
        <f t="shared" ca="1" si="18"/>
        <v>1211.4141899396761</v>
      </c>
      <c r="H59" s="8">
        <f t="shared" ca="1" si="6"/>
        <v>-200.21418993967609</v>
      </c>
      <c r="I59" s="8">
        <f t="shared" ca="1" si="7"/>
        <v>200.21418993967609</v>
      </c>
      <c r="J59" s="8">
        <f t="shared" ca="1" si="8"/>
        <v>40085.721853200695</v>
      </c>
      <c r="K59" s="8">
        <f t="shared" ca="1" si="9"/>
        <v>0.19799662770933157</v>
      </c>
      <c r="L59" s="8">
        <f ca="1">AVERAGE(I$3:I59)</f>
        <v>54.633797467275926</v>
      </c>
      <c r="M59" s="8">
        <f ca="1">AVERAGE(J$3:J59)</f>
        <v>6546.7489165629204</v>
      </c>
      <c r="N59" s="8">
        <f ca="1">AVERAGE(K$3:K59)</f>
        <v>6.9982044852324635E-2</v>
      </c>
      <c r="O59" s="8">
        <f ca="1">SUM(H$3:H59)</f>
        <v>-192.63379645755725</v>
      </c>
      <c r="P59">
        <f t="shared" ca="1" si="10"/>
        <v>-3.5259089682158624</v>
      </c>
    </row>
    <row r="60" spans="1:21" ht="12.75" hidden="1" customHeight="1" x14ac:dyDescent="0.25">
      <c r="A60">
        <f t="shared" si="11"/>
        <v>58</v>
      </c>
      <c r="B60">
        <v>10</v>
      </c>
      <c r="C60" s="1">
        <v>1106</v>
      </c>
      <c r="D60" s="8">
        <f t="shared" ca="1" si="15"/>
        <v>879.75598395116663</v>
      </c>
      <c r="E60" s="8">
        <f t="shared" ca="1" si="16"/>
        <v>-185.658521471846</v>
      </c>
      <c r="F60" s="1">
        <f t="shared" ca="1" si="17"/>
        <v>1.4744600036835107</v>
      </c>
      <c r="G60" s="8">
        <f t="shared" ca="1" si="18"/>
        <v>1583.9125283430692</v>
      </c>
      <c r="H60" s="8">
        <f t="shared" ca="1" si="6"/>
        <v>-477.9125283430692</v>
      </c>
      <c r="I60" s="8">
        <f t="shared" ca="1" si="7"/>
        <v>477.9125283430692</v>
      </c>
      <c r="J60" s="8">
        <f t="shared" ca="1" si="8"/>
        <v>228400.38474726491</v>
      </c>
      <c r="K60" s="8">
        <f t="shared" ca="1" si="9"/>
        <v>0.43210897680205174</v>
      </c>
      <c r="L60" s="8">
        <f ca="1">AVERAGE(I$3:I60)</f>
        <v>61.931706620306848</v>
      </c>
      <c r="M60" s="8">
        <f ca="1">AVERAGE(J$3:J60)</f>
        <v>10371.811603299162</v>
      </c>
      <c r="N60" s="8">
        <f ca="1">AVERAGE(K$3:K60)</f>
        <v>7.6225612644561305E-2</v>
      </c>
      <c r="O60" s="8">
        <f ca="1">SUM(H$3:H60)</f>
        <v>-670.54632480062651</v>
      </c>
      <c r="P60">
        <f t="shared" ca="1" si="10"/>
        <v>-10.827189518797475</v>
      </c>
    </row>
    <row r="61" spans="1:21" ht="12.75" hidden="1" customHeight="1" x14ac:dyDescent="0.25">
      <c r="A61">
        <f t="shared" si="11"/>
        <v>59</v>
      </c>
      <c r="B61">
        <v>11</v>
      </c>
      <c r="C61" s="1">
        <v>999.90000000000009</v>
      </c>
      <c r="D61" s="8">
        <f t="shared" ca="1" si="15"/>
        <v>802.70544039074753</v>
      </c>
      <c r="E61" s="8">
        <f t="shared" ca="1" si="16"/>
        <v>-98.772139142704475</v>
      </c>
      <c r="F61" s="1">
        <f t="shared" ca="1" si="17"/>
        <v>1.1425982251029181</v>
      </c>
      <c r="G61" s="8">
        <f t="shared" ca="1" si="18"/>
        <v>793.07452867731104</v>
      </c>
      <c r="H61" s="8">
        <f t="shared" ca="1" si="6"/>
        <v>206.82547132268905</v>
      </c>
      <c r="I61" s="8">
        <f t="shared" ca="1" si="7"/>
        <v>206.82547132268905</v>
      </c>
      <c r="J61" s="8">
        <f t="shared" ca="1" si="8"/>
        <v>42776.775587852469</v>
      </c>
      <c r="K61" s="8">
        <f t="shared" ca="1" si="9"/>
        <v>0.20684615593828287</v>
      </c>
      <c r="L61" s="8">
        <f ca="1">AVERAGE(I$3:I61)</f>
        <v>64.387533140686202</v>
      </c>
      <c r="M61" s="8">
        <f ca="1">AVERAGE(J$3:J61)</f>
        <v>10921.048281003455</v>
      </c>
      <c r="N61" s="8">
        <f ca="1">AVERAGE(K$3:K61)</f>
        <v>7.8439520158014225E-2</v>
      </c>
      <c r="O61" s="8">
        <f ca="1">SUM(H$3:H61)</f>
        <v>-463.72085347793745</v>
      </c>
      <c r="P61">
        <f t="shared" ca="1" si="10"/>
        <v>-7.202028573834494</v>
      </c>
    </row>
    <row r="62" spans="1:21" ht="12.75" hidden="1" customHeight="1" x14ac:dyDescent="0.25">
      <c r="A62">
        <f t="shared" si="11"/>
        <v>60</v>
      </c>
      <c r="B62">
        <v>12</v>
      </c>
      <c r="C62" s="1">
        <v>922.3</v>
      </c>
      <c r="D62" s="8">
        <f t="shared" ca="1" si="15"/>
        <v>896.47702570726869</v>
      </c>
      <c r="E62" s="8">
        <f t="shared" ca="1" si="16"/>
        <v>55.26284042467605</v>
      </c>
      <c r="F62" s="1">
        <f t="shared" ca="1" si="17"/>
        <v>0.89994578876828346</v>
      </c>
      <c r="G62" s="8">
        <f t="shared" ca="1" si="18"/>
        <v>633.50181003193188</v>
      </c>
      <c r="H62" s="8">
        <f t="shared" ca="1" si="6"/>
        <v>288.79818996806807</v>
      </c>
      <c r="I62" s="8">
        <f t="shared" ca="1" si="7"/>
        <v>288.79818996806807</v>
      </c>
      <c r="J62" s="8">
        <f t="shared" ca="1" si="8"/>
        <v>83404.39452883233</v>
      </c>
      <c r="K62" s="8">
        <f t="shared" ca="1" si="9"/>
        <v>0.31312825541371364</v>
      </c>
      <c r="L62" s="8">
        <f ca="1">AVERAGE(I$3:I62)</f>
        <v>68.127710754475899</v>
      </c>
      <c r="M62" s="8">
        <f ca="1">AVERAGE(J$3:J62)</f>
        <v>12129.104051800601</v>
      </c>
      <c r="N62" s="8">
        <f ca="1">AVERAGE(K$3:K62)</f>
        <v>8.2350999078942555E-2</v>
      </c>
      <c r="O62" s="8">
        <f ca="1">SUM(H$3:H62)</f>
        <v>-174.92266350986938</v>
      </c>
      <c r="P62">
        <f t="shared" ca="1" si="10"/>
        <v>-2.5675699590181402</v>
      </c>
    </row>
    <row r="63" spans="1:21" ht="12.75" hidden="1" customHeight="1" x14ac:dyDescent="0.25">
      <c r="A63">
        <f t="shared" si="11"/>
        <v>61</v>
      </c>
      <c r="B63">
        <v>1</v>
      </c>
      <c r="C63" s="1">
        <v>907.3</v>
      </c>
      <c r="D63" s="8">
        <f t="shared" ca="1" si="15"/>
        <v>851.47760831867731</v>
      </c>
      <c r="E63" s="8">
        <f t="shared" ca="1" si="16"/>
        <v>-24.946965825937895</v>
      </c>
      <c r="F63" s="1">
        <f t="shared" ca="1" si="17"/>
        <v>1.1563322110772123</v>
      </c>
      <c r="G63" s="8">
        <f t="shared" ca="1" si="18"/>
        <v>1100.5274637746816</v>
      </c>
      <c r="H63" s="8">
        <f t="shared" ca="1" si="6"/>
        <v>-193.22746377468161</v>
      </c>
      <c r="I63" s="8">
        <f t="shared" ca="1" si="7"/>
        <v>193.22746377468161</v>
      </c>
      <c r="J63" s="8">
        <f t="shared" ca="1" si="8"/>
        <v>37336.852756795895</v>
      </c>
      <c r="K63" s="8">
        <f t="shared" ca="1" si="9"/>
        <v>0.21296976058049336</v>
      </c>
      <c r="L63" s="8">
        <f ca="1">AVERAGE(I$3:I63)</f>
        <v>70.178526377757962</v>
      </c>
      <c r="M63" s="8">
        <f ca="1">AVERAGE(J$3:J63)</f>
        <v>12542.345833849706</v>
      </c>
      <c r="N63" s="8">
        <f ca="1">AVERAGE(K$3:K63)</f>
        <v>8.4492290251099111E-2</v>
      </c>
      <c r="O63" s="8">
        <f ca="1">SUM(H$3:H63)</f>
        <v>-368.15012728455099</v>
      </c>
      <c r="P63">
        <f t="shared" ca="1" si="10"/>
        <v>-5.2459084891989223</v>
      </c>
    </row>
    <row r="64" spans="1:21" ht="12.75" hidden="1" customHeight="1" x14ac:dyDescent="0.25">
      <c r="A64">
        <f t="shared" si="11"/>
        <v>62</v>
      </c>
      <c r="B64">
        <v>2</v>
      </c>
      <c r="C64" s="1">
        <v>990.80000000000007</v>
      </c>
      <c r="D64" s="8">
        <f t="shared" ca="1" si="15"/>
        <v>958.14677863201848</v>
      </c>
      <c r="E64" s="8">
        <f t="shared" ca="1" si="16"/>
        <v>80.345943085485359</v>
      </c>
      <c r="F64" s="1">
        <f t="shared" ca="1" si="17"/>
        <v>0.94732636931462288</v>
      </c>
      <c r="G64" s="8">
        <f t="shared" ca="1" si="18"/>
        <v>782.9942726799294</v>
      </c>
      <c r="H64" s="8">
        <f t="shared" ca="1" si="6"/>
        <v>207.80572732007067</v>
      </c>
      <c r="I64" s="8">
        <f t="shared" ca="1" si="7"/>
        <v>207.80572732007067</v>
      </c>
      <c r="J64" s="8">
        <f t="shared" ca="1" si="8"/>
        <v>43183.22030702357</v>
      </c>
      <c r="K64" s="8">
        <f t="shared" ca="1" si="9"/>
        <v>0.20973529200653074</v>
      </c>
      <c r="L64" s="8">
        <f ca="1">AVERAGE(I$3:I64)</f>
        <v>72.398319941343644</v>
      </c>
      <c r="M64" s="8">
        <f ca="1">AVERAGE(J$3:J64)</f>
        <v>13036.553486642833</v>
      </c>
      <c r="N64" s="8">
        <f ca="1">AVERAGE(K$3:K64)</f>
        <v>8.65123386665093E-2</v>
      </c>
      <c r="O64" s="8">
        <f ca="1">SUM(H$3:H64)</f>
        <v>-160.34439996448032</v>
      </c>
      <c r="P64">
        <f t="shared" ca="1" si="10"/>
        <v>-2.214753050822031</v>
      </c>
    </row>
    <row r="65" spans="1:16" ht="12.75" hidden="1" customHeight="1" x14ac:dyDescent="0.25">
      <c r="A65">
        <f t="shared" si="11"/>
        <v>63</v>
      </c>
      <c r="B65">
        <v>3</v>
      </c>
      <c r="C65" s="1">
        <v>1014.7</v>
      </c>
      <c r="D65" s="8">
        <f t="shared" ca="1" si="15"/>
        <v>1055.5937537523851</v>
      </c>
      <c r="E65" s="8">
        <f t="shared" ca="1" si="16"/>
        <v>94.026768713390339</v>
      </c>
      <c r="F65" s="1">
        <f t="shared" ca="1" si="17"/>
        <v>0.95098902137801833</v>
      </c>
      <c r="G65" s="8">
        <f t="shared" ca="1" si="18"/>
        <v>987.59517713432376</v>
      </c>
      <c r="H65" s="8">
        <f t="shared" ca="1" si="6"/>
        <v>27.104822865676283</v>
      </c>
      <c r="I65" s="8">
        <f t="shared" ca="1" si="7"/>
        <v>27.104822865676283</v>
      </c>
      <c r="J65" s="8">
        <f t="shared" ca="1" si="8"/>
        <v>734.67142257968783</v>
      </c>
      <c r="K65" s="8">
        <f t="shared" ca="1" si="9"/>
        <v>2.671215419895169E-2</v>
      </c>
      <c r="L65" s="8">
        <f ca="1">AVERAGE(I$3:I65)</f>
        <v>71.679375543317178</v>
      </c>
      <c r="M65" s="8">
        <f ca="1">AVERAGE(J$3:J65)</f>
        <v>12841.285517371989</v>
      </c>
      <c r="N65" s="8">
        <f ca="1">AVERAGE(K$3:K65)</f>
        <v>8.5563129389246484E-2</v>
      </c>
      <c r="O65" s="8">
        <f ca="1">SUM(H$3:H65)</f>
        <v>-133.23957709880403</v>
      </c>
      <c r="P65">
        <f t="shared" ca="1" si="10"/>
        <v>-1.8588272580344243</v>
      </c>
    </row>
    <row r="66" spans="1:16" ht="12.75" hidden="1" customHeight="1" x14ac:dyDescent="0.25">
      <c r="A66">
        <f t="shared" si="11"/>
        <v>64</v>
      </c>
      <c r="B66">
        <v>4</v>
      </c>
      <c r="C66" s="1">
        <v>1033.0999999999999</v>
      </c>
      <c r="D66" s="8">
        <f t="shared" ca="1" si="15"/>
        <v>1070.1594165592978</v>
      </c>
      <c r="E66" s="8">
        <f t="shared" ca="1" si="16"/>
        <v>30.45788398820828</v>
      </c>
      <c r="F66" s="1">
        <f t="shared" ca="1" si="17"/>
        <v>1.015645775972204</v>
      </c>
      <c r="G66" s="8">
        <f t="shared" ca="1" si="18"/>
        <v>1167.6072276133229</v>
      </c>
      <c r="H66" s="8">
        <f t="shared" ca="1" si="6"/>
        <v>-134.50722761332304</v>
      </c>
      <c r="I66" s="8">
        <f t="shared" ca="1" si="7"/>
        <v>134.50722761332304</v>
      </c>
      <c r="J66" s="8">
        <f t="shared" ca="1" si="8"/>
        <v>18092.194280222291</v>
      </c>
      <c r="K66" s="8">
        <f t="shared" ca="1" si="9"/>
        <v>0.13019768426417874</v>
      </c>
      <c r="L66" s="8">
        <f ca="1">AVERAGE(I$3:I66)</f>
        <v>72.661060731911022</v>
      </c>
      <c r="M66" s="8">
        <f ca="1">AVERAGE(J$3:J66)</f>
        <v>12923.330966791525</v>
      </c>
      <c r="N66" s="8">
        <f ca="1">AVERAGE(K$3:K66)</f>
        <v>8.6260544309167297E-2</v>
      </c>
      <c r="O66" s="8">
        <f ca="1">SUM(H$3:H66)</f>
        <v>-267.74680471212707</v>
      </c>
      <c r="P66">
        <f t="shared" ca="1" si="10"/>
        <v>-3.6848733285081123</v>
      </c>
    </row>
    <row r="67" spans="1:16" ht="12.75" hidden="1" customHeight="1" x14ac:dyDescent="0.25">
      <c r="A67">
        <f t="shared" si="11"/>
        <v>65</v>
      </c>
      <c r="B67">
        <v>5</v>
      </c>
      <c r="C67" s="1">
        <v>1079</v>
      </c>
      <c r="D67" s="8">
        <f t="shared" ca="1" si="15"/>
        <v>1059.698129187439</v>
      </c>
      <c r="E67" s="8">
        <f t="shared" ca="1" si="16"/>
        <v>-2.2774530998453981</v>
      </c>
      <c r="F67" s="1">
        <f t="shared" ca="1" si="17"/>
        <v>1.0451186318259129</v>
      </c>
      <c r="G67" s="8">
        <f t="shared" ca="1" si="18"/>
        <v>1150.2756473121392</v>
      </c>
      <c r="H67" s="8">
        <f t="shared" ca="1" si="6"/>
        <v>-71.275647312139199</v>
      </c>
      <c r="I67" s="8">
        <f t="shared" ca="1" si="7"/>
        <v>71.275647312139199</v>
      </c>
      <c r="J67" s="8">
        <f t="shared" ca="1" si="8"/>
        <v>5080.217899764456</v>
      </c>
      <c r="K67" s="8">
        <f t="shared" ca="1" si="9"/>
        <v>6.6057133746190169E-2</v>
      </c>
      <c r="L67" s="8">
        <f ca="1">AVERAGE(I$3:I67)</f>
        <v>72.639746679299151</v>
      </c>
      <c r="M67" s="8">
        <f ca="1">AVERAGE(J$3:J67)</f>
        <v>12802.667688837262</v>
      </c>
      <c r="N67" s="8">
        <f ca="1">AVERAGE(K$3:K67)</f>
        <v>8.5949722608198414E-2</v>
      </c>
      <c r="O67" s="8">
        <f ca="1">SUM(H$3:H67)</f>
        <v>-339.02245202426627</v>
      </c>
      <c r="P67">
        <f t="shared" ca="1" si="10"/>
        <v>-4.6671755825503283</v>
      </c>
    </row>
    <row r="68" spans="1:16" ht="12.75" hidden="1" customHeight="1" x14ac:dyDescent="0.25">
      <c r="A68">
        <f t="shared" si="11"/>
        <v>66</v>
      </c>
      <c r="B68">
        <v>6</v>
      </c>
      <c r="C68" s="1">
        <v>1034.8</v>
      </c>
      <c r="D68" s="8">
        <f t="shared" ca="1" si="15"/>
        <v>1173.9539174486565</v>
      </c>
      <c r="E68" s="8">
        <f t="shared" ca="1" si="16"/>
        <v>90.949139989004919</v>
      </c>
      <c r="F68" s="1">
        <f t="shared" ca="1" si="17"/>
        <v>0.82675348386350778</v>
      </c>
      <c r="G68" s="8">
        <f t="shared" ca="1" si="18"/>
        <v>874.2262278647238</v>
      </c>
      <c r="H68" s="8">
        <f t="shared" ref="H68:H131" ca="1" si="22">C68-G68</f>
        <v>160.57377213527616</v>
      </c>
      <c r="I68" s="8">
        <f t="shared" ref="I68:I131" ca="1" si="23">ABS(H68)</f>
        <v>160.57377213527616</v>
      </c>
      <c r="J68" s="8">
        <f t="shared" ref="J68:J131" ca="1" si="24">H68^2</f>
        <v>25783.936297751588</v>
      </c>
      <c r="K68" s="8">
        <f t="shared" ref="K68:K131" ca="1" si="25">I68/C68</f>
        <v>0.15517372645465419</v>
      </c>
      <c r="L68" s="8">
        <f ca="1">AVERAGE(I$3:I68)</f>
        <v>73.972080398329098</v>
      </c>
      <c r="M68" s="8">
        <f ca="1">AVERAGE(J$3:J68)</f>
        <v>12999.353576851116</v>
      </c>
      <c r="N68" s="8">
        <f ca="1">AVERAGE(K$3:K68)</f>
        <v>8.6998571151326531E-2</v>
      </c>
      <c r="O68" s="8">
        <f ca="1">SUM(H$3:H68)</f>
        <v>-178.44867988899011</v>
      </c>
      <c r="P68">
        <f t="shared" ref="P68:P131" ca="1" si="26">O68/L68</f>
        <v>-2.4123788181712538</v>
      </c>
    </row>
    <row r="69" spans="1:16" ht="12.75" hidden="1" customHeight="1" x14ac:dyDescent="0.25">
      <c r="A69">
        <f t="shared" si="11"/>
        <v>67</v>
      </c>
      <c r="B69">
        <v>7</v>
      </c>
      <c r="C69" s="1">
        <v>1015.6999999999999</v>
      </c>
      <c r="D69" s="8">
        <f t="shared" ca="1" si="15"/>
        <v>1162.7056132204436</v>
      </c>
      <c r="E69" s="8">
        <f t="shared" ca="1" si="16"/>
        <v>9.1911846152306804</v>
      </c>
      <c r="F69" s="1">
        <f t="shared" ca="1" si="17"/>
        <v>0.92794092960931507</v>
      </c>
      <c r="G69" s="8">
        <f t="shared" ca="1" si="18"/>
        <v>1173.7553189843684</v>
      </c>
      <c r="H69" s="8">
        <f t="shared" ca="1" si="22"/>
        <v>-158.05531898436845</v>
      </c>
      <c r="I69" s="8">
        <f t="shared" ca="1" si="23"/>
        <v>158.05531898436845</v>
      </c>
      <c r="J69" s="8">
        <f t="shared" ca="1" si="24"/>
        <v>24981.483859250464</v>
      </c>
      <c r="K69" s="8">
        <f t="shared" ca="1" si="25"/>
        <v>0.15561220732929848</v>
      </c>
      <c r="L69" s="8">
        <f ca="1">AVERAGE(I$3:I69)</f>
        <v>75.227054108568495</v>
      </c>
      <c r="M69" s="8">
        <f ca="1">AVERAGE(J$3:J69)</f>
        <v>13178.191342260061</v>
      </c>
      <c r="N69" s="8">
        <f ca="1">AVERAGE(K$3:K69)</f>
        <v>8.8022655273385819E-2</v>
      </c>
      <c r="O69" s="8">
        <f ca="1">SUM(H$3:H69)</f>
        <v>-336.50399887335857</v>
      </c>
      <c r="P69">
        <f t="shared" ca="1" si="26"/>
        <v>-4.4731779392519133</v>
      </c>
    </row>
    <row r="70" spans="1:16" ht="12.75" hidden="1" customHeight="1" x14ac:dyDescent="0.25">
      <c r="A70">
        <f t="shared" ref="A70:A133" si="27">A69+1</f>
        <v>68</v>
      </c>
      <c r="B70">
        <v>8</v>
      </c>
      <c r="C70" s="1">
        <v>1079.3</v>
      </c>
      <c r="D70" s="8">
        <f t="shared" ca="1" si="15"/>
        <v>1151.1637106090757</v>
      </c>
      <c r="E70" s="8">
        <f t="shared" ca="1" si="16"/>
        <v>-7.3952851660482324</v>
      </c>
      <c r="F70" s="1">
        <f t="shared" ca="1" si="17"/>
        <v>0.94896726737074033</v>
      </c>
      <c r="G70" s="8">
        <f t="shared" ca="1" si="18"/>
        <v>1112.0917018826408</v>
      </c>
      <c r="H70" s="8">
        <f t="shared" ca="1" si="22"/>
        <v>-32.791701882640837</v>
      </c>
      <c r="I70" s="8">
        <f t="shared" ca="1" si="23"/>
        <v>32.791701882640837</v>
      </c>
      <c r="J70" s="8">
        <f t="shared" ca="1" si="24"/>
        <v>1075.2957123599906</v>
      </c>
      <c r="K70" s="8">
        <f t="shared" ca="1" si="25"/>
        <v>3.0382379211193217E-2</v>
      </c>
      <c r="L70" s="8">
        <f ca="1">AVERAGE(I$3:I70)</f>
        <v>74.603004811128386</v>
      </c>
      <c r="M70" s="8">
        <f ca="1">AVERAGE(J$3:J70)</f>
        <v>13000.207582996823</v>
      </c>
      <c r="N70" s="8">
        <f ca="1">AVERAGE(K$3:K70)</f>
        <v>8.7175004154824154E-2</v>
      </c>
      <c r="O70" s="8">
        <f ca="1">SUM(H$3:H70)</f>
        <v>-369.29570075599941</v>
      </c>
      <c r="P70">
        <f t="shared" ca="1" si="26"/>
        <v>-4.9501451274106358</v>
      </c>
    </row>
    <row r="71" spans="1:16" ht="12.75" hidden="1" customHeight="1" x14ac:dyDescent="0.25">
      <c r="A71">
        <f t="shared" si="27"/>
        <v>69</v>
      </c>
      <c r="B71">
        <v>9</v>
      </c>
      <c r="C71" s="1">
        <v>929.3</v>
      </c>
      <c r="D71" s="8">
        <f t="shared" ca="1" si="15"/>
        <v>1133.4584100310381</v>
      </c>
      <c r="E71" s="8">
        <f t="shared" ca="1" si="16"/>
        <v>-15.643297495639745</v>
      </c>
      <c r="F71" s="1">
        <f t="shared" ca="1" si="17"/>
        <v>0.82488222833502178</v>
      </c>
      <c r="G71" s="8">
        <f t="shared" ca="1" si="18"/>
        <v>943.47424747868365</v>
      </c>
      <c r="H71" s="8">
        <f t="shared" ca="1" si="22"/>
        <v>-14.174247478683696</v>
      </c>
      <c r="I71" s="8">
        <f t="shared" ca="1" si="23"/>
        <v>14.174247478683696</v>
      </c>
      <c r="J71" s="8">
        <f t="shared" ca="1" si="24"/>
        <v>200.90929158697114</v>
      </c>
      <c r="K71" s="8">
        <f t="shared" ca="1" si="25"/>
        <v>1.5252606777879799E-2</v>
      </c>
      <c r="L71" s="8">
        <f ca="1">AVERAGE(I$3:I71)</f>
        <v>73.727225719353825</v>
      </c>
      <c r="M71" s="8">
        <f ca="1">AVERAGE(J$3:J71)</f>
        <v>12814.710506309724</v>
      </c>
      <c r="N71" s="8">
        <f ca="1">AVERAGE(K$3:K71)</f>
        <v>8.6132650569651054E-2</v>
      </c>
      <c r="O71" s="8">
        <f ca="1">SUM(H$3:H71)</f>
        <v>-383.4699482346831</v>
      </c>
      <c r="P71">
        <f t="shared" ca="1" si="26"/>
        <v>-5.2011986683776712</v>
      </c>
    </row>
    <row r="72" spans="1:16" ht="12.75" hidden="1" customHeight="1" x14ac:dyDescent="0.25">
      <c r="A72">
        <f t="shared" si="27"/>
        <v>70</v>
      </c>
      <c r="B72">
        <v>10</v>
      </c>
      <c r="C72" s="1">
        <v>864.90000000000009</v>
      </c>
      <c r="D72" s="8">
        <f t="shared" ca="1" si="15"/>
        <v>951.16049190660851</v>
      </c>
      <c r="E72" s="8">
        <f t="shared" ca="1" si="16"/>
        <v>-148.96699399867157</v>
      </c>
      <c r="F72" s="1">
        <f t="shared" ca="1" si="17"/>
        <v>1.0295724889428668</v>
      </c>
      <c r="G72" s="8">
        <f t="shared" ca="1" si="18"/>
        <v>1150.8716875910209</v>
      </c>
      <c r="H72" s="8">
        <f t="shared" ca="1" si="22"/>
        <v>-285.97168759102078</v>
      </c>
      <c r="I72" s="8">
        <f t="shared" ca="1" si="23"/>
        <v>285.97168759102078</v>
      </c>
      <c r="J72" s="8">
        <f t="shared" ca="1" si="24"/>
        <v>81779.806103656389</v>
      </c>
      <c r="K72" s="8">
        <f t="shared" ca="1" si="25"/>
        <v>0.33064133147302666</v>
      </c>
      <c r="L72" s="8">
        <f ca="1">AVERAGE(I$3:I72)</f>
        <v>76.75928946037763</v>
      </c>
      <c r="M72" s="8">
        <f ca="1">AVERAGE(J$3:J72)</f>
        <v>13799.926157700393</v>
      </c>
      <c r="N72" s="8">
        <f ca="1">AVERAGE(K$3:K72)</f>
        <v>8.962563172541356E-2</v>
      </c>
      <c r="O72" s="8">
        <f ca="1">SUM(H$3:H72)</f>
        <v>-669.44163582570388</v>
      </c>
      <c r="P72">
        <f t="shared" ca="1" si="26"/>
        <v>-8.7213110039438657</v>
      </c>
    </row>
    <row r="73" spans="1:16" ht="12.75" hidden="1" customHeight="1" x14ac:dyDescent="0.25">
      <c r="A73">
        <f t="shared" si="27"/>
        <v>71</v>
      </c>
      <c r="B73">
        <v>11</v>
      </c>
      <c r="C73" s="1">
        <v>876.19999999999993</v>
      </c>
      <c r="D73" s="8">
        <f t="shared" ca="1" si="15"/>
        <v>685.81481087897464</v>
      </c>
      <c r="E73" s="8">
        <f t="shared" ca="1" si="16"/>
        <v>-242.06994362184142</v>
      </c>
      <c r="F73" s="1">
        <f t="shared" ca="1" si="17"/>
        <v>1.4405757894984241</v>
      </c>
      <c r="G73" s="8">
        <f t="shared" ca="1" si="18"/>
        <v>1155.6205315792288</v>
      </c>
      <c r="H73" s="8">
        <f t="shared" ca="1" si="22"/>
        <v>-279.42053157922885</v>
      </c>
      <c r="I73" s="8">
        <f t="shared" ca="1" si="23"/>
        <v>279.42053157922885</v>
      </c>
      <c r="J73" s="8">
        <f t="shared" ca="1" si="24"/>
        <v>78075.833468018827</v>
      </c>
      <c r="K73" s="8">
        <f t="shared" ca="1" si="25"/>
        <v>0.31890040125454105</v>
      </c>
      <c r="L73" s="8">
        <f ca="1">AVERAGE(I$3:I73)</f>
        <v>79.613673152192433</v>
      </c>
      <c r="M73" s="8">
        <f ca="1">AVERAGE(J$3:J73)</f>
        <v>14705.220626859806</v>
      </c>
      <c r="N73" s="8">
        <f ca="1">AVERAGE(K$3:K73)</f>
        <v>9.2854853831457612E-2</v>
      </c>
      <c r="O73" s="8">
        <f ca="1">SUM(H$3:H73)</f>
        <v>-948.86216740493273</v>
      </c>
      <c r="P73">
        <f t="shared" ca="1" si="26"/>
        <v>-11.918331736698706</v>
      </c>
    </row>
    <row r="74" spans="1:16" ht="12.75" hidden="1" customHeight="1" x14ac:dyDescent="0.25">
      <c r="A74">
        <f t="shared" si="27"/>
        <v>72</v>
      </c>
      <c r="B74">
        <v>12</v>
      </c>
      <c r="C74" s="1">
        <v>880.6</v>
      </c>
      <c r="D74" s="8">
        <f t="shared" ca="1" si="15"/>
        <v>580.76174289918436</v>
      </c>
      <c r="E74" s="8">
        <f t="shared" ca="1" si="16"/>
        <v>-132.45644310820052</v>
      </c>
      <c r="F74" s="1">
        <f t="shared" ca="1" si="17"/>
        <v>1.3102093598424769</v>
      </c>
      <c r="G74" s="8">
        <f t="shared" ca="1" si="18"/>
        <v>581.39867846235347</v>
      </c>
      <c r="H74" s="8">
        <f t="shared" ca="1" si="22"/>
        <v>299.20132153764655</v>
      </c>
      <c r="I74" s="8">
        <f t="shared" ca="1" si="23"/>
        <v>299.20132153764655</v>
      </c>
      <c r="J74" s="8">
        <f t="shared" ca="1" si="24"/>
        <v>89521.43080987416</v>
      </c>
      <c r="K74" s="8">
        <f t="shared" ca="1" si="25"/>
        <v>0.33976984049244441</v>
      </c>
      <c r="L74" s="8">
        <f ca="1">AVERAGE(I$3:I74)</f>
        <v>82.663501601990404</v>
      </c>
      <c r="M74" s="8">
        <f ca="1">AVERAGE(J$3:J74)</f>
        <v>15744.33465717945</v>
      </c>
      <c r="N74" s="8">
        <f ca="1">AVERAGE(K$3:K74)</f>
        <v>9.6284228646193529E-2</v>
      </c>
      <c r="O74" s="8">
        <f ca="1">SUM(H$3:H74)</f>
        <v>-649.66084586728618</v>
      </c>
      <c r="P74">
        <f t="shared" ca="1" si="26"/>
        <v>-7.8591014568350124</v>
      </c>
    </row>
    <row r="75" spans="1:16" ht="12.75" hidden="1" customHeight="1" x14ac:dyDescent="0.25">
      <c r="A75">
        <f t="shared" si="27"/>
        <v>73</v>
      </c>
      <c r="B75">
        <v>1</v>
      </c>
      <c r="C75" s="1">
        <v>852.9</v>
      </c>
      <c r="D75" s="8">
        <f t="shared" ca="1" si="15"/>
        <v>716.12732116665416</v>
      </c>
      <c r="E75" s="8">
        <f t="shared" ca="1" si="16"/>
        <v>81.801173992335748</v>
      </c>
      <c r="F75" s="1">
        <f t="shared" ca="1" si="17"/>
        <v>0.95330670941361639</v>
      </c>
      <c r="G75" s="8">
        <f t="shared" ca="1" si="18"/>
        <v>427.37245015642759</v>
      </c>
      <c r="H75" s="8">
        <f t="shared" ca="1" si="22"/>
        <v>425.52754984357239</v>
      </c>
      <c r="I75" s="8">
        <f t="shared" ca="1" si="23"/>
        <v>425.52754984357239</v>
      </c>
      <c r="J75" s="8">
        <f t="shared" ca="1" si="24"/>
        <v>181073.69567587398</v>
      </c>
      <c r="K75" s="8">
        <f t="shared" ca="1" si="25"/>
        <v>0.49891845450061251</v>
      </c>
      <c r="L75" s="8">
        <f ca="1">AVERAGE(I$3:I75)</f>
        <v>87.360269386121672</v>
      </c>
      <c r="M75" s="8">
        <f ca="1">AVERAGE(J$3:J75)</f>
        <v>18009.120424558827</v>
      </c>
      <c r="N75" s="8">
        <f ca="1">AVERAGE(K$3:K75)</f>
        <v>0.10179976598666503</v>
      </c>
      <c r="O75" s="8">
        <f ca="1">SUM(H$3:H75)</f>
        <v>-224.1332960237138</v>
      </c>
      <c r="P75">
        <f t="shared" ca="1" si="26"/>
        <v>-2.5656204771195488</v>
      </c>
    </row>
    <row r="76" spans="1:16" ht="12.75" hidden="1" customHeight="1" x14ac:dyDescent="0.25">
      <c r="A76">
        <f t="shared" si="27"/>
        <v>74</v>
      </c>
      <c r="B76">
        <v>2</v>
      </c>
      <c r="C76" s="1">
        <v>863.7</v>
      </c>
      <c r="D76" s="8">
        <f t="shared" ca="1" si="15"/>
        <v>751.47328497577541</v>
      </c>
      <c r="E76" s="8">
        <f t="shared" ca="1" si="16"/>
        <v>44.637005845764151</v>
      </c>
      <c r="F76" s="1">
        <f t="shared" ca="1" si="17"/>
        <v>1.198745635142866</v>
      </c>
      <c r="G76" s="8">
        <f t="shared" ca="1" si="18"/>
        <v>956.51330072795463</v>
      </c>
      <c r="H76" s="8">
        <f t="shared" ca="1" si="22"/>
        <v>-92.813300727954584</v>
      </c>
      <c r="I76" s="8">
        <f t="shared" ca="1" si="23"/>
        <v>92.813300727954584</v>
      </c>
      <c r="J76" s="8">
        <f t="shared" ca="1" si="24"/>
        <v>8614.308792017735</v>
      </c>
      <c r="K76" s="8">
        <f t="shared" ca="1" si="25"/>
        <v>0.10746011430815627</v>
      </c>
      <c r="L76" s="8">
        <f ca="1">AVERAGE(I$3:I76)</f>
        <v>87.433958998849135</v>
      </c>
      <c r="M76" s="8">
        <f ca="1">AVERAGE(J$3:J76)</f>
        <v>17882.163510605566</v>
      </c>
      <c r="N76" s="8">
        <f ca="1">AVERAGE(K$3:K76)</f>
        <v>0.1018762571801987</v>
      </c>
      <c r="O76" s="8">
        <f ca="1">SUM(H$3:H76)</f>
        <v>-316.94659675166838</v>
      </c>
      <c r="P76">
        <f t="shared" ca="1" si="26"/>
        <v>-3.6249827913641681</v>
      </c>
    </row>
    <row r="77" spans="1:16" ht="12.75" hidden="1" customHeight="1" x14ac:dyDescent="0.25">
      <c r="A77">
        <f t="shared" si="27"/>
        <v>75</v>
      </c>
      <c r="B77">
        <v>3</v>
      </c>
      <c r="C77" s="1">
        <v>920.09999999999991</v>
      </c>
      <c r="D77" s="8">
        <f t="shared" ca="1" si="15"/>
        <v>883.44883885878744</v>
      </c>
      <c r="E77" s="8">
        <f t="shared" ca="1" si="16"/>
        <v>114.50784427556246</v>
      </c>
      <c r="F77" s="1">
        <f t="shared" ca="1" si="17"/>
        <v>0.97708917817146146</v>
      </c>
      <c r="G77" s="8">
        <f t="shared" ca="1" si="18"/>
        <v>777.87074979266129</v>
      </c>
      <c r="H77" s="8">
        <f t="shared" ca="1" si="22"/>
        <v>142.22925020733862</v>
      </c>
      <c r="I77" s="8">
        <f t="shared" ca="1" si="23"/>
        <v>142.22925020733862</v>
      </c>
      <c r="J77" s="8">
        <f t="shared" ca="1" si="24"/>
        <v>20229.159614541735</v>
      </c>
      <c r="K77" s="8">
        <f t="shared" ca="1" si="25"/>
        <v>0.15458020889831392</v>
      </c>
      <c r="L77" s="8">
        <f ca="1">AVERAGE(I$3:I77)</f>
        <v>88.164562881628996</v>
      </c>
      <c r="M77" s="8">
        <f ca="1">AVERAGE(J$3:J77)</f>
        <v>17913.456791991382</v>
      </c>
      <c r="N77" s="8">
        <f ca="1">AVERAGE(K$3:K77)</f>
        <v>0.10257897653644023</v>
      </c>
      <c r="O77" s="8">
        <f ca="1">SUM(H$3:H77)</f>
        <v>-174.71734654432976</v>
      </c>
      <c r="P77">
        <f t="shared" ca="1" si="26"/>
        <v>-1.9817185140350297</v>
      </c>
    </row>
    <row r="78" spans="1:16" ht="12.75" hidden="1" customHeight="1" x14ac:dyDescent="0.25">
      <c r="A78">
        <f t="shared" si="27"/>
        <v>76</v>
      </c>
      <c r="B78">
        <v>4</v>
      </c>
      <c r="C78" s="1">
        <v>989.80000000000007</v>
      </c>
      <c r="D78" s="8">
        <f t="shared" ca="1" si="15"/>
        <v>1060.0447736137967</v>
      </c>
      <c r="E78" s="8">
        <f t="shared" ca="1" si="16"/>
        <v>164.17831665911987</v>
      </c>
      <c r="F78" s="1">
        <f t="shared" ca="1" si="17"/>
        <v>0.89864436117071467</v>
      </c>
      <c r="G78" s="8">
        <f t="shared" ca="1" si="18"/>
        <v>896.80814599131315</v>
      </c>
      <c r="H78" s="8">
        <f t="shared" ca="1" si="22"/>
        <v>92.991854008686914</v>
      </c>
      <c r="I78" s="8">
        <f t="shared" ca="1" si="23"/>
        <v>92.991854008686914</v>
      </c>
      <c r="J78" s="8">
        <f t="shared" ca="1" si="24"/>
        <v>8647.4849119729406</v>
      </c>
      <c r="K78" s="8">
        <f t="shared" ca="1" si="25"/>
        <v>9.3950145492712578E-2</v>
      </c>
      <c r="L78" s="8">
        <f ca="1">AVERAGE(I$3:I78)</f>
        <v>88.228079870142935</v>
      </c>
      <c r="M78" s="8">
        <f ca="1">AVERAGE(J$3:J78)</f>
        <v>17791.53610935956</v>
      </c>
      <c r="N78" s="8">
        <f ca="1">AVERAGE(K$3:K78)</f>
        <v>0.10246543928586486</v>
      </c>
      <c r="O78" s="8">
        <f ca="1">SUM(H$3:H78)</f>
        <v>-81.725492535642843</v>
      </c>
      <c r="P78">
        <f t="shared" ca="1" si="26"/>
        <v>-0.92629798422372089</v>
      </c>
    </row>
    <row r="79" spans="1:16" ht="12.75" hidden="1" customHeight="1" x14ac:dyDescent="0.25">
      <c r="A79">
        <f t="shared" si="27"/>
        <v>77</v>
      </c>
      <c r="B79">
        <v>5</v>
      </c>
      <c r="C79" s="1">
        <v>1040.3999999999999</v>
      </c>
      <c r="D79" s="8">
        <f t="shared" ca="1" si="15"/>
        <v>1126.4356158068265</v>
      </c>
      <c r="E79" s="8">
        <f t="shared" ca="1" si="16"/>
        <v>85.948337086247818</v>
      </c>
      <c r="F79" s="1">
        <f t="shared" ca="1" si="17"/>
        <v>0.98035893081386916</v>
      </c>
      <c r="G79" s="8">
        <f t="shared" ca="1" si="18"/>
        <v>1200.1780398576072</v>
      </c>
      <c r="H79" s="8">
        <f t="shared" ca="1" si="22"/>
        <v>-159.77803985760738</v>
      </c>
      <c r="I79" s="8">
        <f t="shared" ca="1" si="23"/>
        <v>159.77803985760738</v>
      </c>
      <c r="J79" s="8">
        <f t="shared" ca="1" si="24"/>
        <v>25529.022020739172</v>
      </c>
      <c r="K79" s="8">
        <f t="shared" ca="1" si="25"/>
        <v>0.15357366383853077</v>
      </c>
      <c r="L79" s="8">
        <f ca="1">AVERAGE(I$3:I79)</f>
        <v>89.157300129720383</v>
      </c>
      <c r="M79" s="8">
        <f ca="1">AVERAGE(J$3:J79)</f>
        <v>17892.022939377479</v>
      </c>
      <c r="N79" s="8">
        <f ca="1">AVERAGE(K$3:K79)</f>
        <v>0.10312918246187351</v>
      </c>
      <c r="O79" s="8">
        <f ca="1">SUM(H$3:H79)</f>
        <v>-241.50353239325023</v>
      </c>
      <c r="P79">
        <f t="shared" ca="1" si="26"/>
        <v>-2.7087353704281312</v>
      </c>
    </row>
    <row r="80" spans="1:16" ht="12.75" hidden="1" customHeight="1" x14ac:dyDescent="0.25">
      <c r="A80">
        <f t="shared" si="27"/>
        <v>78</v>
      </c>
      <c r="B80">
        <v>6</v>
      </c>
      <c r="C80" s="1">
        <v>950.3</v>
      </c>
      <c r="D80" s="8">
        <f t="shared" ref="D80:D143" ca="1" si="28">(1-$T$2)*SUM(D79:E79)+$T$2*(C80/F80)</f>
        <v>1067.5976873532331</v>
      </c>
      <c r="E80" s="8">
        <f t="shared" ref="E80:E143" ca="1" si="29">(1-$T$3)*E79+$T$3*(D80-D79)</f>
        <v>-29.880675345625122</v>
      </c>
      <c r="F80" s="1">
        <f t="shared" ref="F80:F143" ca="1" si="30">(1-$T$4)*F68+$T$4*(C68/SUM(D67:E67))</f>
        <v>0.97860768509720364</v>
      </c>
      <c r="G80" s="8">
        <f t="shared" ref="G80:G143" ca="1" si="31">SUM(D79:E79)*F80</f>
        <v>1186.4482535896886</v>
      </c>
      <c r="H80" s="8">
        <f t="shared" ca="1" si="22"/>
        <v>-236.14825358968869</v>
      </c>
      <c r="I80" s="8">
        <f t="shared" ca="1" si="23"/>
        <v>236.14825358968869</v>
      </c>
      <c r="J80" s="8">
        <f t="shared" ca="1" si="24"/>
        <v>55765.997673459919</v>
      </c>
      <c r="K80" s="8">
        <f t="shared" ca="1" si="25"/>
        <v>0.24849863578837073</v>
      </c>
      <c r="L80" s="8">
        <f ca="1">AVERAGE(I$3:I80)</f>
        <v>91.041799533053307</v>
      </c>
      <c r="M80" s="8">
        <f ca="1">AVERAGE(J$3:J80)</f>
        <v>18377.58671801956</v>
      </c>
      <c r="N80" s="8">
        <f ca="1">AVERAGE(K$3:K80)</f>
        <v>0.1049928934019568</v>
      </c>
      <c r="O80" s="8">
        <f ca="1">SUM(H$3:H80)</f>
        <v>-477.65178598293892</v>
      </c>
      <c r="P80">
        <f t="shared" ca="1" si="26"/>
        <v>-5.2465108162709857</v>
      </c>
    </row>
    <row r="81" spans="1:16" ht="12.75" hidden="1" customHeight="1" x14ac:dyDescent="0.25">
      <c r="A81">
        <f t="shared" si="27"/>
        <v>79</v>
      </c>
      <c r="B81">
        <v>7</v>
      </c>
      <c r="C81" s="1">
        <v>1046.5</v>
      </c>
      <c r="D81" s="8">
        <f t="shared" ca="1" si="28"/>
        <v>1197.0427265960013</v>
      </c>
      <c r="E81" s="8">
        <f t="shared" ca="1" si="29"/>
        <v>97.579896325089535</v>
      </c>
      <c r="F81" s="1">
        <f t="shared" ca="1" si="30"/>
        <v>0.80298643759903876</v>
      </c>
      <c r="G81" s="8">
        <f t="shared" ca="1" si="31"/>
        <v>833.27268670790806</v>
      </c>
      <c r="H81" s="8">
        <f t="shared" ca="1" si="22"/>
        <v>213.22731329209194</v>
      </c>
      <c r="I81" s="8">
        <f t="shared" ca="1" si="23"/>
        <v>213.22731329209194</v>
      </c>
      <c r="J81" s="8">
        <f t="shared" ca="1" si="24"/>
        <v>45465.887133763928</v>
      </c>
      <c r="K81" s="8">
        <f t="shared" ca="1" si="25"/>
        <v>0.20375280773252932</v>
      </c>
      <c r="L81" s="8">
        <f ca="1">AVERAGE(I$3:I81)</f>
        <v>92.588451605952528</v>
      </c>
      <c r="M81" s="8">
        <f ca="1">AVERAGE(J$3:J81)</f>
        <v>18720.476596699868</v>
      </c>
      <c r="N81" s="8">
        <f ca="1">AVERAGE(K$3:K81)</f>
        <v>0.10624301889981215</v>
      </c>
      <c r="O81" s="8">
        <f ca="1">SUM(H$3:H81)</f>
        <v>-264.42447269084698</v>
      </c>
      <c r="P81">
        <f t="shared" ca="1" si="26"/>
        <v>-2.8559120290315674</v>
      </c>
    </row>
    <row r="82" spans="1:16" ht="12.75" hidden="1" customHeight="1" x14ac:dyDescent="0.25">
      <c r="A82">
        <f t="shared" si="27"/>
        <v>80</v>
      </c>
      <c r="B82">
        <v>8</v>
      </c>
      <c r="C82" s="1">
        <v>1041.5999999999999</v>
      </c>
      <c r="D82" s="8">
        <f t="shared" ca="1" si="28"/>
        <v>1196.4264815555234</v>
      </c>
      <c r="E82" s="8">
        <f t="shared" ca="1" si="29"/>
        <v>19.022983232635578</v>
      </c>
      <c r="F82" s="1">
        <f t="shared" ca="1" si="30"/>
        <v>0.92098553558070351</v>
      </c>
      <c r="G82" s="8">
        <f t="shared" ca="1" si="31"/>
        <v>1192.328709745876</v>
      </c>
      <c r="H82" s="8">
        <f t="shared" ca="1" si="22"/>
        <v>-150.72870974587613</v>
      </c>
      <c r="I82" s="8">
        <f t="shared" ca="1" si="23"/>
        <v>150.72870974587613</v>
      </c>
      <c r="J82" s="8">
        <f t="shared" ca="1" si="24"/>
        <v>22719.143941656574</v>
      </c>
      <c r="K82" s="8">
        <f t="shared" ca="1" si="25"/>
        <v>0.14470882272069521</v>
      </c>
      <c r="L82" s="8">
        <f ca="1">AVERAGE(I$3:I82)</f>
        <v>93.315204832701582</v>
      </c>
      <c r="M82" s="8">
        <f ca="1">AVERAGE(J$3:J82)</f>
        <v>18770.459938511827</v>
      </c>
      <c r="N82" s="8">
        <f ca="1">AVERAGE(K$3:K82)</f>
        <v>0.10672384144757319</v>
      </c>
      <c r="O82" s="8">
        <f ca="1">SUM(H$3:H82)</f>
        <v>-415.15318243672311</v>
      </c>
      <c r="P82">
        <f t="shared" ca="1" si="26"/>
        <v>-4.4489339457703885</v>
      </c>
    </row>
    <row r="83" spans="1:16" ht="12.75" hidden="1" customHeight="1" x14ac:dyDescent="0.25">
      <c r="A83">
        <f t="shared" si="27"/>
        <v>81</v>
      </c>
      <c r="B83">
        <v>9</v>
      </c>
      <c r="C83" s="1">
        <v>1002.6</v>
      </c>
      <c r="D83" s="8">
        <f t="shared" ca="1" si="28"/>
        <v>1226.5707619289378</v>
      </c>
      <c r="E83" s="8">
        <f t="shared" ca="1" si="29"/>
        <v>27.920020945258642</v>
      </c>
      <c r="F83" s="1">
        <f t="shared" ca="1" si="30"/>
        <v>0.81248964329474715</v>
      </c>
      <c r="G83" s="8">
        <f t="shared" ca="1" si="31"/>
        <v>987.54010208852264</v>
      </c>
      <c r="H83" s="8">
        <f t="shared" ca="1" si="22"/>
        <v>15.059897911477378</v>
      </c>
      <c r="I83" s="8">
        <f t="shared" ca="1" si="23"/>
        <v>15.059897911477378</v>
      </c>
      <c r="J83" s="8">
        <f t="shared" ca="1" si="24"/>
        <v>226.80052510412071</v>
      </c>
      <c r="K83" s="8">
        <f t="shared" ca="1" si="25"/>
        <v>1.502084371781107E-2</v>
      </c>
      <c r="L83" s="8">
        <f ca="1">AVERAGE(I$3:I83)</f>
        <v>92.349089932439554</v>
      </c>
      <c r="M83" s="8">
        <f ca="1">AVERAGE(J$3:J83)</f>
        <v>18541.525871679634</v>
      </c>
      <c r="N83" s="8">
        <f ca="1">AVERAGE(K$3:K83)</f>
        <v>0.10559170567313168</v>
      </c>
      <c r="O83" s="8">
        <f ca="1">SUM(H$3:H83)</f>
        <v>-400.09328452524574</v>
      </c>
      <c r="P83">
        <f t="shared" ca="1" si="26"/>
        <v>-4.3324009453471026</v>
      </c>
    </row>
    <row r="84" spans="1:16" ht="12.75" hidden="1" customHeight="1" x14ac:dyDescent="0.25">
      <c r="A84">
        <f t="shared" si="27"/>
        <v>82</v>
      </c>
      <c r="B84">
        <v>10</v>
      </c>
      <c r="C84" s="1">
        <v>1107.9000000000001</v>
      </c>
      <c r="D84" s="8">
        <f t="shared" ca="1" si="28"/>
        <v>1360.9203944385913</v>
      </c>
      <c r="E84" s="8">
        <f t="shared" ca="1" si="29"/>
        <v>113.06371019677451</v>
      </c>
      <c r="F84" s="1">
        <f t="shared" ca="1" si="30"/>
        <v>0.77374155198014549</v>
      </c>
      <c r="G84" s="8">
        <f t="shared" ca="1" si="31"/>
        <v>970.65164528586843</v>
      </c>
      <c r="H84" s="8">
        <f t="shared" ca="1" si="22"/>
        <v>137.24835471413166</v>
      </c>
      <c r="I84" s="8">
        <f t="shared" ca="1" si="23"/>
        <v>137.24835471413166</v>
      </c>
      <c r="J84" s="8">
        <f t="shared" ca="1" si="24"/>
        <v>18837.110871736109</v>
      </c>
      <c r="K84" s="8">
        <f t="shared" ca="1" si="25"/>
        <v>0.12388153688431415</v>
      </c>
      <c r="L84" s="8">
        <f ca="1">AVERAGE(I$3:I84)</f>
        <v>92.896641941972391</v>
      </c>
      <c r="M84" s="8">
        <f ca="1">AVERAGE(J$3:J84)</f>
        <v>18545.130566802276</v>
      </c>
      <c r="N84" s="8">
        <f ca="1">AVERAGE(K$3:K84)</f>
        <v>0.10581475239521927</v>
      </c>
      <c r="O84" s="8">
        <f ca="1">SUM(H$3:H84)</f>
        <v>-262.84492981111407</v>
      </c>
      <c r="P84">
        <f t="shared" ca="1" si="26"/>
        <v>-2.8294341357925443</v>
      </c>
    </row>
    <row r="85" spans="1:16" ht="12.75" hidden="1" customHeight="1" x14ac:dyDescent="0.25">
      <c r="A85">
        <f t="shared" si="27"/>
        <v>83</v>
      </c>
      <c r="B85">
        <v>11</v>
      </c>
      <c r="C85" s="1">
        <v>1052.7</v>
      </c>
      <c r="D85" s="8">
        <f t="shared" ca="1" si="28"/>
        <v>1167.8651063013172</v>
      </c>
      <c r="E85" s="8">
        <f t="shared" ca="1" si="29"/>
        <v>-131.83148847046445</v>
      </c>
      <c r="F85" s="1">
        <f t="shared" ca="1" si="30"/>
        <v>1.0922551756964705</v>
      </c>
      <c r="G85" s="8">
        <f t="shared" ca="1" si="31"/>
        <v>1609.9667671823063</v>
      </c>
      <c r="H85" s="8">
        <f t="shared" ca="1" si="22"/>
        <v>-557.26676718230624</v>
      </c>
      <c r="I85" s="8">
        <f t="shared" ca="1" si="23"/>
        <v>557.26676718230624</v>
      </c>
      <c r="J85" s="8">
        <f t="shared" ca="1" si="24"/>
        <v>310546.24980581872</v>
      </c>
      <c r="K85" s="8">
        <f t="shared" ca="1" si="25"/>
        <v>0.52936901983690154</v>
      </c>
      <c r="L85" s="8">
        <f ca="1">AVERAGE(I$3:I85)</f>
        <v>98.491462728000513</v>
      </c>
      <c r="M85" s="8">
        <f ca="1">AVERAGE(J$3:J85)</f>
        <v>22063.216340766332</v>
      </c>
      <c r="N85" s="8">
        <f ca="1">AVERAGE(K$3:K85)</f>
        <v>0.11091781585837207</v>
      </c>
      <c r="O85" s="8">
        <f ca="1">SUM(H$3:H85)</f>
        <v>-820.11169699342031</v>
      </c>
      <c r="P85">
        <f t="shared" ca="1" si="26"/>
        <v>-8.3267287770746812</v>
      </c>
    </row>
    <row r="86" spans="1:16" ht="12.75" hidden="1" customHeight="1" x14ac:dyDescent="0.25">
      <c r="A86">
        <f t="shared" si="27"/>
        <v>84</v>
      </c>
      <c r="B86">
        <v>12</v>
      </c>
      <c r="C86" s="1">
        <v>968.7</v>
      </c>
      <c r="D86" s="8">
        <f t="shared" ca="1" si="28"/>
        <v>707.29715340896053</v>
      </c>
      <c r="E86" s="8">
        <f t="shared" ca="1" si="29"/>
        <v>-394.82066000797823</v>
      </c>
      <c r="F86" s="1">
        <f t="shared" ca="1" si="30"/>
        <v>1.9844736581250997</v>
      </c>
      <c r="G86" s="8">
        <f t="shared" ca="1" si="31"/>
        <v>2055.981423517374</v>
      </c>
      <c r="H86" s="8">
        <f t="shared" ca="1" si="22"/>
        <v>-1087.2814235173739</v>
      </c>
      <c r="I86" s="8">
        <f t="shared" ca="1" si="23"/>
        <v>1087.2814235173739</v>
      </c>
      <c r="J86" s="8">
        <f t="shared" ca="1" si="24"/>
        <v>1182180.8939259669</v>
      </c>
      <c r="K86" s="8">
        <f t="shared" ca="1" si="25"/>
        <v>1.1224129488152925</v>
      </c>
      <c r="L86" s="8">
        <f ca="1">AVERAGE(I$3:I86)</f>
        <v>110.26277178501687</v>
      </c>
      <c r="M86" s="8">
        <f ca="1">AVERAGE(J$3:J86)</f>
        <v>35874.141073923478</v>
      </c>
      <c r="N86" s="8">
        <f ca="1">AVERAGE(K$3:K86)</f>
        <v>0.12295942458404968</v>
      </c>
      <c r="O86" s="8">
        <f ca="1">SUM(H$3:H86)</f>
        <v>-1907.3931205107942</v>
      </c>
      <c r="P86">
        <f t="shared" ca="1" si="26"/>
        <v>-17.298613934988904</v>
      </c>
    </row>
    <row r="87" spans="1:16" ht="12.75" hidden="1" customHeight="1" x14ac:dyDescent="0.25">
      <c r="A87">
        <f t="shared" si="27"/>
        <v>85</v>
      </c>
      <c r="B87">
        <v>1</v>
      </c>
      <c r="C87" s="1">
        <v>993.09999999999991</v>
      </c>
      <c r="D87" s="8">
        <f t="shared" ca="1" si="28"/>
        <v>438.18932632446331</v>
      </c>
      <c r="E87" s="8">
        <f t="shared" ca="1" si="29"/>
        <v>-294.25039366919339</v>
      </c>
      <c r="F87" s="1">
        <f t="shared" ca="1" si="30"/>
        <v>1.9024981422206091</v>
      </c>
      <c r="G87" s="8">
        <f t="shared" ca="1" si="31"/>
        <v>594.4859481829792</v>
      </c>
      <c r="H87" s="8">
        <f t="shared" ca="1" si="22"/>
        <v>398.61405181702071</v>
      </c>
      <c r="I87" s="8">
        <f t="shared" ca="1" si="23"/>
        <v>398.61405181702071</v>
      </c>
      <c r="J87" s="8">
        <f t="shared" ca="1" si="24"/>
        <v>158893.16230598246</v>
      </c>
      <c r="K87" s="8">
        <f t="shared" ca="1" si="25"/>
        <v>0.4013835986476898</v>
      </c>
      <c r="L87" s="8">
        <f ca="1">AVERAGE(I$3:I87)</f>
        <v>113.65513978539339</v>
      </c>
      <c r="M87" s="8">
        <f ca="1">AVERAGE(J$3:J87)</f>
        <v>37321.423676653583</v>
      </c>
      <c r="N87" s="8">
        <f ca="1">AVERAGE(K$3:K87)</f>
        <v>0.12623500310244545</v>
      </c>
      <c r="O87" s="8">
        <f ca="1">SUM(H$3:H87)</f>
        <v>-1508.7790686937735</v>
      </c>
      <c r="P87">
        <f t="shared" ca="1" si="26"/>
        <v>-13.275062364471063</v>
      </c>
    </row>
    <row r="88" spans="1:16" ht="12.75" hidden="1" customHeight="1" x14ac:dyDescent="0.25">
      <c r="A88">
        <f t="shared" si="27"/>
        <v>86</v>
      </c>
      <c r="B88">
        <v>2</v>
      </c>
      <c r="C88" s="1">
        <v>797.2</v>
      </c>
      <c r="D88" s="8">
        <f t="shared" ca="1" si="28"/>
        <v>499.47108979760418</v>
      </c>
      <c r="E88" s="8">
        <f t="shared" ca="1" si="29"/>
        <v>-9.8246679553259639</v>
      </c>
      <c r="F88" s="1">
        <f t="shared" ca="1" si="30"/>
        <v>1.0824278180814999</v>
      </c>
      <c r="G88" s="8">
        <f t="shared" ca="1" si="31"/>
        <v>155.80350481102377</v>
      </c>
      <c r="H88" s="8">
        <f t="shared" ca="1" si="22"/>
        <v>641.39649518897625</v>
      </c>
      <c r="I88" s="8">
        <f t="shared" ca="1" si="23"/>
        <v>641.39649518897625</v>
      </c>
      <c r="J88" s="8">
        <f t="shared" ca="1" si="24"/>
        <v>411389.46404070244</v>
      </c>
      <c r="K88" s="8">
        <f t="shared" ca="1" si="25"/>
        <v>0.8045615845320826</v>
      </c>
      <c r="L88" s="8">
        <f ca="1">AVERAGE(I$3:I88)</f>
        <v>119.79166717380714</v>
      </c>
      <c r="M88" s="8">
        <f ca="1">AVERAGE(J$3:J88)</f>
        <v>41671.052052979736</v>
      </c>
      <c r="N88" s="8">
        <f ca="1">AVERAGE(K$3:K88)</f>
        <v>0.13412252149116216</v>
      </c>
      <c r="O88" s="8">
        <f ca="1">SUM(H$3:H88)</f>
        <v>-867.38257350479728</v>
      </c>
      <c r="P88">
        <f t="shared" ca="1" si="26"/>
        <v>-7.2407588438209283</v>
      </c>
    </row>
    <row r="89" spans="1:16" ht="12.75" hidden="1" customHeight="1" x14ac:dyDescent="0.25">
      <c r="A89">
        <f t="shared" si="27"/>
        <v>87</v>
      </c>
      <c r="B89">
        <v>3</v>
      </c>
      <c r="C89" s="1">
        <v>1059.9000000000001</v>
      </c>
      <c r="D89" s="8">
        <f t="shared" ca="1" si="28"/>
        <v>746.10134489716563</v>
      </c>
      <c r="E89" s="8">
        <f t="shared" ca="1" si="29"/>
        <v>195.33927048858396</v>
      </c>
      <c r="F89" s="1">
        <f t="shared" ca="1" si="30"/>
        <v>1.1557443869372799</v>
      </c>
      <c r="G89" s="8">
        <f t="shared" ca="1" si="31"/>
        <v>565.90610362813652</v>
      </c>
      <c r="H89" s="8">
        <f t="shared" ca="1" si="22"/>
        <v>493.99389637186357</v>
      </c>
      <c r="I89" s="8">
        <f t="shared" ca="1" si="23"/>
        <v>493.99389637186357</v>
      </c>
      <c r="J89" s="8">
        <f t="shared" ca="1" si="24"/>
        <v>244029.96965265548</v>
      </c>
      <c r="K89" s="8">
        <f t="shared" ca="1" si="25"/>
        <v>0.46607594713828054</v>
      </c>
      <c r="L89" s="8">
        <f ca="1">AVERAGE(I$3:I89)</f>
        <v>124.09284222206065</v>
      </c>
      <c r="M89" s="8">
        <f ca="1">AVERAGE(J$3:J89)</f>
        <v>43997.016623090953</v>
      </c>
      <c r="N89" s="8">
        <f ca="1">AVERAGE(K$3:K89)</f>
        <v>0.13793807810779571</v>
      </c>
      <c r="O89" s="8">
        <f ca="1">SUM(H$3:H89)</f>
        <v>-373.38867713293371</v>
      </c>
      <c r="P89">
        <f t="shared" ca="1" si="26"/>
        <v>-3.0089461281317513</v>
      </c>
    </row>
    <row r="90" spans="1:16" ht="12.75" hidden="1" customHeight="1" x14ac:dyDescent="0.25">
      <c r="A90">
        <f t="shared" si="27"/>
        <v>88</v>
      </c>
      <c r="B90">
        <v>4</v>
      </c>
      <c r="C90" s="1">
        <v>1057.8000000000002</v>
      </c>
      <c r="D90" s="8">
        <f t="shared" ca="1" si="28"/>
        <v>1016.4864781725958</v>
      </c>
      <c r="E90" s="8">
        <f t="shared" ca="1" si="29"/>
        <v>255.3759607180609</v>
      </c>
      <c r="F90" s="1">
        <f t="shared" ca="1" si="30"/>
        <v>0.99182661605238054</v>
      </c>
      <c r="G90" s="8">
        <f t="shared" ca="1" si="31"/>
        <v>933.74585977231879</v>
      </c>
      <c r="H90" s="8">
        <f t="shared" ca="1" si="22"/>
        <v>124.05414022768139</v>
      </c>
      <c r="I90" s="8">
        <f t="shared" ca="1" si="23"/>
        <v>124.05414022768139</v>
      </c>
      <c r="J90" s="8">
        <f t="shared" ca="1" si="24"/>
        <v>15389.429707629237</v>
      </c>
      <c r="K90" s="8">
        <f t="shared" ca="1" si="25"/>
        <v>0.11727560997133803</v>
      </c>
      <c r="L90" s="8">
        <f ca="1">AVERAGE(I$3:I90)</f>
        <v>124.09240242666998</v>
      </c>
      <c r="M90" s="8">
        <f ca="1">AVERAGE(J$3:J90)</f>
        <v>43671.930408142522</v>
      </c>
      <c r="N90" s="8">
        <f ca="1">AVERAGE(K$3:K90)</f>
        <v>0.13770327733351781</v>
      </c>
      <c r="O90" s="8">
        <f ca="1">SUM(H$3:H90)</f>
        <v>-249.33453690525232</v>
      </c>
      <c r="P90">
        <f t="shared" ca="1" si="26"/>
        <v>-2.0092651284803016</v>
      </c>
    </row>
    <row r="91" spans="1:16" ht="12.75" hidden="1" customHeight="1" x14ac:dyDescent="0.25">
      <c r="A91">
        <f t="shared" si="27"/>
        <v>89</v>
      </c>
      <c r="B91">
        <v>5</v>
      </c>
      <c r="C91" s="1">
        <v>1128.8</v>
      </c>
      <c r="D91" s="8">
        <f t="shared" ca="1" si="28"/>
        <v>1305.6902029496123</v>
      </c>
      <c r="E91" s="8">
        <f t="shared" ca="1" si="29"/>
        <v>282.43817196522542</v>
      </c>
      <c r="F91" s="1">
        <f t="shared" ca="1" si="30"/>
        <v>0.84984510443114014</v>
      </c>
      <c r="G91" s="8">
        <f t="shared" ca="1" si="31"/>
        <v>1080.8860672010746</v>
      </c>
      <c r="H91" s="8">
        <f t="shared" ca="1" si="22"/>
        <v>47.913932798925316</v>
      </c>
      <c r="I91" s="8">
        <f t="shared" ca="1" si="23"/>
        <v>47.913932798925316</v>
      </c>
      <c r="J91" s="8">
        <f t="shared" ca="1" si="24"/>
        <v>2295.7449562599313</v>
      </c>
      <c r="K91" s="8">
        <f t="shared" ca="1" si="25"/>
        <v>4.2446786675164175E-2</v>
      </c>
      <c r="L91" s="8">
        <f ca="1">AVERAGE(I$3:I91)</f>
        <v>123.23646456568409</v>
      </c>
      <c r="M91" s="8">
        <f ca="1">AVERAGE(J$3:J91)</f>
        <v>43207.029448009009</v>
      </c>
      <c r="N91" s="8">
        <f ca="1">AVERAGE(K$3:K91)</f>
        <v>0.13663297968567112</v>
      </c>
      <c r="O91" s="8">
        <f ca="1">SUM(H$3:H91)</f>
        <v>-201.420604106327</v>
      </c>
      <c r="P91">
        <f t="shared" ca="1" si="26"/>
        <v>-1.6344237463820732</v>
      </c>
    </row>
    <row r="92" spans="1:16" ht="12.75" hidden="1" customHeight="1" x14ac:dyDescent="0.25">
      <c r="A92">
        <f t="shared" si="27"/>
        <v>90</v>
      </c>
      <c r="B92">
        <v>6</v>
      </c>
      <c r="C92" s="1">
        <v>1106.1000000000001</v>
      </c>
      <c r="D92" s="8">
        <f t="shared" ca="1" si="28"/>
        <v>1481.94264132342</v>
      </c>
      <c r="E92" s="8">
        <f t="shared" ca="1" si="29"/>
        <v>197.48958509209126</v>
      </c>
      <c r="F92" s="1">
        <f t="shared" ca="1" si="30"/>
        <v>0.78382759663910795</v>
      </c>
      <c r="G92" s="8">
        <f t="shared" ca="1" si="31"/>
        <v>1244.8188472638694</v>
      </c>
      <c r="H92" s="8">
        <f t="shared" ca="1" si="22"/>
        <v>-138.71884726386929</v>
      </c>
      <c r="I92" s="8">
        <f t="shared" ca="1" si="23"/>
        <v>138.71884726386929</v>
      </c>
      <c r="J92" s="8">
        <f t="shared" ca="1" si="24"/>
        <v>19242.918586216696</v>
      </c>
      <c r="K92" s="8">
        <f t="shared" ca="1" si="25"/>
        <v>0.12541257324280741</v>
      </c>
      <c r="L92" s="8">
        <f ca="1">AVERAGE(I$3:I92)</f>
        <v>123.40849104010837</v>
      </c>
      <c r="M92" s="8">
        <f ca="1">AVERAGE(J$3:J92)</f>
        <v>42940.761549544652</v>
      </c>
      <c r="N92" s="8">
        <f ca="1">AVERAGE(K$3:K92)</f>
        <v>0.13650830850297263</v>
      </c>
      <c r="O92" s="8">
        <f ca="1">SUM(H$3:H92)</f>
        <v>-340.1394513701963</v>
      </c>
      <c r="P92">
        <f t="shared" ca="1" si="26"/>
        <v>-2.7562078468299989</v>
      </c>
    </row>
    <row r="93" spans="1:16" ht="12.75" hidden="1" customHeight="1" x14ac:dyDescent="0.25">
      <c r="A93">
        <f t="shared" si="27"/>
        <v>91</v>
      </c>
      <c r="B93">
        <v>7</v>
      </c>
      <c r="C93" s="1">
        <v>1206</v>
      </c>
      <c r="D93" s="8">
        <f t="shared" ca="1" si="28"/>
        <v>1389.2999138712262</v>
      </c>
      <c r="E93" s="8">
        <f t="shared" ca="1" si="29"/>
        <v>-34.616264943336851</v>
      </c>
      <c r="F93" s="1">
        <f t="shared" ca="1" si="30"/>
        <v>1.0084637602455799</v>
      </c>
      <c r="G93" s="8">
        <f t="shared" ca="1" si="31"/>
        <v>1693.6465381285925</v>
      </c>
      <c r="H93" s="8">
        <f t="shared" ca="1" si="22"/>
        <v>-487.64653812859251</v>
      </c>
      <c r="I93" s="8">
        <f t="shared" ca="1" si="23"/>
        <v>487.64653812859251</v>
      </c>
      <c r="J93" s="8">
        <f t="shared" ca="1" si="24"/>
        <v>237799.14614880082</v>
      </c>
      <c r="K93" s="8">
        <f t="shared" ca="1" si="25"/>
        <v>0.40435036329070689</v>
      </c>
      <c r="L93" s="8">
        <f ca="1">AVERAGE(I$3:I93)</f>
        <v>127.41110694217963</v>
      </c>
      <c r="M93" s="8">
        <f ca="1">AVERAGE(J$3:J93)</f>
        <v>45082.062479206812</v>
      </c>
      <c r="N93" s="8">
        <f ca="1">AVERAGE(K$3:K93)</f>
        <v>0.13945162778635434</v>
      </c>
      <c r="O93" s="8">
        <f ca="1">SUM(H$3:H93)</f>
        <v>-827.78598949878881</v>
      </c>
      <c r="P93">
        <f t="shared" ca="1" si="26"/>
        <v>-6.4969688229335132</v>
      </c>
    </row>
    <row r="94" spans="1:16" ht="12.75" hidden="1" customHeight="1" x14ac:dyDescent="0.25">
      <c r="A94">
        <f t="shared" si="27"/>
        <v>92</v>
      </c>
      <c r="B94">
        <v>8</v>
      </c>
      <c r="C94" s="1">
        <v>1148.3</v>
      </c>
      <c r="D94" s="8">
        <f t="shared" ca="1" si="28"/>
        <v>1398.2185966104926</v>
      </c>
      <c r="E94" s="8">
        <f t="shared" ca="1" si="29"/>
        <v>0.21169320274574144</v>
      </c>
      <c r="F94" s="1">
        <f t="shared" ca="1" si="30"/>
        <v>0.80455878150021098</v>
      </c>
      <c r="G94" s="8">
        <f t="shared" ca="1" si="31"/>
        <v>1089.9226258996823</v>
      </c>
      <c r="H94" s="8">
        <f t="shared" ca="1" si="22"/>
        <v>58.377374100317638</v>
      </c>
      <c r="I94" s="8">
        <f t="shared" ca="1" si="23"/>
        <v>58.377374100317638</v>
      </c>
      <c r="J94" s="8">
        <f t="shared" ca="1" si="24"/>
        <v>3407.9178068484366</v>
      </c>
      <c r="K94" s="8">
        <f t="shared" ca="1" si="25"/>
        <v>5.0838085953424747E-2</v>
      </c>
      <c r="L94" s="8">
        <f ca="1">AVERAGE(I$3:I94)</f>
        <v>126.66074028085504</v>
      </c>
      <c r="M94" s="8">
        <f ca="1">AVERAGE(J$3:J94)</f>
        <v>44629.082645811613</v>
      </c>
      <c r="N94" s="8">
        <f ca="1">AVERAGE(K$3:K94)</f>
        <v>0.13848843711425726</v>
      </c>
      <c r="O94" s="8">
        <f ca="1">SUM(H$3:H94)</f>
        <v>-769.40861539847117</v>
      </c>
      <c r="P94">
        <f t="shared" ca="1" si="26"/>
        <v>-6.0745627547446794</v>
      </c>
    </row>
    <row r="95" spans="1:16" ht="12.75" hidden="1" customHeight="1" x14ac:dyDescent="0.25">
      <c r="A95">
        <f t="shared" si="27"/>
        <v>93</v>
      </c>
      <c r="B95">
        <v>9</v>
      </c>
      <c r="C95" s="1">
        <v>1087.0999999999999</v>
      </c>
      <c r="D95" s="8">
        <f t="shared" ca="1" si="28"/>
        <v>1350.1052776076458</v>
      </c>
      <c r="E95" s="8">
        <f t="shared" ca="1" si="29"/>
        <v>-38.448316561728269</v>
      </c>
      <c r="F95" s="1">
        <f t="shared" ca="1" si="30"/>
        <v>0.82488003742281746</v>
      </c>
      <c r="G95" s="8">
        <f t="shared" ca="1" si="31"/>
        <v>1153.5372297943454</v>
      </c>
      <c r="H95" s="8">
        <f t="shared" ca="1" si="22"/>
        <v>-66.437229794345512</v>
      </c>
      <c r="I95" s="8">
        <f t="shared" ca="1" si="23"/>
        <v>66.437229794345512</v>
      </c>
      <c r="J95" s="8">
        <f t="shared" ca="1" si="24"/>
        <v>4413.9055027466711</v>
      </c>
      <c r="K95" s="8">
        <f t="shared" ca="1" si="25"/>
        <v>6.1114184338465202E-2</v>
      </c>
      <c r="L95" s="8">
        <f ca="1">AVERAGE(I$3:I95)</f>
        <v>126.01317565196783</v>
      </c>
      <c r="M95" s="8">
        <f ca="1">AVERAGE(J$3:J95)</f>
        <v>44196.661386208762</v>
      </c>
      <c r="N95" s="8">
        <f ca="1">AVERAGE(K$3:K95)</f>
        <v>0.13765645590161432</v>
      </c>
      <c r="O95" s="8">
        <f ca="1">SUM(H$3:H95)</f>
        <v>-835.84584519281668</v>
      </c>
      <c r="P95">
        <f t="shared" ca="1" si="26"/>
        <v>-6.6330035797313398</v>
      </c>
    </row>
    <row r="96" spans="1:16" ht="12.75" hidden="1" customHeight="1" x14ac:dyDescent="0.25">
      <c r="A96">
        <f t="shared" si="27"/>
        <v>94</v>
      </c>
      <c r="B96">
        <v>10</v>
      </c>
      <c r="C96" s="1">
        <v>1200.6999999999998</v>
      </c>
      <c r="D96" s="8">
        <f t="shared" ca="1" si="28"/>
        <v>1340.4045028029041</v>
      </c>
      <c r="E96" s="8">
        <f t="shared" ca="1" si="29"/>
        <v>-15.450283156139044</v>
      </c>
      <c r="F96" s="1">
        <f t="shared" ca="1" si="30"/>
        <v>0.88314718220700006</v>
      </c>
      <c r="G96" s="8">
        <f t="shared" ca="1" si="31"/>
        <v>1158.386149169899</v>
      </c>
      <c r="H96" s="8">
        <f t="shared" ca="1" si="22"/>
        <v>42.313850830100819</v>
      </c>
      <c r="I96" s="8">
        <f t="shared" ca="1" si="23"/>
        <v>42.313850830100819</v>
      </c>
      <c r="J96" s="8">
        <f t="shared" ca="1" si="24"/>
        <v>1790.4619720720239</v>
      </c>
      <c r="K96" s="8">
        <f t="shared" ca="1" si="25"/>
        <v>3.5240985117099048E-2</v>
      </c>
      <c r="L96" s="8">
        <f ca="1">AVERAGE(I$3:I96)</f>
        <v>125.12275730279903</v>
      </c>
      <c r="M96" s="8">
        <f ca="1">AVERAGE(J$3:J96)</f>
        <v>43745.53160520731</v>
      </c>
      <c r="N96" s="8">
        <f ca="1">AVERAGE(K$3:K96)</f>
        <v>0.13656692961667269</v>
      </c>
      <c r="O96" s="8">
        <f ca="1">SUM(H$3:H96)</f>
        <v>-793.53199436271586</v>
      </c>
      <c r="P96">
        <f t="shared" ca="1" si="26"/>
        <v>-6.3420277131709621</v>
      </c>
    </row>
    <row r="97" spans="1:16" ht="12.75" hidden="1" customHeight="1" x14ac:dyDescent="0.25">
      <c r="A97">
        <f t="shared" si="27"/>
        <v>95</v>
      </c>
      <c r="B97">
        <v>11</v>
      </c>
      <c r="C97" s="1">
        <v>1213.0999999999999</v>
      </c>
      <c r="D97" s="8">
        <f t="shared" ca="1" si="28"/>
        <v>1549.1268103056495</v>
      </c>
      <c r="E97" s="8">
        <f t="shared" ca="1" si="29"/>
        <v>163.88778937096859</v>
      </c>
      <c r="F97" s="1">
        <f t="shared" ca="1" si="30"/>
        <v>0.71418680614633689</v>
      </c>
      <c r="G97" s="8">
        <f t="shared" ca="1" si="31"/>
        <v>946.26482241963527</v>
      </c>
      <c r="H97" s="8">
        <f t="shared" ca="1" si="22"/>
        <v>266.83517758036464</v>
      </c>
      <c r="I97" s="8">
        <f t="shared" ca="1" si="23"/>
        <v>266.83517758036464</v>
      </c>
      <c r="J97" s="8">
        <f t="shared" ca="1" si="24"/>
        <v>71201.011994344735</v>
      </c>
      <c r="K97" s="8">
        <f t="shared" ca="1" si="25"/>
        <v>0.21996140267114389</v>
      </c>
      <c r="L97" s="8">
        <f ca="1">AVERAGE(I$3:I97)</f>
        <v>126.6144669899313</v>
      </c>
      <c r="M97" s="8">
        <f ca="1">AVERAGE(J$3:J97)</f>
        <v>44034.536661935075</v>
      </c>
      <c r="N97" s="8">
        <f ca="1">AVERAGE(K$3:K97)</f>
        <v>0.13744476617514079</v>
      </c>
      <c r="O97" s="8">
        <f ca="1">SUM(H$3:H97)</f>
        <v>-526.69681678235122</v>
      </c>
      <c r="P97">
        <f t="shared" ca="1" si="26"/>
        <v>-4.1598470483174363</v>
      </c>
    </row>
    <row r="98" spans="1:16" ht="12.75" hidden="1" customHeight="1" x14ac:dyDescent="0.25">
      <c r="A98">
        <f t="shared" si="27"/>
        <v>96</v>
      </c>
      <c r="B98">
        <v>12</v>
      </c>
      <c r="C98" s="1">
        <v>1103.0999999999999</v>
      </c>
      <c r="D98" s="8">
        <f t="shared" ca="1" si="28"/>
        <v>1393.0712371015011</v>
      </c>
      <c r="E98" s="8">
        <f t="shared" ca="1" si="29"/>
        <v>-92.066900689125049</v>
      </c>
      <c r="F98" s="1">
        <f t="shared" ca="1" si="30"/>
        <v>0.9350082693534314</v>
      </c>
      <c r="G98" s="8">
        <f t="shared" ca="1" si="31"/>
        <v>1601.682816220796</v>
      </c>
      <c r="H98" s="8">
        <f t="shared" ca="1" si="22"/>
        <v>-498.58281622079608</v>
      </c>
      <c r="I98" s="8">
        <f t="shared" ca="1" si="23"/>
        <v>498.58281622079608</v>
      </c>
      <c r="J98" s="8">
        <f t="shared" ca="1" si="24"/>
        <v>248584.82463066012</v>
      </c>
      <c r="K98" s="8">
        <f t="shared" ca="1" si="25"/>
        <v>0.45198333444002914</v>
      </c>
      <c r="L98" s="8">
        <f ca="1">AVERAGE(I$3:I98)</f>
        <v>130.48913729441946</v>
      </c>
      <c r="M98" s="8">
        <f ca="1">AVERAGE(J$3:J98)</f>
        <v>46165.268828275963</v>
      </c>
      <c r="N98" s="8">
        <f ca="1">AVERAGE(K$3:K98)</f>
        <v>0.14072120959456672</v>
      </c>
      <c r="O98" s="8">
        <f ca="1">SUM(H$3:H98)</f>
        <v>-1025.2796330031474</v>
      </c>
      <c r="P98">
        <f t="shared" ca="1" si="26"/>
        <v>-7.8572029385851021</v>
      </c>
    </row>
    <row r="99" spans="1:16" ht="12.75" hidden="1" customHeight="1" x14ac:dyDescent="0.25">
      <c r="A99">
        <f t="shared" si="27"/>
        <v>97</v>
      </c>
      <c r="B99">
        <v>1</v>
      </c>
      <c r="C99" s="1">
        <v>1099.8</v>
      </c>
      <c r="D99" s="8">
        <f t="shared" ca="1" si="28"/>
        <v>728.03136749762609</v>
      </c>
      <c r="E99" s="8">
        <f t="shared" ca="1" si="29"/>
        <v>-550.44527582092508</v>
      </c>
      <c r="F99" s="1">
        <f t="shared" ca="1" si="30"/>
        <v>3.1781590646743925</v>
      </c>
      <c r="G99" s="8">
        <f t="shared" ca="1" si="31"/>
        <v>4134.7987249496855</v>
      </c>
      <c r="H99" s="8">
        <f t="shared" ca="1" si="22"/>
        <v>-3034.9987249496853</v>
      </c>
      <c r="I99" s="8">
        <f t="shared" ca="1" si="23"/>
        <v>3034.9987249496853</v>
      </c>
      <c r="J99" s="8">
        <f t="shared" ca="1" si="24"/>
        <v>9211217.260446215</v>
      </c>
      <c r="K99" s="8">
        <f t="shared" ca="1" si="25"/>
        <v>2.7595914938622346</v>
      </c>
      <c r="L99" s="8">
        <f ca="1">AVERAGE(I$3:I99)</f>
        <v>160.43253510529851</v>
      </c>
      <c r="M99" s="8">
        <f ca="1">AVERAGE(J$3:J99)</f>
        <v>140650.34090681141</v>
      </c>
      <c r="N99" s="8">
        <f ca="1">AVERAGE(K$3:K99)</f>
        <v>0.16771987231897567</v>
      </c>
      <c r="O99" s="8">
        <f ca="1">SUM(H$3:H99)</f>
        <v>-4060.2783579528327</v>
      </c>
      <c r="P99">
        <f t="shared" ca="1" si="26"/>
        <v>-25.308322624758773</v>
      </c>
    </row>
    <row r="100" spans="1:16" ht="12.75" hidden="1" customHeight="1" x14ac:dyDescent="0.25">
      <c r="A100">
        <f t="shared" si="27"/>
        <v>98</v>
      </c>
      <c r="B100">
        <v>2</v>
      </c>
      <c r="C100" s="1">
        <v>1052.3</v>
      </c>
      <c r="D100" s="8">
        <f t="shared" ca="1" si="28"/>
        <v>185.03363800018909</v>
      </c>
      <c r="E100" s="8">
        <f t="shared" ca="1" si="29"/>
        <v>-544.48723876213467</v>
      </c>
      <c r="F100" s="1">
        <f t="shared" ca="1" si="30"/>
        <v>5.5384598544250272</v>
      </c>
      <c r="G100" s="8">
        <f t="shared" ca="1" si="31"/>
        <v>983.55343945565107</v>
      </c>
      <c r="H100" s="8">
        <f t="shared" ca="1" si="22"/>
        <v>68.746560544348881</v>
      </c>
      <c r="I100" s="8">
        <f t="shared" ca="1" si="23"/>
        <v>68.746560544348881</v>
      </c>
      <c r="J100" s="8">
        <f t="shared" ca="1" si="24"/>
        <v>4726.0895866778264</v>
      </c>
      <c r="K100" s="8">
        <f t="shared" ca="1" si="25"/>
        <v>6.5329811407724869E-2</v>
      </c>
      <c r="L100" s="8">
        <f ca="1">AVERAGE(I$3:I100)</f>
        <v>159.49696393630921</v>
      </c>
      <c r="M100" s="8">
        <f ca="1">AVERAGE(J$3:J100)</f>
        <v>139263.35875048352</v>
      </c>
      <c r="N100" s="8">
        <f ca="1">AVERAGE(K$3:K100)</f>
        <v>0.16667507577906496</v>
      </c>
      <c r="O100" s="8">
        <f ca="1">SUM(H$3:H100)</f>
        <v>-3991.5317974084837</v>
      </c>
      <c r="P100">
        <f t="shared" ca="1" si="26"/>
        <v>-25.02575408897685</v>
      </c>
    </row>
    <row r="101" spans="1:16" ht="12.75" hidden="1" customHeight="1" x14ac:dyDescent="0.25">
      <c r="A101">
        <f t="shared" si="27"/>
        <v>99</v>
      </c>
      <c r="B101">
        <v>3</v>
      </c>
      <c r="C101" s="1">
        <v>991.1</v>
      </c>
      <c r="D101" s="8">
        <f t="shared" ca="1" si="28"/>
        <v>130.93611909962704</v>
      </c>
      <c r="E101" s="8">
        <f t="shared" ca="1" si="29"/>
        <v>-152.17546287287655</v>
      </c>
      <c r="F101" s="1">
        <f t="shared" ca="1" si="30"/>
        <v>2.164623190775421</v>
      </c>
      <c r="G101" s="8">
        <f t="shared" ca="1" si="31"/>
        <v>-778.08160021703702</v>
      </c>
      <c r="H101" s="8">
        <f t="shared" ca="1" si="22"/>
        <v>1769.1816002170372</v>
      </c>
      <c r="I101" s="8">
        <f t="shared" ca="1" si="23"/>
        <v>1769.1816002170372</v>
      </c>
      <c r="J101" s="8">
        <f t="shared" ca="1" si="24"/>
        <v>3130003.5345465164</v>
      </c>
      <c r="K101" s="8">
        <f t="shared" ca="1" si="25"/>
        <v>1.7850687117516266</v>
      </c>
      <c r="L101" s="8">
        <f ca="1">AVERAGE(I$3:I101)</f>
        <v>175.75640470682163</v>
      </c>
      <c r="M101" s="8">
        <f ca="1">AVERAGE(J$3:J101)</f>
        <v>169472.85547569598</v>
      </c>
      <c r="N101" s="8">
        <f ca="1">AVERAGE(K$3:K101)</f>
        <v>0.18302248624343428</v>
      </c>
      <c r="O101" s="8">
        <f ca="1">SUM(H$3:H101)</f>
        <v>-2222.3501971914466</v>
      </c>
      <c r="P101">
        <f t="shared" ca="1" si="26"/>
        <v>-12.644490543024807</v>
      </c>
    </row>
    <row r="102" spans="1:16" ht="12.75" hidden="1" customHeight="1" x14ac:dyDescent="0.25">
      <c r="A102">
        <f t="shared" si="27"/>
        <v>100</v>
      </c>
      <c r="B102">
        <v>4</v>
      </c>
      <c r="C102" s="1">
        <v>1175.4000000000001</v>
      </c>
      <c r="D102" s="8">
        <f t="shared" ca="1" si="28"/>
        <v>619.16693936217496</v>
      </c>
      <c r="E102" s="8">
        <f t="shared" ca="1" si="29"/>
        <v>360.14956363546304</v>
      </c>
      <c r="F102" s="1">
        <f t="shared" ca="1" si="30"/>
        <v>1.123597158134688</v>
      </c>
      <c r="G102" s="8">
        <f t="shared" ca="1" si="31"/>
        <v>-23.864466304268838</v>
      </c>
      <c r="H102" s="8">
        <f t="shared" ca="1" si="22"/>
        <v>1199.264466304269</v>
      </c>
      <c r="I102" s="8">
        <f t="shared" ca="1" si="23"/>
        <v>1199.264466304269</v>
      </c>
      <c r="J102" s="8">
        <f t="shared" ca="1" si="24"/>
        <v>1438235.2601400632</v>
      </c>
      <c r="K102" s="8">
        <f t="shared" ca="1" si="25"/>
        <v>1.0203032723364547</v>
      </c>
      <c r="L102" s="8">
        <f ca="1">AVERAGE(I$3:I102)</f>
        <v>185.99148532279611</v>
      </c>
      <c r="M102" s="8">
        <f ca="1">AVERAGE(J$3:J102)</f>
        <v>182160.47952233962</v>
      </c>
      <c r="N102" s="8">
        <f ca="1">AVERAGE(K$3:K102)</f>
        <v>0.19139529410436448</v>
      </c>
      <c r="O102" s="8">
        <f ca="1">SUM(H$3:H102)</f>
        <v>-1023.0857308871775</v>
      </c>
      <c r="P102">
        <f t="shared" ca="1" si="26"/>
        <v>-5.5007127294648397</v>
      </c>
    </row>
    <row r="103" spans="1:16" ht="12.75" hidden="1" customHeight="1" x14ac:dyDescent="0.25">
      <c r="A103">
        <f t="shared" si="27"/>
        <v>101</v>
      </c>
      <c r="B103">
        <v>5</v>
      </c>
      <c r="C103" s="1">
        <v>1175.3000000000002</v>
      </c>
      <c r="D103" s="8">
        <f t="shared" ca="1" si="28"/>
        <v>1186.2800691800203</v>
      </c>
      <c r="E103" s="8">
        <f t="shared" ca="1" si="29"/>
        <v>525.72041658136891</v>
      </c>
      <c r="F103" s="1">
        <f t="shared" ca="1" si="30"/>
        <v>0.88751736468022546</v>
      </c>
      <c r="G103" s="8">
        <f t="shared" ca="1" si="31"/>
        <v>869.16040192831781</v>
      </c>
      <c r="H103" s="8">
        <f t="shared" ca="1" si="22"/>
        <v>306.13959807168237</v>
      </c>
      <c r="I103" s="8">
        <f t="shared" ca="1" si="23"/>
        <v>306.13959807168237</v>
      </c>
      <c r="J103" s="8">
        <f t="shared" ca="1" si="24"/>
        <v>93721.453507491227</v>
      </c>
      <c r="K103" s="8">
        <f t="shared" ca="1" si="25"/>
        <v>0.26047783380556649</v>
      </c>
      <c r="L103" s="8">
        <f ca="1">AVERAGE(I$3:I103)</f>
        <v>187.18107059753754</v>
      </c>
      <c r="M103" s="8">
        <f ca="1">AVERAGE(J$3:J103)</f>
        <v>181284.84560140054</v>
      </c>
      <c r="N103" s="8">
        <f ca="1">AVERAGE(K$3:K103)</f>
        <v>0.19207927964596055</v>
      </c>
      <c r="O103" s="8">
        <f ca="1">SUM(H$3:H103)</f>
        <v>-716.94613281549516</v>
      </c>
      <c r="P103">
        <f t="shared" ca="1" si="26"/>
        <v>-3.8302277603541333</v>
      </c>
    </row>
    <row r="104" spans="1:16" ht="12.75" hidden="1" customHeight="1" x14ac:dyDescent="0.25">
      <c r="A104">
        <f t="shared" si="27"/>
        <v>102</v>
      </c>
      <c r="B104">
        <v>6</v>
      </c>
      <c r="C104" s="1">
        <v>1210.8000000000002</v>
      </c>
      <c r="D104" s="8">
        <f t="shared" ca="1" si="28"/>
        <v>1727.8736070232353</v>
      </c>
      <c r="E104" s="8">
        <f t="shared" ca="1" si="29"/>
        <v>538.41891359084582</v>
      </c>
      <c r="F104" s="1">
        <f t="shared" ca="1" si="30"/>
        <v>0.69648022003215826</v>
      </c>
      <c r="G104" s="8">
        <f t="shared" ca="1" si="31"/>
        <v>1192.3744750182541</v>
      </c>
      <c r="H104" s="8">
        <f t="shared" ca="1" si="22"/>
        <v>18.425524981746094</v>
      </c>
      <c r="I104" s="8">
        <f t="shared" ca="1" si="23"/>
        <v>18.425524981746094</v>
      </c>
      <c r="J104" s="8">
        <f t="shared" ca="1" si="24"/>
        <v>339.49997085294939</v>
      </c>
      <c r="K104" s="8">
        <f t="shared" ca="1" si="25"/>
        <v>1.5217645343364793E-2</v>
      </c>
      <c r="L104" s="8">
        <f ca="1">AVERAGE(I$3:I104)</f>
        <v>185.5266044640494</v>
      </c>
      <c r="M104" s="8">
        <f ca="1">AVERAGE(J$3:J104)</f>
        <v>179510.87162463047</v>
      </c>
      <c r="N104" s="8">
        <f ca="1">AVERAGE(K$3:K104)</f>
        <v>0.19034534205475864</v>
      </c>
      <c r="O104" s="8">
        <f ca="1">SUM(H$3:H104)</f>
        <v>-698.52060783374907</v>
      </c>
      <c r="P104">
        <f t="shared" ca="1" si="26"/>
        <v>-3.7650697583327224</v>
      </c>
    </row>
    <row r="105" spans="1:16" ht="12.75" hidden="1" customHeight="1" x14ac:dyDescent="0.25">
      <c r="A105">
        <f t="shared" si="27"/>
        <v>103</v>
      </c>
      <c r="B105">
        <v>7</v>
      </c>
      <c r="C105" s="1">
        <v>1221.5999999999999</v>
      </c>
      <c r="D105" s="8">
        <f t="shared" ca="1" si="28"/>
        <v>1927.2107434641341</v>
      </c>
      <c r="E105" s="8">
        <f t="shared" ca="1" si="29"/>
        <v>267.15349187088816</v>
      </c>
      <c r="F105" s="1">
        <f t="shared" ca="1" si="30"/>
        <v>0.71809983221175933</v>
      </c>
      <c r="G105" s="8">
        <f t="shared" ca="1" si="31"/>
        <v>1627.4242787957369</v>
      </c>
      <c r="H105" s="8">
        <f t="shared" ca="1" si="22"/>
        <v>-405.82427879573697</v>
      </c>
      <c r="I105" s="8">
        <f t="shared" ca="1" si="23"/>
        <v>405.82427879573697</v>
      </c>
      <c r="J105" s="8">
        <f t="shared" ca="1" si="24"/>
        <v>164693.34526008004</v>
      </c>
      <c r="K105" s="8">
        <f t="shared" ca="1" si="25"/>
        <v>0.33220716993757121</v>
      </c>
      <c r="L105" s="8">
        <f ca="1">AVERAGE(I$3:I105)</f>
        <v>187.66541683620173</v>
      </c>
      <c r="M105" s="8">
        <f ca="1">AVERAGE(J$3:J105)</f>
        <v>179367.01214536297</v>
      </c>
      <c r="N105" s="8">
        <f ca="1">AVERAGE(K$3:K105)</f>
        <v>0.19172264135459177</v>
      </c>
      <c r="O105" s="8">
        <f ca="1">SUM(H$3:H105)</f>
        <v>-1104.3448866294862</v>
      </c>
      <c r="P105">
        <f t="shared" ca="1" si="26"/>
        <v>-5.8846478229570733</v>
      </c>
    </row>
    <row r="106" spans="1:16" ht="12.75" hidden="1" customHeight="1" x14ac:dyDescent="0.25">
      <c r="A106">
        <f t="shared" si="27"/>
        <v>104</v>
      </c>
      <c r="B106">
        <v>8</v>
      </c>
      <c r="C106" s="1">
        <v>1266.9000000000001</v>
      </c>
      <c r="D106" s="8">
        <f t="shared" ca="1" si="28"/>
        <v>1774.5054510756147</v>
      </c>
      <c r="E106" s="8">
        <f t="shared" ca="1" si="29"/>
        <v>-68.733535536637916</v>
      </c>
      <c r="F106" s="1">
        <f t="shared" ca="1" si="30"/>
        <v>0.84765177531210067</v>
      </c>
      <c r="G106" s="8">
        <f t="shared" ca="1" si="31"/>
        <v>1860.0567397631121</v>
      </c>
      <c r="H106" s="8">
        <f t="shared" ca="1" si="22"/>
        <v>-593.156739763112</v>
      </c>
      <c r="I106" s="8">
        <f t="shared" ca="1" si="23"/>
        <v>593.156739763112</v>
      </c>
      <c r="J106" s="8">
        <f t="shared" ca="1" si="24"/>
        <v>351834.91792640416</v>
      </c>
      <c r="K106" s="8">
        <f t="shared" ca="1" si="25"/>
        <v>0.46819539013585282</v>
      </c>
      <c r="L106" s="8">
        <f ca="1">AVERAGE(I$3:I106)</f>
        <v>191.56437186434508</v>
      </c>
      <c r="M106" s="8">
        <f ca="1">AVERAGE(J$3:J106)</f>
        <v>181025.35739325761</v>
      </c>
      <c r="N106" s="8">
        <f ca="1">AVERAGE(K$3:K106)</f>
        <v>0.19438103316979621</v>
      </c>
      <c r="O106" s="8">
        <f ca="1">SUM(H$3:H106)</f>
        <v>-1697.5016263925982</v>
      </c>
      <c r="P106">
        <f t="shared" ca="1" si="26"/>
        <v>-8.8612595853401785</v>
      </c>
    </row>
    <row r="107" spans="1:16" ht="12.75" hidden="1" customHeight="1" x14ac:dyDescent="0.25">
      <c r="A107">
        <f t="shared" si="27"/>
        <v>105</v>
      </c>
      <c r="B107">
        <v>9</v>
      </c>
      <c r="C107" s="1">
        <v>1273.9000000000001</v>
      </c>
      <c r="D107" s="8">
        <f t="shared" ca="1" si="28"/>
        <v>1665.5450901194181</v>
      </c>
      <c r="E107" s="8">
        <f t="shared" ca="1" si="29"/>
        <v>-100.91499587228488</v>
      </c>
      <c r="F107" s="1">
        <f t="shared" ca="1" si="30"/>
        <v>0.7773716058060951</v>
      </c>
      <c r="G107" s="8">
        <f t="shared" ca="1" si="31"/>
        <v>1326.0186531214733</v>
      </c>
      <c r="H107" s="8">
        <f t="shared" ca="1" si="22"/>
        <v>-52.118653121473244</v>
      </c>
      <c r="I107" s="8">
        <f t="shared" ca="1" si="23"/>
        <v>52.118653121473244</v>
      </c>
      <c r="J107" s="8">
        <f t="shared" ca="1" si="24"/>
        <v>2716.3540031964526</v>
      </c>
      <c r="K107" s="8">
        <f t="shared" ca="1" si="25"/>
        <v>4.091267220462614E-2</v>
      </c>
      <c r="L107" s="8">
        <f ca="1">AVERAGE(I$3:I107)</f>
        <v>190.23631740012726</v>
      </c>
      <c r="M107" s="8">
        <f ca="1">AVERAGE(J$3:J107)</f>
        <v>179327.17640859034</v>
      </c>
      <c r="N107" s="8">
        <f ca="1">AVERAGE(K$3:K107)</f>
        <v>0.19291942973203272</v>
      </c>
      <c r="O107" s="8">
        <f ca="1">SUM(H$3:H107)</f>
        <v>-1749.6202795140714</v>
      </c>
      <c r="P107">
        <f t="shared" ca="1" si="26"/>
        <v>-9.1970886706877604</v>
      </c>
    </row>
    <row r="108" spans="1:16" ht="12.75" hidden="1" customHeight="1" x14ac:dyDescent="0.25">
      <c r="A108">
        <f t="shared" si="27"/>
        <v>106</v>
      </c>
      <c r="B108">
        <v>10</v>
      </c>
      <c r="C108" s="1">
        <v>1308.6000000000001</v>
      </c>
      <c r="D108" s="8">
        <f t="shared" ca="1" si="28"/>
        <v>1483.5688525025619</v>
      </c>
      <c r="E108" s="8">
        <f t="shared" ca="1" si="29"/>
        <v>-165.76398926794195</v>
      </c>
      <c r="F108" s="1">
        <f t="shared" ca="1" si="30"/>
        <v>0.91540702764430082</v>
      </c>
      <c r="G108" s="8">
        <f t="shared" ca="1" si="31"/>
        <v>1432.2733839375906</v>
      </c>
      <c r="H108" s="8">
        <f t="shared" ca="1" si="22"/>
        <v>-123.67338393759042</v>
      </c>
      <c r="I108" s="8">
        <f t="shared" ca="1" si="23"/>
        <v>123.67338393759042</v>
      </c>
      <c r="J108" s="8">
        <f t="shared" ca="1" si="24"/>
        <v>15295.105894574646</v>
      </c>
      <c r="K108" s="8">
        <f t="shared" ca="1" si="25"/>
        <v>9.4508164402865968E-2</v>
      </c>
      <c r="L108" s="8">
        <f ca="1">AVERAGE(I$3:I108)</f>
        <v>189.6083651976505</v>
      </c>
      <c r="M108" s="8">
        <f ca="1">AVERAGE(J$3:J108)</f>
        <v>177779.70404525055</v>
      </c>
      <c r="N108" s="8">
        <f ca="1">AVERAGE(K$3:K108)</f>
        <v>0.19199102156855002</v>
      </c>
      <c r="O108" s="8">
        <f ca="1">SUM(H$3:H108)</f>
        <v>-1873.2936634516618</v>
      </c>
      <c r="P108">
        <f t="shared" ca="1" si="26"/>
        <v>-9.8798049416169658</v>
      </c>
    </row>
    <row r="109" spans="1:16" ht="12.75" hidden="1" customHeight="1" x14ac:dyDescent="0.25">
      <c r="A109">
        <f t="shared" si="27"/>
        <v>107</v>
      </c>
      <c r="B109">
        <v>11</v>
      </c>
      <c r="C109" s="1">
        <v>1251.5</v>
      </c>
      <c r="D109" s="8">
        <f t="shared" ca="1" si="28"/>
        <v>1347.258886628244</v>
      </c>
      <c r="E109" s="8">
        <f t="shared" ca="1" si="29"/>
        <v>-142.20077055304267</v>
      </c>
      <c r="F109" s="1">
        <f t="shared" ca="1" si="30"/>
        <v>0.91557880416684456</v>
      </c>
      <c r="G109" s="8">
        <f t="shared" ca="1" si="31"/>
        <v>1206.5542008056054</v>
      </c>
      <c r="H109" s="8">
        <f t="shared" ca="1" si="22"/>
        <v>44.945799194394567</v>
      </c>
      <c r="I109" s="8">
        <f t="shared" ca="1" si="23"/>
        <v>44.945799194394567</v>
      </c>
      <c r="J109" s="8">
        <f t="shared" ca="1" si="24"/>
        <v>2020.1248652228394</v>
      </c>
      <c r="K109" s="8">
        <f t="shared" ca="1" si="25"/>
        <v>3.5913543103791107E-2</v>
      </c>
      <c r="L109" s="8">
        <f ca="1">AVERAGE(I$3:I109)</f>
        <v>188.25637859948927</v>
      </c>
      <c r="M109" s="8">
        <f ca="1">AVERAGE(J$3:J109)</f>
        <v>176137.09115571759</v>
      </c>
      <c r="N109" s="8">
        <f ca="1">AVERAGE(K$3:K109)</f>
        <v>0.1905323535455149</v>
      </c>
      <c r="O109" s="8">
        <f ca="1">SUM(H$3:H109)</f>
        <v>-1828.3478642572672</v>
      </c>
      <c r="P109">
        <f t="shared" ca="1" si="26"/>
        <v>-9.7120101738864939</v>
      </c>
    </row>
    <row r="110" spans="1:16" ht="12.75" hidden="1" customHeight="1" x14ac:dyDescent="0.25">
      <c r="A110">
        <f t="shared" si="27"/>
        <v>108</v>
      </c>
      <c r="B110">
        <v>12</v>
      </c>
      <c r="C110" s="1">
        <v>1167</v>
      </c>
      <c r="D110" s="8">
        <f t="shared" ca="1" si="28"/>
        <v>1569.3705609922854</v>
      </c>
      <c r="E110" s="8">
        <f t="shared" ca="1" si="29"/>
        <v>149.2491853806246</v>
      </c>
      <c r="F110" s="1">
        <f t="shared" ca="1" si="30"/>
        <v>0.6439524801529668</v>
      </c>
      <c r="G110" s="8">
        <f t="shared" ca="1" si="31"/>
        <v>776.00016257508764</v>
      </c>
      <c r="H110" s="8">
        <f t="shared" ca="1" si="22"/>
        <v>390.99983742491236</v>
      </c>
      <c r="I110" s="8">
        <f t="shared" ca="1" si="23"/>
        <v>390.99983742491236</v>
      </c>
      <c r="J110" s="8">
        <f t="shared" ca="1" si="24"/>
        <v>152880.87286630788</v>
      </c>
      <c r="K110" s="8">
        <f t="shared" ca="1" si="25"/>
        <v>0.33504699008133021</v>
      </c>
      <c r="L110" s="8">
        <f ca="1">AVERAGE(I$3:I110)</f>
        <v>190.1336328478728</v>
      </c>
      <c r="M110" s="8">
        <f ca="1">AVERAGE(J$3:J110)</f>
        <v>175921.75580118599</v>
      </c>
      <c r="N110" s="8">
        <f ca="1">AVERAGE(K$3:K110)</f>
        <v>0.19187045203195763</v>
      </c>
      <c r="O110" s="8">
        <f ca="1">SUM(H$3:H110)</f>
        <v>-1437.3480268323549</v>
      </c>
      <c r="P110">
        <f t="shared" ca="1" si="26"/>
        <v>-7.5596726644485184</v>
      </c>
    </row>
    <row r="111" spans="1:16" ht="12.75" hidden="1" customHeight="1" x14ac:dyDescent="0.25">
      <c r="A111">
        <f t="shared" si="27"/>
        <v>109</v>
      </c>
      <c r="B111">
        <v>1</v>
      </c>
      <c r="C111" s="1">
        <v>1199.8</v>
      </c>
      <c r="D111" s="8">
        <f t="shared" ca="1" si="28"/>
        <v>1539.0272781604945</v>
      </c>
      <c r="E111" s="8">
        <f t="shared" ca="1" si="29"/>
        <v>5.5752108106921696</v>
      </c>
      <c r="F111" s="1">
        <f t="shared" ca="1" si="30"/>
        <v>0.84534691331835743</v>
      </c>
      <c r="G111" s="8">
        <f t="shared" ca="1" si="31"/>
        <v>1452.8298977643178</v>
      </c>
      <c r="H111" s="8">
        <f t="shared" ca="1" si="22"/>
        <v>-253.02989776431787</v>
      </c>
      <c r="I111" s="8">
        <f t="shared" ca="1" si="23"/>
        <v>253.02989776431787</v>
      </c>
      <c r="J111" s="8">
        <f t="shared" ca="1" si="24"/>
        <v>64024.129162621153</v>
      </c>
      <c r="K111" s="8">
        <f t="shared" ca="1" si="25"/>
        <v>0.21089339703643764</v>
      </c>
      <c r="L111" s="8">
        <f ca="1">AVERAGE(I$3:I111)</f>
        <v>190.71066280123469</v>
      </c>
      <c r="M111" s="8">
        <f ca="1">AVERAGE(J$3:J111)</f>
        <v>174895.17207055696</v>
      </c>
      <c r="N111" s="8">
        <f ca="1">AVERAGE(K$3:K111)</f>
        <v>0.19204497446319138</v>
      </c>
      <c r="O111" s="8">
        <f ca="1">SUM(H$3:H111)</f>
        <v>-1690.3779245966728</v>
      </c>
      <c r="P111">
        <f t="shared" ca="1" si="26"/>
        <v>-8.8635732253651884</v>
      </c>
    </row>
    <row r="112" spans="1:16" ht="12.75" hidden="1" customHeight="1" x14ac:dyDescent="0.25">
      <c r="A112">
        <f t="shared" si="27"/>
        <v>110</v>
      </c>
      <c r="B112">
        <v>2</v>
      </c>
      <c r="C112" s="1">
        <v>996.30000000000007</v>
      </c>
      <c r="D112" s="8">
        <f t="shared" ca="1" si="28"/>
        <v>718.72231639290158</v>
      </c>
      <c r="E112" s="8">
        <f t="shared" ca="1" si="29"/>
        <v>-655.12892725193592</v>
      </c>
      <c r="F112" s="1">
        <f t="shared" ca="1" si="30"/>
        <v>5.9255766601121715</v>
      </c>
      <c r="G112" s="8">
        <f t="shared" ca="1" si="31"/>
        <v>9152.660457798831</v>
      </c>
      <c r="H112" s="8">
        <f t="shared" ca="1" si="22"/>
        <v>-8156.3604577988308</v>
      </c>
      <c r="I112" s="8">
        <f t="shared" ca="1" si="23"/>
        <v>8156.3604577988308</v>
      </c>
      <c r="J112" s="8">
        <f t="shared" ca="1" si="24"/>
        <v>66526215.91754435</v>
      </c>
      <c r="K112" s="8">
        <f t="shared" ca="1" si="25"/>
        <v>8.1866510667457888</v>
      </c>
      <c r="L112" s="8">
        <f ca="1">AVERAGE(I$3:I112)</f>
        <v>263.12566093757647</v>
      </c>
      <c r="M112" s="8">
        <f ca="1">AVERAGE(J$3:J112)</f>
        <v>778088.99702940963</v>
      </c>
      <c r="N112" s="8">
        <f ca="1">AVERAGE(K$3:K112)</f>
        <v>0.26472321166576046</v>
      </c>
      <c r="O112" s="8">
        <f ca="1">SUM(H$3:H112)</f>
        <v>-9846.7383823955042</v>
      </c>
      <c r="P112">
        <f t="shared" ca="1" si="26"/>
        <v>-37.422189638628709</v>
      </c>
    </row>
    <row r="113" spans="1:16" ht="12.75" hidden="1" customHeight="1" x14ac:dyDescent="0.25">
      <c r="A113">
        <f t="shared" si="27"/>
        <v>111</v>
      </c>
      <c r="B113">
        <v>3</v>
      </c>
      <c r="C113" s="1">
        <v>1232</v>
      </c>
      <c r="D113" s="8">
        <f t="shared" ca="1" si="28"/>
        <v>-242.6567838686164</v>
      </c>
      <c r="E113" s="8">
        <f t="shared" ca="1" si="29"/>
        <v>-900.12906565960168</v>
      </c>
      <c r="F113" s="1">
        <f t="shared" ca="1" si="30"/>
        <v>-2.7572404279693759</v>
      </c>
      <c r="G113" s="8">
        <f t="shared" ca="1" si="31"/>
        <v>-175.34226349105921</v>
      </c>
      <c r="H113" s="8">
        <f t="shared" ca="1" si="22"/>
        <v>1407.3422634910592</v>
      </c>
      <c r="I113" s="8">
        <f t="shared" ca="1" si="23"/>
        <v>1407.3422634910592</v>
      </c>
      <c r="J113" s="8">
        <f t="shared" ca="1" si="24"/>
        <v>1980612.2466081379</v>
      </c>
      <c r="K113" s="8">
        <f t="shared" ca="1" si="25"/>
        <v>1.1423232658206648</v>
      </c>
      <c r="L113" s="8">
        <f ca="1">AVERAGE(I$3:I113)</f>
        <v>273.43391861823847</v>
      </c>
      <c r="M113" s="8">
        <f ca="1">AVERAGE(J$3:J113)</f>
        <v>788922.53981840715</v>
      </c>
      <c r="N113" s="8">
        <f ca="1">AVERAGE(K$3:K113)</f>
        <v>0.27262951845994876</v>
      </c>
      <c r="O113" s="8">
        <f ca="1">SUM(H$3:H113)</f>
        <v>-8439.3961189044458</v>
      </c>
      <c r="P113">
        <f t="shared" ca="1" si="26"/>
        <v>-30.864481486246472</v>
      </c>
    </row>
    <row r="114" spans="1:16" ht="12.75" hidden="1" customHeight="1" x14ac:dyDescent="0.25">
      <c r="A114">
        <f t="shared" si="27"/>
        <v>112</v>
      </c>
      <c r="B114">
        <v>4</v>
      </c>
      <c r="C114" s="1">
        <v>1292.9000000000001</v>
      </c>
      <c r="D114" s="8">
        <f t="shared" ca="1" si="28"/>
        <v>-471.13187302437262</v>
      </c>
      <c r="E114" s="8">
        <f t="shared" ca="1" si="29"/>
        <v>-362.80588445652529</v>
      </c>
      <c r="F114" s="1">
        <f t="shared" ca="1" si="30"/>
        <v>-55.340692845717314</v>
      </c>
      <c r="G114" s="8">
        <f t="shared" ca="1" si="31"/>
        <v>63242.560687173238</v>
      </c>
      <c r="H114" s="8">
        <f t="shared" ca="1" si="22"/>
        <v>-61949.660687173237</v>
      </c>
      <c r="I114" s="8">
        <f t="shared" ca="1" si="23"/>
        <v>61949.660687173237</v>
      </c>
      <c r="J114" s="8">
        <f t="shared" ca="1" si="24"/>
        <v>3837760459.255897</v>
      </c>
      <c r="K114" s="8">
        <f t="shared" ca="1" si="25"/>
        <v>47.915276268213496</v>
      </c>
      <c r="L114" s="8">
        <f ca="1">AVERAGE(I$3:I114)</f>
        <v>824.114514766051</v>
      </c>
      <c r="M114" s="8">
        <f ca="1">AVERAGE(J$3:J114)</f>
        <v>35047596.974783398</v>
      </c>
      <c r="N114" s="8">
        <f ca="1">AVERAGE(K$3:K114)</f>
        <v>0.69801029301131978</v>
      </c>
      <c r="O114" s="8">
        <f ca="1">SUM(H$3:H114)</f>
        <v>-70389.056806077686</v>
      </c>
      <c r="P114">
        <f t="shared" ca="1" si="26"/>
        <v>-85.411742597519563</v>
      </c>
    </row>
    <row r="115" spans="1:16" ht="12.75" hidden="1" customHeight="1" x14ac:dyDescent="0.25">
      <c r="A115">
        <f t="shared" si="27"/>
        <v>113</v>
      </c>
      <c r="B115">
        <v>5</v>
      </c>
      <c r="C115" s="1">
        <v>1340.1</v>
      </c>
      <c r="D115" s="8">
        <f t="shared" ca="1" si="28"/>
        <v>336.40637186536276</v>
      </c>
      <c r="E115" s="8">
        <f t="shared" ca="1" si="29"/>
        <v>573.4694190204832</v>
      </c>
      <c r="F115" s="1">
        <f t="shared" ca="1" si="30"/>
        <v>1.2001227349916668</v>
      </c>
      <c r="G115" s="8">
        <f t="shared" ca="1" si="31"/>
        <v>-1000.8276623207926</v>
      </c>
      <c r="H115" s="8">
        <f t="shared" ca="1" si="22"/>
        <v>2340.9276623207925</v>
      </c>
      <c r="I115" s="8">
        <f t="shared" ca="1" si="23"/>
        <v>2340.9276623207925</v>
      </c>
      <c r="J115" s="8">
        <f t="shared" ca="1" si="24"/>
        <v>5479942.3202186907</v>
      </c>
      <c r="K115" s="8">
        <f t="shared" ca="1" si="25"/>
        <v>1.7468305815392826</v>
      </c>
      <c r="L115" s="8">
        <f ca="1">AVERAGE(I$3:I115)</f>
        <v>837.53763996565056</v>
      </c>
      <c r="M115" s="8">
        <f ca="1">AVERAGE(J$3:J115)</f>
        <v>34785936.314123526</v>
      </c>
      <c r="N115" s="8">
        <f ca="1">AVERAGE(K$3:K115)</f>
        <v>0.70729188848501856</v>
      </c>
      <c r="O115" s="8">
        <f ca="1">SUM(H$3:H115)</f>
        <v>-68048.129143756887</v>
      </c>
      <c r="P115">
        <f t="shared" ca="1" si="26"/>
        <v>-81.247845943434498</v>
      </c>
    </row>
    <row r="116" spans="1:16" ht="12.75" hidden="1" customHeight="1" x14ac:dyDescent="0.25">
      <c r="A116">
        <f t="shared" si="27"/>
        <v>114</v>
      </c>
      <c r="B116">
        <v>6</v>
      </c>
      <c r="C116" s="1">
        <v>1343.8</v>
      </c>
      <c r="D116" s="8">
        <f t="shared" ca="1" si="28"/>
        <v>1503.9831472592712</v>
      </c>
      <c r="E116" s="8">
        <f t="shared" ca="1" si="29"/>
        <v>1048.7553041192234</v>
      </c>
      <c r="F116" s="1">
        <f t="shared" ca="1" si="30"/>
        <v>0.70724278998175238</v>
      </c>
      <c r="G116" s="8">
        <f t="shared" ca="1" si="31"/>
        <v>643.50309288295921</v>
      </c>
      <c r="H116" s="8">
        <f t="shared" ca="1" si="22"/>
        <v>700.29690711704075</v>
      </c>
      <c r="I116" s="8">
        <f t="shared" ca="1" si="23"/>
        <v>700.29690711704075</v>
      </c>
      <c r="J116" s="8">
        <f t="shared" ca="1" si="24"/>
        <v>490415.75811769319</v>
      </c>
      <c r="K116" s="8">
        <f t="shared" ca="1" si="25"/>
        <v>0.52113179574121204</v>
      </c>
      <c r="L116" s="8">
        <f ca="1">AVERAGE(I$3:I116)</f>
        <v>836.33377388803115</v>
      </c>
      <c r="M116" s="8">
        <f ca="1">AVERAGE(J$3:J116)</f>
        <v>34485098.414509445</v>
      </c>
      <c r="N116" s="8">
        <f ca="1">AVERAGE(K$3:K116)</f>
        <v>0.70565890521533603</v>
      </c>
      <c r="O116" s="8">
        <f ca="1">SUM(H$3:H116)</f>
        <v>-67347.83223663985</v>
      </c>
      <c r="P116">
        <f t="shared" ca="1" si="26"/>
        <v>-80.527457265711732</v>
      </c>
    </row>
    <row r="117" spans="1:16" ht="12.75" hidden="1" customHeight="1" x14ac:dyDescent="0.25">
      <c r="A117">
        <f t="shared" si="27"/>
        <v>115</v>
      </c>
      <c r="B117">
        <v>7</v>
      </c>
      <c r="C117" s="1">
        <v>1344.1999999999998</v>
      </c>
      <c r="D117" s="8">
        <f t="shared" ca="1" si="28"/>
        <v>2517.3382126778456</v>
      </c>
      <c r="E117" s="8">
        <f t="shared" ca="1" si="29"/>
        <v>1020.4351131587043</v>
      </c>
      <c r="F117" s="1">
        <f t="shared" ca="1" si="30"/>
        <v>0.53903015117792097</v>
      </c>
      <c r="G117" s="8">
        <f t="shared" ca="1" si="31"/>
        <v>1376.0029933642418</v>
      </c>
      <c r="H117" s="8">
        <f t="shared" ca="1" si="22"/>
        <v>-31.802993364241956</v>
      </c>
      <c r="I117" s="8">
        <f t="shared" ca="1" si="23"/>
        <v>31.802993364241956</v>
      </c>
      <c r="J117" s="8">
        <f t="shared" ca="1" si="24"/>
        <v>1011.4303869260179</v>
      </c>
      <c r="K117" s="8">
        <f t="shared" ca="1" si="25"/>
        <v>2.3659420744116918E-2</v>
      </c>
      <c r="L117" s="8">
        <f ca="1">AVERAGE(I$3:I117)</f>
        <v>829.33785405738945</v>
      </c>
      <c r="M117" s="8">
        <f ca="1">AVERAGE(J$3:J117)</f>
        <v>34185236.788560554</v>
      </c>
      <c r="N117" s="8">
        <f ca="1">AVERAGE(K$3:K117)</f>
        <v>0.69972847491558621</v>
      </c>
      <c r="O117" s="8">
        <f ca="1">SUM(H$3:H117)</f>
        <v>-67379.635230004089</v>
      </c>
      <c r="P117">
        <f t="shared" ca="1" si="26"/>
        <v>-81.245098002413712</v>
      </c>
    </row>
    <row r="118" spans="1:16" ht="12.75" hidden="1" customHeight="1" x14ac:dyDescent="0.25">
      <c r="A118">
        <f t="shared" si="27"/>
        <v>116</v>
      </c>
      <c r="B118">
        <v>8</v>
      </c>
      <c r="C118" s="1">
        <v>1465.8</v>
      </c>
      <c r="D118" s="8">
        <f t="shared" ca="1" si="28"/>
        <v>2938.4335529981649</v>
      </c>
      <c r="E118" s="8">
        <f t="shared" ca="1" si="29"/>
        <v>540.96329488799631</v>
      </c>
      <c r="F118" s="1">
        <f t="shared" ca="1" si="30"/>
        <v>0.57734262142974513</v>
      </c>
      <c r="G118" s="8">
        <f t="shared" ca="1" si="31"/>
        <v>2042.5073259627015</v>
      </c>
      <c r="H118" s="8">
        <f t="shared" ca="1" si="22"/>
        <v>-576.70732596270159</v>
      </c>
      <c r="I118" s="8">
        <f t="shared" ca="1" si="23"/>
        <v>576.70732596270159</v>
      </c>
      <c r="J118" s="8">
        <f t="shared" ca="1" si="24"/>
        <v>332591.33981904975</v>
      </c>
      <c r="K118" s="8">
        <f t="shared" ca="1" si="25"/>
        <v>0.39344202890073787</v>
      </c>
      <c r="L118" s="8">
        <f ca="1">AVERAGE(I$3:I118)</f>
        <v>827.16000467726292</v>
      </c>
      <c r="M118" s="8">
        <f ca="1">AVERAGE(J$3:J118)</f>
        <v>33893403.638140365</v>
      </c>
      <c r="N118" s="8">
        <f ca="1">AVERAGE(K$3:K118)</f>
        <v>0.69708807451890653</v>
      </c>
      <c r="O118" s="8">
        <f ca="1">SUM(H$3:H118)</f>
        <v>-67956.342555966796</v>
      </c>
      <c r="P118">
        <f t="shared" ca="1" si="26"/>
        <v>-82.156223912786572</v>
      </c>
    </row>
    <row r="119" spans="1:16" ht="12.75" hidden="1" customHeight="1" x14ac:dyDescent="0.25">
      <c r="A119">
        <f t="shared" si="27"/>
        <v>117</v>
      </c>
      <c r="B119">
        <v>9</v>
      </c>
      <c r="C119" s="1">
        <v>1406.4</v>
      </c>
      <c r="D119" s="8">
        <f t="shared" ca="1" si="28"/>
        <v>2521.6736251018783</v>
      </c>
      <c r="E119" s="8">
        <f t="shared" ca="1" si="29"/>
        <v>-225.21528333943007</v>
      </c>
      <c r="F119" s="1">
        <f t="shared" ca="1" si="30"/>
        <v>0.74681731384789674</v>
      </c>
      <c r="G119" s="8">
        <f t="shared" ca="1" si="31"/>
        <v>2598.473807749182</v>
      </c>
      <c r="H119" s="8">
        <f t="shared" ca="1" si="22"/>
        <v>-1192.0738077491819</v>
      </c>
      <c r="I119" s="8">
        <f t="shared" ca="1" si="23"/>
        <v>1192.0738077491819</v>
      </c>
      <c r="J119" s="8">
        <f t="shared" ca="1" si="24"/>
        <v>1421039.9631216335</v>
      </c>
      <c r="K119" s="8">
        <f t="shared" ca="1" si="25"/>
        <v>0.84760651859299052</v>
      </c>
      <c r="L119" s="8">
        <f ca="1">AVERAGE(I$3:I119)</f>
        <v>830.27892607104002</v>
      </c>
      <c r="M119" s="8">
        <f ca="1">AVERAGE(J$3:J119)</f>
        <v>33615862.068268411</v>
      </c>
      <c r="N119" s="8">
        <f ca="1">AVERAGE(K$3:K119)</f>
        <v>0.69837455694689021</v>
      </c>
      <c r="O119" s="8">
        <f ca="1">SUM(H$3:H119)</f>
        <v>-69148.41636371598</v>
      </c>
      <c r="P119">
        <f t="shared" ca="1" si="26"/>
        <v>-83.283357185678497</v>
      </c>
    </row>
    <row r="120" spans="1:16" ht="12.75" hidden="1" customHeight="1" x14ac:dyDescent="0.25">
      <c r="A120">
        <f t="shared" si="27"/>
        <v>118</v>
      </c>
      <c r="B120">
        <v>10</v>
      </c>
      <c r="C120" s="1">
        <v>1450.7</v>
      </c>
      <c r="D120" s="8">
        <f t="shared" ca="1" si="28"/>
        <v>1959.3026754139732</v>
      </c>
      <c r="E120" s="8">
        <f t="shared" ca="1" si="29"/>
        <v>-494.93981641821006</v>
      </c>
      <c r="F120" s="1">
        <f t="shared" ca="1" si="30"/>
        <v>0.8363638183948332</v>
      </c>
      <c r="G120" s="8">
        <f t="shared" ca="1" si="31"/>
        <v>1920.6746675011079</v>
      </c>
      <c r="H120" s="8">
        <f t="shared" ca="1" si="22"/>
        <v>-469.97466750110789</v>
      </c>
      <c r="I120" s="8">
        <f t="shared" ca="1" si="23"/>
        <v>469.97466750110789</v>
      </c>
      <c r="J120" s="8">
        <f t="shared" ca="1" si="24"/>
        <v>220876.18809277692</v>
      </c>
      <c r="K120" s="8">
        <f t="shared" ca="1" si="25"/>
        <v>0.32396406390094978</v>
      </c>
      <c r="L120" s="8">
        <f ca="1">AVERAGE(I$3:I120)</f>
        <v>827.2255001509559</v>
      </c>
      <c r="M120" s="8">
        <f ca="1">AVERAGE(J$3:J120)</f>
        <v>33332853.713351667</v>
      </c>
      <c r="N120" s="8">
        <f ca="1">AVERAGE(K$3:K120)</f>
        <v>0.69520158666683984</v>
      </c>
      <c r="O120" s="8">
        <f ca="1">SUM(H$3:H120)</f>
        <v>-69618.391031217092</v>
      </c>
      <c r="P120">
        <f t="shared" ca="1" si="26"/>
        <v>-84.15890348945095</v>
      </c>
    </row>
    <row r="121" spans="1:16" ht="12.75" hidden="1" customHeight="1" x14ac:dyDescent="0.25">
      <c r="A121">
        <f t="shared" si="27"/>
        <v>119</v>
      </c>
      <c r="B121">
        <v>11</v>
      </c>
      <c r="C121" s="1">
        <v>1400.6</v>
      </c>
      <c r="D121" s="8">
        <f t="shared" ca="1" si="28"/>
        <v>1470.6276804483614</v>
      </c>
      <c r="E121" s="8">
        <f t="shared" ca="1" si="29"/>
        <v>-489.92795925613149</v>
      </c>
      <c r="F121" s="1">
        <f t="shared" ca="1" si="30"/>
        <v>0.94968537066112257</v>
      </c>
      <c r="G121" s="8">
        <f t="shared" ca="1" si="31"/>
        <v>1390.6839845277725</v>
      </c>
      <c r="H121" s="8">
        <f t="shared" ca="1" si="22"/>
        <v>9.9160154722274001</v>
      </c>
      <c r="I121" s="8">
        <f t="shared" ca="1" si="23"/>
        <v>9.9160154722274001</v>
      </c>
      <c r="J121" s="8">
        <f t="shared" ca="1" si="24"/>
        <v>98.327362845453194</v>
      </c>
      <c r="K121" s="8">
        <f t="shared" ca="1" si="25"/>
        <v>7.079833979885335E-3</v>
      </c>
      <c r="L121" s="8">
        <f ca="1">AVERAGE(I$3:I121)</f>
        <v>820.3573532208826</v>
      </c>
      <c r="M121" s="8">
        <f ca="1">AVERAGE(J$3:J121)</f>
        <v>33052746.525234114</v>
      </c>
      <c r="N121" s="8">
        <f ca="1">AVERAGE(K$3:K121)</f>
        <v>0.68941905092997469</v>
      </c>
      <c r="O121" s="8">
        <f ca="1">SUM(H$3:H121)</f>
        <v>-69608.475015744858</v>
      </c>
      <c r="P121">
        <f t="shared" ca="1" si="26"/>
        <v>-84.851406210291699</v>
      </c>
    </row>
    <row r="122" spans="1:16" ht="12.75" hidden="1" customHeight="1" x14ac:dyDescent="0.25">
      <c r="A122">
        <f t="shared" si="27"/>
        <v>120</v>
      </c>
      <c r="B122">
        <v>12</v>
      </c>
      <c r="C122" s="1">
        <v>1287.5</v>
      </c>
      <c r="D122" s="8">
        <f t="shared" ca="1" si="28"/>
        <v>1189.9726002747436</v>
      </c>
      <c r="E122" s="8">
        <f t="shared" ca="1" si="29"/>
        <v>-322.50965599012051</v>
      </c>
      <c r="F122" s="1">
        <f t="shared" ca="1" si="30"/>
        <v>0.96841802435292157</v>
      </c>
      <c r="G122" s="8">
        <f t="shared" ca="1" si="31"/>
        <v>949.72728648044028</v>
      </c>
      <c r="H122" s="8">
        <f t="shared" ca="1" si="22"/>
        <v>337.77271351955972</v>
      </c>
      <c r="I122" s="8">
        <f t="shared" ca="1" si="23"/>
        <v>337.77271351955972</v>
      </c>
      <c r="J122" s="8">
        <f t="shared" ca="1" si="24"/>
        <v>114090.40599836656</v>
      </c>
      <c r="K122" s="8">
        <f t="shared" ca="1" si="25"/>
        <v>0.26234773865596872</v>
      </c>
      <c r="L122" s="8">
        <f ca="1">AVERAGE(I$3:I122)</f>
        <v>816.33581455670492</v>
      </c>
      <c r="M122" s="8">
        <f ca="1">AVERAGE(J$3:J122)</f>
        <v>32778257.724240482</v>
      </c>
      <c r="N122" s="8">
        <f ca="1">AVERAGE(K$3:K122)</f>
        <v>0.68586012332769131</v>
      </c>
      <c r="O122" s="8">
        <f ca="1">SUM(H$3:H122)</f>
        <v>-69270.702302225298</v>
      </c>
      <c r="P122">
        <f t="shared" ca="1" si="26"/>
        <v>-84.855645271231168</v>
      </c>
    </row>
    <row r="123" spans="1:16" ht="12.75" hidden="1" customHeight="1" x14ac:dyDescent="0.25">
      <c r="A123">
        <f t="shared" si="27"/>
        <v>121</v>
      </c>
      <c r="B123">
        <v>1</v>
      </c>
      <c r="C123" s="1">
        <v>1283</v>
      </c>
      <c r="D123" s="8">
        <f t="shared" ca="1" si="28"/>
        <v>1449.6635247365748</v>
      </c>
      <c r="E123" s="8">
        <f t="shared" ca="1" si="29"/>
        <v>143.25080837144088</v>
      </c>
      <c r="F123" s="1">
        <f t="shared" ca="1" si="30"/>
        <v>0.69811836069737832</v>
      </c>
      <c r="G123" s="8">
        <f t="shared" ca="1" si="31"/>
        <v>605.59180862970231</v>
      </c>
      <c r="H123" s="8">
        <f t="shared" ca="1" si="22"/>
        <v>677.40819137029769</v>
      </c>
      <c r="I123" s="8">
        <f t="shared" ca="1" si="23"/>
        <v>677.40819137029769</v>
      </c>
      <c r="J123" s="8">
        <f t="shared" ca="1" si="24"/>
        <v>458881.85773557785</v>
      </c>
      <c r="K123" s="8">
        <f t="shared" ca="1" si="25"/>
        <v>0.52798767838682592</v>
      </c>
      <c r="L123" s="8">
        <f ca="1">AVERAGE(I$3:I123)</f>
        <v>815.18765238161063</v>
      </c>
      <c r="M123" s="8">
        <f ca="1">AVERAGE(J$3:J123)</f>
        <v>32511155.444352012</v>
      </c>
      <c r="N123" s="8">
        <f ca="1">AVERAGE(K$3:K123)</f>
        <v>0.68455539237776675</v>
      </c>
      <c r="O123" s="8">
        <f ca="1">SUM(H$3:H123)</f>
        <v>-68593.294110855</v>
      </c>
      <c r="P123">
        <f t="shared" ca="1" si="26"/>
        <v>-84.144177000787892</v>
      </c>
    </row>
    <row r="124" spans="1:16" ht="12.75" hidden="1" customHeight="1" x14ac:dyDescent="0.25">
      <c r="A124">
        <f t="shared" si="27"/>
        <v>122</v>
      </c>
      <c r="B124">
        <v>2</v>
      </c>
      <c r="C124" s="1">
        <v>1190.5</v>
      </c>
      <c r="D124" s="8">
        <f t="shared" ca="1" si="28"/>
        <v>1744.572696880784</v>
      </c>
      <c r="E124" s="8">
        <f t="shared" ca="1" si="29"/>
        <v>264.57749938965549</v>
      </c>
      <c r="F124" s="1">
        <f t="shared" ca="1" si="30"/>
        <v>0.6450203253677298</v>
      </c>
      <c r="G124" s="8">
        <f t="shared" ca="1" si="31"/>
        <v>1027.4621214242525</v>
      </c>
      <c r="H124" s="8">
        <f t="shared" ca="1" si="22"/>
        <v>163.03787857574753</v>
      </c>
      <c r="I124" s="8">
        <f t="shared" ca="1" si="23"/>
        <v>163.03787857574753</v>
      </c>
      <c r="J124" s="8">
        <f t="shared" ca="1" si="24"/>
        <v>26581.349850480194</v>
      </c>
      <c r="K124" s="8">
        <f t="shared" ca="1" si="25"/>
        <v>0.13694907902204748</v>
      </c>
      <c r="L124" s="8">
        <f ca="1">AVERAGE(I$3:I124)</f>
        <v>809.84216243238222</v>
      </c>
      <c r="M124" s="8">
        <f ca="1">AVERAGE(J$3:J124)</f>
        <v>32244888.443577413</v>
      </c>
      <c r="N124" s="8">
        <f ca="1">AVERAGE(K$3:K124)</f>
        <v>0.68006681603878549</v>
      </c>
      <c r="O124" s="8">
        <f ca="1">SUM(H$3:H124)</f>
        <v>-68430.256232279251</v>
      </c>
      <c r="P124">
        <f t="shared" ca="1" si="26"/>
        <v>-84.498263250146394</v>
      </c>
    </row>
    <row r="125" spans="1:16" ht="12.75" hidden="1" customHeight="1" x14ac:dyDescent="0.25">
      <c r="A125">
        <f t="shared" si="27"/>
        <v>123</v>
      </c>
      <c r="B125">
        <v>3</v>
      </c>
      <c r="C125" s="1">
        <v>1171</v>
      </c>
      <c r="D125" s="8">
        <f t="shared" ca="1" si="28"/>
        <v>839.92689280236618</v>
      </c>
      <c r="E125" s="8">
        <f t="shared" ca="1" si="29"/>
        <v>-670.80114338480314</v>
      </c>
      <c r="F125" s="1">
        <f t="shared" ca="1" si="30"/>
        <v>19.373082904404743</v>
      </c>
      <c r="G125" s="8">
        <f t="shared" ca="1" si="31"/>
        <v>38923.433319748285</v>
      </c>
      <c r="H125" s="8">
        <f t="shared" ca="1" si="22"/>
        <v>-37752.433319748285</v>
      </c>
      <c r="I125" s="8">
        <f t="shared" ca="1" si="23"/>
        <v>37752.433319748285</v>
      </c>
      <c r="J125" s="8">
        <f t="shared" ca="1" si="24"/>
        <v>1425246221.5620406</v>
      </c>
      <c r="K125" s="8">
        <f t="shared" ca="1" si="25"/>
        <v>32.239481912680006</v>
      </c>
      <c r="L125" s="8">
        <f ca="1">AVERAGE(I$3:I125)</f>
        <v>1110.1884320040563</v>
      </c>
      <c r="M125" s="8">
        <f ca="1">AVERAGE(J$3:J125)</f>
        <v>43570102.533971421</v>
      </c>
      <c r="N125" s="8">
        <f ca="1">AVERAGE(K$3:K125)</f>
        <v>0.93664742658058397</v>
      </c>
      <c r="O125" s="8">
        <f ca="1">SUM(H$3:H125)</f>
        <v>-106182.68955202753</v>
      </c>
      <c r="P125">
        <f t="shared" ca="1" si="26"/>
        <v>-95.643844316006678</v>
      </c>
    </row>
    <row r="126" spans="1:16" ht="12.75" hidden="1" customHeight="1" x14ac:dyDescent="0.25">
      <c r="A126">
        <f t="shared" si="27"/>
        <v>124</v>
      </c>
      <c r="B126">
        <v>4</v>
      </c>
      <c r="C126" s="1">
        <v>1258.8999999999999</v>
      </c>
      <c r="D126" s="8">
        <f t="shared" ca="1" si="28"/>
        <v>-599.98978344331124</v>
      </c>
      <c r="E126" s="8">
        <f t="shared" ca="1" si="29"/>
        <v>-1286.0935696735025</v>
      </c>
      <c r="F126" s="1">
        <f t="shared" ca="1" si="30"/>
        <v>-1.1313580759980135</v>
      </c>
      <c r="G126" s="8">
        <f t="shared" ca="1" si="31"/>
        <v>-191.34178246277628</v>
      </c>
      <c r="H126" s="8">
        <f t="shared" ca="1" si="22"/>
        <v>1450.2417824627762</v>
      </c>
      <c r="I126" s="8">
        <f t="shared" ca="1" si="23"/>
        <v>1450.2417824627762</v>
      </c>
      <c r="J126" s="8">
        <f t="shared" ca="1" si="24"/>
        <v>2103201.2276008101</v>
      </c>
      <c r="K126" s="8">
        <f t="shared" ca="1" si="25"/>
        <v>1.1519912482824501</v>
      </c>
      <c r="L126" s="8">
        <f ca="1">AVERAGE(I$3:I126)</f>
        <v>1112.930797733562</v>
      </c>
      <c r="M126" s="8">
        <f ca="1">AVERAGE(J$3:J126)</f>
        <v>43235692.039565213</v>
      </c>
      <c r="N126" s="8">
        <f ca="1">AVERAGE(K$3:K126)</f>
        <v>0.93838407030398618</v>
      </c>
      <c r="O126" s="8">
        <f ca="1">SUM(H$3:H126)</f>
        <v>-104732.44776956475</v>
      </c>
      <c r="P126">
        <f t="shared" ca="1" si="26"/>
        <v>-94.105085404095291</v>
      </c>
    </row>
    <row r="127" spans="1:16" ht="12.75" hidden="1" customHeight="1" x14ac:dyDescent="0.25">
      <c r="A127">
        <f t="shared" si="27"/>
        <v>125</v>
      </c>
      <c r="B127">
        <v>5</v>
      </c>
      <c r="C127" s="1">
        <v>1287.8</v>
      </c>
      <c r="D127" s="8">
        <f t="shared" ca="1" si="28"/>
        <v>-1235.2683732968264</v>
      </c>
      <c r="E127" s="8">
        <f t="shared" ca="1" si="29"/>
        <v>-765.44158581751265</v>
      </c>
      <c r="F127" s="1">
        <f t="shared" ca="1" si="30"/>
        <v>-1.6069544615033167</v>
      </c>
      <c r="G127" s="8">
        <f t="shared" ca="1" si="31"/>
        <v>3030.8500590581993</v>
      </c>
      <c r="H127" s="8">
        <f t="shared" ca="1" si="22"/>
        <v>-1743.0500590581994</v>
      </c>
      <c r="I127" s="8">
        <f t="shared" ca="1" si="23"/>
        <v>1743.0500590581994</v>
      </c>
      <c r="J127" s="8">
        <f t="shared" ca="1" si="24"/>
        <v>3038223.5083827926</v>
      </c>
      <c r="K127" s="8">
        <f t="shared" ca="1" si="25"/>
        <v>1.3535099076395398</v>
      </c>
      <c r="L127" s="8">
        <f ca="1">AVERAGE(I$3:I127)</f>
        <v>1117.9717518241591</v>
      </c>
      <c r="M127" s="8">
        <f ca="1">AVERAGE(J$3:J127)</f>
        <v>42914112.291315749</v>
      </c>
      <c r="N127" s="8">
        <f ca="1">AVERAGE(K$3:K127)</f>
        <v>0.94170507700267059</v>
      </c>
      <c r="O127" s="8">
        <f ca="1">SUM(H$3:H127)</f>
        <v>-106475.49782862295</v>
      </c>
      <c r="P127">
        <f t="shared" ca="1" si="26"/>
        <v>-95.239882094418078</v>
      </c>
    </row>
    <row r="128" spans="1:16" ht="12.75" hidden="1" customHeight="1" x14ac:dyDescent="0.25">
      <c r="A128">
        <f t="shared" si="27"/>
        <v>126</v>
      </c>
      <c r="B128">
        <v>6</v>
      </c>
      <c r="C128" s="1">
        <v>1378.4</v>
      </c>
      <c r="D128" s="8">
        <f t="shared" ca="1" si="28"/>
        <v>-240.30208597180342</v>
      </c>
      <c r="E128" s="8">
        <f t="shared" ca="1" si="29"/>
        <v>642.88471269651586</v>
      </c>
      <c r="F128" s="1">
        <f t="shared" ca="1" si="30"/>
        <v>1.4769048846674881</v>
      </c>
      <c r="G128" s="8">
        <f t="shared" ca="1" si="31"/>
        <v>-2954.8583114188582</v>
      </c>
      <c r="H128" s="8">
        <f t="shared" ca="1" si="22"/>
        <v>4333.2583114188583</v>
      </c>
      <c r="I128" s="8">
        <f t="shared" ca="1" si="23"/>
        <v>4333.2583114188583</v>
      </c>
      <c r="J128" s="8">
        <f t="shared" ca="1" si="24"/>
        <v>18777127.593480617</v>
      </c>
      <c r="K128" s="8">
        <f t="shared" ca="1" si="25"/>
        <v>3.143687109270791</v>
      </c>
      <c r="L128" s="8">
        <f ca="1">AVERAGE(I$3:I128)</f>
        <v>1143.4898991225298</v>
      </c>
      <c r="M128" s="8">
        <f ca="1">AVERAGE(J$3:J128)</f>
        <v>42722548.920698017</v>
      </c>
      <c r="N128" s="8">
        <f ca="1">AVERAGE(K$3:K128)</f>
        <v>0.95918112487781437</v>
      </c>
      <c r="O128" s="8">
        <f ca="1">SUM(H$3:H128)</f>
        <v>-102142.23951720409</v>
      </c>
      <c r="P128">
        <f t="shared" ca="1" si="26"/>
        <v>-89.325003741252218</v>
      </c>
    </row>
    <row r="129" spans="1:16" ht="12.75" hidden="1" customHeight="1" x14ac:dyDescent="0.25">
      <c r="A129">
        <f t="shared" si="27"/>
        <v>127</v>
      </c>
      <c r="B129">
        <v>7</v>
      </c>
      <c r="C129" s="1">
        <v>1363.6999999999998</v>
      </c>
      <c r="D129" s="8">
        <f t="shared" ca="1" si="28"/>
        <v>1714.8953150009336</v>
      </c>
      <c r="E129" s="8">
        <f t="shared" ca="1" si="29"/>
        <v>1692.7348633174929</v>
      </c>
      <c r="F129" s="1">
        <f t="shared" ca="1" si="30"/>
        <v>0.52657176816297946</v>
      </c>
      <c r="G129" s="8">
        <f t="shared" ca="1" si="31"/>
        <v>211.98864558612857</v>
      </c>
      <c r="H129" s="8">
        <f t="shared" ca="1" si="22"/>
        <v>1151.7113544138713</v>
      </c>
      <c r="I129" s="8">
        <f t="shared" ca="1" si="23"/>
        <v>1151.7113544138713</v>
      </c>
      <c r="J129" s="8">
        <f t="shared" ca="1" si="24"/>
        <v>1326439.0438858338</v>
      </c>
      <c r="K129" s="8">
        <f t="shared" ca="1" si="25"/>
        <v>0.84454891428750567</v>
      </c>
      <c r="L129" s="8">
        <f ca="1">AVERAGE(I$3:I129)</f>
        <v>1143.5546349909655</v>
      </c>
      <c r="M129" s="8">
        <f ca="1">AVERAGE(J$3:J129)</f>
        <v>42396595.299620755</v>
      </c>
      <c r="N129" s="8">
        <f ca="1">AVERAGE(K$3:K129)</f>
        <v>0.95827850904639456</v>
      </c>
      <c r="O129" s="8">
        <f ca="1">SUM(H$3:H129)</f>
        <v>-100990.52816279021</v>
      </c>
      <c r="P129">
        <f t="shared" ca="1" si="26"/>
        <v>-88.312814335790847</v>
      </c>
    </row>
    <row r="130" spans="1:16" ht="12.75" hidden="1" customHeight="1" x14ac:dyDescent="0.25">
      <c r="A130">
        <f t="shared" si="27"/>
        <v>128</v>
      </c>
      <c r="B130">
        <v>8</v>
      </c>
      <c r="C130" s="1">
        <v>1372.5</v>
      </c>
      <c r="D130" s="8">
        <f t="shared" ca="1" si="28"/>
        <v>3350.6058534438935</v>
      </c>
      <c r="E130" s="8">
        <f t="shared" ca="1" si="29"/>
        <v>1647.1154034178664</v>
      </c>
      <c r="F130" s="1">
        <f t="shared" ca="1" si="30"/>
        <v>0.41432841083830424</v>
      </c>
      <c r="G130" s="8">
        <f t="shared" ca="1" si="31"/>
        <v>1411.8779965073209</v>
      </c>
      <c r="H130" s="8">
        <f t="shared" ca="1" si="22"/>
        <v>-39.377996507320859</v>
      </c>
      <c r="I130" s="8">
        <f t="shared" ca="1" si="23"/>
        <v>39.377996507320859</v>
      </c>
      <c r="J130" s="8">
        <f t="shared" ca="1" si="24"/>
        <v>1550.6266089305736</v>
      </c>
      <c r="K130" s="8">
        <f t="shared" ca="1" si="25"/>
        <v>2.8690707837756544E-2</v>
      </c>
      <c r="L130" s="8">
        <f ca="1">AVERAGE(I$3:I130)</f>
        <v>1134.9282550028122</v>
      </c>
      <c r="M130" s="8">
        <f ca="1">AVERAGE(J$3:J130)</f>
        <v>42065384.01311285</v>
      </c>
      <c r="N130" s="8">
        <f ca="1">AVERAGE(K$3:K130)</f>
        <v>0.95101610434945205</v>
      </c>
      <c r="O130" s="8">
        <f ca="1">SUM(H$3:H130)</f>
        <v>-101029.90615929753</v>
      </c>
      <c r="P130">
        <f t="shared" ca="1" si="26"/>
        <v>-89.01876018501909</v>
      </c>
    </row>
    <row r="131" spans="1:16" ht="12.75" hidden="1" customHeight="1" x14ac:dyDescent="0.25">
      <c r="A131">
        <f t="shared" si="27"/>
        <v>129</v>
      </c>
      <c r="B131">
        <v>9</v>
      </c>
      <c r="C131" s="1">
        <v>1396.7</v>
      </c>
      <c r="D131" s="8">
        <f t="shared" ca="1" si="28"/>
        <v>4072.3280835649261</v>
      </c>
      <c r="E131" s="8">
        <f t="shared" ca="1" si="29"/>
        <v>906.80086478039948</v>
      </c>
      <c r="F131" s="1">
        <f t="shared" ca="1" si="30"/>
        <v>0.40420798819037579</v>
      </c>
      <c r="G131" s="8">
        <f t="shared" ca="1" si="31"/>
        <v>2020.1188547723682</v>
      </c>
      <c r="H131" s="8">
        <f t="shared" ca="1" si="22"/>
        <v>-623.41885477236815</v>
      </c>
      <c r="I131" s="8">
        <f t="shared" ca="1" si="23"/>
        <v>623.41885477236815</v>
      </c>
      <c r="J131" s="8">
        <f t="shared" ca="1" si="24"/>
        <v>388651.06848569104</v>
      </c>
      <c r="K131" s="8">
        <f t="shared" ca="1" si="25"/>
        <v>0.44635129574881371</v>
      </c>
      <c r="L131" s="8">
        <f ca="1">AVERAGE(I$3:I131)</f>
        <v>1130.963065853739</v>
      </c>
      <c r="M131" s="8">
        <f ca="1">AVERAGE(J$3:J131)</f>
        <v>41742308.563929692</v>
      </c>
      <c r="N131" s="8">
        <f ca="1">AVERAGE(K$3:K131)</f>
        <v>0.94710397405022229</v>
      </c>
      <c r="O131" s="8">
        <f ca="1">SUM(H$3:H131)</f>
        <v>-101653.32501406991</v>
      </c>
      <c r="P131">
        <f t="shared" ca="1" si="26"/>
        <v>-89.882090833208665</v>
      </c>
    </row>
    <row r="132" spans="1:16" ht="12.75" hidden="1" customHeight="1" x14ac:dyDescent="0.25">
      <c r="A132">
        <f t="shared" si="27"/>
        <v>130</v>
      </c>
      <c r="B132">
        <v>10</v>
      </c>
      <c r="C132" s="1">
        <v>1380</v>
      </c>
      <c r="D132" s="8">
        <f t="shared" ca="1" si="28"/>
        <v>3302.3757173262102</v>
      </c>
      <c r="E132" s="8">
        <f t="shared" ca="1" si="29"/>
        <v>-434.60172003489299</v>
      </c>
      <c r="F132" s="1">
        <f t="shared" ca="1" si="30"/>
        <v>0.63171187285141028</v>
      </c>
      <c r="G132" s="8">
        <f t="shared" ca="1" si="31"/>
        <v>3145.3748731278984</v>
      </c>
      <c r="H132" s="8">
        <f t="shared" ref="H132:H195" ca="1" si="32">C132-G132</f>
        <v>-1765.3748731278984</v>
      </c>
      <c r="I132" s="8">
        <f t="shared" ref="I132:I195" ca="1" si="33">ABS(H132)</f>
        <v>1765.3748731278984</v>
      </c>
      <c r="J132" s="8">
        <f t="shared" ref="J132:J195" ca="1" si="34">H132^2</f>
        <v>3116548.4426713432</v>
      </c>
      <c r="K132" s="8">
        <f t="shared" ref="K132:K195" ca="1" si="35">I132/C132</f>
        <v>1.279257154440506</v>
      </c>
      <c r="L132" s="8">
        <f ca="1">AVERAGE(I$3:I132)</f>
        <v>1135.843156678925</v>
      </c>
      <c r="M132" s="8">
        <f ca="1">AVERAGE(J$3:J132)</f>
        <v>41445187.332227707</v>
      </c>
      <c r="N132" s="8">
        <f ca="1">AVERAGE(K$3:K132)</f>
        <v>0.94965899851476288</v>
      </c>
      <c r="O132" s="8">
        <f ca="1">SUM(H$3:H132)</f>
        <v>-103418.69988719781</v>
      </c>
      <c r="P132">
        <f t="shared" ref="P132:P195" ca="1" si="36">O132/L132</f>
        <v>-91.050158887766003</v>
      </c>
    </row>
    <row r="133" spans="1:16" ht="12.75" hidden="1" customHeight="1" x14ac:dyDescent="0.25">
      <c r="A133">
        <f t="shared" si="27"/>
        <v>131</v>
      </c>
      <c r="B133">
        <v>11</v>
      </c>
      <c r="C133" s="1">
        <v>1348</v>
      </c>
      <c r="D133" s="8">
        <f t="shared" ca="1" si="28"/>
        <v>1992.7305330560193</v>
      </c>
      <c r="E133" s="8">
        <f t="shared" ca="1" si="29"/>
        <v>-1134.6364914231315</v>
      </c>
      <c r="F133" s="1">
        <f t="shared" ca="1" si="30"/>
        <v>0.95645692691257489</v>
      </c>
      <c r="G133" s="8">
        <f t="shared" ca="1" si="31"/>
        <v>2742.9023045290442</v>
      </c>
      <c r="H133" s="8">
        <f t="shared" ca="1" si="32"/>
        <v>-1394.9023045290442</v>
      </c>
      <c r="I133" s="8">
        <f t="shared" ca="1" si="33"/>
        <v>1394.9023045290442</v>
      </c>
      <c r="J133" s="8">
        <f t="shared" ca="1" si="34"/>
        <v>1945752.4391804382</v>
      </c>
      <c r="K133" s="8">
        <f t="shared" ca="1" si="35"/>
        <v>1.034793994457748</v>
      </c>
      <c r="L133" s="8">
        <f ca="1">AVERAGE(I$3:I133)</f>
        <v>1137.8207074258723</v>
      </c>
      <c r="M133" s="8">
        <f ca="1">AVERAGE(J$3:J133)</f>
        <v>41143664.928463988</v>
      </c>
      <c r="N133" s="8">
        <f ca="1">AVERAGE(K$3:K133)</f>
        <v>0.95030888397997648</v>
      </c>
      <c r="O133" s="8">
        <f ca="1">SUM(H$3:H133)</f>
        <v>-104813.60219172685</v>
      </c>
      <c r="P133">
        <f t="shared" ca="1" si="36"/>
        <v>-92.117854340030391</v>
      </c>
    </row>
    <row r="134" spans="1:16" ht="12.75" hidden="1" customHeight="1" x14ac:dyDescent="0.25">
      <c r="A134">
        <f t="shared" ref="A134:A197" si="37">A133+1</f>
        <v>132</v>
      </c>
      <c r="B134">
        <v>12</v>
      </c>
      <c r="C134" s="1">
        <v>1236.7</v>
      </c>
      <c r="D134" s="8">
        <f t="shared" ca="1" si="28"/>
        <v>908.44057363883144</v>
      </c>
      <c r="E134" s="8">
        <f t="shared" ca="1" si="29"/>
        <v>-1094.3592658183766</v>
      </c>
      <c r="F134" s="1">
        <f t="shared" ca="1" si="30"/>
        <v>1.3128381421734221</v>
      </c>
      <c r="G134" s="8">
        <f t="shared" ca="1" si="31"/>
        <v>1126.5385874274036</v>
      </c>
      <c r="H134" s="8">
        <f t="shared" ca="1" si="32"/>
        <v>110.16141257259642</v>
      </c>
      <c r="I134" s="8">
        <f t="shared" ca="1" si="33"/>
        <v>110.16141257259642</v>
      </c>
      <c r="J134" s="8">
        <f t="shared" ca="1" si="34"/>
        <v>12135.536819989804</v>
      </c>
      <c r="K134" s="8">
        <f t="shared" ca="1" si="35"/>
        <v>8.9076908363060092E-2</v>
      </c>
      <c r="L134" s="8">
        <f ca="1">AVERAGE(I$3:I134)</f>
        <v>1130.03540973759</v>
      </c>
      <c r="M134" s="8">
        <f ca="1">AVERAGE(J$3:J134)</f>
        <v>40832062.433072746</v>
      </c>
      <c r="N134" s="8">
        <f ca="1">AVERAGE(K$3:K134)</f>
        <v>0.94378439931621194</v>
      </c>
      <c r="O134" s="8">
        <f ca="1">SUM(H$3:H134)</f>
        <v>-104703.44077915426</v>
      </c>
      <c r="P134">
        <f t="shared" ca="1" si="36"/>
        <v>-92.655008751865452</v>
      </c>
    </row>
    <row r="135" spans="1:16" ht="12.75" hidden="1" customHeight="1" x14ac:dyDescent="0.25">
      <c r="A135">
        <f t="shared" si="37"/>
        <v>133</v>
      </c>
      <c r="B135">
        <v>1</v>
      </c>
      <c r="C135" s="1">
        <v>1173.4000000000001</v>
      </c>
      <c r="D135" s="8">
        <f t="shared" ca="1" si="28"/>
        <v>401.64858804957402</v>
      </c>
      <c r="E135" s="8">
        <f t="shared" ca="1" si="29"/>
        <v>-624.30544163508125</v>
      </c>
      <c r="F135" s="1">
        <f t="shared" ca="1" si="30"/>
        <v>1.4790257133785247</v>
      </c>
      <c r="G135" s="8">
        <f t="shared" ca="1" si="31"/>
        <v>-274.9785263312541</v>
      </c>
      <c r="H135" s="8">
        <f t="shared" ca="1" si="32"/>
        <v>1448.3785263312543</v>
      </c>
      <c r="I135" s="8">
        <f t="shared" ca="1" si="33"/>
        <v>1448.3785263312543</v>
      </c>
      <c r="J135" s="8">
        <f t="shared" ca="1" si="34"/>
        <v>2097800.355537496</v>
      </c>
      <c r="K135" s="8">
        <f t="shared" ca="1" si="35"/>
        <v>1.2343433836127955</v>
      </c>
      <c r="L135" s="8">
        <f ca="1">AVERAGE(I$3:I135)</f>
        <v>1132.4289670052115</v>
      </c>
      <c r="M135" s="8">
        <f ca="1">AVERAGE(J$3:J135)</f>
        <v>40540827.379858196</v>
      </c>
      <c r="N135" s="8">
        <f ca="1">AVERAGE(K$3:K135)</f>
        <v>0.94596905333347947</v>
      </c>
      <c r="O135" s="8">
        <f ca="1">SUM(H$3:H135)</f>
        <v>-103255.062252823</v>
      </c>
      <c r="P135">
        <f t="shared" ca="1" si="36"/>
        <v>-91.180166934344953</v>
      </c>
    </row>
    <row r="136" spans="1:16" ht="12.75" hidden="1" customHeight="1" x14ac:dyDescent="0.25">
      <c r="A136">
        <f t="shared" si="37"/>
        <v>134</v>
      </c>
      <c r="B136">
        <v>2</v>
      </c>
      <c r="C136" s="1">
        <v>1143.3</v>
      </c>
      <c r="D136" s="8">
        <f t="shared" ca="1" si="28"/>
        <v>828.79309579841902</v>
      </c>
      <c r="E136" s="8">
        <f t="shared" ca="1" si="29"/>
        <v>216.85451787205983</v>
      </c>
      <c r="F136" s="1">
        <f t="shared" ca="1" si="30"/>
        <v>0.74737226934053336</v>
      </c>
      <c r="G136" s="8">
        <f t="shared" ca="1" si="31"/>
        <v>-166.4075579484234</v>
      </c>
      <c r="H136" s="8">
        <f t="shared" ca="1" si="32"/>
        <v>1309.7075579484233</v>
      </c>
      <c r="I136" s="8">
        <f t="shared" ca="1" si="33"/>
        <v>1309.7075579484233</v>
      </c>
      <c r="J136" s="8">
        <f t="shared" ca="1" si="34"/>
        <v>1715333.8873472225</v>
      </c>
      <c r="K136" s="8">
        <f t="shared" ca="1" si="35"/>
        <v>1.1455502124975276</v>
      </c>
      <c r="L136" s="8">
        <f ca="1">AVERAGE(I$3:I136)</f>
        <v>1133.7519415644892</v>
      </c>
      <c r="M136" s="8">
        <f ca="1">AVERAGE(J$3:J136)</f>
        <v>40251084.891108118</v>
      </c>
      <c r="N136" s="8">
        <f ca="1">AVERAGE(K$3:K136)</f>
        <v>0.94745846496903208</v>
      </c>
      <c r="O136" s="8">
        <f ca="1">SUM(H$3:H136)</f>
        <v>-101945.35469487458</v>
      </c>
      <c r="P136">
        <f t="shared" ca="1" si="36"/>
        <v>-89.918571212498165</v>
      </c>
    </row>
    <row r="137" spans="1:16" ht="12.75" hidden="1" customHeight="1" x14ac:dyDescent="0.25">
      <c r="A137">
        <f t="shared" si="37"/>
        <v>135</v>
      </c>
      <c r="B137">
        <v>3</v>
      </c>
      <c r="C137" s="1">
        <v>1082.0999999999999</v>
      </c>
      <c r="D137" s="8">
        <f t="shared" ca="1" si="28"/>
        <v>1532.230741822201</v>
      </c>
      <c r="E137" s="8">
        <f t="shared" ca="1" si="29"/>
        <v>606.12102039343756</v>
      </c>
      <c r="F137" s="1">
        <f t="shared" ca="1" si="30"/>
        <v>0.58283347963418208</v>
      </c>
      <c r="G137" s="8">
        <f t="shared" ca="1" si="31"/>
        <v>609.43843714674415</v>
      </c>
      <c r="H137" s="8">
        <f t="shared" ca="1" si="32"/>
        <v>472.66156285325576</v>
      </c>
      <c r="I137" s="8">
        <f t="shared" ca="1" si="33"/>
        <v>472.66156285325576</v>
      </c>
      <c r="J137" s="8">
        <f t="shared" ca="1" si="34"/>
        <v>223408.95299888225</v>
      </c>
      <c r="K137" s="8">
        <f t="shared" ca="1" si="35"/>
        <v>0.43680026139289879</v>
      </c>
      <c r="L137" s="8">
        <f ca="1">AVERAGE(I$3:I137)</f>
        <v>1128.8549757962578</v>
      </c>
      <c r="M137" s="8">
        <f ca="1">AVERAGE(J$3:J137)</f>
        <v>39954583.587862864</v>
      </c>
      <c r="N137" s="8">
        <f ca="1">AVERAGE(K$3:K137)</f>
        <v>0.94367581160920888</v>
      </c>
      <c r="O137" s="8">
        <f ca="1">SUM(H$3:H137)</f>
        <v>-101472.69313202132</v>
      </c>
      <c r="P137">
        <f t="shared" ca="1" si="36"/>
        <v>-89.889928562741872</v>
      </c>
    </row>
    <row r="138" spans="1:16" ht="12.75" hidden="1" customHeight="1" x14ac:dyDescent="0.25">
      <c r="A138">
        <f t="shared" si="37"/>
        <v>136</v>
      </c>
      <c r="B138">
        <v>4</v>
      </c>
      <c r="C138" s="1">
        <v>1162.2</v>
      </c>
      <c r="D138" s="8">
        <f t="shared" ca="1" si="28"/>
        <v>949.02151160947028</v>
      </c>
      <c r="E138" s="8">
        <f t="shared" ca="1" si="29"/>
        <v>-345.34318009149712</v>
      </c>
      <c r="F138" s="1">
        <f t="shared" ca="1" si="30"/>
        <v>7.4435738161422043</v>
      </c>
      <c r="G138" s="8">
        <f t="shared" ca="1" si="31"/>
        <v>15916.97918692987</v>
      </c>
      <c r="H138" s="8">
        <f t="shared" ca="1" si="32"/>
        <v>-14754.779186929869</v>
      </c>
      <c r="I138" s="8">
        <f t="shared" ca="1" si="33"/>
        <v>14754.779186929869</v>
      </c>
      <c r="J138" s="8">
        <f t="shared" ca="1" si="34"/>
        <v>217703508.85505885</v>
      </c>
      <c r="K138" s="8">
        <f t="shared" ca="1" si="35"/>
        <v>12.695559444957725</v>
      </c>
      <c r="L138" s="8">
        <f ca="1">AVERAGE(I$3:I138)</f>
        <v>1229.0455949957698</v>
      </c>
      <c r="M138" s="8">
        <f ca="1">AVERAGE(J$3:J138)</f>
        <v>41261560.979533419</v>
      </c>
      <c r="N138" s="8">
        <f ca="1">AVERAGE(K$3:K138)</f>
        <v>1.030086720677948</v>
      </c>
      <c r="O138" s="8">
        <f ca="1">SUM(H$3:H138)</f>
        <v>-116227.47231895119</v>
      </c>
      <c r="P138">
        <f t="shared" ca="1" si="36"/>
        <v>-94.567258360623498</v>
      </c>
    </row>
    <row r="139" spans="1:16" ht="12.75" hidden="1" customHeight="1" x14ac:dyDescent="0.25">
      <c r="A139">
        <f t="shared" si="37"/>
        <v>137</v>
      </c>
      <c r="B139">
        <v>5</v>
      </c>
      <c r="C139" s="1">
        <v>1215.9000000000001</v>
      </c>
      <c r="D139" s="8">
        <f t="shared" ca="1" si="28"/>
        <v>-826.99679088468872</v>
      </c>
      <c r="E139" s="8">
        <f t="shared" ca="1" si="29"/>
        <v>-1489.8832780136268</v>
      </c>
      <c r="F139" s="1">
        <f t="shared" ca="1" si="30"/>
        <v>-0.68279060831106364</v>
      </c>
      <c r="G139" s="8">
        <f t="shared" ca="1" si="31"/>
        <v>-412.18589520136487</v>
      </c>
      <c r="H139" s="8">
        <f t="shared" ca="1" si="32"/>
        <v>1628.085895201365</v>
      </c>
      <c r="I139" s="8">
        <f t="shared" ca="1" si="33"/>
        <v>1628.085895201365</v>
      </c>
      <c r="J139" s="8">
        <f t="shared" ca="1" si="34"/>
        <v>2650663.6821536301</v>
      </c>
      <c r="K139" s="8">
        <f t="shared" ca="1" si="35"/>
        <v>1.338996541821996</v>
      </c>
      <c r="L139" s="8">
        <f ca="1">AVERAGE(I$3:I139)</f>
        <v>1231.9582979169784</v>
      </c>
      <c r="M139" s="8">
        <f ca="1">AVERAGE(J$3:J139)</f>
        <v>40979729.612399258</v>
      </c>
      <c r="N139" s="8">
        <f ca="1">AVERAGE(K$3:K139)</f>
        <v>1.0323415368906781</v>
      </c>
      <c r="O139" s="8">
        <f ca="1">SUM(H$3:H139)</f>
        <v>-114599.38642374982</v>
      </c>
      <c r="P139">
        <f t="shared" ca="1" si="36"/>
        <v>-93.022131201613661</v>
      </c>
    </row>
    <row r="140" spans="1:16" ht="12.75" hidden="1" customHeight="1" x14ac:dyDescent="0.25">
      <c r="A140">
        <f t="shared" si="37"/>
        <v>138</v>
      </c>
      <c r="B140">
        <v>6</v>
      </c>
      <c r="C140" s="1">
        <v>1212</v>
      </c>
      <c r="D140" s="8">
        <f t="shared" ca="1" si="28"/>
        <v>-1982.2629694252196</v>
      </c>
      <c r="E140" s="8">
        <f t="shared" ca="1" si="29"/>
        <v>-1222.1895984351499</v>
      </c>
      <c r="F140" s="1">
        <f t="shared" ca="1" si="30"/>
        <v>-0.68895543490480793</v>
      </c>
      <c r="G140" s="8">
        <f t="shared" ca="1" si="31"/>
        <v>1596.2271154901205</v>
      </c>
      <c r="H140" s="8">
        <f t="shared" ca="1" si="32"/>
        <v>-384.22711549012047</v>
      </c>
      <c r="I140" s="8">
        <f t="shared" ca="1" si="33"/>
        <v>384.22711549012047</v>
      </c>
      <c r="J140" s="8">
        <f t="shared" ca="1" si="34"/>
        <v>147630.47627785837</v>
      </c>
      <c r="K140" s="8">
        <f t="shared" ca="1" si="35"/>
        <v>0.31701907218656805</v>
      </c>
      <c r="L140" s="8">
        <f ca="1">AVERAGE(I$3:I140)</f>
        <v>1225.8153183341751</v>
      </c>
      <c r="M140" s="8">
        <f ca="1">AVERAGE(J$3:J140)</f>
        <v>40683844.836050555</v>
      </c>
      <c r="N140" s="8">
        <f ca="1">AVERAGE(K$3:K140)</f>
        <v>1.0271580407696339</v>
      </c>
      <c r="O140" s="8">
        <f ca="1">SUM(H$3:H140)</f>
        <v>-114983.61353923994</v>
      </c>
      <c r="P140">
        <f t="shared" ca="1" si="36"/>
        <v>-93.801743068031826</v>
      </c>
    </row>
    <row r="141" spans="1:16" ht="12.75" hidden="1" customHeight="1" x14ac:dyDescent="0.25">
      <c r="A141">
        <f t="shared" si="37"/>
        <v>139</v>
      </c>
      <c r="B141">
        <v>7</v>
      </c>
      <c r="C141" s="1">
        <v>1262</v>
      </c>
      <c r="D141" s="8">
        <f t="shared" ca="1" si="28"/>
        <v>-1058.2453778400836</v>
      </c>
      <c r="E141" s="8">
        <f t="shared" ca="1" si="29"/>
        <v>494.77615358107886</v>
      </c>
      <c r="F141" s="1">
        <f t="shared" ca="1" si="30"/>
        <v>3.3873791601357479</v>
      </c>
      <c r="G141" s="8">
        <f t="shared" ca="1" si="31"/>
        <v>-10854.6958480137</v>
      </c>
      <c r="H141" s="8">
        <f t="shared" ca="1" si="32"/>
        <v>12116.6958480137</v>
      </c>
      <c r="I141" s="8">
        <f t="shared" ca="1" si="33"/>
        <v>12116.6958480137</v>
      </c>
      <c r="J141" s="8">
        <f t="shared" ca="1" si="34"/>
        <v>146814318.27327242</v>
      </c>
      <c r="K141" s="8">
        <f t="shared" ca="1" si="35"/>
        <v>9.6011852995354197</v>
      </c>
      <c r="L141" s="8">
        <f ca="1">AVERAGE(I$3:I141)</f>
        <v>1304.1669768210784</v>
      </c>
      <c r="M141" s="8">
        <f ca="1">AVERAGE(J$3:J141)</f>
        <v>41447373.421929851</v>
      </c>
      <c r="N141" s="8">
        <f ca="1">AVERAGE(K$3:K141)</f>
        <v>1.0888416901132727</v>
      </c>
      <c r="O141" s="8">
        <f ca="1">SUM(H$3:H141)</f>
        <v>-102866.91769122625</v>
      </c>
      <c r="P141">
        <f t="shared" ca="1" si="36"/>
        <v>-78.875573081880603</v>
      </c>
    </row>
    <row r="142" spans="1:16" ht="12.75" hidden="1" customHeight="1" x14ac:dyDescent="0.25">
      <c r="A142">
        <f t="shared" si="37"/>
        <v>140</v>
      </c>
      <c r="B142">
        <v>8</v>
      </c>
      <c r="C142" s="1">
        <v>1329.3999999999999</v>
      </c>
      <c r="D142" s="8">
        <f t="shared" ca="1" si="28"/>
        <v>1754.9854508675526</v>
      </c>
      <c r="E142" s="8">
        <f t="shared" ca="1" si="29"/>
        <v>2349.5398936823249</v>
      </c>
      <c r="F142" s="1">
        <f t="shared" ca="1" si="30"/>
        <v>0.40277258040873781</v>
      </c>
      <c r="G142" s="8">
        <f t="shared" ca="1" si="31"/>
        <v>-226.94995343570909</v>
      </c>
      <c r="H142" s="8">
        <f t="shared" ca="1" si="32"/>
        <v>1556.349953435709</v>
      </c>
      <c r="I142" s="8">
        <f t="shared" ca="1" si="33"/>
        <v>1556.349953435709</v>
      </c>
      <c r="J142" s="8">
        <f t="shared" ca="1" si="34"/>
        <v>2422225.1775593339</v>
      </c>
      <c r="K142" s="8">
        <f t="shared" ca="1" si="35"/>
        <v>1.1707160775054228</v>
      </c>
      <c r="L142" s="8">
        <f ca="1">AVERAGE(I$3:I142)</f>
        <v>1305.9682837968971</v>
      </c>
      <c r="M142" s="8">
        <f ca="1">AVERAGE(J$3:J142)</f>
        <v>41168622.36304149</v>
      </c>
      <c r="N142" s="8">
        <f ca="1">AVERAGE(K$3:K142)</f>
        <v>1.0894265071660738</v>
      </c>
      <c r="O142" s="8">
        <f ca="1">SUM(H$3:H142)</f>
        <v>-101310.56773779054</v>
      </c>
      <c r="P142">
        <f t="shared" ca="1" si="36"/>
        <v>-77.575059819405425</v>
      </c>
    </row>
    <row r="143" spans="1:16" ht="12.75" hidden="1" customHeight="1" x14ac:dyDescent="0.25">
      <c r="A143">
        <f t="shared" si="37"/>
        <v>141</v>
      </c>
      <c r="B143">
        <v>9</v>
      </c>
      <c r="C143" s="1">
        <v>1247.8</v>
      </c>
      <c r="D143" s="8">
        <f t="shared" ca="1" si="28"/>
        <v>4320.7633493809608</v>
      </c>
      <c r="E143" s="8">
        <f t="shared" ca="1" si="29"/>
        <v>2522.5302975471914</v>
      </c>
      <c r="F143" s="1">
        <f t="shared" ca="1" si="30"/>
        <v>0.27946736686892293</v>
      </c>
      <c r="G143" s="8">
        <f t="shared" ca="1" si="31"/>
        <v>1147.0808902881129</v>
      </c>
      <c r="H143" s="8">
        <f t="shared" ca="1" si="32"/>
        <v>100.71910971188709</v>
      </c>
      <c r="I143" s="8">
        <f t="shared" ca="1" si="33"/>
        <v>100.71910971188709</v>
      </c>
      <c r="J143" s="8">
        <f t="shared" ca="1" si="34"/>
        <v>10144.339061155148</v>
      </c>
      <c r="K143" s="8">
        <f t="shared" ca="1" si="35"/>
        <v>8.0717350306048319E-2</v>
      </c>
      <c r="L143" s="8">
        <f ca="1">AVERAGE(I$3:I143)</f>
        <v>1297.4204173140247</v>
      </c>
      <c r="M143" s="8">
        <f ca="1">AVERAGE(J$3:J143)</f>
        <v>40876718.263580635</v>
      </c>
      <c r="N143" s="8">
        <f ca="1">AVERAGE(K$3:K143)</f>
        <v>1.0822725415145844</v>
      </c>
      <c r="O143" s="8">
        <f ca="1">SUM(H$3:H143)</f>
        <v>-101209.84862807865</v>
      </c>
      <c r="P143">
        <f t="shared" ca="1" si="36"/>
        <v>-78.008521584397144</v>
      </c>
    </row>
    <row r="144" spans="1:16" ht="12.75" hidden="1" customHeight="1" x14ac:dyDescent="0.25">
      <c r="A144">
        <f t="shared" si="37"/>
        <v>142</v>
      </c>
      <c r="B144">
        <v>10</v>
      </c>
      <c r="C144" s="1">
        <v>1301.5999999999999</v>
      </c>
      <c r="D144" s="8">
        <f t="shared" ref="D144:D207" ca="1" si="38">(1-$T$2)*SUM(D143:E143)+$T$2*(C144/F144)</f>
        <v>5555.0714758000759</v>
      </c>
      <c r="E144" s="8">
        <f t="shared" ref="E144:E207" ca="1" si="39">(1-$T$3)*E143+$T$3*(D144-D143)</f>
        <v>1491.9525606447303</v>
      </c>
      <c r="F144" s="1">
        <f t="shared" ref="F144:F207" ca="1" si="40">(1-$T$4)*F132+$T$4*(C132/SUM(D131:E131))</f>
        <v>0.27715691124219716</v>
      </c>
      <c r="G144" s="8">
        <f t="shared" ref="G144:G207" ca="1" si="41">SUM(D143:E143)*F144</f>
        <v>1896.6661299059576</v>
      </c>
      <c r="H144" s="8">
        <f t="shared" ca="1" si="32"/>
        <v>-595.06612990595772</v>
      </c>
      <c r="I144" s="8">
        <f t="shared" ca="1" si="33"/>
        <v>595.06612990595772</v>
      </c>
      <c r="J144" s="8">
        <f t="shared" ca="1" si="34"/>
        <v>354103.69896125415</v>
      </c>
      <c r="K144" s="8">
        <f t="shared" ca="1" si="35"/>
        <v>0.45718049316683912</v>
      </c>
      <c r="L144" s="8">
        <f ca="1">AVERAGE(I$3:I144)</f>
        <v>1292.4742603604466</v>
      </c>
      <c r="M144" s="8">
        <f ca="1">AVERAGE(J$3:J144)</f>
        <v>40591347.738477677</v>
      </c>
      <c r="N144" s="8">
        <f ca="1">AVERAGE(K$3:K144)</f>
        <v>1.0778704848360792</v>
      </c>
      <c r="O144" s="8">
        <f ca="1">SUM(H$3:H144)</f>
        <v>-101804.9147579846</v>
      </c>
      <c r="P144">
        <f t="shared" ca="1" si="36"/>
        <v>-78.767460119161782</v>
      </c>
    </row>
    <row r="145" spans="1:16" ht="12.75" hidden="1" customHeight="1" x14ac:dyDescent="0.25">
      <c r="A145">
        <f t="shared" si="37"/>
        <v>143</v>
      </c>
      <c r="B145">
        <v>11</v>
      </c>
      <c r="C145" s="1">
        <v>1217.5999999999999</v>
      </c>
      <c r="D145" s="8">
        <f t="shared" ca="1" si="38"/>
        <v>4373.0239850980597</v>
      </c>
      <c r="E145" s="8">
        <f t="shared" ca="1" si="39"/>
        <v>-647.24748043266686</v>
      </c>
      <c r="F145" s="1">
        <f t="shared" ca="1" si="40"/>
        <v>0.47005098772539922</v>
      </c>
      <c r="G145" s="8">
        <f t="shared" ca="1" si="41"/>
        <v>3312.4606088555111</v>
      </c>
      <c r="H145" s="8">
        <f t="shared" ca="1" si="32"/>
        <v>-2094.8606088555111</v>
      </c>
      <c r="I145" s="8">
        <f t="shared" ca="1" si="33"/>
        <v>2094.8606088555111</v>
      </c>
      <c r="J145" s="8">
        <f t="shared" ca="1" si="34"/>
        <v>4388440.970534483</v>
      </c>
      <c r="K145" s="8">
        <f t="shared" ca="1" si="35"/>
        <v>1.7204834172597827</v>
      </c>
      <c r="L145" s="8">
        <f ca="1">AVERAGE(I$3:I145)</f>
        <v>1298.0853537065661</v>
      </c>
      <c r="M145" s="8">
        <f ca="1">AVERAGE(J$3:J145)</f>
        <v>40338180.558282271</v>
      </c>
      <c r="N145" s="8">
        <f ca="1">AVERAGE(K$3:K145)</f>
        <v>1.0823642815663148</v>
      </c>
      <c r="O145" s="8">
        <f ca="1">SUM(H$3:H145)</f>
        <v>-103899.77536684011</v>
      </c>
      <c r="P145">
        <f t="shared" ca="1" si="36"/>
        <v>-80.040788589258511</v>
      </c>
    </row>
    <row r="146" spans="1:16" ht="12.75" hidden="1" customHeight="1" x14ac:dyDescent="0.25">
      <c r="A146">
        <f t="shared" si="37"/>
        <v>144</v>
      </c>
      <c r="B146">
        <v>12</v>
      </c>
      <c r="C146" s="1">
        <v>990.89999999999986</v>
      </c>
      <c r="D146" s="8">
        <f t="shared" ca="1" si="38"/>
        <v>1902.836866532137</v>
      </c>
      <c r="E146" s="8">
        <f t="shared" ca="1" si="39"/>
        <v>-2105.5991909392715</v>
      </c>
      <c r="F146" s="1">
        <f t="shared" ca="1" si="40"/>
        <v>1.4412173258383822</v>
      </c>
      <c r="G146" s="8">
        <f t="shared" ca="1" si="41"/>
        <v>5369.6536507253331</v>
      </c>
      <c r="H146" s="8">
        <f t="shared" ca="1" si="32"/>
        <v>-4378.7536507253335</v>
      </c>
      <c r="I146" s="8">
        <f t="shared" ca="1" si="33"/>
        <v>4378.7536507253335</v>
      </c>
      <c r="J146" s="8">
        <f t="shared" ca="1" si="34"/>
        <v>19173483.533740435</v>
      </c>
      <c r="K146" s="8">
        <f t="shared" ca="1" si="35"/>
        <v>4.4189662435415622</v>
      </c>
      <c r="L146" s="8">
        <f ca="1">AVERAGE(I$3:I146)</f>
        <v>1319.4788835469742</v>
      </c>
      <c r="M146" s="8">
        <f ca="1">AVERAGE(J$3:J146)</f>
        <v>40191203.495611839</v>
      </c>
      <c r="N146" s="8">
        <f ca="1">AVERAGE(K$3:K146)</f>
        <v>1.1055351285244763</v>
      </c>
      <c r="O146" s="8">
        <f ca="1">SUM(H$3:H146)</f>
        <v>-108278.52901756545</v>
      </c>
      <c r="P146">
        <f t="shared" ca="1" si="36"/>
        <v>-82.061585348372631</v>
      </c>
    </row>
    <row r="147" spans="1:16" ht="12.75" hidden="1" customHeight="1" x14ac:dyDescent="0.25">
      <c r="A147">
        <f t="shared" si="37"/>
        <v>145</v>
      </c>
      <c r="B147">
        <v>1</v>
      </c>
      <c r="C147" s="1">
        <v>986.3</v>
      </c>
      <c r="D147" s="8">
        <f t="shared" ca="1" si="38"/>
        <v>-174.86917354844371</v>
      </c>
      <c r="E147" s="8">
        <f t="shared" ca="1" si="39"/>
        <v>-2083.2846702523188</v>
      </c>
      <c r="F147" s="1">
        <f t="shared" ca="1" si="40"/>
        <v>-6.311361091475546</v>
      </c>
      <c r="G147" s="8">
        <f t="shared" ca="1" si="41"/>
        <v>1279.7062450803307</v>
      </c>
      <c r="H147" s="8">
        <f t="shared" ca="1" si="32"/>
        <v>-293.40624508033079</v>
      </c>
      <c r="I147" s="8">
        <f t="shared" ca="1" si="33"/>
        <v>293.40624508033079</v>
      </c>
      <c r="J147" s="8">
        <f t="shared" ca="1" si="34"/>
        <v>86087.224652139135</v>
      </c>
      <c r="K147" s="8">
        <f t="shared" ca="1" si="35"/>
        <v>0.29748174498664787</v>
      </c>
      <c r="L147" s="8">
        <f ca="1">AVERAGE(I$3:I147)</f>
        <v>1312.4025205230662</v>
      </c>
      <c r="M147" s="8">
        <f ca="1">AVERAGE(J$3:J147)</f>
        <v>39914616.486846603</v>
      </c>
      <c r="N147" s="8">
        <f ca="1">AVERAGE(K$3:K147)</f>
        <v>1.0999623465690429</v>
      </c>
      <c r="O147" s="8">
        <f ca="1">SUM(H$3:H147)</f>
        <v>-108571.93526264578</v>
      </c>
      <c r="P147">
        <f t="shared" ca="1" si="36"/>
        <v>-82.727618672489115</v>
      </c>
    </row>
    <row r="148" spans="1:16" ht="12.75" hidden="1" customHeight="1" x14ac:dyDescent="0.25">
      <c r="A148">
        <f t="shared" si="37"/>
        <v>146</v>
      </c>
      <c r="B148">
        <v>2</v>
      </c>
      <c r="C148" s="1">
        <v>731.90000000000009</v>
      </c>
      <c r="D148" s="8">
        <f t="shared" ca="1" si="38"/>
        <v>-988.78373701609758</v>
      </c>
      <c r="E148" s="8">
        <f t="shared" ca="1" si="39"/>
        <v>-1067.7885848245867</v>
      </c>
      <c r="F148" s="1">
        <f t="shared" ca="1" si="40"/>
        <v>-5.1348071329901224</v>
      </c>
      <c r="G148" s="8">
        <f t="shared" ca="1" si="41"/>
        <v>11595.184464537217</v>
      </c>
      <c r="H148" s="8">
        <f t="shared" ca="1" si="32"/>
        <v>-10863.284464537217</v>
      </c>
      <c r="I148" s="8">
        <f t="shared" ca="1" si="33"/>
        <v>10863.284464537217</v>
      </c>
      <c r="J148" s="8">
        <f t="shared" ca="1" si="34"/>
        <v>118010949.35745566</v>
      </c>
      <c r="K148" s="8">
        <f t="shared" ca="1" si="35"/>
        <v>14.842580222075714</v>
      </c>
      <c r="L148" s="8">
        <f ca="1">AVERAGE(I$3:I148)</f>
        <v>1377.8195201396015</v>
      </c>
      <c r="M148" s="8">
        <f ca="1">AVERAGE(J$3:J148)</f>
        <v>40449522.876371317</v>
      </c>
      <c r="N148" s="8">
        <f ca="1">AVERAGE(K$3:K148)</f>
        <v>1.1940898662642943</v>
      </c>
      <c r="O148" s="8">
        <f ca="1">SUM(H$3:H148)</f>
        <v>-119435.21972718299</v>
      </c>
      <c r="P148">
        <f t="shared" ca="1" si="36"/>
        <v>-86.684226766566454</v>
      </c>
    </row>
    <row r="149" spans="1:16" ht="12.75" hidden="1" customHeight="1" x14ac:dyDescent="0.25">
      <c r="A149">
        <f t="shared" si="37"/>
        <v>147</v>
      </c>
      <c r="B149">
        <v>3</v>
      </c>
      <c r="C149" s="1">
        <v>900.7</v>
      </c>
      <c r="D149" s="8">
        <f t="shared" ca="1" si="38"/>
        <v>-300.4138992752255</v>
      </c>
      <c r="E149" s="8">
        <f t="shared" ca="1" si="39"/>
        <v>337.13815322778044</v>
      </c>
      <c r="F149" s="1">
        <f t="shared" ca="1" si="40"/>
        <v>1.034861062037491</v>
      </c>
      <c r="G149" s="8">
        <f t="shared" ca="1" si="41"/>
        <v>-2128.2666171369592</v>
      </c>
      <c r="H149" s="8">
        <f t="shared" ca="1" si="32"/>
        <v>3028.966617136959</v>
      </c>
      <c r="I149" s="8">
        <f t="shared" ca="1" si="33"/>
        <v>3028.966617136959</v>
      </c>
      <c r="J149" s="8">
        <f t="shared" ca="1" si="34"/>
        <v>9174638.7677301131</v>
      </c>
      <c r="K149" s="8">
        <f t="shared" ca="1" si="35"/>
        <v>3.3629028723625614</v>
      </c>
      <c r="L149" s="8">
        <f ca="1">AVERAGE(I$3:I149)</f>
        <v>1389.0518133164542</v>
      </c>
      <c r="M149" s="8">
        <f ca="1">AVERAGE(J$3:J149)</f>
        <v>40236768.562707089</v>
      </c>
      <c r="N149" s="8">
        <f ca="1">AVERAGE(K$3:K149)</f>
        <v>1.2088436962377518</v>
      </c>
      <c r="O149" s="8">
        <f ca="1">SUM(H$3:H149)</f>
        <v>-116406.25311004603</v>
      </c>
      <c r="P149">
        <f t="shared" ca="1" si="36"/>
        <v>-83.802671717564166</v>
      </c>
    </row>
    <row r="150" spans="1:16" ht="12.75" hidden="1" customHeight="1" x14ac:dyDescent="0.25">
      <c r="A150">
        <f t="shared" si="37"/>
        <v>148</v>
      </c>
      <c r="B150">
        <v>4</v>
      </c>
      <c r="C150" s="1">
        <v>940.89999999999986</v>
      </c>
      <c r="D150" s="8">
        <f t="shared" ca="1" si="38"/>
        <v>1053.3965539654794</v>
      </c>
      <c r="E150" s="8">
        <f t="shared" ca="1" si="39"/>
        <v>1150.4759932381201</v>
      </c>
      <c r="F150" s="1">
        <f t="shared" ca="1" si="40"/>
        <v>0.54350272042977366</v>
      </c>
      <c r="G150" s="8">
        <f t="shared" ca="1" si="41"/>
        <v>19.959731928967475</v>
      </c>
      <c r="H150" s="8">
        <f t="shared" ca="1" si="32"/>
        <v>920.94026807103239</v>
      </c>
      <c r="I150" s="8">
        <f t="shared" ca="1" si="33"/>
        <v>920.94026807103239</v>
      </c>
      <c r="J150" s="8">
        <f t="shared" ca="1" si="34"/>
        <v>848130.97735474503</v>
      </c>
      <c r="K150" s="8">
        <f t="shared" ca="1" si="35"/>
        <v>0.97878655337552611</v>
      </c>
      <c r="L150" s="8">
        <f ca="1">AVERAGE(I$3:I150)</f>
        <v>1385.8888974702013</v>
      </c>
      <c r="M150" s="8">
        <f ca="1">AVERAGE(J$3:J150)</f>
        <v>39970629.11956282</v>
      </c>
      <c r="N150" s="8">
        <f ca="1">AVERAGE(K$3:K150)</f>
        <v>1.2072892560832773</v>
      </c>
      <c r="O150" s="8">
        <f ca="1">SUM(H$3:H150)</f>
        <v>-115485.312841975</v>
      </c>
      <c r="P150">
        <f t="shared" ca="1" si="36"/>
        <v>-83.329416270511757</v>
      </c>
    </row>
    <row r="151" spans="1:16" ht="12.75" hidden="1" customHeight="1" x14ac:dyDescent="0.25">
      <c r="A151">
        <f t="shared" si="37"/>
        <v>149</v>
      </c>
      <c r="B151">
        <v>5</v>
      </c>
      <c r="C151" s="1">
        <v>994.5</v>
      </c>
      <c r="D151" s="8">
        <f t="shared" ca="1" si="38"/>
        <v>1177.8027078499194</v>
      </c>
      <c r="E151" s="8">
        <f t="shared" ca="1" si="39"/>
        <v>329.620121755176</v>
      </c>
      <c r="F151" s="1">
        <f t="shared" ca="1" si="40"/>
        <v>2.0141521345359061</v>
      </c>
      <c r="G151" s="8">
        <f t="shared" ca="1" si="41"/>
        <v>4438.9345951952146</v>
      </c>
      <c r="H151" s="8">
        <f t="shared" ca="1" si="32"/>
        <v>-3444.4345951952146</v>
      </c>
      <c r="I151" s="8">
        <f t="shared" ca="1" si="33"/>
        <v>3444.4345951952146</v>
      </c>
      <c r="J151" s="8">
        <f t="shared" ca="1" si="34"/>
        <v>11864129.680577621</v>
      </c>
      <c r="K151" s="8">
        <f t="shared" ca="1" si="35"/>
        <v>3.463483755852403</v>
      </c>
      <c r="L151" s="8">
        <f ca="1">AVERAGE(I$3:I151)</f>
        <v>1399.7046404079531</v>
      </c>
      <c r="M151" s="8">
        <f ca="1">AVERAGE(J$3:J151)</f>
        <v>39781994.895140097</v>
      </c>
      <c r="N151" s="8">
        <f ca="1">AVERAGE(K$3:K151)</f>
        <v>1.2224315010481708</v>
      </c>
      <c r="O151" s="8">
        <f ca="1">SUM(H$3:H151)</f>
        <v>-118929.74743717021</v>
      </c>
      <c r="P151">
        <f t="shared" ca="1" si="36"/>
        <v>-84.967745339836384</v>
      </c>
    </row>
    <row r="152" spans="1:16" ht="12.75" hidden="1" customHeight="1" x14ac:dyDescent="0.25">
      <c r="A152">
        <f t="shared" si="37"/>
        <v>150</v>
      </c>
      <c r="B152">
        <v>6</v>
      </c>
      <c r="C152" s="1">
        <v>965.1</v>
      </c>
      <c r="D152" s="8">
        <f t="shared" ca="1" si="38"/>
        <v>-503.97193473903326</v>
      </c>
      <c r="E152" s="8">
        <f t="shared" ca="1" si="39"/>
        <v>-1279.4956897201271</v>
      </c>
      <c r="F152" s="1">
        <f t="shared" ca="1" si="40"/>
        <v>-0.52311728011726999</v>
      </c>
      <c r="G152" s="8">
        <f t="shared" ca="1" si="41"/>
        <v>-788.55893060969652</v>
      </c>
      <c r="H152" s="8">
        <f t="shared" ca="1" si="32"/>
        <v>1753.6589306096967</v>
      </c>
      <c r="I152" s="8">
        <f t="shared" ca="1" si="33"/>
        <v>1753.6589306096967</v>
      </c>
      <c r="J152" s="8">
        <f t="shared" ca="1" si="34"/>
        <v>3075319.6449071448</v>
      </c>
      <c r="K152" s="8">
        <f t="shared" ca="1" si="35"/>
        <v>1.8170748426170309</v>
      </c>
      <c r="L152" s="8">
        <f ca="1">AVERAGE(I$3:I152)</f>
        <v>1402.0643356759649</v>
      </c>
      <c r="M152" s="8">
        <f ca="1">AVERAGE(J$3:J152)</f>
        <v>39537283.72680521</v>
      </c>
      <c r="N152" s="8">
        <f ca="1">AVERAGE(K$3:K152)</f>
        <v>1.2263957899919631</v>
      </c>
      <c r="O152" s="8">
        <f ca="1">SUM(H$3:H152)</f>
        <v>-117176.08850656051</v>
      </c>
      <c r="P152">
        <f t="shared" ca="1" si="36"/>
        <v>-83.573974121570842</v>
      </c>
    </row>
    <row r="153" spans="1:16" ht="12.75" hidden="1" customHeight="1" x14ac:dyDescent="0.25">
      <c r="A153">
        <f t="shared" si="37"/>
        <v>151</v>
      </c>
      <c r="B153">
        <v>7</v>
      </c>
      <c r="C153" s="1">
        <v>1009.2</v>
      </c>
      <c r="D153" s="8">
        <f t="shared" ca="1" si="38"/>
        <v>-2250.9148777478567</v>
      </c>
      <c r="E153" s="8">
        <f t="shared" ca="1" si="39"/>
        <v>-1653.4534923510842</v>
      </c>
      <c r="F153" s="1">
        <f t="shared" ca="1" si="40"/>
        <v>-0.39382701827371541</v>
      </c>
      <c r="G153" s="8">
        <f t="shared" ca="1" si="41"/>
        <v>702.37773672845753</v>
      </c>
      <c r="H153" s="8">
        <f t="shared" ca="1" si="32"/>
        <v>306.82226327154251</v>
      </c>
      <c r="I153" s="8">
        <f t="shared" ca="1" si="33"/>
        <v>306.82226327154251</v>
      </c>
      <c r="J153" s="8">
        <f t="shared" ca="1" si="34"/>
        <v>94139.90123907174</v>
      </c>
      <c r="K153" s="8">
        <f t="shared" ca="1" si="35"/>
        <v>0.3040252311450084</v>
      </c>
      <c r="L153" s="8">
        <f ca="1">AVERAGE(I$3:I153)</f>
        <v>1394.8110769183197</v>
      </c>
      <c r="M153" s="8">
        <f ca="1">AVERAGE(J$3:J153)</f>
        <v>39276070.853788219</v>
      </c>
      <c r="N153" s="8">
        <f ca="1">AVERAGE(K$3:K153)</f>
        <v>1.2202873756949633</v>
      </c>
      <c r="O153" s="8">
        <f ca="1">SUM(H$3:H153)</f>
        <v>-116869.26624328896</v>
      </c>
      <c r="P153">
        <f t="shared" ca="1" si="36"/>
        <v>-83.788599171078161</v>
      </c>
    </row>
    <row r="154" spans="1:16" ht="12.75" hidden="1" customHeight="1" x14ac:dyDescent="0.25">
      <c r="A154">
        <f t="shared" si="37"/>
        <v>152</v>
      </c>
      <c r="B154">
        <v>8</v>
      </c>
      <c r="C154" s="1">
        <v>1105.8</v>
      </c>
      <c r="D154" s="8">
        <f t="shared" ca="1" si="38"/>
        <v>-1842.9648603845176</v>
      </c>
      <c r="E154" s="8">
        <f t="shared" ca="1" si="39"/>
        <v>-4.3306845795454478</v>
      </c>
      <c r="F154" s="1">
        <f t="shared" ca="1" si="40"/>
        <v>-2.3593125281123193</v>
      </c>
      <c r="G154" s="8">
        <f t="shared" ca="1" si="41"/>
        <v>9211.625209939908</v>
      </c>
      <c r="H154" s="8">
        <f t="shared" ca="1" si="32"/>
        <v>-8105.8252099399078</v>
      </c>
      <c r="I154" s="8">
        <f t="shared" ca="1" si="33"/>
        <v>8105.8252099399078</v>
      </c>
      <c r="J154" s="8">
        <f t="shared" ca="1" si="34"/>
        <v>65704402.334097348</v>
      </c>
      <c r="K154" s="8">
        <f t="shared" ca="1" si="35"/>
        <v>7.3302814342014004</v>
      </c>
      <c r="L154" s="8">
        <f ca="1">AVERAGE(I$3:I154)</f>
        <v>1438.9624856881985</v>
      </c>
      <c r="M154" s="8">
        <f ca="1">AVERAGE(J$3:J154)</f>
        <v>39449941.455632351</v>
      </c>
      <c r="N154" s="8">
        <f ca="1">AVERAGE(K$3:K154)</f>
        <v>1.2604847050272425</v>
      </c>
      <c r="O154" s="8">
        <f ca="1">SUM(H$3:H154)</f>
        <v>-124975.09145322887</v>
      </c>
      <c r="P154">
        <f t="shared" ca="1" si="36"/>
        <v>-86.850833636193272</v>
      </c>
    </row>
    <row r="155" spans="1:16" ht="12.75" hidden="1" customHeight="1" x14ac:dyDescent="0.25">
      <c r="A155">
        <f t="shared" si="37"/>
        <v>153</v>
      </c>
      <c r="B155">
        <v>9</v>
      </c>
      <c r="C155" s="1">
        <v>1023.9</v>
      </c>
      <c r="D155" s="8">
        <f t="shared" ca="1" si="38"/>
        <v>1281.8976981634146</v>
      </c>
      <c r="E155" s="8">
        <f t="shared" ca="1" si="39"/>
        <v>2499.0239099224368</v>
      </c>
      <c r="F155" s="1">
        <f t="shared" ca="1" si="40"/>
        <v>0.30400591913919339</v>
      </c>
      <c r="G155" s="8">
        <f t="shared" ca="1" si="41"/>
        <v>-561.58878006853718</v>
      </c>
      <c r="H155" s="8">
        <f t="shared" ca="1" si="32"/>
        <v>1585.4887800685372</v>
      </c>
      <c r="I155" s="8">
        <f t="shared" ca="1" si="33"/>
        <v>1585.4887800685372</v>
      </c>
      <c r="J155" s="8">
        <f t="shared" ca="1" si="34"/>
        <v>2513774.6717232182</v>
      </c>
      <c r="K155" s="8">
        <f t="shared" ca="1" si="35"/>
        <v>1.548480105545988</v>
      </c>
      <c r="L155" s="8">
        <f ca="1">AVERAGE(I$3:I155)</f>
        <v>1439.9201738867628</v>
      </c>
      <c r="M155" s="8">
        <f ca="1">AVERAGE(J$3:J155)</f>
        <v>39208528.600835562</v>
      </c>
      <c r="N155" s="8">
        <f ca="1">AVERAGE(K$3:K155)</f>
        <v>1.2623670279064498</v>
      </c>
      <c r="O155" s="8">
        <f ca="1">SUM(H$3:H155)</f>
        <v>-123389.60267316033</v>
      </c>
      <c r="P155">
        <f t="shared" ca="1" si="36"/>
        <v>-85.691974396119448</v>
      </c>
    </row>
    <row r="156" spans="1:16" ht="12.75" hidden="1" customHeight="1" x14ac:dyDescent="0.25">
      <c r="A156">
        <f t="shared" si="37"/>
        <v>154</v>
      </c>
      <c r="B156">
        <v>10</v>
      </c>
      <c r="C156" s="1">
        <v>1100</v>
      </c>
      <c r="D156" s="8">
        <f t="shared" ca="1" si="38"/>
        <v>4982.385397208358</v>
      </c>
      <c r="E156" s="8">
        <f t="shared" ca="1" si="39"/>
        <v>3460.1949412204422</v>
      </c>
      <c r="F156" s="1">
        <f t="shared" ca="1" si="40"/>
        <v>0.19020081077249518</v>
      </c>
      <c r="G156" s="8">
        <f t="shared" ca="1" si="41"/>
        <v>719.13435532517519</v>
      </c>
      <c r="H156" s="8">
        <f t="shared" ca="1" si="32"/>
        <v>380.86564467482481</v>
      </c>
      <c r="I156" s="8">
        <f t="shared" ca="1" si="33"/>
        <v>380.86564467482481</v>
      </c>
      <c r="J156" s="8">
        <f t="shared" ca="1" si="34"/>
        <v>145058.6392935699</v>
      </c>
      <c r="K156" s="8">
        <f t="shared" ca="1" si="35"/>
        <v>0.34624149515893166</v>
      </c>
      <c r="L156" s="8">
        <f ca="1">AVERAGE(I$3:I156)</f>
        <v>1433.0431964243476</v>
      </c>
      <c r="M156" s="8">
        <f ca="1">AVERAGE(J$3:J156)</f>
        <v>38954869.704981394</v>
      </c>
      <c r="N156" s="8">
        <f ca="1">AVERAGE(K$3:K156)</f>
        <v>1.2564181608106868</v>
      </c>
      <c r="O156" s="8">
        <f ca="1">SUM(H$3:H156)</f>
        <v>-123008.73702848551</v>
      </c>
      <c r="P156">
        <f t="shared" ca="1" si="36"/>
        <v>-85.837424395447613</v>
      </c>
    </row>
    <row r="157" spans="1:16" ht="12.75" hidden="1" customHeight="1" x14ac:dyDescent="0.25">
      <c r="A157">
        <f t="shared" si="37"/>
        <v>155</v>
      </c>
      <c r="B157">
        <v>11</v>
      </c>
      <c r="C157" s="1">
        <v>1028.3</v>
      </c>
      <c r="D157" s="8">
        <f t="shared" ca="1" si="38"/>
        <v>6947.8870056127471</v>
      </c>
      <c r="E157" s="8">
        <f t="shared" ca="1" si="39"/>
        <v>2264.4402749675996</v>
      </c>
      <c r="F157" s="1">
        <f t="shared" ca="1" si="40"/>
        <v>0.17278215509170788</v>
      </c>
      <c r="G157" s="8">
        <f t="shared" ca="1" si="41"/>
        <v>1458.7272254086088</v>
      </c>
      <c r="H157" s="8">
        <f t="shared" ca="1" si="32"/>
        <v>-430.42722540860882</v>
      </c>
      <c r="I157" s="8">
        <f t="shared" ca="1" si="33"/>
        <v>430.42722540860882</v>
      </c>
      <c r="J157" s="8">
        <f t="shared" ca="1" si="34"/>
        <v>185267.59637295335</v>
      </c>
      <c r="K157" s="8">
        <f t="shared" ca="1" si="35"/>
        <v>0.41858137256501882</v>
      </c>
      <c r="L157" s="8">
        <f ca="1">AVERAGE(I$3:I157)</f>
        <v>1426.5747062887622</v>
      </c>
      <c r="M157" s="8">
        <f ca="1">AVERAGE(J$3:J157)</f>
        <v>38704743.239764564</v>
      </c>
      <c r="N157" s="8">
        <f ca="1">AVERAGE(K$3:K157)</f>
        <v>1.2510127621768439</v>
      </c>
      <c r="O157" s="8">
        <f ca="1">SUM(H$3:H157)</f>
        <v>-123439.16425389412</v>
      </c>
      <c r="P157">
        <f t="shared" ca="1" si="36"/>
        <v>-86.528356145484608</v>
      </c>
    </row>
    <row r="158" spans="1:16" ht="12.75" hidden="1" customHeight="1" x14ac:dyDescent="0.25">
      <c r="A158">
        <f t="shared" si="37"/>
        <v>156</v>
      </c>
      <c r="B158">
        <v>12</v>
      </c>
      <c r="C158" s="1">
        <v>1030.2</v>
      </c>
      <c r="D158" s="8">
        <f t="shared" ca="1" si="38"/>
        <v>6009.0574366682813</v>
      </c>
      <c r="E158" s="8">
        <f t="shared" ca="1" si="39"/>
        <v>-298.17560016205283</v>
      </c>
      <c r="F158" s="1">
        <f t="shared" ca="1" si="40"/>
        <v>0.26595798184867003</v>
      </c>
      <c r="G158" s="8">
        <f t="shared" ca="1" si="41"/>
        <v>2450.0919716725957</v>
      </c>
      <c r="H158" s="8">
        <f t="shared" ca="1" si="32"/>
        <v>-1419.8919716725957</v>
      </c>
      <c r="I158" s="8">
        <f t="shared" ca="1" si="33"/>
        <v>1419.8919716725957</v>
      </c>
      <c r="J158" s="8">
        <f t="shared" ca="1" si="34"/>
        <v>2016093.2112202912</v>
      </c>
      <c r="K158" s="8">
        <f t="shared" ca="1" si="35"/>
        <v>1.3782682699209821</v>
      </c>
      <c r="L158" s="8">
        <f ca="1">AVERAGE(I$3:I158)</f>
        <v>1426.531868246351</v>
      </c>
      <c r="M158" s="8">
        <f ca="1">AVERAGE(J$3:J158)</f>
        <v>38469559.58573544</v>
      </c>
      <c r="N158" s="8">
        <f ca="1">AVERAGE(K$3:K158)</f>
        <v>1.2518285026111011</v>
      </c>
      <c r="O158" s="8">
        <f ca="1">SUM(H$3:H158)</f>
        <v>-124859.05622556672</v>
      </c>
      <c r="P158">
        <f t="shared" ca="1" si="36"/>
        <v>-87.52629997607913</v>
      </c>
    </row>
    <row r="159" spans="1:16" ht="12.75" hidden="1" customHeight="1" x14ac:dyDescent="0.25">
      <c r="A159">
        <f t="shared" si="37"/>
        <v>157</v>
      </c>
      <c r="B159">
        <v>1</v>
      </c>
      <c r="C159" s="1">
        <v>1001.7</v>
      </c>
      <c r="D159" s="8">
        <f t="shared" ca="1" si="38"/>
        <v>2160.7957922774626</v>
      </c>
      <c r="E159" s="8">
        <f t="shared" ca="1" si="39"/>
        <v>-3138.2444355450657</v>
      </c>
      <c r="F159" s="1">
        <f t="shared" ca="1" si="40"/>
        <v>-4.8643159072272688</v>
      </c>
      <c r="G159" s="8">
        <f t="shared" ca="1" si="41"/>
        <v>-27779.533361612528</v>
      </c>
      <c r="H159" s="8">
        <f t="shared" ca="1" si="32"/>
        <v>28781.233361612529</v>
      </c>
      <c r="I159" s="8">
        <f t="shared" ca="1" si="33"/>
        <v>28781.233361612529</v>
      </c>
      <c r="J159" s="8">
        <f t="shared" ca="1" si="34"/>
        <v>828359393.81559801</v>
      </c>
      <c r="K159" s="8">
        <f t="shared" ca="1" si="35"/>
        <v>28.732388301499977</v>
      </c>
      <c r="L159" s="8">
        <f ca="1">AVERAGE(I$3:I159)</f>
        <v>1600.765635720021</v>
      </c>
      <c r="M159" s="8">
        <f ca="1">AVERAGE(J$3:J159)</f>
        <v>43500705.026689976</v>
      </c>
      <c r="N159" s="8">
        <f ca="1">AVERAGE(K$3:K159)</f>
        <v>1.4268639153428775</v>
      </c>
      <c r="O159" s="8">
        <f ca="1">SUM(H$3:H159)</f>
        <v>-96077.822863954192</v>
      </c>
      <c r="P159">
        <f t="shared" ca="1" si="36"/>
        <v>-60.019918419062385</v>
      </c>
    </row>
    <row r="160" spans="1:16" ht="12.75" hidden="1" customHeight="1" x14ac:dyDescent="0.25">
      <c r="A160">
        <f t="shared" si="37"/>
        <v>158</v>
      </c>
      <c r="B160">
        <v>2</v>
      </c>
      <c r="C160" s="1">
        <v>938.59999999999991</v>
      </c>
      <c r="D160" s="8">
        <f t="shared" ca="1" si="38"/>
        <v>-2128.5145285938797</v>
      </c>
      <c r="E160" s="8">
        <f t="shared" ca="1" si="39"/>
        <v>-4059.0971438060869</v>
      </c>
      <c r="F160" s="1">
        <f t="shared" ca="1" si="40"/>
        <v>-0.3241143210898858</v>
      </c>
      <c r="G160" s="8">
        <f t="shared" ca="1" si="41"/>
        <v>316.80510341290915</v>
      </c>
      <c r="H160" s="8">
        <f t="shared" ca="1" si="32"/>
        <v>621.79489658709076</v>
      </c>
      <c r="I160" s="8">
        <f t="shared" ca="1" si="33"/>
        <v>621.79489658709076</v>
      </c>
      <c r="J160" s="8">
        <f t="shared" ca="1" si="34"/>
        <v>386628.89342175092</v>
      </c>
      <c r="K160" s="8">
        <f t="shared" ca="1" si="35"/>
        <v>0.66247059086628046</v>
      </c>
      <c r="L160" s="8">
        <f ca="1">AVERAGE(I$3:I160)</f>
        <v>1594.5696183837365</v>
      </c>
      <c r="M160" s="8">
        <f ca="1">AVERAGE(J$3:J160)</f>
        <v>43227831.127112336</v>
      </c>
      <c r="N160" s="8">
        <f ca="1">AVERAGE(K$3:K160)</f>
        <v>1.4220259829094815</v>
      </c>
      <c r="O160" s="8">
        <f ca="1">SUM(H$3:H160)</f>
        <v>-95456.027967367103</v>
      </c>
      <c r="P160">
        <f t="shared" ca="1" si="36"/>
        <v>-59.863192467019282</v>
      </c>
    </row>
    <row r="161" spans="1:16" ht="12.75" hidden="1" customHeight="1" x14ac:dyDescent="0.25">
      <c r="A161">
        <f t="shared" si="37"/>
        <v>159</v>
      </c>
      <c r="B161">
        <v>3</v>
      </c>
      <c r="C161" s="1">
        <v>973</v>
      </c>
      <c r="D161" s="8">
        <f t="shared" ca="1" si="38"/>
        <v>-3808.037809284835</v>
      </c>
      <c r="E161" s="8">
        <f t="shared" ca="1" si="39"/>
        <v>-2155.4380533139815</v>
      </c>
      <c r="F161" s="1">
        <f t="shared" ca="1" si="40"/>
        <v>-0.43796174364237811</v>
      </c>
      <c r="G161" s="8">
        <f t="shared" ca="1" si="41"/>
        <v>2709.9371970262205</v>
      </c>
      <c r="H161" s="8">
        <f t="shared" ca="1" si="32"/>
        <v>-1736.9371970262205</v>
      </c>
      <c r="I161" s="8">
        <f t="shared" ca="1" si="33"/>
        <v>1736.9371970262205</v>
      </c>
      <c r="J161" s="8">
        <f t="shared" ca="1" si="34"/>
        <v>3016950.8264133036</v>
      </c>
      <c r="K161" s="8">
        <f t="shared" ca="1" si="35"/>
        <v>1.785135865391799</v>
      </c>
      <c r="L161" s="8">
        <f ca="1">AVERAGE(I$3:I161)</f>
        <v>1595.4650119601044</v>
      </c>
      <c r="M161" s="8">
        <f ca="1">AVERAGE(J$3:J161)</f>
        <v>42974932.50886894</v>
      </c>
      <c r="N161" s="8">
        <f ca="1">AVERAGE(K$3:K161)</f>
        <v>1.4243096928622003</v>
      </c>
      <c r="O161" s="8">
        <f ca="1">SUM(H$3:H161)</f>
        <v>-97192.965164393318</v>
      </c>
      <c r="P161">
        <f t="shared" ca="1" si="36"/>
        <v>-60.918267988206864</v>
      </c>
    </row>
    <row r="162" spans="1:16" ht="12.75" hidden="1" customHeight="1" x14ac:dyDescent="0.25">
      <c r="A162">
        <f t="shared" si="37"/>
        <v>160</v>
      </c>
      <c r="B162">
        <v>4</v>
      </c>
      <c r="C162" s="1">
        <v>1080.3</v>
      </c>
      <c r="D162" s="8">
        <f t="shared" ca="1" si="38"/>
        <v>-2360.0912410678325</v>
      </c>
      <c r="E162" s="8">
        <f t="shared" ca="1" si="39"/>
        <v>727.26964391080594</v>
      </c>
      <c r="F162" s="1">
        <f t="shared" ca="1" si="40"/>
        <v>25.620670231056955</v>
      </c>
      <c r="G162" s="8">
        <f t="shared" ca="1" si="41"/>
        <v>-152788.24850651217</v>
      </c>
      <c r="H162" s="8">
        <f t="shared" ca="1" si="32"/>
        <v>153868.54850651216</v>
      </c>
      <c r="I162" s="8">
        <f t="shared" ca="1" si="33"/>
        <v>153868.54850651216</v>
      </c>
      <c r="J162" s="8">
        <f t="shared" ca="1" si="34"/>
        <v>23675530219.500885</v>
      </c>
      <c r="K162" s="8">
        <f t="shared" ca="1" si="35"/>
        <v>142.43131399288362</v>
      </c>
      <c r="L162" s="8">
        <f ca="1">AVERAGE(I$3:I162)</f>
        <v>2547.1717838010545</v>
      </c>
      <c r="M162" s="8">
        <f ca="1">AVERAGE(J$3:J162)</f>
        <v>190678403.05256906</v>
      </c>
      <c r="N162" s="8">
        <f ca="1">AVERAGE(K$3:K162)</f>
        <v>2.305603469737334</v>
      </c>
      <c r="O162" s="8">
        <f ca="1">SUM(H$3:H162)</f>
        <v>56675.583342118844</v>
      </c>
      <c r="P162">
        <f t="shared" ca="1" si="36"/>
        <v>22.250396970691892</v>
      </c>
    </row>
    <row r="163" spans="1:16" ht="12.75" hidden="1" customHeight="1" x14ac:dyDescent="0.25">
      <c r="A163">
        <f t="shared" si="37"/>
        <v>161</v>
      </c>
      <c r="B163">
        <v>5</v>
      </c>
      <c r="C163" s="1">
        <v>1214.3</v>
      </c>
      <c r="D163" s="8">
        <f t="shared" ca="1" si="38"/>
        <v>961.44899858474901</v>
      </c>
      <c r="E163" s="8">
        <f t="shared" ca="1" si="39"/>
        <v>2802.6861205042264</v>
      </c>
      <c r="F163" s="1">
        <f t="shared" ca="1" si="40"/>
        <v>0.45125114029932401</v>
      </c>
      <c r="G163" s="8">
        <f t="shared" ca="1" si="41"/>
        <v>-736.81260762247177</v>
      </c>
      <c r="H163" s="8">
        <f t="shared" ca="1" si="32"/>
        <v>1951.1126076224718</v>
      </c>
      <c r="I163" s="8">
        <f t="shared" ca="1" si="33"/>
        <v>1951.1126076224718</v>
      </c>
      <c r="J163" s="8">
        <f t="shared" ca="1" si="34"/>
        <v>3806840.4076233618</v>
      </c>
      <c r="K163" s="8">
        <f t="shared" ca="1" si="35"/>
        <v>1.6067797147512739</v>
      </c>
      <c r="L163" s="8">
        <f ca="1">AVERAGE(I$3:I163)</f>
        <v>2543.4695528931129</v>
      </c>
      <c r="M163" s="8">
        <f ca="1">AVERAGE(J$3:J163)</f>
        <v>189517710.11688617</v>
      </c>
      <c r="N163" s="8">
        <f ca="1">AVERAGE(K$3:K163)</f>
        <v>2.3012629495200296</v>
      </c>
      <c r="O163" s="8">
        <f ca="1">SUM(H$3:H163)</f>
        <v>58626.695949741319</v>
      </c>
      <c r="P163">
        <f t="shared" ca="1" si="36"/>
        <v>23.049890997537354</v>
      </c>
    </row>
    <row r="164" spans="1:16" ht="12.75" hidden="1" customHeight="1" x14ac:dyDescent="0.25">
      <c r="A164">
        <f t="shared" si="37"/>
        <v>162</v>
      </c>
      <c r="B164">
        <v>6</v>
      </c>
      <c r="C164" s="1">
        <v>1250.5</v>
      </c>
      <c r="D164" s="8">
        <f t="shared" ca="1" si="38"/>
        <v>2677.5733814379973</v>
      </c>
      <c r="E164" s="8">
        <f t="shared" ca="1" si="39"/>
        <v>1933.436730383444</v>
      </c>
      <c r="F164" s="1">
        <f t="shared" ca="1" si="40"/>
        <v>0.64023177906415973</v>
      </c>
      <c r="G164" s="8">
        <f t="shared" ca="1" si="41"/>
        <v>2409.9189239322177</v>
      </c>
      <c r="H164" s="8">
        <f t="shared" ca="1" si="32"/>
        <v>-1159.4189239322177</v>
      </c>
      <c r="I164" s="8">
        <f t="shared" ca="1" si="33"/>
        <v>1159.4189239322177</v>
      </c>
      <c r="J164" s="8">
        <f t="shared" ca="1" si="34"/>
        <v>1344252.2411721416</v>
      </c>
      <c r="K164" s="8">
        <f t="shared" ca="1" si="35"/>
        <v>0.92716427343639962</v>
      </c>
      <c r="L164" s="8">
        <f ca="1">AVERAGE(I$3:I164)</f>
        <v>2534.9260304921199</v>
      </c>
      <c r="M164" s="8">
        <f ca="1">AVERAGE(J$3:J164)</f>
        <v>188356145.56209782</v>
      </c>
      <c r="N164" s="8">
        <f ca="1">AVERAGE(K$3:K164)</f>
        <v>2.2927808589269207</v>
      </c>
      <c r="O164" s="8">
        <f ca="1">SUM(H$3:H164)</f>
        <v>57467.277025809104</v>
      </c>
      <c r="P164">
        <f t="shared" ca="1" si="36"/>
        <v>22.670198788661555</v>
      </c>
    </row>
    <row r="165" spans="1:16" ht="12.75" hidden="1" customHeight="1" x14ac:dyDescent="0.25">
      <c r="A165">
        <f t="shared" si="37"/>
        <v>163</v>
      </c>
      <c r="B165">
        <v>7</v>
      </c>
      <c r="C165" s="1">
        <v>1318.7</v>
      </c>
      <c r="D165" s="8">
        <f t="shared" ca="1" si="38"/>
        <v>446.1527032456429</v>
      </c>
      <c r="E165" s="8">
        <f t="shared" ca="1" si="39"/>
        <v>-1398.4491964771948</v>
      </c>
      <c r="F165" s="1">
        <f t="shared" ca="1" si="40"/>
        <v>-0.56586393055833673</v>
      </c>
      <c r="G165" s="8">
        <f t="shared" ca="1" si="41"/>
        <v>-2609.2043057195165</v>
      </c>
      <c r="H165" s="8">
        <f t="shared" ca="1" si="32"/>
        <v>3927.9043057195167</v>
      </c>
      <c r="I165" s="8">
        <f t="shared" ca="1" si="33"/>
        <v>3927.9043057195167</v>
      </c>
      <c r="J165" s="8">
        <f t="shared" ca="1" si="34"/>
        <v>15428432.234889919</v>
      </c>
      <c r="K165" s="8">
        <f t="shared" ca="1" si="35"/>
        <v>2.9786185680742525</v>
      </c>
      <c r="L165" s="8">
        <f ca="1">AVERAGE(I$3:I165)</f>
        <v>2543.4719094812453</v>
      </c>
      <c r="M165" s="8">
        <f ca="1">AVERAGE(J$3:J165)</f>
        <v>187295239.34536648</v>
      </c>
      <c r="N165" s="8">
        <f ca="1">AVERAGE(K$3:K165)</f>
        <v>2.2969884522345727</v>
      </c>
      <c r="O165" s="8">
        <f ca="1">SUM(H$3:H165)</f>
        <v>61395.18133152862</v>
      </c>
      <c r="P165">
        <f t="shared" ca="1" si="36"/>
        <v>24.138336697435946</v>
      </c>
    </row>
    <row r="166" spans="1:16" ht="12.75" hidden="1" customHeight="1" x14ac:dyDescent="0.25">
      <c r="A166">
        <f t="shared" si="37"/>
        <v>164</v>
      </c>
      <c r="B166">
        <v>8</v>
      </c>
      <c r="C166" s="1">
        <v>1374.7</v>
      </c>
      <c r="D166" s="8">
        <f t="shared" ca="1" si="38"/>
        <v>-3293.2003110066817</v>
      </c>
      <c r="E166" s="8">
        <f t="shared" ca="1" si="39"/>
        <v>-3271.1722506972988</v>
      </c>
      <c r="F166" s="1">
        <f t="shared" ca="1" si="40"/>
        <v>-0.28322122688745627</v>
      </c>
      <c r="G166" s="8">
        <f t="shared" ca="1" si="41"/>
        <v>269.71058117366232</v>
      </c>
      <c r="H166" s="8">
        <f t="shared" ca="1" si="32"/>
        <v>1104.9894188263377</v>
      </c>
      <c r="I166" s="8">
        <f t="shared" ca="1" si="33"/>
        <v>1104.9894188263377</v>
      </c>
      <c r="J166" s="8">
        <f t="shared" ca="1" si="34"/>
        <v>1221001.6157181675</v>
      </c>
      <c r="K166" s="8">
        <f t="shared" ca="1" si="35"/>
        <v>0.80380404366504521</v>
      </c>
      <c r="L166" s="8">
        <f ca="1">AVERAGE(I$3:I166)</f>
        <v>2534.7006747821301</v>
      </c>
      <c r="M166" s="8">
        <f ca="1">AVERAGE(J$3:J166)</f>
        <v>186160640.33481985</v>
      </c>
      <c r="N166" s="8">
        <f ca="1">AVERAGE(K$3:K166)</f>
        <v>2.2878836692554905</v>
      </c>
      <c r="O166" s="8">
        <f ca="1">SUM(H$3:H166)</f>
        <v>62500.170750354955</v>
      </c>
      <c r="P166">
        <f t="shared" ca="1" si="36"/>
        <v>24.657811224880486</v>
      </c>
    </row>
    <row r="167" spans="1:16" ht="12.75" hidden="1" customHeight="1" x14ac:dyDescent="0.25">
      <c r="A167">
        <f t="shared" si="37"/>
        <v>165</v>
      </c>
      <c r="B167">
        <v>9</v>
      </c>
      <c r="C167" s="1">
        <v>1286.2999999999997</v>
      </c>
      <c r="D167" s="8">
        <f t="shared" ca="1" si="38"/>
        <v>-4018.1757809003288</v>
      </c>
      <c r="E167" s="8">
        <f t="shared" ca="1" si="39"/>
        <v>-1234.2148260543772</v>
      </c>
      <c r="F167" s="1">
        <f t="shared" ca="1" si="40"/>
        <v>-0.55426972840987321</v>
      </c>
      <c r="G167" s="8">
        <f t="shared" ca="1" si="41"/>
        <v>3638.4329969568885</v>
      </c>
      <c r="H167" s="8">
        <f t="shared" ca="1" si="32"/>
        <v>-2352.1329969568887</v>
      </c>
      <c r="I167" s="8">
        <f t="shared" ca="1" si="33"/>
        <v>2352.1329969568887</v>
      </c>
      <c r="J167" s="8">
        <f t="shared" ca="1" si="34"/>
        <v>5532529.6353733949</v>
      </c>
      <c r="K167" s="8">
        <f t="shared" ca="1" si="35"/>
        <v>1.8286037448160533</v>
      </c>
      <c r="L167" s="8">
        <f ca="1">AVERAGE(I$3:I167)</f>
        <v>2533.5942040074315</v>
      </c>
      <c r="M167" s="8">
        <f ca="1">AVERAGE(J$3:J167)</f>
        <v>185065924.51239896</v>
      </c>
      <c r="N167" s="8">
        <f ca="1">AVERAGE(K$3:K167)</f>
        <v>2.2851001545619178</v>
      </c>
      <c r="O167" s="8">
        <f ca="1">SUM(H$3:H167)</f>
        <v>60148.037753398065</v>
      </c>
      <c r="P167">
        <f t="shared" ca="1" si="36"/>
        <v>23.740201828004199</v>
      </c>
    </row>
    <row r="168" spans="1:16" ht="12.75" hidden="1" customHeight="1" x14ac:dyDescent="0.25">
      <c r="A168">
        <f t="shared" si="37"/>
        <v>166</v>
      </c>
      <c r="B168">
        <v>10</v>
      </c>
      <c r="C168" s="1">
        <v>1296</v>
      </c>
      <c r="D168" s="8">
        <f t="shared" ca="1" si="38"/>
        <v>571.81161398862469</v>
      </c>
      <c r="E168" s="8">
        <f t="shared" ca="1" si="39"/>
        <v>3425.1469507002876</v>
      </c>
      <c r="F168" s="1">
        <f t="shared" ca="1" si="40"/>
        <v>0.29093435781571031</v>
      </c>
      <c r="G168" s="8">
        <f t="shared" ca="1" si="41"/>
        <v>-1528.1008882316364</v>
      </c>
      <c r="H168" s="8">
        <f t="shared" ca="1" si="32"/>
        <v>2824.1008882316364</v>
      </c>
      <c r="I168" s="8">
        <f t="shared" ca="1" si="33"/>
        <v>2824.1008882316364</v>
      </c>
      <c r="J168" s="8">
        <f t="shared" ca="1" si="34"/>
        <v>7975545.8269107174</v>
      </c>
      <c r="K168" s="8">
        <f t="shared" ca="1" si="35"/>
        <v>2.1790901915367566</v>
      </c>
      <c r="L168" s="8">
        <f ca="1">AVERAGE(I$3:I168)</f>
        <v>2535.3442442738428</v>
      </c>
      <c r="M168" s="8">
        <f ca="1">AVERAGE(J$3:J168)</f>
        <v>183999115.0022454</v>
      </c>
      <c r="N168" s="8">
        <f ca="1">AVERAGE(K$3:K168)</f>
        <v>2.2844615403268267</v>
      </c>
      <c r="O168" s="8">
        <f ca="1">SUM(H$3:H168)</f>
        <v>62972.138641629703</v>
      </c>
      <c r="P168">
        <f t="shared" ca="1" si="36"/>
        <v>24.83770745682931</v>
      </c>
    </row>
    <row r="169" spans="1:16" ht="12.75" hidden="1" customHeight="1" x14ac:dyDescent="0.25">
      <c r="A169">
        <f t="shared" si="37"/>
        <v>167</v>
      </c>
      <c r="B169">
        <v>11</v>
      </c>
      <c r="C169" s="1">
        <v>1225.2</v>
      </c>
      <c r="D169" s="8">
        <f t="shared" ca="1" si="38"/>
        <v>7634.288296424802</v>
      </c>
      <c r="E169" s="8">
        <f t="shared" ca="1" si="39"/>
        <v>6335.0107360889997</v>
      </c>
      <c r="F169" s="1">
        <f t="shared" ca="1" si="40"/>
        <v>0.12179925553321662</v>
      </c>
      <c r="G169" s="8">
        <f t="shared" ca="1" si="41"/>
        <v>486.82657757622354</v>
      </c>
      <c r="H169" s="8">
        <f t="shared" ca="1" si="32"/>
        <v>738.37342242377645</v>
      </c>
      <c r="I169" s="8">
        <f t="shared" ca="1" si="33"/>
        <v>738.37342242377645</v>
      </c>
      <c r="J169" s="8">
        <f t="shared" ca="1" si="34"/>
        <v>545195.31094180059</v>
      </c>
      <c r="K169" s="8">
        <f t="shared" ca="1" si="35"/>
        <v>0.60265542150161311</v>
      </c>
      <c r="L169" s="8">
        <f ca="1">AVERAGE(I$3:I169)</f>
        <v>2524.583939951387</v>
      </c>
      <c r="M169" s="8">
        <f ca="1">AVERAGE(J$3:J169)</f>
        <v>182900588.53702804</v>
      </c>
      <c r="N169" s="8">
        <f ca="1">AVERAGE(K$3:K169)</f>
        <v>2.27439084500452</v>
      </c>
      <c r="O169" s="8">
        <f ca="1">SUM(H$3:H169)</f>
        <v>63710.512064053481</v>
      </c>
      <c r="P169">
        <f t="shared" ca="1" si="36"/>
        <v>25.236044266874437</v>
      </c>
    </row>
    <row r="170" spans="1:16" ht="12.75" hidden="1" customHeight="1" x14ac:dyDescent="0.25">
      <c r="A170">
        <f t="shared" si="37"/>
        <v>168</v>
      </c>
      <c r="B170">
        <v>12</v>
      </c>
      <c r="C170" s="1">
        <v>1136</v>
      </c>
      <c r="D170" s="8">
        <f t="shared" ca="1" si="38"/>
        <v>11682.771325724956</v>
      </c>
      <c r="E170" s="8">
        <f t="shared" ca="1" si="39"/>
        <v>4505.7885706579236</v>
      </c>
      <c r="F170" s="1">
        <f t="shared" ca="1" si="40"/>
        <v>0.11182841953212727</v>
      </c>
      <c r="G170" s="8">
        <f t="shared" ca="1" si="41"/>
        <v>1562.164632777693</v>
      </c>
      <c r="H170" s="8">
        <f t="shared" ca="1" si="32"/>
        <v>-426.16463277769299</v>
      </c>
      <c r="I170" s="8">
        <f t="shared" ca="1" si="33"/>
        <v>426.16463277769299</v>
      </c>
      <c r="J170" s="8">
        <f t="shared" ca="1" si="34"/>
        <v>181616.29423054593</v>
      </c>
      <c r="K170" s="8">
        <f t="shared" ca="1" si="35"/>
        <v>0.37514492321980014</v>
      </c>
      <c r="L170" s="8">
        <f ca="1">AVERAGE(I$3:I170)</f>
        <v>2512.093348837258</v>
      </c>
      <c r="M170" s="8">
        <f ca="1">AVERAGE(J$3:J170)</f>
        <v>181812975.60701138</v>
      </c>
      <c r="N170" s="8">
        <f ca="1">AVERAGE(K$3:K170)</f>
        <v>2.2630858097558013</v>
      </c>
      <c r="O170" s="8">
        <f ca="1">SUM(H$3:H170)</f>
        <v>63284.34743127579</v>
      </c>
      <c r="P170">
        <f t="shared" ca="1" si="36"/>
        <v>25.191877308447733</v>
      </c>
    </row>
    <row r="171" spans="1:16" ht="12.75" hidden="1" customHeight="1" x14ac:dyDescent="0.25">
      <c r="A171">
        <f t="shared" si="37"/>
        <v>169</v>
      </c>
      <c r="B171">
        <v>1</v>
      </c>
      <c r="C171" s="1">
        <v>1135.4000000000001</v>
      </c>
      <c r="D171" s="8">
        <f t="shared" ca="1" si="38"/>
        <v>10359.302507321749</v>
      </c>
      <c r="E171" s="8">
        <f t="shared" ca="1" si="39"/>
        <v>-157.61734059098148</v>
      </c>
      <c r="F171" s="1">
        <f t="shared" ca="1" si="40"/>
        <v>0.17540198320979697</v>
      </c>
      <c r="G171" s="8">
        <f t="shared" ca="1" si="41"/>
        <v>2839.5055111361426</v>
      </c>
      <c r="H171" s="8">
        <f t="shared" ca="1" si="32"/>
        <v>-1704.1055111361425</v>
      </c>
      <c r="I171" s="8">
        <f t="shared" ca="1" si="33"/>
        <v>1704.1055111361425</v>
      </c>
      <c r="J171" s="8">
        <f t="shared" ca="1" si="34"/>
        <v>2903975.5930845733</v>
      </c>
      <c r="K171" s="8">
        <f t="shared" ca="1" si="35"/>
        <v>1.5008856007892746</v>
      </c>
      <c r="L171" s="8">
        <f ca="1">AVERAGE(I$3:I171)</f>
        <v>2507.312355714766</v>
      </c>
      <c r="M171" s="8">
        <f ca="1">AVERAGE(J$3:J171)</f>
        <v>180754342.47083431</v>
      </c>
      <c r="N171" s="8">
        <f ca="1">AVERAGE(K$3:K171)</f>
        <v>2.2585757493477154</v>
      </c>
      <c r="O171" s="8">
        <f ca="1">SUM(H$3:H171)</f>
        <v>61580.241920139648</v>
      </c>
      <c r="P171">
        <f t="shared" ca="1" si="36"/>
        <v>24.560259426705855</v>
      </c>
    </row>
    <row r="172" spans="1:16" ht="12.75" hidden="1" customHeight="1" x14ac:dyDescent="0.25">
      <c r="A172">
        <f t="shared" si="37"/>
        <v>170</v>
      </c>
      <c r="B172">
        <v>2</v>
      </c>
      <c r="C172" s="1">
        <v>1013.3</v>
      </c>
      <c r="D172" s="8">
        <f t="shared" ca="1" si="38"/>
        <v>3447.5297814442383</v>
      </c>
      <c r="E172" s="8">
        <f t="shared" ca="1" si="39"/>
        <v>-5560.941648820205</v>
      </c>
      <c r="F172" s="1">
        <f t="shared" ca="1" si="40"/>
        <v>-0.96025505428322822</v>
      </c>
      <c r="G172" s="8">
        <f t="shared" ca="1" si="41"/>
        <v>-9796.2197435594571</v>
      </c>
      <c r="H172" s="8">
        <f t="shared" ca="1" si="32"/>
        <v>10809.519743559456</v>
      </c>
      <c r="I172" s="8">
        <f t="shared" ca="1" si="33"/>
        <v>10809.519743559456</v>
      </c>
      <c r="J172" s="8">
        <f t="shared" ca="1" si="34"/>
        <v>116845717.0864017</v>
      </c>
      <c r="K172" s="8">
        <f t="shared" ca="1" si="35"/>
        <v>10.667640129832682</v>
      </c>
      <c r="L172" s="8">
        <f ca="1">AVERAGE(I$3:I172)</f>
        <v>2556.1488697609116</v>
      </c>
      <c r="M172" s="8">
        <f ca="1">AVERAGE(J$3:J172)</f>
        <v>180378409.38033766</v>
      </c>
      <c r="N172" s="8">
        <f ca="1">AVERAGE(K$3:K172)</f>
        <v>2.3080408339388034</v>
      </c>
      <c r="O172" s="8">
        <f ca="1">SUM(H$3:H172)</f>
        <v>72389.761663699101</v>
      </c>
      <c r="P172">
        <f t="shared" ca="1" si="36"/>
        <v>28.319853557852461</v>
      </c>
    </row>
    <row r="173" spans="1:16" ht="12.75" hidden="1" customHeight="1" x14ac:dyDescent="0.25">
      <c r="A173">
        <f t="shared" si="37"/>
        <v>171</v>
      </c>
      <c r="B173">
        <v>3</v>
      </c>
      <c r="C173" s="1">
        <v>1013</v>
      </c>
      <c r="D173" s="8">
        <f t="shared" ca="1" si="38"/>
        <v>-4710.5552654341482</v>
      </c>
      <c r="E173" s="8">
        <f t="shared" ca="1" si="39"/>
        <v>-7638.6563672667498</v>
      </c>
      <c r="F173" s="1">
        <f t="shared" ca="1" si="40"/>
        <v>-0.15724968720000587</v>
      </c>
      <c r="G173" s="8">
        <f t="shared" ca="1" si="41"/>
        <v>332.33335506965108</v>
      </c>
      <c r="H173" s="8">
        <f t="shared" ca="1" si="32"/>
        <v>680.66664493034887</v>
      </c>
      <c r="I173" s="8">
        <f t="shared" ca="1" si="33"/>
        <v>680.66664493034887</v>
      </c>
      <c r="J173" s="8">
        <f t="shared" ca="1" si="34"/>
        <v>463307.08152073761</v>
      </c>
      <c r="K173" s="8">
        <f t="shared" ca="1" si="35"/>
        <v>0.67193153497566527</v>
      </c>
      <c r="L173" s="8">
        <f ca="1">AVERAGE(I$3:I173)</f>
        <v>2545.1811374519607</v>
      </c>
      <c r="M173" s="8">
        <f ca="1">AVERAGE(J$3:J173)</f>
        <v>179326274.27917498</v>
      </c>
      <c r="N173" s="8">
        <f ca="1">AVERAGE(K$3:K173)</f>
        <v>2.2984729433015922</v>
      </c>
      <c r="O173" s="8">
        <f ca="1">SUM(H$3:H173)</f>
        <v>73070.428308629445</v>
      </c>
      <c r="P173">
        <f t="shared" ca="1" si="36"/>
        <v>28.709323369330768</v>
      </c>
    </row>
    <row r="174" spans="1:16" ht="12.75" hidden="1" customHeight="1" x14ac:dyDescent="0.25">
      <c r="A174">
        <f t="shared" si="37"/>
        <v>172</v>
      </c>
      <c r="B174">
        <v>4</v>
      </c>
      <c r="C174" s="1">
        <v>1148.4000000000001</v>
      </c>
      <c r="D174" s="8">
        <f t="shared" ca="1" si="38"/>
        <v>-8743.3256864646864</v>
      </c>
      <c r="E174" s="8">
        <f t="shared" ca="1" si="39"/>
        <v>-4753.9476102777808</v>
      </c>
      <c r="F174" s="1">
        <f t="shared" ca="1" si="40"/>
        <v>-0.1811527412687837</v>
      </c>
      <c r="G174" s="8">
        <f t="shared" ca="1" si="41"/>
        <v>2237.09353977212</v>
      </c>
      <c r="H174" s="8">
        <f t="shared" ca="1" si="32"/>
        <v>-1088.6935397721199</v>
      </c>
      <c r="I174" s="8">
        <f t="shared" ca="1" si="33"/>
        <v>1088.6935397721199</v>
      </c>
      <c r="J174" s="8">
        <f t="shared" ca="1" si="34"/>
        <v>1185253.6235415486</v>
      </c>
      <c r="K174" s="8">
        <f t="shared" ca="1" si="35"/>
        <v>0.9480090036329849</v>
      </c>
      <c r="L174" s="8">
        <f ca="1">AVERAGE(I$3:I174)</f>
        <v>2536.7131863026593</v>
      </c>
      <c r="M174" s="8">
        <f ca="1">AVERAGE(J$3:J174)</f>
        <v>178290570.67071199</v>
      </c>
      <c r="N174" s="8">
        <f ca="1">AVERAGE(K$3:K174)</f>
        <v>2.2906214087686352</v>
      </c>
      <c r="O174" s="8">
        <f ca="1">SUM(H$3:H174)</f>
        <v>71981.734768857321</v>
      </c>
      <c r="P174">
        <f t="shared" ca="1" si="36"/>
        <v>28.37598478122511</v>
      </c>
    </row>
    <row r="175" spans="1:16" ht="12.75" hidden="1" customHeight="1" x14ac:dyDescent="0.25">
      <c r="A175">
        <f t="shared" si="37"/>
        <v>173</v>
      </c>
      <c r="B175">
        <v>5</v>
      </c>
      <c r="C175" s="1">
        <v>1229.7</v>
      </c>
      <c r="D175" s="8">
        <f t="shared" ca="1" si="38"/>
        <v>-6391.0269426897385</v>
      </c>
      <c r="E175" s="8">
        <f t="shared" ca="1" si="39"/>
        <v>931.04947296440253</v>
      </c>
      <c r="F175" s="1">
        <f t="shared" ca="1" si="40"/>
        <v>-0.74368198100409011</v>
      </c>
      <c r="G175" s="8">
        <f t="shared" ca="1" si="41"/>
        <v>10037.678943475044</v>
      </c>
      <c r="H175" s="8">
        <f t="shared" ca="1" si="32"/>
        <v>-8807.9789434750437</v>
      </c>
      <c r="I175" s="8">
        <f t="shared" ca="1" si="33"/>
        <v>8807.9789434750437</v>
      </c>
      <c r="J175" s="8">
        <f t="shared" ca="1" si="34"/>
        <v>77580493.068699747</v>
      </c>
      <c r="K175" s="8">
        <f t="shared" ca="1" si="35"/>
        <v>7.1627054919696214</v>
      </c>
      <c r="L175" s="8">
        <f ca="1">AVERAGE(I$3:I175)</f>
        <v>2572.963277384581</v>
      </c>
      <c r="M175" s="8">
        <f ca="1">AVERAGE(J$3:J175)</f>
        <v>177708431.49382177</v>
      </c>
      <c r="N175" s="8">
        <f ca="1">AVERAGE(K$3:K175)</f>
        <v>2.3187837445096817</v>
      </c>
      <c r="O175" s="8">
        <f ca="1">SUM(H$3:H175)</f>
        <v>63173.755825382279</v>
      </c>
      <c r="P175">
        <f t="shared" ca="1" si="36"/>
        <v>24.552917789638432</v>
      </c>
    </row>
    <row r="176" spans="1:16" ht="12.75" hidden="1" customHeight="1" x14ac:dyDescent="0.25">
      <c r="A176">
        <f t="shared" si="37"/>
        <v>174</v>
      </c>
      <c r="B176">
        <v>6</v>
      </c>
      <c r="C176" s="1">
        <v>1195</v>
      </c>
      <c r="D176" s="8">
        <f t="shared" ca="1" si="38"/>
        <v>-25.746381423285129</v>
      </c>
      <c r="E176" s="8">
        <f t="shared" ca="1" si="39"/>
        <v>5278.4343436060435</v>
      </c>
      <c r="F176" s="1">
        <f t="shared" ca="1" si="40"/>
        <v>0.33221442919473504</v>
      </c>
      <c r="G176" s="8">
        <f t="shared" ca="1" si="41"/>
        <v>-1813.8832985209162</v>
      </c>
      <c r="H176" s="8">
        <f t="shared" ca="1" si="32"/>
        <v>3008.8832985209165</v>
      </c>
      <c r="I176" s="8">
        <f t="shared" ca="1" si="33"/>
        <v>3008.8832985209165</v>
      </c>
      <c r="J176" s="8">
        <f t="shared" ca="1" si="34"/>
        <v>9053378.7041181102</v>
      </c>
      <c r="K176" s="8">
        <f t="shared" ca="1" si="35"/>
        <v>2.5178939736576709</v>
      </c>
      <c r="L176" s="8">
        <f ca="1">AVERAGE(I$3:I176)</f>
        <v>2575.4685648623758</v>
      </c>
      <c r="M176" s="8">
        <f ca="1">AVERAGE(J$3:J176)</f>
        <v>176739149.58123726</v>
      </c>
      <c r="N176" s="8">
        <f ca="1">AVERAGE(K$3:K176)</f>
        <v>2.3199280561714519</v>
      </c>
      <c r="O176" s="8">
        <f ca="1">SUM(H$3:H176)</f>
        <v>66182.639123903195</v>
      </c>
      <c r="P176">
        <f t="shared" ca="1" si="36"/>
        <v>25.697319713719654</v>
      </c>
    </row>
    <row r="177" spans="1:16" ht="12.75" hidden="1" customHeight="1" x14ac:dyDescent="0.25">
      <c r="A177">
        <f t="shared" si="37"/>
        <v>175</v>
      </c>
      <c r="B177">
        <v>7</v>
      </c>
      <c r="C177" s="1">
        <v>1261.2</v>
      </c>
      <c r="D177" s="8">
        <f t="shared" ca="1" si="38"/>
        <v>4747.0474088948831</v>
      </c>
      <c r="E177" s="8">
        <f t="shared" ca="1" si="39"/>
        <v>4873.9219009757435</v>
      </c>
      <c r="F177" s="1">
        <f t="shared" ca="1" si="40"/>
        <v>0.28598939668754858</v>
      </c>
      <c r="G177" s="8">
        <f t="shared" ca="1" si="41"/>
        <v>1502.213061292596</v>
      </c>
      <c r="H177" s="8">
        <f t="shared" ca="1" si="32"/>
        <v>-241.01306129259592</v>
      </c>
      <c r="I177" s="8">
        <f t="shared" ca="1" si="33"/>
        <v>241.01306129259592</v>
      </c>
      <c r="J177" s="8">
        <f t="shared" ca="1" si="34"/>
        <v>58087.295713628599</v>
      </c>
      <c r="K177" s="8">
        <f t="shared" ca="1" si="35"/>
        <v>0.19109820908071354</v>
      </c>
      <c r="L177" s="8">
        <f ca="1">AVERAGE(I$3:I177)</f>
        <v>2562.1288191276917</v>
      </c>
      <c r="M177" s="8">
        <f ca="1">AVERAGE(J$3:J177)</f>
        <v>175729543.51103425</v>
      </c>
      <c r="N177" s="8">
        <f ca="1">AVERAGE(K$3:K177)</f>
        <v>2.3077633141880765</v>
      </c>
      <c r="O177" s="8">
        <f ca="1">SUM(H$3:H177)</f>
        <v>65941.626062610594</v>
      </c>
      <c r="P177">
        <f t="shared" ca="1" si="36"/>
        <v>25.737045526485758</v>
      </c>
    </row>
    <row r="178" spans="1:16" ht="12.75" hidden="1" customHeight="1" x14ac:dyDescent="0.25">
      <c r="A178">
        <f t="shared" si="37"/>
        <v>176</v>
      </c>
      <c r="B178">
        <v>8</v>
      </c>
      <c r="C178" s="1">
        <v>1259.1999999999998</v>
      </c>
      <c r="D178" s="8">
        <f t="shared" ca="1" si="38"/>
        <v>3325.0160453519738</v>
      </c>
      <c r="E178" s="8">
        <f t="shared" ca="1" si="39"/>
        <v>-162.84071063917895</v>
      </c>
      <c r="F178" s="1">
        <f t="shared" ca="1" si="40"/>
        <v>-1.4435630182098551</v>
      </c>
      <c r="G178" s="8">
        <f t="shared" ca="1" si="41"/>
        <v>-13888.475495061228</v>
      </c>
      <c r="H178" s="8">
        <f t="shared" ca="1" si="32"/>
        <v>15147.675495061227</v>
      </c>
      <c r="I178" s="8">
        <f t="shared" ca="1" si="33"/>
        <v>15147.675495061227</v>
      </c>
      <c r="J178" s="8">
        <f t="shared" ca="1" si="34"/>
        <v>229452072.90367839</v>
      </c>
      <c r="K178" s="8">
        <f t="shared" ca="1" si="35"/>
        <v>12.02960252149081</v>
      </c>
      <c r="L178" s="8">
        <f ca="1">AVERAGE(I$3:I178)</f>
        <v>2633.6376070591318</v>
      </c>
      <c r="M178" s="8">
        <f ca="1">AVERAGE(J$3:J178)</f>
        <v>176034785.15531066</v>
      </c>
      <c r="N178" s="8">
        <f ca="1">AVERAGE(K$3:K178)</f>
        <v>2.3630010369568417</v>
      </c>
      <c r="O178" s="8">
        <f ca="1">SUM(H$3:H178)</f>
        <v>81089.301557671817</v>
      </c>
      <c r="P178">
        <f t="shared" ca="1" si="36"/>
        <v>30.789847980725298</v>
      </c>
    </row>
    <row r="179" spans="1:16" ht="12.75" hidden="1" customHeight="1" x14ac:dyDescent="0.25">
      <c r="A179">
        <f t="shared" si="37"/>
        <v>177</v>
      </c>
      <c r="B179">
        <v>9</v>
      </c>
      <c r="C179" s="1">
        <v>1232.8</v>
      </c>
      <c r="D179" s="8">
        <f t="shared" ca="1" si="38"/>
        <v>-2509.9375287450621</v>
      </c>
      <c r="E179" s="8">
        <f t="shared" ca="1" si="39"/>
        <v>-4700.5310014054648</v>
      </c>
      <c r="F179" s="1">
        <f t="shared" ca="1" si="40"/>
        <v>-0.1959517056518349</v>
      </c>
      <c r="G179" s="8">
        <f t="shared" ca="1" si="41"/>
        <v>-619.63365040713416</v>
      </c>
      <c r="H179" s="8">
        <f t="shared" ca="1" si="32"/>
        <v>1852.4336504071341</v>
      </c>
      <c r="I179" s="8">
        <f t="shared" ca="1" si="33"/>
        <v>1852.4336504071341</v>
      </c>
      <c r="J179" s="8">
        <f t="shared" ca="1" si="34"/>
        <v>3431510.4291607002</v>
      </c>
      <c r="K179" s="8">
        <f t="shared" ca="1" si="35"/>
        <v>1.5026230129843723</v>
      </c>
      <c r="L179" s="8">
        <f ca="1">AVERAGE(I$3:I179)</f>
        <v>2629.2240253831319</v>
      </c>
      <c r="M179" s="8">
        <f ca="1">AVERAGE(J$3:J179)</f>
        <v>175059625.41109511</v>
      </c>
      <c r="N179" s="8">
        <f ca="1">AVERAGE(K$3:K179)</f>
        <v>2.358140144166037</v>
      </c>
      <c r="O179" s="8">
        <f ca="1">SUM(H$3:H179)</f>
        <v>82941.735208078957</v>
      </c>
      <c r="P179">
        <f t="shared" ca="1" si="36"/>
        <v>31.546089038948534</v>
      </c>
    </row>
    <row r="180" spans="1:16" ht="12.75" hidden="1" customHeight="1" x14ac:dyDescent="0.25">
      <c r="A180">
        <f t="shared" si="37"/>
        <v>178</v>
      </c>
      <c r="B180">
        <v>10</v>
      </c>
      <c r="C180" s="1">
        <v>1200.0999999999999</v>
      </c>
      <c r="D180" s="8">
        <f t="shared" ca="1" si="38"/>
        <v>-5802.4253599335179</v>
      </c>
      <c r="E180" s="8">
        <f t="shared" ca="1" si="39"/>
        <v>-3574.0964652318576</v>
      </c>
      <c r="F180" s="1">
        <f t="shared" ca="1" si="40"/>
        <v>-0.24674478670416522</v>
      </c>
      <c r="G180" s="8">
        <f t="shared" ca="1" si="41"/>
        <v>1779.1455195090875</v>
      </c>
      <c r="H180" s="8">
        <f t="shared" ca="1" si="32"/>
        <v>-579.04551950908763</v>
      </c>
      <c r="I180" s="8">
        <f t="shared" ca="1" si="33"/>
        <v>579.04551950908763</v>
      </c>
      <c r="J180" s="8">
        <f t="shared" ca="1" si="34"/>
        <v>335293.71366354916</v>
      </c>
      <c r="K180" s="8">
        <f t="shared" ca="1" si="35"/>
        <v>0.48249772478050801</v>
      </c>
      <c r="L180" s="8">
        <f ca="1">AVERAGE(I$3:I180)</f>
        <v>2617.7061686085585</v>
      </c>
      <c r="M180" s="8">
        <f ca="1">AVERAGE(J$3:J180)</f>
        <v>174078028.04200843</v>
      </c>
      <c r="N180" s="8">
        <f ca="1">AVERAGE(K$3:K180)</f>
        <v>2.3476028272031968</v>
      </c>
      <c r="O180" s="8">
        <f ca="1">SUM(H$3:H180)</f>
        <v>82362.689688569866</v>
      </c>
      <c r="P180">
        <f t="shared" ca="1" si="36"/>
        <v>31.463687818083017</v>
      </c>
    </row>
    <row r="181" spans="1:16" ht="12.75" hidden="1" customHeight="1" x14ac:dyDescent="0.25">
      <c r="A181">
        <f t="shared" si="37"/>
        <v>179</v>
      </c>
      <c r="B181">
        <v>11</v>
      </c>
      <c r="C181" s="1">
        <v>1153.9000000000001</v>
      </c>
      <c r="D181" s="8">
        <f t="shared" ca="1" si="38"/>
        <v>-1491.9943873655939</v>
      </c>
      <c r="E181" s="8">
        <f t="shared" ca="1" si="39"/>
        <v>2733.5254850079677</v>
      </c>
      <c r="F181" s="1">
        <f t="shared" ca="1" si="40"/>
        <v>0.30653307512967892</v>
      </c>
      <c r="G181" s="8">
        <f t="shared" ca="1" si="41"/>
        <v>-2874.2140690884921</v>
      </c>
      <c r="H181" s="8">
        <f t="shared" ca="1" si="32"/>
        <v>4028.1140690884922</v>
      </c>
      <c r="I181" s="8">
        <f t="shared" ca="1" si="33"/>
        <v>4028.1140690884922</v>
      </c>
      <c r="J181" s="8">
        <f t="shared" ca="1" si="34"/>
        <v>16225702.95358865</v>
      </c>
      <c r="K181" s="8">
        <f t="shared" ca="1" si="35"/>
        <v>3.4908692859766806</v>
      </c>
      <c r="L181" s="8">
        <f ca="1">AVERAGE(I$3:I181)</f>
        <v>2625.5855423542562</v>
      </c>
      <c r="M181" s="8">
        <f ca="1">AVERAGE(J$3:J181)</f>
        <v>173196171.47726867</v>
      </c>
      <c r="N181" s="8">
        <f ca="1">AVERAGE(K$3:K181)</f>
        <v>2.3539897906600316</v>
      </c>
      <c r="O181" s="8">
        <f ca="1">SUM(H$3:H181)</f>
        <v>86390.803757658359</v>
      </c>
      <c r="P181">
        <f t="shared" ca="1" si="36"/>
        <v>32.903442818395177</v>
      </c>
    </row>
    <row r="182" spans="1:16" ht="12.75" hidden="1" customHeight="1" x14ac:dyDescent="0.25">
      <c r="A182">
        <f t="shared" si="37"/>
        <v>180</v>
      </c>
      <c r="B182">
        <v>12</v>
      </c>
      <c r="C182" s="1">
        <v>1159.4000000000001</v>
      </c>
      <c r="D182" s="8">
        <f t="shared" ca="1" si="38"/>
        <v>9050.8405895656651</v>
      </c>
      <c r="E182" s="8">
        <f t="shared" ca="1" si="39"/>
        <v>8980.9730785466018</v>
      </c>
      <c r="F182" s="1">
        <f t="shared" ca="1" si="40"/>
        <v>8.1321188511745579E-2</v>
      </c>
      <c r="G182" s="8">
        <f t="shared" ca="1" si="41"/>
        <v>100.9627844345699</v>
      </c>
      <c r="H182" s="8">
        <f t="shared" ca="1" si="32"/>
        <v>1058.4372155654303</v>
      </c>
      <c r="I182" s="8">
        <f t="shared" ca="1" si="33"/>
        <v>1058.4372155654303</v>
      </c>
      <c r="J182" s="8">
        <f t="shared" ca="1" si="34"/>
        <v>1120289.3392939011</v>
      </c>
      <c r="K182" s="8">
        <f t="shared" ca="1" si="35"/>
        <v>0.9129180744914871</v>
      </c>
      <c r="L182" s="8">
        <f ca="1">AVERAGE(I$3:I182)</f>
        <v>2616.8791627609849</v>
      </c>
      <c r="M182" s="8">
        <f ca="1">AVERAGE(J$3:J182)</f>
        <v>172240194.35427994</v>
      </c>
      <c r="N182" s="8">
        <f ca="1">AVERAGE(K$3:K182)</f>
        <v>2.3459838366813175</v>
      </c>
      <c r="O182" s="8">
        <f ca="1">SUM(H$3:H182)</f>
        <v>87449.240973223787</v>
      </c>
      <c r="P182">
        <f t="shared" ca="1" si="36"/>
        <v>33.417378309879204</v>
      </c>
    </row>
    <row r="183" spans="1:16" ht="12.75" hidden="1" customHeight="1" x14ac:dyDescent="0.25">
      <c r="A183">
        <f t="shared" si="37"/>
        <v>181</v>
      </c>
      <c r="B183">
        <v>1</v>
      </c>
      <c r="C183" s="1">
        <v>1155.0999999999999</v>
      </c>
      <c r="D183" s="8">
        <f t="shared" ca="1" si="38"/>
        <v>17094.391242995407</v>
      </c>
      <c r="E183" s="8">
        <f t="shared" ca="1" si="39"/>
        <v>8231.035138453115</v>
      </c>
      <c r="F183" s="1">
        <f t="shared" ca="1" si="40"/>
        <v>7.0135948303449172E-2</v>
      </c>
      <c r="G183" s="8">
        <f t="shared" ca="1" si="41"/>
        <v>1264.6783512441502</v>
      </c>
      <c r="H183" s="8">
        <f t="shared" ca="1" si="32"/>
        <v>-109.57835124415033</v>
      </c>
      <c r="I183" s="8">
        <f t="shared" ca="1" si="33"/>
        <v>109.57835124415033</v>
      </c>
      <c r="J183" s="8">
        <f t="shared" ca="1" si="34"/>
        <v>12007.415061386382</v>
      </c>
      <c r="K183" s="8">
        <f t="shared" ca="1" si="35"/>
        <v>9.4864817976062971E-2</v>
      </c>
      <c r="L183" s="8">
        <f ca="1">AVERAGE(I$3:I183)</f>
        <v>2603.0266720896211</v>
      </c>
      <c r="M183" s="8">
        <f ca="1">AVERAGE(J$3:J183)</f>
        <v>171288657.40986437</v>
      </c>
      <c r="N183" s="8">
        <f ca="1">AVERAGE(K$3:K183)</f>
        <v>2.3335467150310123</v>
      </c>
      <c r="O183" s="8">
        <f ca="1">SUM(H$3:H183)</f>
        <v>87339.662621979631</v>
      </c>
      <c r="P183">
        <f t="shared" ca="1" si="36"/>
        <v>33.553118590162704</v>
      </c>
    </row>
    <row r="184" spans="1:16" ht="12.75" hidden="1" customHeight="1" x14ac:dyDescent="0.25">
      <c r="A184">
        <f t="shared" si="37"/>
        <v>182</v>
      </c>
      <c r="B184">
        <v>2</v>
      </c>
      <c r="C184" s="1">
        <v>914.30000000000007</v>
      </c>
      <c r="D184" s="8">
        <f t="shared" ca="1" si="38"/>
        <v>15653.155304148702</v>
      </c>
      <c r="E184" s="8">
        <f t="shared" ca="1" si="39"/>
        <v>493.21827661325869</v>
      </c>
      <c r="F184" s="1">
        <f t="shared" ca="1" si="40"/>
        <v>9.9326727245467636E-2</v>
      </c>
      <c r="G184" s="8">
        <f t="shared" ca="1" si="41"/>
        <v>2515.491718565308</v>
      </c>
      <c r="H184" s="8">
        <f t="shared" ca="1" si="32"/>
        <v>-1601.1917185653078</v>
      </c>
      <c r="I184" s="8">
        <f t="shared" ca="1" si="33"/>
        <v>1601.1917185653078</v>
      </c>
      <c r="J184" s="8">
        <f t="shared" ca="1" si="34"/>
        <v>2563814.919602124</v>
      </c>
      <c r="K184" s="8">
        <f t="shared" ca="1" si="35"/>
        <v>1.7512760784920789</v>
      </c>
      <c r="L184" s="8">
        <f ca="1">AVERAGE(I$3:I184)</f>
        <v>2597.5220844328942</v>
      </c>
      <c r="M184" s="8">
        <f ca="1">AVERAGE(J$3:J184)</f>
        <v>170361597.83574203</v>
      </c>
      <c r="N184" s="8">
        <f ca="1">AVERAGE(K$3:K184)</f>
        <v>2.33034742581926</v>
      </c>
      <c r="O184" s="8">
        <f ca="1">SUM(H$3:H184)</f>
        <v>85738.470903414316</v>
      </c>
      <c r="P184">
        <f t="shared" ca="1" si="36"/>
        <v>33.00779285660365</v>
      </c>
    </row>
    <row r="185" spans="1:16" ht="12.75" hidden="1" customHeight="1" x14ac:dyDescent="0.25">
      <c r="A185">
        <f t="shared" si="37"/>
        <v>183</v>
      </c>
      <c r="B185">
        <v>3</v>
      </c>
      <c r="C185" s="1">
        <v>1112.0999999999999</v>
      </c>
      <c r="D185" s="8">
        <f t="shared" ca="1" si="38"/>
        <v>5066.4515027635343</v>
      </c>
      <c r="E185" s="8">
        <f t="shared" ca="1" si="39"/>
        <v>-8370.7193857854818</v>
      </c>
      <c r="F185" s="1">
        <f t="shared" ca="1" si="40"/>
        <v>-0.47931972732686079</v>
      </c>
      <c r="G185" s="8">
        <f t="shared" ca="1" si="41"/>
        <v>-7739.2753820484522</v>
      </c>
      <c r="H185" s="8">
        <f t="shared" ca="1" si="32"/>
        <v>8851.3753820484526</v>
      </c>
      <c r="I185" s="8">
        <f t="shared" ca="1" si="33"/>
        <v>8851.3753820484526</v>
      </c>
      <c r="J185" s="8">
        <f t="shared" ca="1" si="34"/>
        <v>78346846.153933391</v>
      </c>
      <c r="K185" s="8">
        <f t="shared" ca="1" si="35"/>
        <v>7.9591541966086261</v>
      </c>
      <c r="L185" s="8">
        <f ca="1">AVERAGE(I$3:I185)</f>
        <v>2631.6961461684982</v>
      </c>
      <c r="M185" s="8">
        <f ca="1">AVERAGE(J$3:J185)</f>
        <v>169858784.98502177</v>
      </c>
      <c r="N185" s="8">
        <f ca="1">AVERAGE(K$3:K185)</f>
        <v>2.361105932763464</v>
      </c>
      <c r="O185" s="8">
        <f ca="1">SUM(H$3:H185)</f>
        <v>94589.846285462772</v>
      </c>
      <c r="P185">
        <f t="shared" ca="1" si="36"/>
        <v>35.942540867864508</v>
      </c>
    </row>
    <row r="186" spans="1:16" ht="12.75" hidden="1" customHeight="1" x14ac:dyDescent="0.25">
      <c r="A186">
        <f t="shared" si="37"/>
        <v>184</v>
      </c>
      <c r="B186">
        <v>4</v>
      </c>
      <c r="C186" s="1">
        <v>1169.2</v>
      </c>
      <c r="D186" s="8">
        <f t="shared" ca="1" si="38"/>
        <v>-8865.436641690434</v>
      </c>
      <c r="E186" s="8">
        <f t="shared" ca="1" si="39"/>
        <v>-12819.654392720271</v>
      </c>
      <c r="F186" s="1">
        <f t="shared" ca="1" si="40"/>
        <v>-9.2993790547650793E-2</v>
      </c>
      <c r="G186" s="8">
        <f t="shared" ca="1" si="41"/>
        <v>307.27639542707249</v>
      </c>
      <c r="H186" s="8">
        <f t="shared" ca="1" si="32"/>
        <v>861.92360457292762</v>
      </c>
      <c r="I186" s="8">
        <f t="shared" ca="1" si="33"/>
        <v>861.92360457292762</v>
      </c>
      <c r="J186" s="8">
        <f t="shared" ca="1" si="34"/>
        <v>742912.3001199885</v>
      </c>
      <c r="K186" s="8">
        <f t="shared" ca="1" si="35"/>
        <v>0.73719090367167939</v>
      </c>
      <c r="L186" s="8">
        <f ca="1">AVERAGE(I$3:I186)</f>
        <v>2622.0778171380875</v>
      </c>
      <c r="M186" s="8">
        <f ca="1">AVERAGE(J$3:J186)</f>
        <v>168939676.98129949</v>
      </c>
      <c r="N186" s="8">
        <f ca="1">AVERAGE(K$3:K186)</f>
        <v>2.3522803076053562</v>
      </c>
      <c r="O186" s="8">
        <f ca="1">SUM(H$3:H186)</f>
        <v>95451.769890035706</v>
      </c>
      <c r="P186">
        <f t="shared" ca="1" si="36"/>
        <v>36.403103396152524</v>
      </c>
    </row>
    <row r="187" spans="1:16" ht="12.75" hidden="1" customHeight="1" x14ac:dyDescent="0.25">
      <c r="A187">
        <f t="shared" si="37"/>
        <v>185</v>
      </c>
      <c r="B187">
        <v>5</v>
      </c>
      <c r="C187" s="1">
        <v>1229.3</v>
      </c>
      <c r="D187" s="8">
        <f t="shared" ca="1" si="38"/>
        <v>-16769.766135006299</v>
      </c>
      <c r="E187" s="8">
        <f t="shared" ca="1" si="39"/>
        <v>-8887.3944731967458</v>
      </c>
      <c r="F187" s="1">
        <f t="shared" ca="1" si="40"/>
        <v>-9.1107290558959414E-2</v>
      </c>
      <c r="G187" s="8">
        <f t="shared" ca="1" si="41"/>
        <v>1975.6698896695416</v>
      </c>
      <c r="H187" s="8">
        <f t="shared" ca="1" si="32"/>
        <v>-746.36988966954164</v>
      </c>
      <c r="I187" s="8">
        <f t="shared" ca="1" si="33"/>
        <v>746.36988966954164</v>
      </c>
      <c r="J187" s="8">
        <f t="shared" ca="1" si="34"/>
        <v>557068.01220532379</v>
      </c>
      <c r="K187" s="8">
        <f t="shared" ca="1" si="35"/>
        <v>0.60715032105225875</v>
      </c>
      <c r="L187" s="8">
        <f ca="1">AVERAGE(I$3:I187)</f>
        <v>2611.9388553679873</v>
      </c>
      <c r="M187" s="8">
        <f ca="1">AVERAGE(J$3:J187)</f>
        <v>168029500.7166017</v>
      </c>
      <c r="N187" s="8">
        <f ca="1">AVERAGE(K$3:K187)</f>
        <v>2.342847172542907</v>
      </c>
      <c r="O187" s="8">
        <f ca="1">SUM(H$3:H187)</f>
        <v>94705.400000366164</v>
      </c>
      <c r="P187">
        <f t="shared" ca="1" si="36"/>
        <v>36.258658890781511</v>
      </c>
    </row>
    <row r="188" spans="1:16" ht="12.75" hidden="1" customHeight="1" x14ac:dyDescent="0.25">
      <c r="A188">
        <f t="shared" si="37"/>
        <v>186</v>
      </c>
      <c r="B188">
        <v>6</v>
      </c>
      <c r="C188" s="1">
        <v>1252.0999999999999</v>
      </c>
      <c r="D188" s="8">
        <f t="shared" ca="1" si="38"/>
        <v>-13695.385309311223</v>
      </c>
      <c r="E188" s="8">
        <f t="shared" ca="1" si="39"/>
        <v>682.02576591671232</v>
      </c>
      <c r="F188" s="1">
        <f t="shared" ca="1" si="40"/>
        <v>-0.21886537199577757</v>
      </c>
      <c r="G188" s="8">
        <f t="shared" ca="1" si="41"/>
        <v>5615.4640008697706</v>
      </c>
      <c r="H188" s="8">
        <f t="shared" ca="1" si="32"/>
        <v>-4363.3640008697712</v>
      </c>
      <c r="I188" s="8">
        <f t="shared" ca="1" si="33"/>
        <v>4363.3640008697712</v>
      </c>
      <c r="J188" s="8">
        <f t="shared" ca="1" si="34"/>
        <v>19038945.404086258</v>
      </c>
      <c r="K188" s="8">
        <f t="shared" ca="1" si="35"/>
        <v>3.4848366750816799</v>
      </c>
      <c r="L188" s="8">
        <f ca="1">AVERAGE(I$3:I188)</f>
        <v>2621.3551195911155</v>
      </c>
      <c r="M188" s="8">
        <f ca="1">AVERAGE(J$3:J188)</f>
        <v>167228476.22567418</v>
      </c>
      <c r="N188" s="8">
        <f ca="1">AVERAGE(K$3:K188)</f>
        <v>2.3489869010511804</v>
      </c>
      <c r="O188" s="8">
        <f ca="1">SUM(H$3:H188)</f>
        <v>90342.035999496395</v>
      </c>
      <c r="P188">
        <f t="shared" ca="1" si="36"/>
        <v>34.463867685957844</v>
      </c>
    </row>
    <row r="189" spans="1:16" ht="12.75" hidden="1" customHeight="1" x14ac:dyDescent="0.25">
      <c r="A189">
        <f t="shared" si="37"/>
        <v>187</v>
      </c>
      <c r="B189">
        <v>7</v>
      </c>
      <c r="C189" s="1">
        <v>1249</v>
      </c>
      <c r="D189" s="8">
        <f t="shared" ca="1" si="38"/>
        <v>-2084.2176209894574</v>
      </c>
      <c r="E189" s="8">
        <f t="shared" ca="1" si="39"/>
        <v>9425.3393038407557</v>
      </c>
      <c r="F189" s="1">
        <f t="shared" ca="1" si="40"/>
        <v>0.24010563907091625</v>
      </c>
      <c r="G189" s="8">
        <f t="shared" ca="1" si="41"/>
        <v>-3124.5810096263458</v>
      </c>
      <c r="H189" s="8">
        <f t="shared" ca="1" si="32"/>
        <v>4373.5810096263458</v>
      </c>
      <c r="I189" s="8">
        <f t="shared" ca="1" si="33"/>
        <v>4373.5810096263458</v>
      </c>
      <c r="J189" s="8">
        <f t="shared" ca="1" si="34"/>
        <v>19128210.847764205</v>
      </c>
      <c r="K189" s="8">
        <f t="shared" ca="1" si="35"/>
        <v>3.5016661406135676</v>
      </c>
      <c r="L189" s="8">
        <f ca="1">AVERAGE(I$3:I189)</f>
        <v>2630.7253115164372</v>
      </c>
      <c r="M189" s="8">
        <f ca="1">AVERAGE(J$3:J189)</f>
        <v>166436496.1969153</v>
      </c>
      <c r="N189" s="8">
        <f ca="1">AVERAGE(K$3:K189)</f>
        <v>2.3551509611557919</v>
      </c>
      <c r="O189" s="8">
        <f ca="1">SUM(H$3:H189)</f>
        <v>94715.61700912274</v>
      </c>
      <c r="P189">
        <f t="shared" ca="1" si="36"/>
        <v>36.003613374033918</v>
      </c>
    </row>
    <row r="190" spans="1:16" ht="12.75" hidden="1" customHeight="1" x14ac:dyDescent="0.25">
      <c r="A190">
        <f t="shared" si="37"/>
        <v>188</v>
      </c>
      <c r="B190">
        <v>8</v>
      </c>
      <c r="C190" s="1">
        <v>1250.0999999999999</v>
      </c>
      <c r="D190" s="8">
        <f t="shared" ca="1" si="38"/>
        <v>8667.312904844428</v>
      </c>
      <c r="E190" s="8">
        <f t="shared" ca="1" si="39"/>
        <v>10486.292281435259</v>
      </c>
      <c r="F190" s="1">
        <f t="shared" ca="1" si="40"/>
        <v>0.13088078336432529</v>
      </c>
      <c r="G190" s="8">
        <f t="shared" ca="1" si="41"/>
        <v>960.81175662441194</v>
      </c>
      <c r="H190" s="8">
        <f t="shared" ca="1" si="32"/>
        <v>289.28824337558797</v>
      </c>
      <c r="I190" s="8">
        <f t="shared" ca="1" si="33"/>
        <v>289.28824337558797</v>
      </c>
      <c r="J190" s="8">
        <f t="shared" ca="1" si="34"/>
        <v>83687.68775533342</v>
      </c>
      <c r="K190" s="8">
        <f t="shared" ca="1" si="35"/>
        <v>0.23141208173393168</v>
      </c>
      <c r="L190" s="8">
        <f ca="1">AVERAGE(I$3:I190)</f>
        <v>2618.2708590263264</v>
      </c>
      <c r="M190" s="8">
        <f ca="1">AVERAGE(J$3:J190)</f>
        <v>165551640.83250487</v>
      </c>
      <c r="N190" s="8">
        <f ca="1">AVERAGE(K$3:K190)</f>
        <v>2.3438544777546118</v>
      </c>
      <c r="O190" s="8">
        <f ca="1">SUM(H$3:H190)</f>
        <v>95004.905252498327</v>
      </c>
      <c r="P190">
        <f t="shared" ca="1" si="36"/>
        <v>36.285361739781358</v>
      </c>
    </row>
    <row r="191" spans="1:16" ht="12.75" hidden="1" customHeight="1" x14ac:dyDescent="0.25">
      <c r="A191">
        <f t="shared" si="37"/>
        <v>189</v>
      </c>
      <c r="B191">
        <v>9</v>
      </c>
      <c r="C191" s="1">
        <v>1256.9000000000001</v>
      </c>
      <c r="D191" s="8">
        <f t="shared" ca="1" si="38"/>
        <v>9595.8376836295811</v>
      </c>
      <c r="E191" s="8">
        <f t="shared" ca="1" si="39"/>
        <v>2840.0782793151739</v>
      </c>
      <c r="F191" s="1">
        <f t="shared" ca="1" si="40"/>
        <v>0.38985820503592322</v>
      </c>
      <c r="G191" s="8">
        <f t="shared" ca="1" si="41"/>
        <v>7467.1901378897492</v>
      </c>
      <c r="H191" s="8">
        <f t="shared" ca="1" si="32"/>
        <v>-6210.2901378897495</v>
      </c>
      <c r="I191" s="8">
        <f t="shared" ca="1" si="33"/>
        <v>6210.2901378897495</v>
      </c>
      <c r="J191" s="8">
        <f t="shared" ca="1" si="34"/>
        <v>38567703.596770681</v>
      </c>
      <c r="K191" s="8">
        <f t="shared" ca="1" si="35"/>
        <v>4.940958022030193</v>
      </c>
      <c r="L191" s="8">
        <f ca="1">AVERAGE(I$3:I191)</f>
        <v>2637.2762520361857</v>
      </c>
      <c r="M191" s="8">
        <f ca="1">AVERAGE(J$3:J191)</f>
        <v>164879768.14871794</v>
      </c>
      <c r="N191" s="8">
        <f ca="1">AVERAGE(K$3:K191)</f>
        <v>2.3575957663486626</v>
      </c>
      <c r="O191" s="8">
        <f ca="1">SUM(H$3:H191)</f>
        <v>88794.615114608576</v>
      </c>
      <c r="P191">
        <f t="shared" ca="1" si="36"/>
        <v>33.669061042070247</v>
      </c>
    </row>
    <row r="192" spans="1:16" ht="12.75" hidden="1" customHeight="1" x14ac:dyDescent="0.25">
      <c r="A192">
        <f t="shared" si="37"/>
        <v>190</v>
      </c>
      <c r="B192">
        <v>10</v>
      </c>
      <c r="C192" s="1">
        <v>1248.7</v>
      </c>
      <c r="D192" s="8">
        <f t="shared" ca="1" si="38"/>
        <v>472.88548178703604</v>
      </c>
      <c r="E192" s="8">
        <f t="shared" ca="1" si="39"/>
        <v>-6730.3461056110009</v>
      </c>
      <c r="F192" s="1">
        <f t="shared" ca="1" si="40"/>
        <v>-0.1664385601270971</v>
      </c>
      <c r="G192" s="8">
        <f t="shared" ca="1" si="41"/>
        <v>-2069.815946734107</v>
      </c>
      <c r="H192" s="8">
        <f t="shared" ca="1" si="32"/>
        <v>3318.5159467341073</v>
      </c>
      <c r="I192" s="8">
        <f t="shared" ca="1" si="33"/>
        <v>3318.5159467341073</v>
      </c>
      <c r="J192" s="8">
        <f t="shared" ca="1" si="34"/>
        <v>11012548.088728568</v>
      </c>
      <c r="K192" s="8">
        <f t="shared" ca="1" si="35"/>
        <v>2.6575766370898593</v>
      </c>
      <c r="L192" s="8">
        <f ca="1">AVERAGE(I$3:I192)</f>
        <v>2640.8617241135435</v>
      </c>
      <c r="M192" s="8">
        <f ca="1">AVERAGE(J$3:J192)</f>
        <v>164069940.67471799</v>
      </c>
      <c r="N192" s="8">
        <f ca="1">AVERAGE(K$3:K192)</f>
        <v>2.3591746130367741</v>
      </c>
      <c r="O192" s="8">
        <f ca="1">SUM(H$3:H192)</f>
        <v>92113.13106134269</v>
      </c>
      <c r="P192">
        <f t="shared" ca="1" si="36"/>
        <v>34.879952335354574</v>
      </c>
    </row>
    <row r="193" spans="1:16" ht="12.75" hidden="1" customHeight="1" x14ac:dyDescent="0.25">
      <c r="A193">
        <f t="shared" si="37"/>
        <v>191</v>
      </c>
      <c r="B193">
        <v>11</v>
      </c>
      <c r="C193" s="1">
        <v>1138.5</v>
      </c>
      <c r="D193" s="8">
        <f t="shared" ca="1" si="38"/>
        <v>-8053.8136617580876</v>
      </c>
      <c r="E193" s="8">
        <f t="shared" ca="1" si="39"/>
        <v>-8167.4285359582991</v>
      </c>
      <c r="F193" s="1">
        <f t="shared" ca="1" si="40"/>
        <v>-0.12306269014413013</v>
      </c>
      <c r="G193" s="8">
        <f t="shared" ca="1" si="41"/>
        <v>770.05993783874385</v>
      </c>
      <c r="H193" s="8">
        <f t="shared" ca="1" si="32"/>
        <v>368.44006216125615</v>
      </c>
      <c r="I193" s="8">
        <f t="shared" ca="1" si="33"/>
        <v>368.44006216125615</v>
      </c>
      <c r="J193" s="8">
        <f t="shared" ca="1" si="34"/>
        <v>135748.07940539031</v>
      </c>
      <c r="K193" s="8">
        <f t="shared" ca="1" si="35"/>
        <v>0.32361885126153372</v>
      </c>
      <c r="L193" s="8">
        <f ca="1">AVERAGE(I$3:I193)</f>
        <v>2628.9642285012278</v>
      </c>
      <c r="M193" s="8">
        <f ca="1">AVERAGE(J$3:J193)</f>
        <v>163211646.47264829</v>
      </c>
      <c r="N193" s="8">
        <f ca="1">AVERAGE(K$3:K193)</f>
        <v>2.3485172530274796</v>
      </c>
      <c r="O193" s="8">
        <f ca="1">SUM(H$3:H193)</f>
        <v>92481.571123503949</v>
      </c>
      <c r="P193">
        <f t="shared" ca="1" si="36"/>
        <v>35.17794959736964</v>
      </c>
    </row>
    <row r="194" spans="1:16" ht="12.75" hidden="1" customHeight="1" x14ac:dyDescent="0.25">
      <c r="A194">
        <f t="shared" si="37"/>
        <v>192</v>
      </c>
      <c r="B194">
        <v>12</v>
      </c>
      <c r="C194" s="1">
        <v>1148.4000000000001</v>
      </c>
      <c r="D194" s="8">
        <f t="shared" ca="1" si="38"/>
        <v>-5750.6457599564001</v>
      </c>
      <c r="E194" s="8">
        <f t="shared" ca="1" si="39"/>
        <v>209.04861424969067</v>
      </c>
      <c r="F194" s="1">
        <f t="shared" ca="1" si="40"/>
        <v>0.93384692675170355</v>
      </c>
      <c r="G194" s="8">
        <f t="shared" ca="1" si="41"/>
        <v>-15148.157174432497</v>
      </c>
      <c r="H194" s="8">
        <f t="shared" ca="1" si="32"/>
        <v>16296.557174432497</v>
      </c>
      <c r="I194" s="8">
        <f t="shared" ca="1" si="33"/>
        <v>16296.557174432497</v>
      </c>
      <c r="J194" s="8">
        <f t="shared" ca="1" si="34"/>
        <v>265577775.73954728</v>
      </c>
      <c r="K194" s="8">
        <f t="shared" ca="1" si="35"/>
        <v>14.190662812985455</v>
      </c>
      <c r="L194" s="8">
        <f ca="1">AVERAGE(I$3:I194)</f>
        <v>2700.1496084279529</v>
      </c>
      <c r="M194" s="8">
        <f ca="1">AVERAGE(J$3:J194)</f>
        <v>163744803.39591339</v>
      </c>
      <c r="N194" s="8">
        <f ca="1">AVERAGE(K$3:K194)</f>
        <v>2.4101950944855939</v>
      </c>
      <c r="O194" s="8">
        <f ca="1">SUM(H$3:H194)</f>
        <v>108778.12829793645</v>
      </c>
      <c r="P194">
        <f t="shared" ca="1" si="36"/>
        <v>40.285963399364334</v>
      </c>
    </row>
    <row r="195" spans="1:16" ht="12.75" hidden="1" customHeight="1" x14ac:dyDescent="0.25">
      <c r="A195">
        <f t="shared" si="37"/>
        <v>193</v>
      </c>
      <c r="B195">
        <v>1</v>
      </c>
      <c r="C195" s="1">
        <v>1205.1999999999998</v>
      </c>
      <c r="D195" s="8">
        <f t="shared" ca="1" si="38"/>
        <v>9071.7042286235064</v>
      </c>
      <c r="E195" s="8">
        <f t="shared" ca="1" si="39"/>
        <v>11899.689713713864</v>
      </c>
      <c r="F195" s="1">
        <f t="shared" ca="1" si="40"/>
        <v>6.4059002674960883E-2</v>
      </c>
      <c r="G195" s="8">
        <f t="shared" ca="1" si="41"/>
        <v>-354.98918638038174</v>
      </c>
      <c r="H195" s="8">
        <f t="shared" ca="1" si="32"/>
        <v>1560.1891863803817</v>
      </c>
      <c r="I195" s="8">
        <f t="shared" ca="1" si="33"/>
        <v>1560.1891863803817</v>
      </c>
      <c r="J195" s="8">
        <f t="shared" ca="1" si="34"/>
        <v>2434190.2972982773</v>
      </c>
      <c r="K195" s="8">
        <f t="shared" ca="1" si="35"/>
        <v>1.2945479475442929</v>
      </c>
      <c r="L195" s="8">
        <f ca="1">AVERAGE(I$3:I195)</f>
        <v>2694.2430777437685</v>
      </c>
      <c r="M195" s="8">
        <f ca="1">AVERAGE(J$3:J195)</f>
        <v>162908997.11042836</v>
      </c>
      <c r="N195" s="8">
        <f ca="1">AVERAGE(K$3:K195)</f>
        <v>2.4044145393200949</v>
      </c>
      <c r="O195" s="8">
        <f ca="1">SUM(H$3:H195)</f>
        <v>110338.31748431682</v>
      </c>
      <c r="P195">
        <f t="shared" ca="1" si="36"/>
        <v>40.953364006308256</v>
      </c>
    </row>
    <row r="196" spans="1:16" ht="12.75" hidden="1" customHeight="1" x14ac:dyDescent="0.25">
      <c r="A196">
        <f t="shared" si="37"/>
        <v>194</v>
      </c>
      <c r="B196">
        <v>2</v>
      </c>
      <c r="C196" s="1">
        <v>1145.9000000000001</v>
      </c>
      <c r="D196" s="8">
        <f t="shared" ca="1" si="38"/>
        <v>27432.901505952905</v>
      </c>
      <c r="E196" s="8">
        <f t="shared" ca="1" si="39"/>
        <v>17068.895764606292</v>
      </c>
      <c r="F196" s="1">
        <f t="shared" ca="1" si="40"/>
        <v>3.6102057522306774E-2</v>
      </c>
      <c r="G196" s="8">
        <f t="shared" ca="1" si="41"/>
        <v>757.11047042921962</v>
      </c>
      <c r="H196" s="8">
        <f t="shared" ref="H196:H259" ca="1" si="42">C196-G196</f>
        <v>388.78952957078047</v>
      </c>
      <c r="I196" s="8">
        <f t="shared" ref="I196:I259" ca="1" si="43">ABS(H196)</f>
        <v>388.78952957078047</v>
      </c>
      <c r="J196" s="8">
        <f t="shared" ref="J196:J259" ca="1" si="44">H196^2</f>
        <v>151157.2983038688</v>
      </c>
      <c r="K196" s="8">
        <f t="shared" ref="K196:K259" ca="1" si="45">I196/C196</f>
        <v>0.3392874854444371</v>
      </c>
      <c r="L196" s="8">
        <f ca="1">AVERAGE(I$3:I196)</f>
        <v>2682.3592965676194</v>
      </c>
      <c r="M196" s="8">
        <f ca="1">AVERAGE(J$3:J196)</f>
        <v>162070039.17325246</v>
      </c>
      <c r="N196" s="8">
        <f ca="1">AVERAGE(K$3:K196)</f>
        <v>2.3937695545063029</v>
      </c>
      <c r="O196" s="8">
        <f ca="1">SUM(H$3:H196)</f>
        <v>110727.10701388761</v>
      </c>
      <c r="P196">
        <f t="shared" ref="P196:P259" ca="1" si="46">O196/L196</f>
        <v>41.279744721587228</v>
      </c>
    </row>
    <row r="197" spans="1:16" ht="12.75" hidden="1" customHeight="1" x14ac:dyDescent="0.25">
      <c r="A197">
        <f t="shared" si="37"/>
        <v>195</v>
      </c>
      <c r="B197">
        <v>3</v>
      </c>
      <c r="C197" s="1">
        <v>989.90000000000009</v>
      </c>
      <c r="D197" s="8">
        <f t="shared" ca="1" si="38"/>
        <v>26424.023579168526</v>
      </c>
      <c r="E197" s="8">
        <f t="shared" ca="1" si="39"/>
        <v>2606.6768114937549</v>
      </c>
      <c r="F197" s="1">
        <f t="shared" ca="1" si="40"/>
        <v>6.8876146983558081E-2</v>
      </c>
      <c r="G197" s="8">
        <f t="shared" ca="1" si="41"/>
        <v>3065.1123298395391</v>
      </c>
      <c r="H197" s="8">
        <f t="shared" ca="1" si="42"/>
        <v>-2075.2123298395391</v>
      </c>
      <c r="I197" s="8">
        <f t="shared" ca="1" si="43"/>
        <v>2075.2123298395391</v>
      </c>
      <c r="J197" s="8">
        <f t="shared" ca="1" si="44"/>
        <v>4306506.213918048</v>
      </c>
      <c r="K197" s="8">
        <f t="shared" ca="1" si="45"/>
        <v>2.0963858266890987</v>
      </c>
      <c r="L197" s="8">
        <f ca="1">AVERAGE(I$3:I197)</f>
        <v>2679.2457223792699</v>
      </c>
      <c r="M197" s="8">
        <f ca="1">AVERAGE(J$3:J197)</f>
        <v>161260995.41448665</v>
      </c>
      <c r="N197" s="8">
        <f ca="1">AVERAGE(K$3:K197)</f>
        <v>2.3922445097482661</v>
      </c>
      <c r="O197" s="8">
        <f ca="1">SUM(H$3:H197)</f>
        <v>108651.89468404806</v>
      </c>
      <c r="P197">
        <f t="shared" ca="1" si="46"/>
        <v>40.553165309362193</v>
      </c>
    </row>
    <row r="198" spans="1:16" ht="12.75" hidden="1" customHeight="1" x14ac:dyDescent="0.25">
      <c r="A198">
        <f t="shared" ref="A198:A261" si="47">A197+1</f>
        <v>196</v>
      </c>
      <c r="B198">
        <v>4</v>
      </c>
      <c r="C198" s="1">
        <v>1159.9000000000001</v>
      </c>
      <c r="D198" s="8">
        <f t="shared" ca="1" si="38"/>
        <v>9645.489025140816</v>
      </c>
      <c r="E198" s="8">
        <f t="shared" ca="1" si="39"/>
        <v>-12901.492280923419</v>
      </c>
      <c r="F198" s="1">
        <f t="shared" ca="1" si="40"/>
        <v>-0.35384540279182747</v>
      </c>
      <c r="G198" s="8">
        <f t="shared" ca="1" si="41"/>
        <v>-10272.379873062759</v>
      </c>
      <c r="H198" s="8">
        <f t="shared" ca="1" si="42"/>
        <v>11432.279873062758</v>
      </c>
      <c r="I198" s="8">
        <f t="shared" ca="1" si="43"/>
        <v>11432.279873062758</v>
      </c>
      <c r="J198" s="8">
        <f t="shared" ca="1" si="44"/>
        <v>130697023.09603584</v>
      </c>
      <c r="K198" s="8">
        <f t="shared" ca="1" si="45"/>
        <v>9.856263361550786</v>
      </c>
      <c r="L198" s="8">
        <f ca="1">AVERAGE(I$3:I198)</f>
        <v>2723.9040598827573</v>
      </c>
      <c r="M198" s="8">
        <f ca="1">AVERAGE(J$3:J198)</f>
        <v>161105056.78020883</v>
      </c>
      <c r="N198" s="8">
        <f ca="1">AVERAGE(K$3:K198)</f>
        <v>2.430326238583993</v>
      </c>
      <c r="O198" s="8">
        <f ca="1">SUM(H$3:H198)</f>
        <v>120084.17455711082</v>
      </c>
      <c r="P198">
        <f t="shared" ca="1" si="46"/>
        <v>44.085317220122462</v>
      </c>
    </row>
    <row r="199" spans="1:16" ht="12.75" hidden="1" customHeight="1" x14ac:dyDescent="0.25">
      <c r="A199">
        <f t="shared" si="47"/>
        <v>197</v>
      </c>
      <c r="B199">
        <v>5</v>
      </c>
      <c r="C199" s="1">
        <v>1220.4000000000001</v>
      </c>
      <c r="D199" s="8">
        <f t="shared" ca="1" si="38"/>
        <v>-14219.257284609386</v>
      </c>
      <c r="E199" s="8">
        <f t="shared" ca="1" si="39"/>
        <v>-21672.095503984845</v>
      </c>
      <c r="F199" s="1">
        <f t="shared" ca="1" si="40"/>
        <v>-5.6688717517915939E-2</v>
      </c>
      <c r="G199" s="8">
        <f t="shared" ca="1" si="41"/>
        <v>184.5786488044746</v>
      </c>
      <c r="H199" s="8">
        <f t="shared" ca="1" si="42"/>
        <v>1035.8213511955255</v>
      </c>
      <c r="I199" s="8">
        <f t="shared" ca="1" si="43"/>
        <v>1035.8213511955255</v>
      </c>
      <c r="J199" s="8">
        <f t="shared" ca="1" si="44"/>
        <v>1072925.8715925242</v>
      </c>
      <c r="K199" s="8">
        <f t="shared" ca="1" si="45"/>
        <v>0.84875561389341647</v>
      </c>
      <c r="L199" s="8">
        <f ca="1">AVERAGE(I$3:I199)</f>
        <v>2715.3351121229239</v>
      </c>
      <c r="M199" s="8">
        <f ca="1">AVERAGE(J$3:J199)</f>
        <v>160292710.9380331</v>
      </c>
      <c r="N199" s="8">
        <f ca="1">AVERAGE(K$3:K199)</f>
        <v>2.4222979613012994</v>
      </c>
      <c r="O199" s="8">
        <f ca="1">SUM(H$3:H199)</f>
        <v>121119.99590830634</v>
      </c>
      <c r="P199">
        <f t="shared" ca="1" si="46"/>
        <v>44.605910838611514</v>
      </c>
    </row>
    <row r="200" spans="1:16" ht="12.75" hidden="1" customHeight="1" x14ac:dyDescent="0.25">
      <c r="A200">
        <f t="shared" si="47"/>
        <v>198</v>
      </c>
      <c r="B200">
        <v>6</v>
      </c>
      <c r="C200" s="1">
        <v>1212</v>
      </c>
      <c r="D200" s="8">
        <f t="shared" ca="1" si="38"/>
        <v>-29257.816727837064</v>
      </c>
      <c r="E200" s="8">
        <f t="shared" ca="1" si="39"/>
        <v>-16365.26665537911</v>
      </c>
      <c r="F200" s="1">
        <f t="shared" ca="1" si="40"/>
        <v>-4.8801191180901038E-2</v>
      </c>
      <c r="G200" s="8">
        <f t="shared" ca="1" si="41"/>
        <v>1751.5407691773526</v>
      </c>
      <c r="H200" s="8">
        <f t="shared" ca="1" si="42"/>
        <v>-539.54076917735256</v>
      </c>
      <c r="I200" s="8">
        <f t="shared" ca="1" si="43"/>
        <v>539.54076917735256</v>
      </c>
      <c r="J200" s="8">
        <f t="shared" ca="1" si="44"/>
        <v>291104.24160448922</v>
      </c>
      <c r="K200" s="8">
        <f t="shared" ca="1" si="45"/>
        <v>0.44516565113642953</v>
      </c>
      <c r="L200" s="8">
        <f ca="1">AVERAGE(I$3:I200)</f>
        <v>2704.3462518050173</v>
      </c>
      <c r="M200" s="8">
        <f ca="1">AVERAGE(J$3:J200)</f>
        <v>159484622.01532388</v>
      </c>
      <c r="N200" s="8">
        <f ca="1">AVERAGE(K$3:K200)</f>
        <v>2.4123124445832951</v>
      </c>
      <c r="O200" s="8">
        <f ca="1">SUM(H$3:H200)</f>
        <v>120580.45513912899</v>
      </c>
      <c r="P200">
        <f t="shared" ca="1" si="46"/>
        <v>44.587654061918848</v>
      </c>
    </row>
    <row r="201" spans="1:16" ht="12.75" hidden="1" customHeight="1" x14ac:dyDescent="0.25">
      <c r="A201">
        <f t="shared" si="47"/>
        <v>199</v>
      </c>
      <c r="B201">
        <v>7</v>
      </c>
      <c r="C201" s="1">
        <v>1277.8</v>
      </c>
      <c r="D201" s="8">
        <f t="shared" ca="1" si="38"/>
        <v>-26237.289794222979</v>
      </c>
      <c r="E201" s="8">
        <f t="shared" ca="1" si="39"/>
        <v>-856.63178418455345</v>
      </c>
      <c r="F201" s="1">
        <f t="shared" ca="1" si="40"/>
        <v>-9.5978290297372412E-2</v>
      </c>
      <c r="G201" s="8">
        <f t="shared" ca="1" si="41"/>
        <v>4378.8255412155495</v>
      </c>
      <c r="H201" s="8">
        <f t="shared" ca="1" si="42"/>
        <v>-3101.0255412155493</v>
      </c>
      <c r="I201" s="8">
        <f t="shared" ca="1" si="43"/>
        <v>3101.0255412155493</v>
      </c>
      <c r="J201" s="8">
        <f t="shared" ca="1" si="44"/>
        <v>9616359.4072711896</v>
      </c>
      <c r="K201" s="8">
        <f t="shared" ca="1" si="45"/>
        <v>2.4268473479539439</v>
      </c>
      <c r="L201" s="8">
        <f ca="1">AVERAGE(I$3:I201)</f>
        <v>2706.3396150683866</v>
      </c>
      <c r="M201" s="8">
        <f ca="1">AVERAGE(J$3:J201)</f>
        <v>158731515.16804722</v>
      </c>
      <c r="N201" s="8">
        <f ca="1">AVERAGE(K$3:K201)</f>
        <v>2.4123854842987256</v>
      </c>
      <c r="O201" s="8">
        <f ca="1">SUM(H$3:H201)</f>
        <v>117479.42959791343</v>
      </c>
      <c r="P201">
        <f t="shared" ca="1" si="46"/>
        <v>43.408975334732645</v>
      </c>
    </row>
    <row r="202" spans="1:16" ht="12.75" hidden="1" customHeight="1" x14ac:dyDescent="0.25">
      <c r="A202">
        <f t="shared" si="47"/>
        <v>200</v>
      </c>
      <c r="B202">
        <v>8</v>
      </c>
      <c r="C202" s="1">
        <v>1340</v>
      </c>
      <c r="D202" s="8">
        <f t="shared" ca="1" si="38"/>
        <v>-6116.1368794932077</v>
      </c>
      <c r="E202" s="8">
        <f t="shared" ca="1" si="39"/>
        <v>15925.595974946906</v>
      </c>
      <c r="F202" s="1">
        <f t="shared" ca="1" si="40"/>
        <v>0.17028732855909559</v>
      </c>
      <c r="G202" s="8">
        <f t="shared" ca="1" si="41"/>
        <v>-4613.7515257766527</v>
      </c>
      <c r="H202" s="8">
        <f t="shared" ca="1" si="42"/>
        <v>5953.7515257766527</v>
      </c>
      <c r="I202" s="8">
        <f t="shared" ca="1" si="43"/>
        <v>5953.7515257766527</v>
      </c>
      <c r="J202" s="8">
        <f t="shared" ca="1" si="44"/>
        <v>35447157.230687819</v>
      </c>
      <c r="K202" s="8">
        <f t="shared" ca="1" si="45"/>
        <v>4.4430981535646659</v>
      </c>
      <c r="L202" s="8">
        <f ca="1">AVERAGE(I$3:I202)</f>
        <v>2722.5766746219283</v>
      </c>
      <c r="M202" s="8">
        <f ca="1">AVERAGE(J$3:J202)</f>
        <v>158115093.37836042</v>
      </c>
      <c r="N202" s="8">
        <f ca="1">AVERAGE(K$3:K202)</f>
        <v>2.4225390476450555</v>
      </c>
      <c r="O202" s="8">
        <f ca="1">SUM(H$3:H202)</f>
        <v>123433.18112369008</v>
      </c>
      <c r="P202">
        <f t="shared" ca="1" si="46"/>
        <v>45.336898047446425</v>
      </c>
    </row>
    <row r="203" spans="1:16" ht="12.75" hidden="1" customHeight="1" x14ac:dyDescent="0.25">
      <c r="A203">
        <f t="shared" si="47"/>
        <v>201</v>
      </c>
      <c r="B203">
        <v>9</v>
      </c>
      <c r="C203" s="1">
        <v>1298.1000000000001</v>
      </c>
      <c r="D203" s="8">
        <f t="shared" ca="1" si="38"/>
        <v>15792.649049420081</v>
      </c>
      <c r="E203" s="8">
        <f t="shared" ca="1" si="39"/>
        <v>20712.147938120012</v>
      </c>
      <c r="F203" s="1">
        <f t="shared" ca="1" si="40"/>
        <v>6.5622110708450643E-2</v>
      </c>
      <c r="G203" s="8">
        <f t="shared" ca="1" si="41"/>
        <v>643.71741075188072</v>
      </c>
      <c r="H203" s="8">
        <f t="shared" ca="1" si="42"/>
        <v>654.38258924811942</v>
      </c>
      <c r="I203" s="8">
        <f t="shared" ca="1" si="43"/>
        <v>654.38258924811942</v>
      </c>
      <c r="J203" s="8">
        <f t="shared" ca="1" si="44"/>
        <v>428216.573111073</v>
      </c>
      <c r="K203" s="8">
        <f t="shared" ca="1" si="45"/>
        <v>0.50410799572307163</v>
      </c>
      <c r="L203" s="8">
        <f ca="1">AVERAGE(I$3:I203)</f>
        <v>2712.2871518091233</v>
      </c>
      <c r="M203" s="8">
        <f ca="1">AVERAGE(J$3:J203)</f>
        <v>157330581.55345869</v>
      </c>
      <c r="N203" s="8">
        <f ca="1">AVERAGE(K$3:K203)</f>
        <v>2.4129946145509162</v>
      </c>
      <c r="O203" s="8">
        <f ca="1">SUM(H$3:H203)</f>
        <v>124087.56371293821</v>
      </c>
      <c r="P203">
        <f t="shared" ca="1" si="46"/>
        <v>45.750157253877241</v>
      </c>
    </row>
    <row r="204" spans="1:16" ht="12.75" hidden="1" customHeight="1" x14ac:dyDescent="0.25">
      <c r="A204">
        <f t="shared" si="47"/>
        <v>202</v>
      </c>
      <c r="B204">
        <v>10</v>
      </c>
      <c r="C204" s="1">
        <v>1260.8000000000002</v>
      </c>
      <c r="D204" s="8">
        <f t="shared" ca="1" si="38"/>
        <v>22135.771367810503</v>
      </c>
      <c r="E204" s="8">
        <f t="shared" ca="1" si="39"/>
        <v>9216.9274423363386</v>
      </c>
      <c r="F204" s="1">
        <f t="shared" ca="1" si="40"/>
        <v>0.10041077824269205</v>
      </c>
      <c r="G204" s="8">
        <f t="shared" ca="1" si="41"/>
        <v>3665.4750751103807</v>
      </c>
      <c r="H204" s="8">
        <f t="shared" ca="1" si="42"/>
        <v>-2404.6750751103805</v>
      </c>
      <c r="I204" s="8">
        <f t="shared" ca="1" si="43"/>
        <v>2404.6750751103805</v>
      </c>
      <c r="J204" s="8">
        <f t="shared" ca="1" si="44"/>
        <v>5782462.2168571139</v>
      </c>
      <c r="K204" s="8">
        <f t="shared" ca="1" si="45"/>
        <v>1.9072613222639436</v>
      </c>
      <c r="L204" s="8">
        <f ca="1">AVERAGE(I$3:I204)</f>
        <v>2710.7643197462585</v>
      </c>
      <c r="M204" s="8">
        <f ca="1">AVERAGE(J$3:J204)</f>
        <v>156580343.33892107</v>
      </c>
      <c r="N204" s="8">
        <f ca="1">AVERAGE(K$3:K204)</f>
        <v>2.4104909843910796</v>
      </c>
      <c r="O204" s="8">
        <f ca="1">SUM(H$3:H204)</f>
        <v>121682.88863782783</v>
      </c>
      <c r="P204">
        <f t="shared" ca="1" si="46"/>
        <v>44.888774635051256</v>
      </c>
    </row>
    <row r="205" spans="1:16" ht="12.75" hidden="1" customHeight="1" x14ac:dyDescent="0.25">
      <c r="A205">
        <f t="shared" si="47"/>
        <v>203</v>
      </c>
      <c r="B205">
        <v>11</v>
      </c>
      <c r="C205" s="1">
        <v>1253.4000000000001</v>
      </c>
      <c r="D205" s="8">
        <f t="shared" ca="1" si="38"/>
        <v>8407.6928859027648</v>
      </c>
      <c r="E205" s="8">
        <f t="shared" ca="1" si="39"/>
        <v>-9139.0772970589242</v>
      </c>
      <c r="F205" s="1">
        <f t="shared" ca="1" si="40"/>
        <v>-0.18194281489609393</v>
      </c>
      <c r="G205" s="8">
        <f t="shared" ca="1" si="41"/>
        <v>-5704.3982761075313</v>
      </c>
      <c r="H205" s="8">
        <f t="shared" ca="1" si="42"/>
        <v>6957.7982761075309</v>
      </c>
      <c r="I205" s="8">
        <f t="shared" ca="1" si="43"/>
        <v>6957.7982761075309</v>
      </c>
      <c r="J205" s="8">
        <f t="shared" ca="1" si="44"/>
        <v>48410956.851004928</v>
      </c>
      <c r="K205" s="8">
        <f t="shared" ca="1" si="45"/>
        <v>5.5511395213878494</v>
      </c>
      <c r="L205" s="8">
        <f ca="1">AVERAGE(I$3:I205)</f>
        <v>2731.6856692849838</v>
      </c>
      <c r="M205" s="8">
        <f ca="1">AVERAGE(J$3:J205)</f>
        <v>156047489.21829093</v>
      </c>
      <c r="N205" s="8">
        <f ca="1">AVERAGE(K$3:K205)</f>
        <v>2.4259621594501768</v>
      </c>
      <c r="O205" s="8">
        <f ca="1">SUM(H$3:H205)</f>
        <v>128640.68691393535</v>
      </c>
      <c r="P205">
        <f t="shared" ca="1" si="46"/>
        <v>47.092053218409617</v>
      </c>
    </row>
    <row r="206" spans="1:16" ht="12.75" hidden="1" customHeight="1" x14ac:dyDescent="0.25">
      <c r="A206">
        <f t="shared" si="47"/>
        <v>204</v>
      </c>
      <c r="B206">
        <v>12</v>
      </c>
      <c r="C206" s="1">
        <v>1235.9000000000001</v>
      </c>
      <c r="D206" s="8">
        <f t="shared" ca="1" si="38"/>
        <v>-10766.865797982675</v>
      </c>
      <c r="E206" s="8">
        <f t="shared" ca="1" si="39"/>
        <v>-17167.462406520139</v>
      </c>
      <c r="F206" s="1">
        <f t="shared" ca="1" si="40"/>
        <v>-7.0796057786602237E-2</v>
      </c>
      <c r="G206" s="8">
        <f t="shared" ca="1" si="41"/>
        <v>51.779133036431503</v>
      </c>
      <c r="H206" s="8">
        <f t="shared" ca="1" si="42"/>
        <v>1184.1208669635687</v>
      </c>
      <c r="I206" s="8">
        <f t="shared" ca="1" si="43"/>
        <v>1184.1208669635687</v>
      </c>
      <c r="J206" s="8">
        <f t="shared" ca="1" si="44"/>
        <v>1402142.2275785536</v>
      </c>
      <c r="K206" s="8">
        <f t="shared" ca="1" si="45"/>
        <v>0.95810410790805778</v>
      </c>
      <c r="L206" s="8">
        <f ca="1">AVERAGE(I$3:I206)</f>
        <v>2724.0995673128195</v>
      </c>
      <c r="M206" s="8">
        <f ca="1">AVERAGE(J$3:J206)</f>
        <v>155289423.79186589</v>
      </c>
      <c r="N206" s="8">
        <f ca="1">AVERAGE(K$3:K206)</f>
        <v>2.4187667768445782</v>
      </c>
      <c r="O206" s="8">
        <f ca="1">SUM(H$3:H206)</f>
        <v>129824.80778089892</v>
      </c>
      <c r="P206">
        <f t="shared" ca="1" si="46"/>
        <v>47.657879080008897</v>
      </c>
    </row>
    <row r="207" spans="1:16" ht="12.75" hidden="1" customHeight="1" x14ac:dyDescent="0.25">
      <c r="A207">
        <f t="shared" si="47"/>
        <v>205</v>
      </c>
      <c r="B207">
        <v>1</v>
      </c>
      <c r="C207" s="1">
        <v>1214.4000000000001</v>
      </c>
      <c r="D207" s="8">
        <f t="shared" ca="1" si="38"/>
        <v>-14524.070930197857</v>
      </c>
      <c r="E207" s="8">
        <f t="shared" ca="1" si="39"/>
        <v>-6439.2565870761728</v>
      </c>
      <c r="F207" s="1">
        <f t="shared" ca="1" si="40"/>
        <v>-0.21748242759467187</v>
      </c>
      <c r="G207" s="8">
        <f t="shared" ca="1" si="41"/>
        <v>6075.2255111415834</v>
      </c>
      <c r="H207" s="8">
        <f t="shared" ca="1" si="42"/>
        <v>-4860.8255111415838</v>
      </c>
      <c r="I207" s="8">
        <f t="shared" ca="1" si="43"/>
        <v>4860.8255111415838</v>
      </c>
      <c r="J207" s="8">
        <f t="shared" ca="1" si="44"/>
        <v>23627624.64976484</v>
      </c>
      <c r="K207" s="8">
        <f t="shared" ca="1" si="45"/>
        <v>4.0026560533115809</v>
      </c>
      <c r="L207" s="8">
        <f ca="1">AVERAGE(I$3:I207)</f>
        <v>2734.5226206973502</v>
      </c>
      <c r="M207" s="8">
        <f ca="1">AVERAGE(J$3:J207)</f>
        <v>154647171.11312392</v>
      </c>
      <c r="N207" s="8">
        <f ca="1">AVERAGE(K$3:K207)</f>
        <v>2.4264930659980757</v>
      </c>
      <c r="O207" s="8">
        <f ca="1">SUM(H$3:H207)</f>
        <v>124963.98226975734</v>
      </c>
      <c r="P207">
        <f t="shared" ca="1" si="46"/>
        <v>45.6986463830712</v>
      </c>
    </row>
    <row r="208" spans="1:16" ht="12.75" hidden="1" customHeight="1" x14ac:dyDescent="0.25">
      <c r="A208">
        <f t="shared" si="47"/>
        <v>206</v>
      </c>
      <c r="B208">
        <v>2</v>
      </c>
      <c r="C208" s="1">
        <v>1076.9000000000001</v>
      </c>
      <c r="D208" s="8">
        <f t="shared" ref="D208:D271" ca="1" si="48">(1-$T$2)*SUM(D207:E207)+$T$2*(C208/F208)</f>
        <v>3439.833913154851</v>
      </c>
      <c r="E208" s="8">
        <f t="shared" ref="E208:E271" ca="1" si="49">(1-$T$3)*E207+$T$3*(D208-D207)</f>
        <v>13083.272557266931</v>
      </c>
      <c r="F208" s="1">
        <f t="shared" ref="F208:F271" ca="1" si="50">(1-$T$4)*F196+$T$4*(C196/SUM(D195:E195))</f>
        <v>5.4641098400552174E-2</v>
      </c>
      <c r="G208" s="8">
        <f t="shared" ref="G208:G271" ca="1" si="51">SUM(D207:E207)*F208</f>
        <v>-1145.4592416743733</v>
      </c>
      <c r="H208" s="8">
        <f t="shared" ca="1" si="42"/>
        <v>2222.3592416743732</v>
      </c>
      <c r="I208" s="8">
        <f t="shared" ca="1" si="43"/>
        <v>2222.3592416743732</v>
      </c>
      <c r="J208" s="8">
        <f t="shared" ca="1" si="44"/>
        <v>4938880.5990554951</v>
      </c>
      <c r="K208" s="8">
        <f t="shared" ca="1" si="45"/>
        <v>2.0636635172015723</v>
      </c>
      <c r="L208" s="8">
        <f ca="1">AVERAGE(I$3:I208)</f>
        <v>2732.0363907020933</v>
      </c>
      <c r="M208" s="8">
        <f ca="1">AVERAGE(J$3:J208)</f>
        <v>153920431.83878377</v>
      </c>
      <c r="N208" s="8">
        <f ca="1">AVERAGE(K$3:K208)</f>
        <v>2.4247317575087726</v>
      </c>
      <c r="O208" s="8">
        <f ca="1">SUM(H$3:H208)</f>
        <v>127186.34151143172</v>
      </c>
      <c r="P208">
        <f t="shared" ca="1" si="46"/>
        <v>46.553677668527207</v>
      </c>
    </row>
    <row r="209" spans="1:16" ht="12.75" hidden="1" customHeight="1" x14ac:dyDescent="0.25">
      <c r="A209">
        <f t="shared" si="47"/>
        <v>207</v>
      </c>
      <c r="B209">
        <v>3</v>
      </c>
      <c r="C209" s="1">
        <v>1152.5</v>
      </c>
      <c r="D209" s="8">
        <f t="shared" ca="1" si="48"/>
        <v>37696.213810101923</v>
      </c>
      <c r="E209" s="8">
        <f t="shared" ca="1" si="49"/>
        <v>30021.758429011046</v>
      </c>
      <c r="F209" s="1">
        <f t="shared" ca="1" si="50"/>
        <v>2.2244045425439091E-2</v>
      </c>
      <c r="G209" s="8">
        <f t="shared" ca="1" si="51"/>
        <v>367.54073089742872</v>
      </c>
      <c r="H209" s="8">
        <f t="shared" ca="1" si="42"/>
        <v>784.95926910257128</v>
      </c>
      <c r="I209" s="8">
        <f t="shared" ca="1" si="43"/>
        <v>784.95926910257128</v>
      </c>
      <c r="J209" s="8">
        <f t="shared" ca="1" si="44"/>
        <v>616161.05415004294</v>
      </c>
      <c r="K209" s="8">
        <f t="shared" ca="1" si="45"/>
        <v>0.68109264130374947</v>
      </c>
      <c r="L209" s="8">
        <f ca="1">AVERAGE(I$3:I209)</f>
        <v>2722.6302210325302</v>
      </c>
      <c r="M209" s="8">
        <f ca="1">AVERAGE(J$3:J209)</f>
        <v>153179831.49682903</v>
      </c>
      <c r="N209" s="8">
        <f ca="1">AVERAGE(K$3:K209)</f>
        <v>2.4163083801358014</v>
      </c>
      <c r="O209" s="8">
        <f ca="1">SUM(H$3:H209)</f>
        <v>127971.30078053429</v>
      </c>
      <c r="P209">
        <f t="shared" ca="1" si="46"/>
        <v>47.00282094569657</v>
      </c>
    </row>
    <row r="210" spans="1:16" ht="12.75" hidden="1" customHeight="1" x14ac:dyDescent="0.25">
      <c r="A210">
        <f t="shared" si="47"/>
        <v>208</v>
      </c>
      <c r="B210">
        <v>4</v>
      </c>
      <c r="C210" s="1">
        <v>1275.6999999999998</v>
      </c>
      <c r="D210" s="8">
        <f t="shared" ca="1" si="48"/>
        <v>46244.59789040398</v>
      </c>
      <c r="E210" s="8">
        <f t="shared" ca="1" si="49"/>
        <v>12843.058950043855</v>
      </c>
      <c r="F210" s="1">
        <f t="shared" ca="1" si="50"/>
        <v>3.9954254785154332E-2</v>
      </c>
      <c r="G210" s="8">
        <f t="shared" ca="1" si="51"/>
        <v>2705.6211163755279</v>
      </c>
      <c r="H210" s="8">
        <f t="shared" ca="1" si="42"/>
        <v>-1429.9211163755281</v>
      </c>
      <c r="I210" s="8">
        <f t="shared" ca="1" si="43"/>
        <v>1429.9211163755281</v>
      </c>
      <c r="J210" s="8">
        <f t="shared" ca="1" si="44"/>
        <v>2044674.3990566365</v>
      </c>
      <c r="K210" s="8">
        <f t="shared" ca="1" si="45"/>
        <v>1.1208913666030635</v>
      </c>
      <c r="L210" s="8">
        <f ca="1">AVERAGE(I$3:I210)</f>
        <v>2716.4152734139866</v>
      </c>
      <c r="M210" s="8">
        <f ca="1">AVERAGE(J$3:J210)</f>
        <v>152453220.16462821</v>
      </c>
      <c r="N210" s="8">
        <f ca="1">AVERAGE(K$3:K210)</f>
        <v>2.4100804137245864</v>
      </c>
      <c r="O210" s="8">
        <f ca="1">SUM(H$3:H210)</f>
        <v>126541.37966415877</v>
      </c>
      <c r="P210">
        <f t="shared" ca="1" si="46"/>
        <v>46.583959714348737</v>
      </c>
    </row>
    <row r="211" spans="1:16" ht="12.75" hidden="1" customHeight="1" x14ac:dyDescent="0.25">
      <c r="A211">
        <f t="shared" si="47"/>
        <v>209</v>
      </c>
      <c r="B211">
        <v>5</v>
      </c>
      <c r="C211" s="1">
        <v>1288.6999999999998</v>
      </c>
      <c r="D211" s="8">
        <f t="shared" ca="1" si="48"/>
        <v>21572.126946736145</v>
      </c>
      <c r="E211" s="8">
        <f t="shared" ca="1" si="49"/>
        <v>-17169.364964925498</v>
      </c>
      <c r="F211" s="1">
        <f t="shared" ca="1" si="50"/>
        <v>-0.37481535002540051</v>
      </c>
      <c r="G211" s="8">
        <f t="shared" ca="1" si="51"/>
        <v>-22146.960780833204</v>
      </c>
      <c r="H211" s="8">
        <f t="shared" ca="1" si="42"/>
        <v>23435.660780833205</v>
      </c>
      <c r="I211" s="8">
        <f t="shared" ca="1" si="43"/>
        <v>23435.660780833205</v>
      </c>
      <c r="J211" s="8">
        <f t="shared" ca="1" si="44"/>
        <v>549230196.23428357</v>
      </c>
      <c r="K211" s="8">
        <f t="shared" ca="1" si="45"/>
        <v>18.185505378158769</v>
      </c>
      <c r="L211" s="8">
        <f ca="1">AVERAGE(I$3:I211)</f>
        <v>2815.5504193825</v>
      </c>
      <c r="M211" s="8">
        <f ca="1">AVERAGE(J$3:J211)</f>
        <v>154351674.59558347</v>
      </c>
      <c r="N211" s="8">
        <f ca="1">AVERAGE(K$3:K211)</f>
        <v>2.4855609159467593</v>
      </c>
      <c r="O211" s="8">
        <f ca="1">SUM(H$3:H211)</f>
        <v>149977.04044499196</v>
      </c>
      <c r="P211">
        <f t="shared" ca="1" si="46"/>
        <v>53.267396460932346</v>
      </c>
    </row>
    <row r="212" spans="1:16" ht="12.75" hidden="1" customHeight="1" x14ac:dyDescent="0.25">
      <c r="A212">
        <f t="shared" si="47"/>
        <v>210</v>
      </c>
      <c r="B212">
        <v>6</v>
      </c>
      <c r="C212" s="1">
        <v>1346.9</v>
      </c>
      <c r="D212" s="8">
        <f t="shared" ca="1" si="48"/>
        <v>-22170.609598838895</v>
      </c>
      <c r="E212" s="8">
        <f t="shared" ca="1" si="49"/>
        <v>-38428.062229445131</v>
      </c>
      <c r="F212" s="1">
        <f t="shared" ca="1" si="50"/>
        <v>-3.3768579499883232E-2</v>
      </c>
      <c r="G212" s="8">
        <f t="shared" ca="1" si="51"/>
        <v>-148.67501800183629</v>
      </c>
      <c r="H212" s="8">
        <f t="shared" ca="1" si="42"/>
        <v>1495.5750180018363</v>
      </c>
      <c r="I212" s="8">
        <f t="shared" ca="1" si="43"/>
        <v>1495.5750180018363</v>
      </c>
      <c r="J212" s="8">
        <f t="shared" ca="1" si="44"/>
        <v>2236744.634471193</v>
      </c>
      <c r="K212" s="8">
        <f t="shared" ca="1" si="45"/>
        <v>1.1103831153031674</v>
      </c>
      <c r="L212" s="8">
        <f ca="1">AVERAGE(I$3:I212)</f>
        <v>2809.2648222330681</v>
      </c>
      <c r="M212" s="8">
        <f ca="1">AVERAGE(J$3:J212)</f>
        <v>153627317.78624487</v>
      </c>
      <c r="N212" s="8">
        <f ca="1">AVERAGE(K$3:K212)</f>
        <v>2.4790124502294089</v>
      </c>
      <c r="O212" s="8">
        <f ca="1">SUM(H$3:H212)</f>
        <v>151472.6154629938</v>
      </c>
      <c r="P212">
        <f t="shared" ca="1" si="46"/>
        <v>53.91895212733597</v>
      </c>
    </row>
    <row r="213" spans="1:16" ht="12.75" hidden="1" customHeight="1" x14ac:dyDescent="0.25">
      <c r="A213">
        <f t="shared" si="47"/>
        <v>211</v>
      </c>
      <c r="B213">
        <v>7</v>
      </c>
      <c r="C213" s="1">
        <v>1300.4000000000001</v>
      </c>
      <c r="D213" s="8">
        <f t="shared" ca="1" si="48"/>
        <v>-52097.470436526157</v>
      </c>
      <c r="E213" s="8">
        <f t="shared" ca="1" si="49"/>
        <v>-31627.101116038837</v>
      </c>
      <c r="F213" s="1">
        <f t="shared" ca="1" si="50"/>
        <v>-2.8007751893202319E-2</v>
      </c>
      <c r="G213" s="8">
        <f t="shared" ca="1" si="51"/>
        <v>1697.232565624168</v>
      </c>
      <c r="H213" s="8">
        <f t="shared" ca="1" si="42"/>
        <v>-396.83256562416796</v>
      </c>
      <c r="I213" s="8">
        <f t="shared" ca="1" si="43"/>
        <v>396.83256562416796</v>
      </c>
      <c r="J213" s="8">
        <f t="shared" ca="1" si="44"/>
        <v>157476.08513985956</v>
      </c>
      <c r="K213" s="8">
        <f t="shared" ca="1" si="45"/>
        <v>0.30516192373436474</v>
      </c>
      <c r="L213" s="8">
        <f ca="1">AVERAGE(I$3:I213)</f>
        <v>2797.8314940026939</v>
      </c>
      <c r="M213" s="8">
        <f ca="1">AVERAGE(J$3:J213)</f>
        <v>152899972.56491262</v>
      </c>
      <c r="N213" s="8">
        <f ca="1">AVERAGE(K$3:K213)</f>
        <v>2.4687098410991006</v>
      </c>
      <c r="O213" s="8">
        <f ca="1">SUM(H$3:H213)</f>
        <v>151075.78289736962</v>
      </c>
      <c r="P213">
        <f t="shared" ca="1" si="46"/>
        <v>53.997455965882466</v>
      </c>
    </row>
    <row r="214" spans="1:16" ht="12.75" hidden="1" customHeight="1" x14ac:dyDescent="0.25">
      <c r="A214">
        <f t="shared" si="47"/>
        <v>212</v>
      </c>
      <c r="B214">
        <v>8</v>
      </c>
      <c r="C214" s="1">
        <v>1331</v>
      </c>
      <c r="D214" s="8">
        <f t="shared" ca="1" si="48"/>
        <v>-49636.99710797843</v>
      </c>
      <c r="E214" s="8">
        <f t="shared" ca="1" si="49"/>
        <v>-4357.0415603695847</v>
      </c>
      <c r="F214" s="1">
        <f t="shared" ca="1" si="50"/>
        <v>-4.9457587604000132E-2</v>
      </c>
      <c r="G214" s="8">
        <f t="shared" ca="1" si="51"/>
        <v>4140.8153321683612</v>
      </c>
      <c r="H214" s="8">
        <f t="shared" ca="1" si="42"/>
        <v>-2809.8153321683612</v>
      </c>
      <c r="I214" s="8">
        <f t="shared" ca="1" si="43"/>
        <v>2809.8153321683612</v>
      </c>
      <c r="J214" s="8">
        <f t="shared" ca="1" si="44"/>
        <v>7895062.2008883981</v>
      </c>
      <c r="K214" s="8">
        <f t="shared" ca="1" si="45"/>
        <v>2.1110558468582727</v>
      </c>
      <c r="L214" s="8">
        <f ca="1">AVERAGE(I$3:I214)</f>
        <v>2797.8880215412114</v>
      </c>
      <c r="M214" s="8">
        <f ca="1">AVERAGE(J$3:J214)</f>
        <v>152215987.13866723</v>
      </c>
      <c r="N214" s="8">
        <f ca="1">AVERAGE(K$3:K214)</f>
        <v>2.4670227939564549</v>
      </c>
      <c r="O214" s="8">
        <f ca="1">SUM(H$3:H214)</f>
        <v>148265.96756520125</v>
      </c>
      <c r="P214">
        <f t="shared" ca="1" si="46"/>
        <v>52.992102051149715</v>
      </c>
    </row>
    <row r="215" spans="1:16" ht="12.75" hidden="1" customHeight="1" x14ac:dyDescent="0.25">
      <c r="A215">
        <f t="shared" si="47"/>
        <v>213</v>
      </c>
      <c r="B215">
        <v>9</v>
      </c>
      <c r="C215" s="1">
        <v>1404.8000000000002</v>
      </c>
      <c r="D215" s="8">
        <f t="shared" ca="1" si="48"/>
        <v>-15228.154807624231</v>
      </c>
      <c r="E215" s="8">
        <f t="shared" ca="1" si="49"/>
        <v>26655.665528209443</v>
      </c>
      <c r="F215" s="1">
        <f t="shared" ca="1" si="50"/>
        <v>0.13233145552353839</v>
      </c>
      <c r="G215" s="8">
        <f t="shared" ca="1" si="51"/>
        <v>-7145.1097265767075</v>
      </c>
      <c r="H215" s="8">
        <f t="shared" ca="1" si="42"/>
        <v>8549.9097265767086</v>
      </c>
      <c r="I215" s="8">
        <f t="shared" ca="1" si="43"/>
        <v>8549.9097265767086</v>
      </c>
      <c r="J215" s="8">
        <f t="shared" ca="1" si="44"/>
        <v>73100956.332611009</v>
      </c>
      <c r="K215" s="8">
        <f t="shared" ca="1" si="45"/>
        <v>6.086211365729433</v>
      </c>
      <c r="L215" s="8">
        <f ca="1">AVERAGE(I$3:I215)</f>
        <v>2824.8928182784675</v>
      </c>
      <c r="M215" s="8">
        <f ca="1">AVERAGE(J$3:J215)</f>
        <v>151844555.06915522</v>
      </c>
      <c r="N215" s="8">
        <f ca="1">AVERAGE(K$3:K215)</f>
        <v>2.4840142895985817</v>
      </c>
      <c r="O215" s="8">
        <f ca="1">SUM(H$3:H215)</f>
        <v>156815.87729177796</v>
      </c>
      <c r="P215">
        <f t="shared" ca="1" si="46"/>
        <v>55.512151214057006</v>
      </c>
    </row>
    <row r="216" spans="1:16" ht="12.75" hidden="1" customHeight="1" x14ac:dyDescent="0.25">
      <c r="A216">
        <f t="shared" si="47"/>
        <v>214</v>
      </c>
      <c r="B216">
        <v>10</v>
      </c>
      <c r="C216" s="1">
        <v>1298.5999999999999</v>
      </c>
      <c r="D216" s="8">
        <f t="shared" ca="1" si="48"/>
        <v>27130.551893573334</v>
      </c>
      <c r="E216" s="8">
        <f t="shared" ca="1" si="49"/>
        <v>39218.098466599942</v>
      </c>
      <c r="F216" s="1">
        <f t="shared" ca="1" si="50"/>
        <v>3.4537926630035493E-2</v>
      </c>
      <c r="G216" s="8">
        <f t="shared" ca="1" si="51"/>
        <v>394.6825268315161</v>
      </c>
      <c r="H216" s="8">
        <f t="shared" ca="1" si="42"/>
        <v>903.91747316848387</v>
      </c>
      <c r="I216" s="8">
        <f t="shared" ca="1" si="43"/>
        <v>903.91747316848387</v>
      </c>
      <c r="J216" s="8">
        <f t="shared" ca="1" si="44"/>
        <v>817066.79829929676</v>
      </c>
      <c r="K216" s="8">
        <f t="shared" ca="1" si="45"/>
        <v>0.69607074785806555</v>
      </c>
      <c r="L216" s="8">
        <f ca="1">AVERAGE(I$3:I216)</f>
        <v>2815.916297974215</v>
      </c>
      <c r="M216" s="8">
        <f ca="1">AVERAGE(J$3:J216)</f>
        <v>151138819.14265588</v>
      </c>
      <c r="N216" s="8">
        <f ca="1">AVERAGE(K$3:K216)</f>
        <v>2.475659413235308</v>
      </c>
      <c r="O216" s="8">
        <f ca="1">SUM(H$3:H216)</f>
        <v>157719.79476494645</v>
      </c>
      <c r="P216">
        <f t="shared" ca="1" si="46"/>
        <v>56.010114675074291</v>
      </c>
    </row>
    <row r="217" spans="1:16" ht="12.75" hidden="1" customHeight="1" x14ac:dyDescent="0.25">
      <c r="A217">
        <f t="shared" si="47"/>
        <v>215</v>
      </c>
      <c r="B217">
        <v>11</v>
      </c>
      <c r="C217" s="1">
        <v>1245</v>
      </c>
      <c r="D217" s="8">
        <f t="shared" ca="1" si="48"/>
        <v>45225.008262131931</v>
      </c>
      <c r="E217" s="8">
        <f t="shared" ca="1" si="49"/>
        <v>22319.184788166865</v>
      </c>
      <c r="F217" s="1">
        <f t="shared" ca="1" si="50"/>
        <v>3.997741972995178E-2</v>
      </c>
      <c r="G217" s="8">
        <f t="shared" ca="1" si="51"/>
        <v>2652.4478439644636</v>
      </c>
      <c r="H217" s="8">
        <f t="shared" ca="1" si="42"/>
        <v>-1407.4478439644636</v>
      </c>
      <c r="I217" s="8">
        <f t="shared" ca="1" si="43"/>
        <v>1407.4478439644636</v>
      </c>
      <c r="J217" s="8">
        <f t="shared" ca="1" si="44"/>
        <v>1980909.4334802169</v>
      </c>
      <c r="K217" s="8">
        <f t="shared" ca="1" si="45"/>
        <v>1.1304801959553925</v>
      </c>
      <c r="L217" s="8">
        <f ca="1">AVERAGE(I$3:I217)</f>
        <v>2809.3652819090535</v>
      </c>
      <c r="M217" s="8">
        <f ca="1">AVERAGE(J$3:J217)</f>
        <v>150445061.42307833</v>
      </c>
      <c r="N217" s="8">
        <f ca="1">AVERAGE(K$3:K217)</f>
        <v>2.4694027657130762</v>
      </c>
      <c r="O217" s="8">
        <f ca="1">SUM(H$3:H217)</f>
        <v>156312.34692098197</v>
      </c>
      <c r="P217">
        <f t="shared" ca="1" si="46"/>
        <v>55.63973753344127</v>
      </c>
    </row>
    <row r="218" spans="1:16" ht="12.75" hidden="1" customHeight="1" x14ac:dyDescent="0.25">
      <c r="A218">
        <f t="shared" si="47"/>
        <v>216</v>
      </c>
      <c r="B218">
        <v>12</v>
      </c>
      <c r="C218" s="1">
        <v>1225.8</v>
      </c>
      <c r="D218" s="8">
        <f t="shared" ca="1" si="48"/>
        <v>26582.432777432303</v>
      </c>
      <c r="E218" s="8">
        <f t="shared" ca="1" si="49"/>
        <v>-10450.223430126331</v>
      </c>
      <c r="F218" s="1">
        <f t="shared" ca="1" si="50"/>
        <v>-1.6898090541009914</v>
      </c>
      <c r="G218" s="8">
        <f t="shared" ca="1" si="51"/>
        <v>-114136.78896834016</v>
      </c>
      <c r="H218" s="8">
        <f t="shared" ca="1" si="42"/>
        <v>115362.58896834016</v>
      </c>
      <c r="I218" s="8">
        <f t="shared" ca="1" si="43"/>
        <v>115362.58896834016</v>
      </c>
      <c r="J218" s="8">
        <f t="shared" ca="1" si="44"/>
        <v>13308526933.478199</v>
      </c>
      <c r="K218" s="8">
        <f t="shared" ca="1" si="45"/>
        <v>94.112081064072584</v>
      </c>
      <c r="L218" s="8">
        <f ca="1">AVERAGE(I$3:I218)</f>
        <v>3330.4450211980866</v>
      </c>
      <c r="M218" s="8">
        <f ca="1">AVERAGE(J$3:J218)</f>
        <v>211362107.1270372</v>
      </c>
      <c r="N218" s="8">
        <f ca="1">AVERAGE(K$3:K218)</f>
        <v>2.8936744245017771</v>
      </c>
      <c r="O218" s="8">
        <f ca="1">SUM(H$3:H218)</f>
        <v>271674.93588932214</v>
      </c>
      <c r="P218">
        <f t="shared" ca="1" si="46"/>
        <v>81.573163394119149</v>
      </c>
    </row>
    <row r="219" spans="1:16" ht="12.75" hidden="1" customHeight="1" x14ac:dyDescent="0.25">
      <c r="A219">
        <f t="shared" si="47"/>
        <v>217</v>
      </c>
      <c r="B219">
        <v>1</v>
      </c>
      <c r="C219" s="1">
        <v>959</v>
      </c>
      <c r="D219" s="8">
        <f t="shared" ca="1" si="48"/>
        <v>-6782.7984488830416</v>
      </c>
      <c r="E219" s="8">
        <f t="shared" ca="1" si="49"/>
        <v>-28782.229667077543</v>
      </c>
      <c r="F219" s="1">
        <f t="shared" ca="1" si="50"/>
        <v>-4.3473391989582465E-2</v>
      </c>
      <c r="G219" s="8">
        <f t="shared" ca="1" si="51"/>
        <v>-701.32186061343884</v>
      </c>
      <c r="H219" s="8">
        <f t="shared" ca="1" si="42"/>
        <v>1660.3218606134387</v>
      </c>
      <c r="I219" s="8">
        <f t="shared" ca="1" si="43"/>
        <v>1660.3218606134387</v>
      </c>
      <c r="J219" s="8">
        <f t="shared" ca="1" si="44"/>
        <v>2756668.6808308712</v>
      </c>
      <c r="K219" s="8">
        <f t="shared" ca="1" si="45"/>
        <v>1.7313053812444616</v>
      </c>
      <c r="L219" s="8">
        <f ca="1">AVERAGE(I$3:I219)</f>
        <v>3322.7486011032261</v>
      </c>
      <c r="M219" s="8">
        <f ca="1">AVERAGE(J$3:J219)</f>
        <v>210400791.74249247</v>
      </c>
      <c r="N219" s="8">
        <f ca="1">AVERAGE(K$3:K219)</f>
        <v>2.888317885131928</v>
      </c>
      <c r="O219" s="8">
        <f ca="1">SUM(H$3:H219)</f>
        <v>273335.25774993555</v>
      </c>
      <c r="P219">
        <f t="shared" ca="1" si="46"/>
        <v>82.261793040611678</v>
      </c>
    </row>
    <row r="220" spans="1:16" ht="12.75" hidden="1" customHeight="1" x14ac:dyDescent="0.25">
      <c r="A220">
        <f t="shared" si="47"/>
        <v>218</v>
      </c>
      <c r="B220">
        <v>2</v>
      </c>
      <c r="C220" s="1">
        <v>915.7</v>
      </c>
      <c r="D220" s="8">
        <f t="shared" ca="1" si="48"/>
        <v>-24921.221019381446</v>
      </c>
      <c r="E220" s="8">
        <f t="shared" ca="1" si="49"/>
        <v>-20267.183989814232</v>
      </c>
      <c r="F220" s="1">
        <f t="shared" ca="1" si="50"/>
        <v>-5.1370661413967886E-2</v>
      </c>
      <c r="G220" s="8">
        <f t="shared" ca="1" si="51"/>
        <v>1826.9990175232595</v>
      </c>
      <c r="H220" s="8">
        <f t="shared" ca="1" si="42"/>
        <v>-911.29901752325941</v>
      </c>
      <c r="I220" s="8">
        <f t="shared" ca="1" si="43"/>
        <v>911.29901752325941</v>
      </c>
      <c r="J220" s="8">
        <f t="shared" ca="1" si="44"/>
        <v>830465.89933885785</v>
      </c>
      <c r="K220" s="8">
        <f t="shared" ca="1" si="45"/>
        <v>0.99519385991401044</v>
      </c>
      <c r="L220" s="8">
        <f ca="1">AVERAGE(I$3:I220)</f>
        <v>3311.6869057657036</v>
      </c>
      <c r="M220" s="8">
        <f ca="1">AVERAGE(J$3:J220)</f>
        <v>209439459.97256973</v>
      </c>
      <c r="N220" s="8">
        <f ca="1">AVERAGE(K$3:K220)</f>
        <v>2.8796338299703783</v>
      </c>
      <c r="O220" s="8">
        <f ca="1">SUM(H$3:H220)</f>
        <v>272423.95873241231</v>
      </c>
      <c r="P220">
        <f t="shared" ca="1" si="46"/>
        <v>82.261387167403271</v>
      </c>
    </row>
    <row r="221" spans="1:16" ht="12.75" hidden="1" customHeight="1" x14ac:dyDescent="0.25">
      <c r="A221">
        <f t="shared" si="47"/>
        <v>219</v>
      </c>
      <c r="B221">
        <v>3</v>
      </c>
      <c r="C221" s="1">
        <v>1421.8</v>
      </c>
      <c r="D221" s="8">
        <f t="shared" ca="1" si="48"/>
        <v>-5844.9657626479784</v>
      </c>
      <c r="E221" s="8">
        <f t="shared" ca="1" si="49"/>
        <v>11207.567407423929</v>
      </c>
      <c r="F221" s="1">
        <f t="shared" ca="1" si="50"/>
        <v>6.9750806367017276E-2</v>
      </c>
      <c r="G221" s="8">
        <f t="shared" ca="1" si="51"/>
        <v>-3151.927687830761</v>
      </c>
      <c r="H221" s="8">
        <f t="shared" ca="1" si="42"/>
        <v>4573.7276878307612</v>
      </c>
      <c r="I221" s="8">
        <f t="shared" ca="1" si="43"/>
        <v>4573.7276878307612</v>
      </c>
      <c r="J221" s="8">
        <f t="shared" ca="1" si="44"/>
        <v>20918984.962429721</v>
      </c>
      <c r="K221" s="8">
        <f t="shared" ca="1" si="45"/>
        <v>3.2168572850124924</v>
      </c>
      <c r="L221" s="8">
        <f ca="1">AVERAGE(I$3:I221)</f>
        <v>3317.4496490628044</v>
      </c>
      <c r="M221" s="8">
        <f ca="1">AVERAGE(J$3:J221)</f>
        <v>208578635.88576546</v>
      </c>
      <c r="N221" s="8">
        <f ca="1">AVERAGE(K$3:K221)</f>
        <v>2.8811736630984242</v>
      </c>
      <c r="O221" s="8">
        <f ca="1">SUM(H$3:H221)</f>
        <v>276997.68642024306</v>
      </c>
      <c r="P221">
        <f t="shared" ca="1" si="46"/>
        <v>83.497178773608894</v>
      </c>
    </row>
    <row r="222" spans="1:16" ht="12.75" hidden="1" customHeight="1" x14ac:dyDescent="0.25">
      <c r="A222">
        <f t="shared" si="47"/>
        <v>220</v>
      </c>
      <c r="B222">
        <v>4</v>
      </c>
      <c r="C222" s="1">
        <v>1277.8</v>
      </c>
      <c r="D222" s="8">
        <f t="shared" ca="1" si="48"/>
        <v>42842.708570650946</v>
      </c>
      <c r="E222" s="8">
        <f t="shared" ca="1" si="49"/>
        <v>41191.652948123927</v>
      </c>
      <c r="F222" s="1">
        <f t="shared" ca="1" si="50"/>
        <v>1.8838425868622995E-2</v>
      </c>
      <c r="G222" s="8">
        <f t="shared" ca="1" si="51"/>
        <v>101.02297354806748</v>
      </c>
      <c r="H222" s="8">
        <f t="shared" ca="1" si="42"/>
        <v>1176.7770264519324</v>
      </c>
      <c r="I222" s="8">
        <f t="shared" ca="1" si="43"/>
        <v>1176.7770264519324</v>
      </c>
      <c r="J222" s="8">
        <f t="shared" ca="1" si="44"/>
        <v>1384804.1699850522</v>
      </c>
      <c r="K222" s="8">
        <f t="shared" ca="1" si="45"/>
        <v>0.92093991739860115</v>
      </c>
      <c r="L222" s="8">
        <f ca="1">AVERAGE(I$3:I222)</f>
        <v>3307.7193189600275</v>
      </c>
      <c r="M222" s="8">
        <f ca="1">AVERAGE(J$3:J222)</f>
        <v>207636845.74160281</v>
      </c>
      <c r="N222" s="8">
        <f ca="1">AVERAGE(K$3:K222)</f>
        <v>2.8722635097088798</v>
      </c>
      <c r="O222" s="8">
        <f ca="1">SUM(H$3:H222)</f>
        <v>278174.46344669501</v>
      </c>
      <c r="P222">
        <f t="shared" ca="1" si="46"/>
        <v>84.098569625356006</v>
      </c>
    </row>
    <row r="223" spans="1:16" hidden="1" x14ac:dyDescent="0.25">
      <c r="A223">
        <f t="shared" si="47"/>
        <v>221</v>
      </c>
      <c r="B223">
        <v>5</v>
      </c>
      <c r="C223" s="1">
        <v>1330.1</v>
      </c>
      <c r="D223" s="8">
        <f t="shared" ca="1" si="48"/>
        <v>70205.267396435069</v>
      </c>
      <c r="E223" s="8">
        <f t="shared" ca="1" si="49"/>
        <v>30128.377650252085</v>
      </c>
      <c r="F223" s="1">
        <f t="shared" ca="1" si="50"/>
        <v>2.1809969609724544E-2</v>
      </c>
      <c r="G223" s="8">
        <f t="shared" ca="1" si="51"/>
        <v>1832.7868708970857</v>
      </c>
      <c r="H223" s="8">
        <f t="shared" ca="1" si="42"/>
        <v>-502.68687089708578</v>
      </c>
      <c r="I223" s="8">
        <f t="shared" ca="1" si="43"/>
        <v>502.68687089708578</v>
      </c>
      <c r="J223" s="8">
        <f t="shared" ca="1" si="44"/>
        <v>252694.09017230337</v>
      </c>
      <c r="K223" s="8">
        <f t="shared" ca="1" si="45"/>
        <v>0.37793163739349356</v>
      </c>
      <c r="L223" s="8">
        <f ca="1">AVERAGE(I$3:I223)</f>
        <v>3295.0268644439057</v>
      </c>
      <c r="M223" s="8">
        <f ca="1">AVERAGE(J$3:J223)</f>
        <v>206698455.91512576</v>
      </c>
      <c r="N223" s="8">
        <f ca="1">AVERAGE(K$3:K223)</f>
        <v>2.8609769401508918</v>
      </c>
      <c r="O223" s="8">
        <f ca="1">SUM(H$3:H223)</f>
        <v>277671.77657579794</v>
      </c>
      <c r="P223">
        <f t="shared" ca="1" si="46"/>
        <v>84.269958333908747</v>
      </c>
    </row>
    <row r="224" spans="1:16" hidden="1" x14ac:dyDescent="0.25">
      <c r="A224">
        <f t="shared" si="47"/>
        <v>222</v>
      </c>
      <c r="B224">
        <v>6</v>
      </c>
      <c r="C224" s="1">
        <v>1305.4000000000001</v>
      </c>
      <c r="D224" s="8">
        <f t="shared" ca="1" si="48"/>
        <v>42693.721805617752</v>
      </c>
      <c r="E224" s="8">
        <f t="shared" ca="1" si="49"/>
        <v>-15983.560942603439</v>
      </c>
      <c r="F224" s="1">
        <f t="shared" ca="1" si="50"/>
        <v>0.30592160229522197</v>
      </c>
      <c r="G224" s="8">
        <f t="shared" ca="1" si="51"/>
        <v>30694.229456802597</v>
      </c>
      <c r="H224" s="8">
        <f t="shared" ca="1" si="42"/>
        <v>-29388.829456802596</v>
      </c>
      <c r="I224" s="8">
        <f t="shared" ca="1" si="43"/>
        <v>29388.829456802596</v>
      </c>
      <c r="J224" s="8">
        <f t="shared" ca="1" si="44"/>
        <v>863703296.84102798</v>
      </c>
      <c r="K224" s="8">
        <f t="shared" ca="1" si="45"/>
        <v>22.513275208214029</v>
      </c>
      <c r="L224" s="8">
        <f ca="1">AVERAGE(I$3:I224)</f>
        <v>3412.5665157608364</v>
      </c>
      <c r="M224" s="8">
        <f ca="1">AVERAGE(J$3:J224)</f>
        <v>209657937.18055773</v>
      </c>
      <c r="N224" s="8">
        <f ca="1">AVERAGE(K$3:K224)</f>
        <v>2.9495008062232482</v>
      </c>
      <c r="O224" s="8">
        <f ca="1">SUM(H$3:H224)</f>
        <v>248282.94711899533</v>
      </c>
      <c r="P224">
        <f t="shared" ca="1" si="46"/>
        <v>72.755489445350875</v>
      </c>
    </row>
    <row r="225" spans="1:16" hidden="1" x14ac:dyDescent="0.25">
      <c r="A225">
        <f t="shared" si="47"/>
        <v>223</v>
      </c>
      <c r="B225">
        <v>7</v>
      </c>
      <c r="C225" s="1">
        <v>1389.4</v>
      </c>
      <c r="D225" s="8">
        <f t="shared" ca="1" si="48"/>
        <v>-28163.580058770509</v>
      </c>
      <c r="E225" s="8">
        <f t="shared" ca="1" si="49"/>
        <v>-59882.553680031291</v>
      </c>
      <c r="F225" s="1">
        <f t="shared" ca="1" si="50"/>
        <v>-2.1459216196765669E-2</v>
      </c>
      <c r="G225" s="8">
        <f t="shared" ca="1" si="51"/>
        <v>-573.17911660981326</v>
      </c>
      <c r="H225" s="8">
        <f t="shared" ca="1" si="42"/>
        <v>1962.5791166098134</v>
      </c>
      <c r="I225" s="8">
        <f t="shared" ca="1" si="43"/>
        <v>1962.5791166098134</v>
      </c>
      <c r="J225" s="8">
        <f t="shared" ca="1" si="44"/>
        <v>3851716.7889529555</v>
      </c>
      <c r="K225" s="8">
        <f t="shared" ca="1" si="45"/>
        <v>1.4125371502877597</v>
      </c>
      <c r="L225" s="8">
        <f ca="1">AVERAGE(I$3:I225)</f>
        <v>3406.0643301144191</v>
      </c>
      <c r="M225" s="8">
        <f ca="1">AVERAGE(J$3:J225)</f>
        <v>208735039.33126804</v>
      </c>
      <c r="N225" s="8">
        <f ca="1">AVERAGE(K$3:K225)</f>
        <v>2.9426085925195018</v>
      </c>
      <c r="O225" s="8">
        <f ca="1">SUM(H$3:H225)</f>
        <v>250245.52623560515</v>
      </c>
      <c r="P225">
        <f t="shared" ca="1" si="46"/>
        <v>73.470581287347187</v>
      </c>
    </row>
    <row r="226" spans="1:16" hidden="1" x14ac:dyDescent="0.25">
      <c r="A226">
        <f t="shared" si="47"/>
        <v>224</v>
      </c>
      <c r="B226">
        <v>8</v>
      </c>
      <c r="C226" s="1">
        <v>1490.3000000000002</v>
      </c>
      <c r="D226" s="8">
        <f t="shared" ca="1" si="48"/>
        <v>-91465.513894373144</v>
      </c>
      <c r="E226" s="8">
        <f t="shared" ca="1" si="49"/>
        <v>-62618.057804488366</v>
      </c>
      <c r="F226" s="1">
        <f t="shared" ca="1" si="50"/>
        <v>-1.5897364122841227E-2</v>
      </c>
      <c r="G226" s="8">
        <f t="shared" ca="1" si="51"/>
        <v>1399.7014476541083</v>
      </c>
      <c r="H226" s="8">
        <f t="shared" ca="1" si="42"/>
        <v>90.598552345891903</v>
      </c>
      <c r="I226" s="8">
        <f t="shared" ca="1" si="43"/>
        <v>90.598552345891903</v>
      </c>
      <c r="J226" s="8">
        <f t="shared" ca="1" si="44"/>
        <v>8208.0976871713156</v>
      </c>
      <c r="K226" s="8">
        <f t="shared" ca="1" si="45"/>
        <v>6.0792157515863851E-2</v>
      </c>
      <c r="L226" s="8">
        <f ca="1">AVERAGE(I$3:I226)</f>
        <v>3391.263143606524</v>
      </c>
      <c r="M226" s="8">
        <f ca="1">AVERAGE(J$3:J226)</f>
        <v>207803223.12040383</v>
      </c>
      <c r="N226" s="8">
        <f ca="1">AVERAGE(K$3:K226)</f>
        <v>2.9297433405775211</v>
      </c>
      <c r="O226" s="8">
        <f ca="1">SUM(H$3:H226)</f>
        <v>250336.12478795103</v>
      </c>
      <c r="P226">
        <f t="shared" ca="1" si="46"/>
        <v>73.817959322886637</v>
      </c>
    </row>
    <row r="227" spans="1:16" hidden="1" x14ac:dyDescent="0.25">
      <c r="A227">
        <f t="shared" si="47"/>
        <v>225</v>
      </c>
      <c r="B227">
        <v>9</v>
      </c>
      <c r="C227" s="1">
        <v>1386</v>
      </c>
      <c r="D227" s="8">
        <f t="shared" ca="1" si="48"/>
        <v>-93596.300658899825</v>
      </c>
      <c r="E227" s="8">
        <f t="shared" ca="1" si="49"/>
        <v>-14228.240972519015</v>
      </c>
      <c r="F227" s="1">
        <f t="shared" ca="1" si="50"/>
        <v>-2.6017687038171339E-2</v>
      </c>
      <c r="G227" s="8">
        <f t="shared" ca="1" si="51"/>
        <v>4008.8981461846133</v>
      </c>
      <c r="H227" s="8">
        <f t="shared" ca="1" si="42"/>
        <v>-2622.8981461846133</v>
      </c>
      <c r="I227" s="8">
        <f t="shared" ca="1" si="43"/>
        <v>2622.8981461846133</v>
      </c>
      <c r="J227" s="8">
        <f t="shared" ca="1" si="44"/>
        <v>6879594.685258681</v>
      </c>
      <c r="K227" s="8">
        <f t="shared" ca="1" si="45"/>
        <v>1.8924229048951033</v>
      </c>
      <c r="L227" s="8">
        <f ca="1">AVERAGE(I$3:I227)</f>
        <v>3387.8481880624267</v>
      </c>
      <c r="M227" s="8">
        <f ca="1">AVERAGE(J$3:J227)</f>
        <v>206910229.21624762</v>
      </c>
      <c r="N227" s="8">
        <f ca="1">AVERAGE(K$3:K227)</f>
        <v>2.9251330275300438</v>
      </c>
      <c r="O227" s="8">
        <f ca="1">SUM(H$3:H227)</f>
        <v>247713.22664176641</v>
      </c>
      <c r="P227">
        <f t="shared" ca="1" si="46"/>
        <v>73.118160227668938</v>
      </c>
    </row>
    <row r="228" spans="1:16" hidden="1" x14ac:dyDescent="0.25">
      <c r="A228">
        <f t="shared" si="47"/>
        <v>226</v>
      </c>
      <c r="B228">
        <v>10</v>
      </c>
      <c r="C228" s="1">
        <v>1324.6</v>
      </c>
      <c r="D228" s="8">
        <f t="shared" ca="1" si="48"/>
        <v>-36136.032253759353</v>
      </c>
      <c r="E228" s="8">
        <f t="shared" ca="1" si="49"/>
        <v>43122.566529608579</v>
      </c>
      <c r="F228" s="1">
        <f t="shared" ca="1" si="50"/>
        <v>0.11363804696859628</v>
      </c>
      <c r="G228" s="8">
        <f t="shared" ca="1" si="51"/>
        <v>-12252.970326278539</v>
      </c>
      <c r="H228" s="8">
        <f t="shared" ca="1" si="42"/>
        <v>13577.570326278539</v>
      </c>
      <c r="I228" s="8">
        <f t="shared" ca="1" si="43"/>
        <v>13577.570326278539</v>
      </c>
      <c r="J228" s="8">
        <f t="shared" ca="1" si="44"/>
        <v>184350415.96503952</v>
      </c>
      <c r="K228" s="8">
        <f t="shared" ca="1" si="45"/>
        <v>10.250317323175706</v>
      </c>
      <c r="L228" s="8">
        <f ca="1">AVERAGE(I$3:I228)</f>
        <v>3432.9354541607281</v>
      </c>
      <c r="M228" s="8">
        <f ca="1">AVERAGE(J$3:J228)</f>
        <v>206810407.03372017</v>
      </c>
      <c r="N228" s="8">
        <f ca="1">AVERAGE(K$3:K228)</f>
        <v>2.9575453474222813</v>
      </c>
      <c r="O228" s="8">
        <f ca="1">SUM(H$3:H228)</f>
        <v>261290.79696804495</v>
      </c>
      <c r="P228">
        <f t="shared" ca="1" si="46"/>
        <v>76.112936132067304</v>
      </c>
    </row>
    <row r="229" spans="1:16" hidden="1" x14ac:dyDescent="0.25">
      <c r="A229">
        <f t="shared" si="47"/>
        <v>227</v>
      </c>
      <c r="B229">
        <v>11</v>
      </c>
      <c r="C229" s="1">
        <v>1329.6</v>
      </c>
      <c r="D229" s="8">
        <f t="shared" ca="1" si="48"/>
        <v>45308.910345947588</v>
      </c>
      <c r="E229" s="8">
        <f t="shared" ca="1" si="49"/>
        <v>73780.467385687269</v>
      </c>
      <c r="F229" s="1">
        <f t="shared" ca="1" si="50"/>
        <v>1.8764511308693159E-2</v>
      </c>
      <c r="G229" s="8">
        <f t="shared" ca="1" si="51"/>
        <v>131.09890142774518</v>
      </c>
      <c r="H229" s="8">
        <f t="shared" ca="1" si="42"/>
        <v>1198.5010985722547</v>
      </c>
      <c r="I229" s="8">
        <f t="shared" ca="1" si="43"/>
        <v>1198.5010985722547</v>
      </c>
      <c r="J229" s="8">
        <f t="shared" ca="1" si="44"/>
        <v>1436404.8832789015</v>
      </c>
      <c r="K229" s="8">
        <f t="shared" ca="1" si="45"/>
        <v>0.90139974321017957</v>
      </c>
      <c r="L229" s="8">
        <f ca="1">AVERAGE(I$3:I229)</f>
        <v>3423.0921310083563</v>
      </c>
      <c r="M229" s="8">
        <f ca="1">AVERAGE(J$3:J229)</f>
        <v>205905675.74671382</v>
      </c>
      <c r="N229" s="8">
        <f ca="1">AVERAGE(K$3:K229)</f>
        <v>2.948487437271567</v>
      </c>
      <c r="O229" s="8">
        <f ca="1">SUM(H$3:H229)</f>
        <v>262489.29806661722</v>
      </c>
      <c r="P229">
        <f t="shared" ca="1" si="46"/>
        <v>76.681926171030199</v>
      </c>
    </row>
    <row r="230" spans="1:16" hidden="1" x14ac:dyDescent="0.25">
      <c r="A230">
        <f t="shared" si="47"/>
        <v>228</v>
      </c>
      <c r="B230">
        <v>12</v>
      </c>
      <c r="C230" s="1">
        <v>1222.5999999999999</v>
      </c>
      <c r="D230" s="8">
        <f t="shared" ca="1" si="48"/>
        <v>88056.470829949743</v>
      </c>
      <c r="E230" s="8">
        <f t="shared" ca="1" si="49"/>
        <v>48954.141864339181</v>
      </c>
      <c r="F230" s="1">
        <f t="shared" ca="1" si="50"/>
        <v>1.8148118211837566E-2</v>
      </c>
      <c r="G230" s="8">
        <f t="shared" ca="1" si="51"/>
        <v>2161.2481048478858</v>
      </c>
      <c r="H230" s="8">
        <f t="shared" ca="1" si="42"/>
        <v>-938.64810484788586</v>
      </c>
      <c r="I230" s="8">
        <f t="shared" ca="1" si="43"/>
        <v>938.64810484788586</v>
      </c>
      <c r="J230" s="8">
        <f t="shared" ca="1" si="44"/>
        <v>881060.26473452768</v>
      </c>
      <c r="K230" s="8">
        <f t="shared" ca="1" si="45"/>
        <v>0.76774750928176505</v>
      </c>
      <c r="L230" s="8">
        <f ca="1">AVERAGE(I$3:I230)</f>
        <v>3412.1954466830907</v>
      </c>
      <c r="M230" s="8">
        <f ca="1">AVERAGE(J$3:J230)</f>
        <v>205006444.977056</v>
      </c>
      <c r="N230" s="8">
        <f ca="1">AVERAGE(K$3:K230)</f>
        <v>2.9389227884645943</v>
      </c>
      <c r="O230" s="8">
        <f ca="1">SUM(H$3:H230)</f>
        <v>261550.64996176935</v>
      </c>
      <c r="P230">
        <f t="shared" ca="1" si="46"/>
        <v>76.651719999221072</v>
      </c>
    </row>
    <row r="231" spans="1:16" hidden="1" x14ac:dyDescent="0.25">
      <c r="A231">
        <f t="shared" si="47"/>
        <v>229</v>
      </c>
      <c r="B231">
        <v>1</v>
      </c>
      <c r="C231" s="1">
        <v>1240.5</v>
      </c>
      <c r="D231" s="8">
        <f t="shared" ca="1" si="48"/>
        <v>67324.790872501646</v>
      </c>
      <c r="E231" s="8">
        <f t="shared" ca="1" si="49"/>
        <v>-6794.5155930906458</v>
      </c>
      <c r="F231" s="1">
        <f t="shared" ca="1" si="50"/>
        <v>5.9446290297500384E-2</v>
      </c>
      <c r="G231" s="8">
        <f t="shared" ca="1" si="51"/>
        <v>8144.7726560630908</v>
      </c>
      <c r="H231" s="8">
        <f t="shared" ca="1" si="42"/>
        <v>-6904.2726560630908</v>
      </c>
      <c r="I231" s="8">
        <f t="shared" ca="1" si="43"/>
        <v>6904.2726560630908</v>
      </c>
      <c r="J231" s="8">
        <f t="shared" ca="1" si="44"/>
        <v>47668980.909260489</v>
      </c>
      <c r="K231" s="8">
        <f t="shared" ca="1" si="45"/>
        <v>5.5657175784466677</v>
      </c>
      <c r="L231" s="8">
        <f ca="1">AVERAGE(I$3:I231)</f>
        <v>3427.4446921388985</v>
      </c>
      <c r="M231" s="8">
        <f ca="1">AVERAGE(J$3:J231)</f>
        <v>204319381.8151879</v>
      </c>
      <c r="N231" s="8">
        <f ca="1">AVERAGE(K$3:K231)</f>
        <v>2.9503935080715027</v>
      </c>
      <c r="O231" s="8">
        <f ca="1">SUM(H$3:H231)</f>
        <v>254646.37730570626</v>
      </c>
      <c r="P231">
        <f t="shared" ca="1" si="46"/>
        <v>74.296276141160448</v>
      </c>
    </row>
    <row r="232" spans="1:16" hidden="1" x14ac:dyDescent="0.25">
      <c r="A232">
        <f t="shared" si="47"/>
        <v>230</v>
      </c>
      <c r="B232">
        <v>2</v>
      </c>
      <c r="C232" s="1">
        <v>1275.0999999999999</v>
      </c>
      <c r="D232" s="8">
        <f t="shared" ca="1" si="48"/>
        <v>-5502.1854112199835</v>
      </c>
      <c r="E232" s="8">
        <f t="shared" ca="1" si="49"/>
        <v>-59620.484145595437</v>
      </c>
      <c r="F232" s="1">
        <f t="shared" ca="1" si="50"/>
        <v>-2.5747203039298585E-2</v>
      </c>
      <c r="G232" s="8">
        <f t="shared" ca="1" si="51"/>
        <v>-1558.485287643631</v>
      </c>
      <c r="H232" s="8">
        <f t="shared" ca="1" si="42"/>
        <v>2833.5852876436311</v>
      </c>
      <c r="I232" s="8">
        <f t="shared" ca="1" si="43"/>
        <v>2833.5852876436311</v>
      </c>
      <c r="J232" s="8">
        <f t="shared" ca="1" si="44"/>
        <v>8029205.5823504394</v>
      </c>
      <c r="K232" s="8">
        <f t="shared" ca="1" si="45"/>
        <v>2.2222455396781675</v>
      </c>
      <c r="L232" s="8">
        <f ca="1">AVERAGE(I$3:I232)</f>
        <v>3424.8626947280495</v>
      </c>
      <c r="M232" s="8">
        <f ca="1">AVERAGE(J$3:J232)</f>
        <v>203465946.26634949</v>
      </c>
      <c r="N232" s="8">
        <f ca="1">AVERAGE(K$3:K232)</f>
        <v>2.9472276473393579</v>
      </c>
      <c r="O232" s="8">
        <f ca="1">SUM(H$3:H232)</f>
        <v>257479.96259334989</v>
      </c>
      <c r="P232">
        <f t="shared" ca="1" si="46"/>
        <v>75.179645300727898</v>
      </c>
    </row>
    <row r="233" spans="1:16" hidden="1" x14ac:dyDescent="0.25">
      <c r="A233">
        <f t="shared" si="47"/>
        <v>231</v>
      </c>
      <c r="B233">
        <v>3</v>
      </c>
      <c r="C233" s="1">
        <v>1077.7</v>
      </c>
      <c r="D233" s="8">
        <f t="shared" ca="1" si="48"/>
        <v>-46600.289124629468</v>
      </c>
      <c r="E233" s="8">
        <f t="shared" ca="1" si="49"/>
        <v>-44802.579799846673</v>
      </c>
      <c r="F233" s="1">
        <f t="shared" ca="1" si="50"/>
        <v>-3.1463823512041834E-2</v>
      </c>
      <c r="G233" s="8">
        <f t="shared" ca="1" si="51"/>
        <v>2049.0081815686603</v>
      </c>
      <c r="H233" s="8">
        <f t="shared" ca="1" si="42"/>
        <v>-971.3081815686603</v>
      </c>
      <c r="I233" s="8">
        <f t="shared" ca="1" si="43"/>
        <v>971.3081815686603</v>
      </c>
      <c r="J233" s="8">
        <f t="shared" ca="1" si="44"/>
        <v>943439.58358221757</v>
      </c>
      <c r="K233" s="8">
        <f t="shared" ca="1" si="45"/>
        <v>0.90127881745259375</v>
      </c>
      <c r="L233" s="8">
        <f ca="1">AVERAGE(I$3:I233)</f>
        <v>3414.2412466191345</v>
      </c>
      <c r="M233" s="8">
        <f ca="1">AVERAGE(J$3:J233)</f>
        <v>202589225.45819896</v>
      </c>
      <c r="N233" s="8">
        <f ca="1">AVERAGE(K$3:K233)</f>
        <v>2.9383707259978569</v>
      </c>
      <c r="O233" s="8">
        <f ca="1">SUM(H$3:H233)</f>
        <v>256508.65441178123</v>
      </c>
      <c r="P233">
        <f t="shared" ca="1" si="46"/>
        <v>75.129036258285026</v>
      </c>
    </row>
    <row r="234" spans="1:16" hidden="1" x14ac:dyDescent="0.25">
      <c r="A234">
        <f t="shared" si="47"/>
        <v>232</v>
      </c>
      <c r="B234">
        <v>4</v>
      </c>
      <c r="C234" s="1">
        <v>1135</v>
      </c>
      <c r="D234" s="8">
        <f t="shared" ca="1" si="48"/>
        <v>-33703.163753784494</v>
      </c>
      <c r="E234" s="8">
        <f t="shared" ca="1" si="49"/>
        <v>1357.1843367066467</v>
      </c>
      <c r="F234" s="1">
        <f t="shared" ca="1" si="50"/>
        <v>0.23827986575224841</v>
      </c>
      <c r="G234" s="8">
        <f t="shared" ca="1" si="51"/>
        <v>-21779.463336694535</v>
      </c>
      <c r="H234" s="8">
        <f t="shared" ca="1" si="42"/>
        <v>22914.463336694535</v>
      </c>
      <c r="I234" s="8">
        <f t="shared" ca="1" si="43"/>
        <v>22914.463336694535</v>
      </c>
      <c r="J234" s="8">
        <f t="shared" ca="1" si="44"/>
        <v>525072630.00871801</v>
      </c>
      <c r="K234" s="8">
        <f t="shared" ca="1" si="45"/>
        <v>20.188954481669192</v>
      </c>
      <c r="L234" s="8">
        <f ca="1">AVERAGE(I$3:I234)</f>
        <v>3498.2939280418732</v>
      </c>
      <c r="M234" s="8">
        <f ca="1">AVERAGE(J$3:J234)</f>
        <v>203979240.13298571</v>
      </c>
      <c r="N234" s="8">
        <f ca="1">AVERAGE(K$3:K234)</f>
        <v>3.0127266904619572</v>
      </c>
      <c r="O234" s="8">
        <f ca="1">SUM(H$3:H234)</f>
        <v>279423.11774847575</v>
      </c>
      <c r="P234">
        <f t="shared" ca="1" si="46"/>
        <v>79.874111065584302</v>
      </c>
    </row>
    <row r="235" spans="1:16" hidden="1" x14ac:dyDescent="0.25">
      <c r="A235">
        <f t="shared" si="47"/>
        <v>233</v>
      </c>
      <c r="B235">
        <v>5</v>
      </c>
      <c r="C235" s="1">
        <v>1410.9</v>
      </c>
      <c r="D235" s="8">
        <f t="shared" ca="1" si="48"/>
        <v>40545.14210288068</v>
      </c>
      <c r="E235" s="8">
        <f t="shared" ca="1" si="49"/>
        <v>59670.081552673466</v>
      </c>
      <c r="F235" s="1">
        <f t="shared" ca="1" si="50"/>
        <v>1.582804909754482E-2</v>
      </c>
      <c r="G235" s="8">
        <f t="shared" ca="1" si="51"/>
        <v>-511.97375032168236</v>
      </c>
      <c r="H235" s="8">
        <f t="shared" ca="1" si="42"/>
        <v>1922.8737503216826</v>
      </c>
      <c r="I235" s="8">
        <f t="shared" ca="1" si="43"/>
        <v>1922.8737503216826</v>
      </c>
      <c r="J235" s="8">
        <f t="shared" ca="1" si="44"/>
        <v>3697443.4596761726</v>
      </c>
      <c r="K235" s="8">
        <f t="shared" ca="1" si="45"/>
        <v>1.3628703312223989</v>
      </c>
      <c r="L235" s="8">
        <f ca="1">AVERAGE(I$3:I235)</f>
        <v>3491.5324680516578</v>
      </c>
      <c r="M235" s="8">
        <f ca="1">AVERAGE(J$3:J235)</f>
        <v>203119661.60649082</v>
      </c>
      <c r="N235" s="8">
        <f ca="1">AVERAGE(K$3:K235)</f>
        <v>3.0056457618815302</v>
      </c>
      <c r="O235" s="8">
        <f ca="1">SUM(H$3:H235)</f>
        <v>281345.99149879743</v>
      </c>
      <c r="P235">
        <f t="shared" ca="1" si="46"/>
        <v>80.579514603739</v>
      </c>
    </row>
    <row r="236" spans="1:16" hidden="1" x14ac:dyDescent="0.25">
      <c r="A236">
        <f t="shared" si="47"/>
        <v>234</v>
      </c>
      <c r="B236">
        <v>6</v>
      </c>
      <c r="C236" s="1">
        <v>1279.4000000000001</v>
      </c>
      <c r="D236" s="8">
        <f t="shared" ca="1" si="48"/>
        <v>99087.253307509643</v>
      </c>
      <c r="E236" s="8">
        <f t="shared" ca="1" si="49"/>
        <v>58767.705274237858</v>
      </c>
      <c r="F236" s="1">
        <f t="shared" ca="1" si="50"/>
        <v>1.3010590808223628E-2</v>
      </c>
      <c r="G236" s="8">
        <f t="shared" ca="1" si="51"/>
        <v>1303.8592677370277</v>
      </c>
      <c r="H236" s="8">
        <f t="shared" ca="1" si="42"/>
        <v>-24.459267737027631</v>
      </c>
      <c r="I236" s="8">
        <f t="shared" ca="1" si="43"/>
        <v>24.459267737027631</v>
      </c>
      <c r="J236" s="8">
        <f t="shared" ca="1" si="44"/>
        <v>598.25577823160074</v>
      </c>
      <c r="K236" s="8">
        <f t="shared" ca="1" si="45"/>
        <v>1.9117764371602022E-2</v>
      </c>
      <c r="L236" s="8">
        <f ca="1">AVERAGE(I$3:I236)</f>
        <v>3476.7159159135608</v>
      </c>
      <c r="M236" s="8">
        <f ca="1">AVERAGE(J$3:J236)</f>
        <v>202251631.42123136</v>
      </c>
      <c r="N236" s="8">
        <f ca="1">AVERAGE(K$3:K236)</f>
        <v>2.9928828217212313</v>
      </c>
      <c r="O236" s="8">
        <f ca="1">SUM(H$3:H236)</f>
        <v>281321.53223106038</v>
      </c>
      <c r="P236">
        <f t="shared" ca="1" si="46"/>
        <v>80.915881261221429</v>
      </c>
    </row>
    <row r="237" spans="1:16" hidden="1" x14ac:dyDescent="0.25">
      <c r="A237">
        <f t="shared" si="47"/>
        <v>235</v>
      </c>
      <c r="B237">
        <v>7</v>
      </c>
      <c r="C237" s="1">
        <v>1325</v>
      </c>
      <c r="D237" s="8">
        <f t="shared" ca="1" si="48"/>
        <v>78425.25526665349</v>
      </c>
      <c r="E237" s="8">
        <f t="shared" ca="1" si="49"/>
        <v>-4776.0573778373564</v>
      </c>
      <c r="F237" s="1">
        <f t="shared" ca="1" si="50"/>
        <v>5.2017657517140187E-2</v>
      </c>
      <c r="G237" s="8">
        <f t="shared" ca="1" si="51"/>
        <v>8211.2451728876895</v>
      </c>
      <c r="H237" s="8">
        <f t="shared" ca="1" si="42"/>
        <v>-6886.2451728876895</v>
      </c>
      <c r="I237" s="8">
        <f t="shared" ca="1" si="43"/>
        <v>6886.2451728876895</v>
      </c>
      <c r="J237" s="8">
        <f t="shared" ca="1" si="44"/>
        <v>47420372.581119001</v>
      </c>
      <c r="K237" s="8">
        <f t="shared" ca="1" si="45"/>
        <v>5.197166168217124</v>
      </c>
      <c r="L237" s="8">
        <f ca="1">AVERAGE(I$3:I237)</f>
        <v>3491.2245510496209</v>
      </c>
      <c r="M237" s="8">
        <f ca="1">AVERAGE(J$3:J237)</f>
        <v>201592775.00063512</v>
      </c>
      <c r="N237" s="8">
        <f ca="1">AVERAGE(K$3:K237)</f>
        <v>3.0022627508552562</v>
      </c>
      <c r="O237" s="8">
        <f ca="1">SUM(H$3:H237)</f>
        <v>274435.28705817269</v>
      </c>
      <c r="P237">
        <f t="shared" ca="1" si="46"/>
        <v>78.607171508250588</v>
      </c>
    </row>
    <row r="238" spans="1:16" hidden="1" x14ac:dyDescent="0.25">
      <c r="A238">
        <f t="shared" si="47"/>
        <v>236</v>
      </c>
      <c r="B238">
        <v>8</v>
      </c>
      <c r="C238" s="1">
        <v>1439.9</v>
      </c>
      <c r="D238" s="8">
        <f t="shared" ca="1" si="48"/>
        <v>-21581.437923115707</v>
      </c>
      <c r="E238" s="8">
        <f t="shared" ca="1" si="49"/>
        <v>-80960.56602738284</v>
      </c>
      <c r="F238" s="1">
        <f t="shared" ca="1" si="50"/>
        <v>-1.6926353682049609E-2</v>
      </c>
      <c r="G238" s="8">
        <f t="shared" ca="1" si="51"/>
        <v>-1246.6123718653635</v>
      </c>
      <c r="H238" s="8">
        <f t="shared" ca="1" si="42"/>
        <v>2686.5123718653635</v>
      </c>
      <c r="I238" s="8">
        <f t="shared" ca="1" si="43"/>
        <v>2686.5123718653635</v>
      </c>
      <c r="J238" s="8">
        <f t="shared" ca="1" si="44"/>
        <v>7217348.7241856614</v>
      </c>
      <c r="K238" s="8">
        <f t="shared" ca="1" si="45"/>
        <v>1.8657631584591732</v>
      </c>
      <c r="L238" s="8">
        <f ca="1">AVERAGE(I$3:I238)</f>
        <v>3487.8147536801957</v>
      </c>
      <c r="M238" s="8">
        <f ca="1">AVERAGE(J$3:J238)</f>
        <v>200769150.31302303</v>
      </c>
      <c r="N238" s="8">
        <f ca="1">AVERAGE(K$3:K238)</f>
        <v>2.9974470746162898</v>
      </c>
      <c r="O238" s="8">
        <f ca="1">SUM(H$3:H238)</f>
        <v>277121.79943003808</v>
      </c>
      <c r="P238">
        <f t="shared" ca="1" si="46"/>
        <v>79.454276961708132</v>
      </c>
    </row>
    <row r="239" spans="1:16" hidden="1" x14ac:dyDescent="0.25">
      <c r="A239">
        <f t="shared" si="47"/>
        <v>237</v>
      </c>
      <c r="B239">
        <v>9</v>
      </c>
      <c r="C239" s="1">
        <v>1294.5</v>
      </c>
      <c r="D239" s="8">
        <f t="shared" ca="1" si="48"/>
        <v>-127363.63429196402</v>
      </c>
      <c r="E239" s="8">
        <f t="shared" ca="1" si="49"/>
        <v>-100817.87030055521</v>
      </c>
      <c r="F239" s="1">
        <f t="shared" ca="1" si="50"/>
        <v>-8.9951185886888475E-3</v>
      </c>
      <c r="G239" s="8">
        <f t="shared" ca="1" si="51"/>
        <v>922.37748585653469</v>
      </c>
      <c r="H239" s="8">
        <f t="shared" ca="1" si="42"/>
        <v>372.12251414346531</v>
      </c>
      <c r="I239" s="8">
        <f t="shared" ca="1" si="43"/>
        <v>372.12251414346531</v>
      </c>
      <c r="J239" s="8">
        <f t="shared" ca="1" si="44"/>
        <v>138475.16553245354</v>
      </c>
      <c r="K239" s="8">
        <f t="shared" ca="1" si="45"/>
        <v>0.28746428284547337</v>
      </c>
      <c r="L239" s="8">
        <f ca="1">AVERAGE(I$3:I239)</f>
        <v>3474.668372922657</v>
      </c>
      <c r="M239" s="8">
        <f ca="1">AVERAGE(J$3:J239)</f>
        <v>199922607.37991127</v>
      </c>
      <c r="N239" s="8">
        <f ca="1">AVERAGE(K$3:K239)</f>
        <v>2.9860125480687332</v>
      </c>
      <c r="O239" s="8">
        <f ca="1">SUM(H$3:H239)</f>
        <v>277493.92194418155</v>
      </c>
      <c r="P239">
        <f t="shared" ca="1" si="46"/>
        <v>79.861987436450619</v>
      </c>
    </row>
    <row r="240" spans="1:16" hidden="1" x14ac:dyDescent="0.25">
      <c r="A240">
        <f t="shared" si="47"/>
        <v>238</v>
      </c>
      <c r="B240">
        <v>10</v>
      </c>
      <c r="C240" s="1">
        <v>1396.4</v>
      </c>
      <c r="D240" s="8">
        <f t="shared" ca="1" si="48"/>
        <v>-159474.1071672719</v>
      </c>
      <c r="E240" s="8">
        <f t="shared" ca="1" si="49"/>
        <v>-45851.952360357347</v>
      </c>
      <c r="F240" s="1">
        <f t="shared" ca="1" si="50"/>
        <v>-1.2284772835185665E-2</v>
      </c>
      <c r="G240" s="8">
        <f t="shared" ca="1" si="51"/>
        <v>2803.1579491099733</v>
      </c>
      <c r="H240" s="8">
        <f t="shared" ca="1" si="42"/>
        <v>-1406.7579491099732</v>
      </c>
      <c r="I240" s="8">
        <f t="shared" ca="1" si="43"/>
        <v>1406.7579491099732</v>
      </c>
      <c r="J240" s="8">
        <f t="shared" ca="1" si="44"/>
        <v>1978967.9273840978</v>
      </c>
      <c r="K240" s="8">
        <f t="shared" ca="1" si="45"/>
        <v>1.0074176089300868</v>
      </c>
      <c r="L240" s="8">
        <f ca="1">AVERAGE(I$3:I240)</f>
        <v>3465.9796736629401</v>
      </c>
      <c r="M240" s="8">
        <f ca="1">AVERAGE(J$3:J240)</f>
        <v>199090911.41582501</v>
      </c>
      <c r="N240" s="8">
        <f ca="1">AVERAGE(K$3:K240)</f>
        <v>2.977699123954705</v>
      </c>
      <c r="O240" s="8">
        <f ca="1">SUM(H$3:H240)</f>
        <v>276087.16399507161</v>
      </c>
      <c r="P240">
        <f t="shared" ca="1" si="46"/>
        <v>79.656313651515248</v>
      </c>
    </row>
    <row r="241" spans="1:16" hidden="1" x14ac:dyDescent="0.25">
      <c r="A241">
        <f t="shared" si="47"/>
        <v>239</v>
      </c>
      <c r="B241">
        <v>11</v>
      </c>
      <c r="C241" s="1">
        <v>1412</v>
      </c>
      <c r="D241" s="8">
        <f t="shared" ca="1" si="48"/>
        <v>-77678.715147920331</v>
      </c>
      <c r="E241" s="8">
        <f t="shared" ca="1" si="49"/>
        <v>56265.923143409789</v>
      </c>
      <c r="F241" s="1">
        <f t="shared" ca="1" si="50"/>
        <v>0.19030894968856138</v>
      </c>
      <c r="G241" s="8">
        <f t="shared" ca="1" si="51"/>
        <v>-39075.386732394152</v>
      </c>
      <c r="H241" s="8">
        <f t="shared" ca="1" si="42"/>
        <v>40487.386732394152</v>
      </c>
      <c r="I241" s="8">
        <f t="shared" ca="1" si="43"/>
        <v>40487.386732394152</v>
      </c>
      <c r="J241" s="8">
        <f t="shared" ca="1" si="44"/>
        <v>1639228484.4184461</v>
      </c>
      <c r="K241" s="8">
        <f t="shared" ca="1" si="45"/>
        <v>28.673786637672912</v>
      </c>
      <c r="L241" s="8">
        <f ca="1">AVERAGE(I$3:I241)</f>
        <v>3620.8809584275054</v>
      </c>
      <c r="M241" s="8">
        <f ca="1">AVERAGE(J$3:J241)</f>
        <v>205116591.63759333</v>
      </c>
      <c r="N241" s="8">
        <f ca="1">AVERAGE(K$3:K241)</f>
        <v>3.0852141344723547</v>
      </c>
      <c r="O241" s="8">
        <f ca="1">SUM(H$3:H241)</f>
        <v>316574.55072746577</v>
      </c>
      <c r="P241">
        <f t="shared" ca="1" si="46"/>
        <v>87.430256438187186</v>
      </c>
    </row>
    <row r="242" spans="1:16" hidden="1" x14ac:dyDescent="0.25">
      <c r="A242">
        <f t="shared" si="47"/>
        <v>240</v>
      </c>
      <c r="B242">
        <v>12</v>
      </c>
      <c r="C242" s="1">
        <v>1345.5</v>
      </c>
      <c r="D242" s="8">
        <f t="shared" ca="1" si="48"/>
        <v>70071.276657012088</v>
      </c>
      <c r="E242" s="8">
        <f t="shared" ca="1" si="49"/>
        <v>129453.1780726279</v>
      </c>
      <c r="F242" s="1">
        <f t="shared" ca="1" si="50"/>
        <v>1.0266238881146063E-2</v>
      </c>
      <c r="G242" s="8">
        <f t="shared" ca="1" si="51"/>
        <v>-219.82883783059967</v>
      </c>
      <c r="H242" s="8">
        <f t="shared" ca="1" si="42"/>
        <v>1565.3288378305997</v>
      </c>
      <c r="I242" s="8">
        <f t="shared" ca="1" si="43"/>
        <v>1565.3288378305997</v>
      </c>
      <c r="J242" s="8">
        <f t="shared" ca="1" si="44"/>
        <v>2450254.370544096</v>
      </c>
      <c r="K242" s="8">
        <f t="shared" ca="1" si="45"/>
        <v>1.1633807787667036</v>
      </c>
      <c r="L242" s="8">
        <f ca="1">AVERAGE(I$3:I242)</f>
        <v>3612.3161579250182</v>
      </c>
      <c r="M242" s="8">
        <f ca="1">AVERAGE(J$3:J242)</f>
        <v>204272148.56564727</v>
      </c>
      <c r="N242" s="8">
        <f ca="1">AVERAGE(K$3:K242)</f>
        <v>3.0772064954902478</v>
      </c>
      <c r="O242" s="8">
        <f ca="1">SUM(H$3:H242)</f>
        <v>318139.87956529635</v>
      </c>
      <c r="P242">
        <f t="shared" ca="1" si="46"/>
        <v>88.070884622690897</v>
      </c>
    </row>
    <row r="243" spans="1:16" hidden="1" x14ac:dyDescent="0.25">
      <c r="A243">
        <f t="shared" si="47"/>
        <v>241</v>
      </c>
      <c r="B243">
        <v>1</v>
      </c>
      <c r="C243" s="1">
        <v>1409.3</v>
      </c>
      <c r="D243" s="8">
        <f t="shared" ca="1" si="48"/>
        <v>173202.31222804042</v>
      </c>
      <c r="E243" s="8">
        <f t="shared" ca="1" si="49"/>
        <v>108395.46407134824</v>
      </c>
      <c r="F243" s="1">
        <f t="shared" ca="1" si="50"/>
        <v>9.0540431548023319E-3</v>
      </c>
      <c r="G243" s="8">
        <f t="shared" ca="1" si="51"/>
        <v>1806.5030235605645</v>
      </c>
      <c r="H243" s="8">
        <f t="shared" ca="1" si="42"/>
        <v>-397.20302356056459</v>
      </c>
      <c r="I243" s="8">
        <f t="shared" ca="1" si="43"/>
        <v>397.20302356056459</v>
      </c>
      <c r="J243" s="8">
        <f t="shared" ca="1" si="44"/>
        <v>157770.24192565444</v>
      </c>
      <c r="K243" s="8">
        <f t="shared" ca="1" si="45"/>
        <v>0.28184419467860966</v>
      </c>
      <c r="L243" s="8">
        <f ca="1">AVERAGE(I$3:I243)</f>
        <v>3598.9754395251657</v>
      </c>
      <c r="M243" s="8">
        <f ca="1">AVERAGE(J$3:J243)</f>
        <v>203425200.93774804</v>
      </c>
      <c r="N243" s="8">
        <f ca="1">AVERAGE(K$3:K243)</f>
        <v>3.0656074817939341</v>
      </c>
      <c r="O243" s="8">
        <f ca="1">SUM(H$3:H243)</f>
        <v>317742.67654173577</v>
      </c>
      <c r="P243">
        <f t="shared" ca="1" si="46"/>
        <v>88.286981081387282</v>
      </c>
    </row>
    <row r="244" spans="1:16" hidden="1" x14ac:dyDescent="0.25">
      <c r="A244">
        <f t="shared" si="47"/>
        <v>242</v>
      </c>
      <c r="B244">
        <v>2</v>
      </c>
      <c r="C244" s="1">
        <v>1123.7</v>
      </c>
      <c r="D244" s="8">
        <f t="shared" ca="1" si="48"/>
        <v>144645.00982089614</v>
      </c>
      <c r="E244" s="8">
        <f t="shared" ca="1" si="49"/>
        <v>-1166.7491114457807</v>
      </c>
      <c r="F244" s="1">
        <f t="shared" ca="1" si="50"/>
        <v>2.1065491510059552E-2</v>
      </c>
      <c r="G244" s="8">
        <f t="shared" ca="1" si="51"/>
        <v>5931.995565886421</v>
      </c>
      <c r="H244" s="8">
        <f t="shared" ca="1" si="42"/>
        <v>-4808.2955658864212</v>
      </c>
      <c r="I244" s="8">
        <f t="shared" ca="1" si="43"/>
        <v>4808.2955658864212</v>
      </c>
      <c r="J244" s="8">
        <f t="shared" ca="1" si="44"/>
        <v>23119706.248923019</v>
      </c>
      <c r="K244" s="8">
        <f t="shared" ca="1" si="45"/>
        <v>4.2789851080238686</v>
      </c>
      <c r="L244" s="8">
        <f ca="1">AVERAGE(I$3:I244)</f>
        <v>3603.9726301299643</v>
      </c>
      <c r="M244" s="8">
        <f ca="1">AVERAGE(J$3:J244)</f>
        <v>202680136.91010827</v>
      </c>
      <c r="N244" s="8">
        <f ca="1">AVERAGE(K$3:K244)</f>
        <v>3.0706214389271156</v>
      </c>
      <c r="O244" s="8">
        <f ca="1">SUM(H$3:H244)</f>
        <v>312934.38097584934</v>
      </c>
      <c r="P244">
        <f t="shared" ca="1" si="46"/>
        <v>86.830398865866101</v>
      </c>
    </row>
    <row r="245" spans="1:16" hidden="1" x14ac:dyDescent="0.25">
      <c r="A245">
        <f t="shared" si="47"/>
        <v>243</v>
      </c>
      <c r="B245">
        <v>3</v>
      </c>
      <c r="C245" s="1">
        <v>1293.8</v>
      </c>
      <c r="D245" s="8">
        <f t="shared" ca="1" si="48"/>
        <v>10482.678577586696</v>
      </c>
      <c r="E245" s="8">
        <f t="shared" ca="1" si="49"/>
        <v>-107563.21481693671</v>
      </c>
      <c r="F245" s="1">
        <f t="shared" ca="1" si="50"/>
        <v>-1.6548768767222829E-2</v>
      </c>
      <c r="G245" s="8">
        <f t="shared" ca="1" si="51"/>
        <v>-2374.3885596040063</v>
      </c>
      <c r="H245" s="8">
        <f t="shared" ca="1" si="42"/>
        <v>3668.1885596040065</v>
      </c>
      <c r="I245" s="8">
        <f t="shared" ca="1" si="43"/>
        <v>3668.1885596040065</v>
      </c>
      <c r="J245" s="8">
        <f t="shared" ca="1" si="44"/>
        <v>13455607.308809716</v>
      </c>
      <c r="K245" s="8">
        <f t="shared" ca="1" si="45"/>
        <v>2.8352052555294533</v>
      </c>
      <c r="L245" s="8">
        <f ca="1">AVERAGE(I$3:I245)</f>
        <v>3604.2368932142199</v>
      </c>
      <c r="M245" s="8">
        <f ca="1">AVERAGE(J$3:J245)</f>
        <v>201901435.14220169</v>
      </c>
      <c r="N245" s="8">
        <f ca="1">AVERAGE(K$3:K245)</f>
        <v>3.0696526480489359</v>
      </c>
      <c r="O245" s="8">
        <f ca="1">SUM(H$3:H245)</f>
        <v>316602.56953545334</v>
      </c>
      <c r="P245">
        <f t="shared" ca="1" si="46"/>
        <v>87.841775919759414</v>
      </c>
    </row>
    <row r="246" spans="1:16" hidden="1" x14ac:dyDescent="0.25">
      <c r="A246">
        <f t="shared" si="47"/>
        <v>244</v>
      </c>
      <c r="B246">
        <v>4</v>
      </c>
      <c r="C246" s="1">
        <v>1272.8000000000002</v>
      </c>
      <c r="D246" s="8">
        <f t="shared" ca="1" si="48"/>
        <v>-100332.25232855405</v>
      </c>
      <c r="E246" s="8">
        <f t="shared" ca="1" si="49"/>
        <v>-110164.58768829993</v>
      </c>
      <c r="F246" s="1">
        <f t="shared" ca="1" si="50"/>
        <v>-1.241755333673193E-2</v>
      </c>
      <c r="G246" s="8">
        <f t="shared" ca="1" si="51"/>
        <v>1205.5027367106659</v>
      </c>
      <c r="H246" s="8">
        <f t="shared" ca="1" si="42"/>
        <v>67.297263289334296</v>
      </c>
      <c r="I246" s="8">
        <f t="shared" ca="1" si="43"/>
        <v>67.297263289334296</v>
      </c>
      <c r="J246" s="8">
        <f t="shared" ca="1" si="44"/>
        <v>4528.9216462339818</v>
      </c>
      <c r="K246" s="8">
        <f t="shared" ca="1" si="45"/>
        <v>5.2873399818773009E-2</v>
      </c>
      <c r="L246" s="8">
        <f ca="1">AVERAGE(I$3:I246)</f>
        <v>3589.741238993216</v>
      </c>
      <c r="M246" s="8">
        <f ca="1">AVERAGE(J$3:J246)</f>
        <v>201073988.8052322</v>
      </c>
      <c r="N246" s="8">
        <f ca="1">AVERAGE(K$3:K246)</f>
        <v>3.0572887986709434</v>
      </c>
      <c r="O246" s="8">
        <f ca="1">SUM(H$3:H246)</f>
        <v>316669.86679874267</v>
      </c>
      <c r="P246">
        <f t="shared" ca="1" si="46"/>
        <v>88.215234947563061</v>
      </c>
    </row>
    <row r="247" spans="1:16" hidden="1" x14ac:dyDescent="0.25">
      <c r="A247">
        <f t="shared" si="47"/>
        <v>245</v>
      </c>
      <c r="B247">
        <v>5</v>
      </c>
      <c r="C247" s="1">
        <v>1444.5</v>
      </c>
      <c r="D247" s="8">
        <f t="shared" ca="1" si="48"/>
        <v>-104068.50733056424</v>
      </c>
      <c r="E247" s="8">
        <f t="shared" ca="1" si="49"/>
        <v>-25021.921539268136</v>
      </c>
      <c r="F247" s="1">
        <f t="shared" ca="1" si="50"/>
        <v>-4.3619022377015461E-2</v>
      </c>
      <c r="G247" s="8">
        <f t="shared" ca="1" si="51"/>
        <v>9181.6663749861982</v>
      </c>
      <c r="H247" s="8">
        <f t="shared" ca="1" si="42"/>
        <v>-7737.1663749861982</v>
      </c>
      <c r="I247" s="8">
        <f t="shared" ca="1" si="43"/>
        <v>7737.1663749861982</v>
      </c>
      <c r="J247" s="8">
        <f t="shared" ca="1" si="44"/>
        <v>59863743.514217064</v>
      </c>
      <c r="K247" s="8">
        <f t="shared" ca="1" si="45"/>
        <v>5.3562937867678766</v>
      </c>
      <c r="L247" s="8">
        <f ca="1">AVERAGE(I$3:I247)</f>
        <v>3606.669504854412</v>
      </c>
      <c r="M247" s="8">
        <f ca="1">AVERAGE(J$3:J247)</f>
        <v>200497620.45710558</v>
      </c>
      <c r="N247" s="8">
        <f ca="1">AVERAGE(K$3:K247)</f>
        <v>3.0666724924999103</v>
      </c>
      <c r="O247" s="8">
        <f ca="1">SUM(H$3:H247)</f>
        <v>308932.7004237565</v>
      </c>
      <c r="P247">
        <f t="shared" ca="1" si="46"/>
        <v>85.655949348269147</v>
      </c>
    </row>
    <row r="248" spans="1:16" hidden="1" x14ac:dyDescent="0.25">
      <c r="A248">
        <f t="shared" si="47"/>
        <v>246</v>
      </c>
      <c r="B248">
        <v>6</v>
      </c>
      <c r="C248" s="1">
        <v>1389.7</v>
      </c>
      <c r="D248" s="8">
        <f t="shared" ca="1" si="48"/>
        <v>13676.832820109994</v>
      </c>
      <c r="E248" s="8">
        <f t="shared" ca="1" si="49"/>
        <v>89191.88781268576</v>
      </c>
      <c r="F248" s="1">
        <f t="shared" ca="1" si="50"/>
        <v>1.2766523421604847E-2</v>
      </c>
      <c r="G248" s="8">
        <f t="shared" ca="1" si="51"/>
        <v>-1648.0359836717296</v>
      </c>
      <c r="H248" s="8">
        <f t="shared" ca="1" si="42"/>
        <v>3037.7359836717296</v>
      </c>
      <c r="I248" s="8">
        <f t="shared" ca="1" si="43"/>
        <v>3037.7359836717296</v>
      </c>
      <c r="J248" s="8">
        <f t="shared" ca="1" si="44"/>
        <v>9227839.9064940512</v>
      </c>
      <c r="K248" s="8">
        <f t="shared" ca="1" si="45"/>
        <v>2.185893346529272</v>
      </c>
      <c r="L248" s="8">
        <f ca="1">AVERAGE(I$3:I248)</f>
        <v>3604.3567669634253</v>
      </c>
      <c r="M248" s="8">
        <f ca="1">AVERAGE(J$3:J248)</f>
        <v>199720101.02397302</v>
      </c>
      <c r="N248" s="8">
        <f ca="1">AVERAGE(K$3:K248)</f>
        <v>3.0630920894675095</v>
      </c>
      <c r="O248" s="8">
        <f ca="1">SUM(H$3:H248)</f>
        <v>311970.43640742823</v>
      </c>
      <c r="P248">
        <f t="shared" ca="1" si="46"/>
        <v>86.55370613332903</v>
      </c>
    </row>
    <row r="249" spans="1:16" hidden="1" x14ac:dyDescent="0.25">
      <c r="A249">
        <f t="shared" si="47"/>
        <v>247</v>
      </c>
      <c r="B249">
        <v>7</v>
      </c>
      <c r="C249" s="1">
        <v>1517.1</v>
      </c>
      <c r="D249" s="8">
        <f t="shared" ca="1" si="48"/>
        <v>149592.05776151185</v>
      </c>
      <c r="E249" s="8">
        <f t="shared" ca="1" si="49"/>
        <v>126570.55751565864</v>
      </c>
      <c r="F249" s="1">
        <f t="shared" ca="1" si="50"/>
        <v>8.3937813034478063E-3</v>
      </c>
      <c r="G249" s="8">
        <f t="shared" ca="1" si="51"/>
        <v>863.45754395715653</v>
      </c>
      <c r="H249" s="8">
        <f t="shared" ca="1" si="42"/>
        <v>653.64245604284338</v>
      </c>
      <c r="I249" s="8">
        <f t="shared" ca="1" si="43"/>
        <v>653.64245604284338</v>
      </c>
      <c r="J249" s="8">
        <f t="shared" ca="1" si="44"/>
        <v>427248.46034172043</v>
      </c>
      <c r="K249" s="8">
        <f t="shared" ca="1" si="45"/>
        <v>0.43084994795520626</v>
      </c>
      <c r="L249" s="8">
        <f ca="1">AVERAGE(I$3:I249)</f>
        <v>3592.4105551783218</v>
      </c>
      <c r="M249" s="8">
        <f ca="1">AVERAGE(J$3:J249)</f>
        <v>198913247.36986926</v>
      </c>
      <c r="N249" s="8">
        <f ca="1">AVERAGE(K$3:K249)</f>
        <v>3.0524352386921558</v>
      </c>
      <c r="O249" s="8">
        <f ca="1">SUM(H$3:H249)</f>
        <v>312624.07886347111</v>
      </c>
      <c r="P249">
        <f t="shared" ca="1" si="46"/>
        <v>87.023482996072232</v>
      </c>
    </row>
    <row r="250" spans="1:16" hidden="1" x14ac:dyDescent="0.25">
      <c r="A250">
        <f t="shared" si="47"/>
        <v>248</v>
      </c>
      <c r="B250">
        <v>8</v>
      </c>
      <c r="C250" s="1">
        <v>1540.3000000000002</v>
      </c>
      <c r="D250" s="8">
        <f t="shared" ca="1" si="48"/>
        <v>157735.7702617718</v>
      </c>
      <c r="E250" s="8">
        <f t="shared" ca="1" si="49"/>
        <v>31829.081503339683</v>
      </c>
      <c r="F250" s="1">
        <f t="shared" ca="1" si="50"/>
        <v>1.9550789978374679E-2</v>
      </c>
      <c r="G250" s="8">
        <f t="shared" ca="1" si="51"/>
        <v>5399.1972911626472</v>
      </c>
      <c r="H250" s="8">
        <f t="shared" ca="1" si="42"/>
        <v>-3858.897291162647</v>
      </c>
      <c r="I250" s="8">
        <f t="shared" ca="1" si="43"/>
        <v>3858.897291162647</v>
      </c>
      <c r="J250" s="8">
        <f t="shared" ca="1" si="44"/>
        <v>14891088.303742414</v>
      </c>
      <c r="K250" s="8">
        <f t="shared" ca="1" si="45"/>
        <v>2.5052894184007313</v>
      </c>
      <c r="L250" s="8">
        <f ca="1">AVERAGE(I$3:I250)</f>
        <v>3593.4850984685809</v>
      </c>
      <c r="M250" s="8">
        <f ca="1">AVERAGE(J$3:J250)</f>
        <v>198171222.53492519</v>
      </c>
      <c r="N250" s="8">
        <f ca="1">AVERAGE(K$3:K250)</f>
        <v>3.0502290055458192</v>
      </c>
      <c r="O250" s="8">
        <f ca="1">SUM(H$3:H250)</f>
        <v>308765.18157230847</v>
      </c>
      <c r="P250">
        <f t="shared" ca="1" si="46"/>
        <v>85.923601493128089</v>
      </c>
    </row>
    <row r="251" spans="1:16" hidden="1" x14ac:dyDescent="0.25">
      <c r="A251">
        <f t="shared" si="47"/>
        <v>249</v>
      </c>
      <c r="B251">
        <v>9</v>
      </c>
      <c r="C251" s="1">
        <v>1465.4</v>
      </c>
      <c r="D251" s="8">
        <f t="shared" ca="1" si="48"/>
        <v>6178.1758907210315</v>
      </c>
      <c r="E251" s="8">
        <f t="shared" ca="1" si="49"/>
        <v>-114880.25919617269</v>
      </c>
      <c r="F251" s="1">
        <f t="shared" ca="1" si="50"/>
        <v>-1.2624095006227019E-2</v>
      </c>
      <c r="G251" s="8">
        <f t="shared" ca="1" si="51"/>
        <v>-2393.0846985241092</v>
      </c>
      <c r="H251" s="8">
        <f t="shared" ca="1" si="42"/>
        <v>3858.4846985241093</v>
      </c>
      <c r="I251" s="8">
        <f t="shared" ca="1" si="43"/>
        <v>3858.4846985241093</v>
      </c>
      <c r="J251" s="8">
        <f t="shared" ca="1" si="44"/>
        <v>14887904.168744687</v>
      </c>
      <c r="K251" s="8">
        <f t="shared" ca="1" si="45"/>
        <v>2.6330590272445127</v>
      </c>
      <c r="L251" s="8">
        <f ca="1">AVERAGE(I$3:I251)</f>
        <v>3594.5493538904907</v>
      </c>
      <c r="M251" s="8">
        <f ca="1">AVERAGE(J$3:J251)</f>
        <v>197435144.95112526</v>
      </c>
      <c r="N251" s="8">
        <f ca="1">AVERAGE(K$3:K251)</f>
        <v>3.0485536241068583</v>
      </c>
      <c r="O251" s="8">
        <f ca="1">SUM(H$3:H251)</f>
        <v>312623.66627083259</v>
      </c>
      <c r="P251">
        <f t="shared" ca="1" si="46"/>
        <v>86.971588227734429</v>
      </c>
    </row>
    <row r="252" spans="1:16" hidden="1" x14ac:dyDescent="0.25">
      <c r="A252">
        <f t="shared" si="47"/>
        <v>250</v>
      </c>
      <c r="B252">
        <v>10</v>
      </c>
      <c r="C252" s="1">
        <v>1418.1</v>
      </c>
      <c r="D252" s="8">
        <f t="shared" ca="1" si="48"/>
        <v>-182517.29493603835</v>
      </c>
      <c r="E252" s="8">
        <f t="shared" ca="1" si="49"/>
        <v>-173932.42850064204</v>
      </c>
      <c r="F252" s="1">
        <f t="shared" ca="1" si="50"/>
        <v>-6.1196896851638174E-3</v>
      </c>
      <c r="G252" s="8">
        <f t="shared" ca="1" si="51"/>
        <v>665.22301796019053</v>
      </c>
      <c r="H252" s="8">
        <f t="shared" ca="1" si="42"/>
        <v>752.87698203980938</v>
      </c>
      <c r="I252" s="8">
        <f t="shared" ca="1" si="43"/>
        <v>752.87698203980938</v>
      </c>
      <c r="J252" s="8">
        <f t="shared" ca="1" si="44"/>
        <v>566823.75008537143</v>
      </c>
      <c r="K252" s="8">
        <f t="shared" ca="1" si="45"/>
        <v>0.53090542418715847</v>
      </c>
      <c r="L252" s="8">
        <f ca="1">AVERAGE(I$3:I252)</f>
        <v>3583.182664403088</v>
      </c>
      <c r="M252" s="8">
        <f ca="1">AVERAGE(J$3:J252)</f>
        <v>196647671.6663211</v>
      </c>
      <c r="N252" s="8">
        <f ca="1">AVERAGE(K$3:K252)</f>
        <v>3.0384830313071793</v>
      </c>
      <c r="O252" s="8">
        <f ca="1">SUM(H$3:H252)</f>
        <v>313376.54325287242</v>
      </c>
      <c r="P252">
        <f t="shared" ca="1" si="46"/>
        <v>87.45759638940342</v>
      </c>
    </row>
    <row r="253" spans="1:16" hidden="1" x14ac:dyDescent="0.25">
      <c r="A253">
        <f t="shared" si="47"/>
        <v>251</v>
      </c>
      <c r="B253">
        <v>11</v>
      </c>
      <c r="C253" s="1">
        <v>1536.9</v>
      </c>
      <c r="D253" s="8">
        <f t="shared" ca="1" si="48"/>
        <v>-276672.92941207159</v>
      </c>
      <c r="E253" s="8">
        <f t="shared" ca="1" si="49"/>
        <v>-110110.99328095501</v>
      </c>
      <c r="F253" s="1">
        <f t="shared" ca="1" si="50"/>
        <v>-6.8768669853618725E-3</v>
      </c>
      <c r="G253" s="8">
        <f t="shared" ca="1" si="51"/>
        <v>2451.2573350430775</v>
      </c>
      <c r="H253" s="8">
        <f t="shared" ca="1" si="42"/>
        <v>-914.35733504307746</v>
      </c>
      <c r="I253" s="8">
        <f t="shared" ca="1" si="43"/>
        <v>914.35733504307746</v>
      </c>
      <c r="J253" s="8">
        <f t="shared" ca="1" si="44"/>
        <v>836049.33614707855</v>
      </c>
      <c r="K253" s="8">
        <f t="shared" ca="1" si="45"/>
        <v>0.59493612794786743</v>
      </c>
      <c r="L253" s="8">
        <f ca="1">AVERAGE(I$3:I253)</f>
        <v>3572.5498941665937</v>
      </c>
      <c r="M253" s="8">
        <f ca="1">AVERAGE(J$3:J253)</f>
        <v>195867545.68094191</v>
      </c>
      <c r="N253" s="8">
        <f ca="1">AVERAGE(K$3:K253)</f>
        <v>3.0287477846802497</v>
      </c>
      <c r="O253" s="8">
        <f ca="1">SUM(H$3:H253)</f>
        <v>312462.18591782934</v>
      </c>
      <c r="P253">
        <f t="shared" ca="1" si="46"/>
        <v>87.461951595982029</v>
      </c>
    </row>
    <row r="254" spans="1:16" hidden="1" x14ac:dyDescent="0.25">
      <c r="A254">
        <f t="shared" si="47"/>
        <v>252</v>
      </c>
      <c r="B254">
        <v>12</v>
      </c>
      <c r="C254" s="1">
        <v>1476</v>
      </c>
      <c r="D254" s="8">
        <f t="shared" ca="1" si="48"/>
        <v>-168807.33986813933</v>
      </c>
      <c r="E254" s="8">
        <f t="shared" ca="1" si="49"/>
        <v>64270.272978954818</v>
      </c>
      <c r="F254" s="1">
        <f t="shared" ca="1" si="50"/>
        <v>-6.2836270941060576E-2</v>
      </c>
      <c r="G254" s="8">
        <f t="shared" ca="1" si="51"/>
        <v>24304.059361985248</v>
      </c>
      <c r="H254" s="8">
        <f t="shared" ca="1" si="42"/>
        <v>-22828.059361985248</v>
      </c>
      <c r="I254" s="8">
        <f t="shared" ca="1" si="43"/>
        <v>22828.059361985248</v>
      </c>
      <c r="J254" s="8">
        <f t="shared" ca="1" si="44"/>
        <v>521120294.23432231</v>
      </c>
      <c r="K254" s="8">
        <f t="shared" ca="1" si="45"/>
        <v>15.4661648793938</v>
      </c>
      <c r="L254" s="8">
        <f ca="1">AVERAGE(I$3:I254)</f>
        <v>3648.960646023017</v>
      </c>
      <c r="M254" s="8">
        <f ca="1">AVERAGE(J$3:J254)</f>
        <v>197158231.19107437</v>
      </c>
      <c r="N254" s="8">
        <f ca="1">AVERAGE(K$3:K254)</f>
        <v>3.0781026144211765</v>
      </c>
      <c r="O254" s="8">
        <f ca="1">SUM(H$3:H254)</f>
        <v>289634.12655584409</v>
      </c>
      <c r="P254">
        <f t="shared" ca="1" si="46"/>
        <v>79.374417718512476</v>
      </c>
    </row>
    <row r="255" spans="1:16" hidden="1" x14ac:dyDescent="0.25">
      <c r="A255">
        <f t="shared" si="47"/>
        <v>253</v>
      </c>
      <c r="B255">
        <v>1</v>
      </c>
      <c r="C255" s="1">
        <v>1466.6</v>
      </c>
      <c r="D255" s="8">
        <f t="shared" ca="1" si="48"/>
        <v>82767.263064729224</v>
      </c>
      <c r="E255" s="8">
        <f t="shared" ca="1" si="49"/>
        <v>214113.73694208582</v>
      </c>
      <c r="F255" s="1">
        <f t="shared" ca="1" si="50"/>
        <v>7.0632945816573329E-3</v>
      </c>
      <c r="G255" s="8">
        <f t="shared" ca="1" si="51"/>
        <v>-738.37609814072709</v>
      </c>
      <c r="H255" s="8">
        <f t="shared" ca="1" si="42"/>
        <v>2204.9760981407271</v>
      </c>
      <c r="I255" s="8">
        <f t="shared" ca="1" si="43"/>
        <v>2204.9760981407271</v>
      </c>
      <c r="J255" s="8">
        <f t="shared" ca="1" si="44"/>
        <v>4861919.5933719054</v>
      </c>
      <c r="K255" s="8">
        <f t="shared" ca="1" si="45"/>
        <v>1.5034611333292835</v>
      </c>
      <c r="L255" s="8">
        <f ca="1">AVERAGE(I$3:I255)</f>
        <v>3643.2531972171582</v>
      </c>
      <c r="M255" s="8">
        <f ca="1">AVERAGE(J$3:J255)</f>
        <v>196398166.71835616</v>
      </c>
      <c r="N255" s="8">
        <f ca="1">AVERAGE(K$3:K255)</f>
        <v>3.071878735049272</v>
      </c>
      <c r="O255" s="8">
        <f ca="1">SUM(H$3:H255)</f>
        <v>291839.1026539848</v>
      </c>
      <c r="P255">
        <f t="shared" ca="1" si="46"/>
        <v>80.103985876386943</v>
      </c>
    </row>
    <row r="256" spans="1:16" hidden="1" x14ac:dyDescent="0.25">
      <c r="A256">
        <f t="shared" si="47"/>
        <v>254</v>
      </c>
      <c r="B256">
        <v>2</v>
      </c>
      <c r="C256" s="1">
        <v>1386.8000000000002</v>
      </c>
      <c r="D256" s="8">
        <f t="shared" ca="1" si="48"/>
        <v>327270.57896792615</v>
      </c>
      <c r="E256" s="8">
        <f t="shared" ca="1" si="49"/>
        <v>238425.4001109747</v>
      </c>
      <c r="F256" s="1">
        <f t="shared" ca="1" si="50"/>
        <v>3.9904434430096721E-3</v>
      </c>
      <c r="G256" s="8">
        <f t="shared" ca="1" si="51"/>
        <v>1184.6868398313495</v>
      </c>
      <c r="H256" s="8">
        <f t="shared" ca="1" si="42"/>
        <v>202.11316016865067</v>
      </c>
      <c r="I256" s="8">
        <f t="shared" ca="1" si="43"/>
        <v>202.11316016865067</v>
      </c>
      <c r="J256" s="8">
        <f t="shared" ca="1" si="44"/>
        <v>40849.729513358638</v>
      </c>
      <c r="K256" s="8">
        <f t="shared" ca="1" si="45"/>
        <v>0.14574066928803767</v>
      </c>
      <c r="L256" s="8">
        <f ca="1">AVERAGE(I$3:I256)</f>
        <v>3629.7054017957071</v>
      </c>
      <c r="M256" s="8">
        <f ca="1">AVERAGE(J$3:J256)</f>
        <v>195625106.41525048</v>
      </c>
      <c r="N256" s="8">
        <f ca="1">AVERAGE(K$3:K256)</f>
        <v>3.0603585064439125</v>
      </c>
      <c r="O256" s="8">
        <f ca="1">SUM(H$3:H256)</f>
        <v>292041.21581415343</v>
      </c>
      <c r="P256">
        <f t="shared" ca="1" si="46"/>
        <v>80.458655313919763</v>
      </c>
    </row>
    <row r="257" spans="1:16" hidden="1" x14ac:dyDescent="0.25">
      <c r="A257">
        <f t="shared" si="47"/>
        <v>255</v>
      </c>
      <c r="B257">
        <v>3</v>
      </c>
      <c r="C257" s="1">
        <v>1153.0999999999999</v>
      </c>
      <c r="D257" s="8">
        <f t="shared" ca="1" si="48"/>
        <v>303003.4414494923</v>
      </c>
      <c r="E257" s="8">
        <f t="shared" ca="1" si="49"/>
        <v>28271.370007447847</v>
      </c>
      <c r="F257" s="1">
        <f t="shared" ca="1" si="50"/>
        <v>9.0173939494569196E-3</v>
      </c>
      <c r="G257" s="8">
        <f t="shared" ca="1" si="51"/>
        <v>5101.1034989781892</v>
      </c>
      <c r="H257" s="8">
        <f t="shared" ca="1" si="42"/>
        <v>-3948.0034989781893</v>
      </c>
      <c r="I257" s="8">
        <f t="shared" ca="1" si="43"/>
        <v>3948.0034989781893</v>
      </c>
      <c r="J257" s="8">
        <f t="shared" ca="1" si="44"/>
        <v>15586731.627944026</v>
      </c>
      <c r="K257" s="8">
        <f t="shared" ca="1" si="45"/>
        <v>3.4238171008396407</v>
      </c>
      <c r="L257" s="8">
        <f ca="1">AVERAGE(I$3:I257)</f>
        <v>3630.9536296277956</v>
      </c>
      <c r="M257" s="8">
        <f ca="1">AVERAGE(J$3:J257)</f>
        <v>194919073.57294732</v>
      </c>
      <c r="N257" s="8">
        <f ca="1">AVERAGE(K$3:K257)</f>
        <v>3.0617838342650723</v>
      </c>
      <c r="O257" s="8">
        <f ca="1">SUM(H$3:H257)</f>
        <v>288093.21231517522</v>
      </c>
      <c r="P257">
        <f t="shared" ca="1" si="46"/>
        <v>79.343677089235442</v>
      </c>
    </row>
    <row r="258" spans="1:16" hidden="1" x14ac:dyDescent="0.25">
      <c r="A258">
        <f t="shared" si="47"/>
        <v>256</v>
      </c>
      <c r="B258">
        <v>4</v>
      </c>
      <c r="C258" s="1">
        <v>1324</v>
      </c>
      <c r="D258" s="8">
        <f t="shared" ca="1" si="48"/>
        <v>71918.489959473402</v>
      </c>
      <c r="E258" s="8">
        <f t="shared" ca="1" si="49"/>
        <v>-179213.68719052555</v>
      </c>
      <c r="F258" s="1">
        <f t="shared" ca="1" si="50"/>
        <v>-1.3110764003836348E-2</v>
      </c>
      <c r="G258" s="8">
        <f t="shared" ca="1" si="51"/>
        <v>-4343.2658734273236</v>
      </c>
      <c r="H258" s="8">
        <f t="shared" ca="1" si="42"/>
        <v>5667.2658734273236</v>
      </c>
      <c r="I258" s="8">
        <f t="shared" ca="1" si="43"/>
        <v>5667.2658734273236</v>
      </c>
      <c r="J258" s="8">
        <f t="shared" ca="1" si="44"/>
        <v>32117902.480113965</v>
      </c>
      <c r="K258" s="8">
        <f t="shared" ca="1" si="45"/>
        <v>4.2804122911082505</v>
      </c>
      <c r="L258" s="8">
        <f ca="1">AVERAGE(I$3:I258)</f>
        <v>3638.9079743301372</v>
      </c>
      <c r="M258" s="8">
        <f ca="1">AVERAGE(J$3:J258)</f>
        <v>194283131.49836594</v>
      </c>
      <c r="N258" s="8">
        <f ca="1">AVERAGE(K$3:K258)</f>
        <v>3.0665441016746162</v>
      </c>
      <c r="O258" s="8">
        <f ca="1">SUM(H$3:H258)</f>
        <v>293760.47818860254</v>
      </c>
      <c r="P258">
        <f t="shared" ca="1" si="46"/>
        <v>80.727646937177354</v>
      </c>
    </row>
    <row r="259" spans="1:16" hidden="1" x14ac:dyDescent="0.25">
      <c r="A259">
        <f t="shared" si="47"/>
        <v>257</v>
      </c>
      <c r="B259">
        <v>5</v>
      </c>
      <c r="C259" s="1">
        <v>1456.4</v>
      </c>
      <c r="D259" s="8">
        <f t="shared" ca="1" si="48"/>
        <v>-170256.64495702987</v>
      </c>
      <c r="E259" s="8">
        <f t="shared" ca="1" si="49"/>
        <v>-229582.84537130775</v>
      </c>
      <c r="F259" s="1">
        <f t="shared" ca="1" si="50"/>
        <v>-6.8623357950852951E-3</v>
      </c>
      <c r="G259" s="8">
        <f t="shared" ca="1" si="51"/>
        <v>736.29567259938585</v>
      </c>
      <c r="H259" s="8">
        <f t="shared" ca="1" si="42"/>
        <v>720.10432740061424</v>
      </c>
      <c r="I259" s="8">
        <f t="shared" ca="1" si="43"/>
        <v>720.10432740061424</v>
      </c>
      <c r="J259" s="8">
        <f t="shared" ca="1" si="44"/>
        <v>518550.24234109104</v>
      </c>
      <c r="K259" s="8">
        <f t="shared" ca="1" si="45"/>
        <v>0.49444131241459366</v>
      </c>
      <c r="L259" s="8">
        <f ca="1">AVERAGE(I$3:I259)</f>
        <v>3627.55076169617</v>
      </c>
      <c r="M259" s="8">
        <f ca="1">AVERAGE(J$3:J259)</f>
        <v>193529183.7113775</v>
      </c>
      <c r="N259" s="8">
        <f ca="1">AVERAGE(K$3:K259)</f>
        <v>3.0565359196152384</v>
      </c>
      <c r="O259" s="8">
        <f ca="1">SUM(H$3:H259)</f>
        <v>294480.58251600317</v>
      </c>
      <c r="P259">
        <f t="shared" ca="1" si="46"/>
        <v>81.178900547847874</v>
      </c>
    </row>
    <row r="260" spans="1:16" hidden="1" x14ac:dyDescent="0.25">
      <c r="A260">
        <f t="shared" si="47"/>
        <v>258</v>
      </c>
      <c r="B260">
        <v>6</v>
      </c>
      <c r="C260" s="1">
        <v>1475.4</v>
      </c>
      <c r="D260" s="8">
        <f t="shared" ca="1" si="48"/>
        <v>-242166.5015013649</v>
      </c>
      <c r="E260" s="8">
        <f t="shared" ca="1" si="49"/>
        <v>-103444.45430972957</v>
      </c>
      <c r="F260" s="1">
        <f t="shared" ca="1" si="50"/>
        <v>-1.0765321737379123E-2</v>
      </c>
      <c r="G260" s="8">
        <f t="shared" ca="1" si="51"/>
        <v>4304.4007566942428</v>
      </c>
      <c r="H260" s="8">
        <f t="shared" ref="H260:H278" ca="1" si="52">C260-G260</f>
        <v>-2829.0007566942427</v>
      </c>
      <c r="I260" s="8">
        <f t="shared" ref="I260:I278" ca="1" si="53">ABS(H260)</f>
        <v>2829.0007566942427</v>
      </c>
      <c r="J260" s="8">
        <f t="shared" ref="J260:J278" ca="1" si="54">H260^2</f>
        <v>8003245.2813765975</v>
      </c>
      <c r="K260" s="8">
        <f t="shared" ref="K260:K278" ca="1" si="55">I260/C260</f>
        <v>1.9174466291814034</v>
      </c>
      <c r="L260" s="8">
        <f ca="1">AVERAGE(I$3:I260)</f>
        <v>3624.4556066380228</v>
      </c>
      <c r="M260" s="8">
        <f ca="1">AVERAGE(J$3:J260)</f>
        <v>192810090.92676511</v>
      </c>
      <c r="N260" s="8">
        <f ca="1">AVERAGE(K$3:K260)</f>
        <v>3.0521208448461152</v>
      </c>
      <c r="O260" s="8">
        <f ca="1">SUM(H$3:H260)</f>
        <v>291651.58175930893</v>
      </c>
      <c r="P260">
        <f t="shared" ref="P260:P278" ca="1" si="56">O260/L260</f>
        <v>80.467693196507241</v>
      </c>
    </row>
    <row r="261" spans="1:16" hidden="1" x14ac:dyDescent="0.25">
      <c r="A261">
        <f t="shared" si="47"/>
        <v>259</v>
      </c>
      <c r="B261">
        <v>7</v>
      </c>
      <c r="C261" s="1">
        <v>1522</v>
      </c>
      <c r="D261" s="8">
        <f t="shared" ca="1" si="48"/>
        <v>-76323.799843474742</v>
      </c>
      <c r="E261" s="8">
        <f t="shared" ca="1" si="49"/>
        <v>111985.27046436623</v>
      </c>
      <c r="F261" s="1">
        <f t="shared" ca="1" si="50"/>
        <v>1.4747923281903155E-2</v>
      </c>
      <c r="G261" s="8">
        <f t="shared" ca="1" si="51"/>
        <v>-5097.0438616872425</v>
      </c>
      <c r="H261" s="8">
        <f t="shared" ca="1" si="52"/>
        <v>6619.0438616872425</v>
      </c>
      <c r="I261" s="8">
        <f t="shared" ca="1" si="53"/>
        <v>6619.0438616872425</v>
      </c>
      <c r="J261" s="8">
        <f t="shared" ca="1" si="54"/>
        <v>43811741.64293956</v>
      </c>
      <c r="K261" s="8">
        <f t="shared" ca="1" si="55"/>
        <v>4.3489118670744036</v>
      </c>
      <c r="L261" s="8">
        <f ca="1">AVERAGE(I$3:I261)</f>
        <v>3636.0177234528851</v>
      </c>
      <c r="M261" s="8">
        <f ca="1">AVERAGE(J$3:J261)</f>
        <v>192234807.72489706</v>
      </c>
      <c r="N261" s="8">
        <f ca="1">AVERAGE(K$3:K261)</f>
        <v>3.0571277599898541</v>
      </c>
      <c r="O261" s="8">
        <f ca="1">SUM(H$3:H261)</f>
        <v>298270.62562099617</v>
      </c>
      <c r="P261">
        <f t="shared" ca="1" si="56"/>
        <v>82.032225447390928</v>
      </c>
    </row>
    <row r="262" spans="1:16" hidden="1" x14ac:dyDescent="0.25">
      <c r="A262">
        <f t="shared" ref="A262:A290" si="57">A261+1</f>
        <v>260</v>
      </c>
      <c r="B262">
        <v>8</v>
      </c>
      <c r="C262" s="1">
        <v>1506.2</v>
      </c>
      <c r="D262" s="8">
        <f t="shared" ca="1" si="48"/>
        <v>176293.85441617094</v>
      </c>
      <c r="E262" s="8">
        <f t="shared" ca="1" si="49"/>
        <v>224491.17750058978</v>
      </c>
      <c r="F262" s="1">
        <f t="shared" ca="1" si="50"/>
        <v>5.5775109112943429E-3</v>
      </c>
      <c r="G262" s="8">
        <f t="shared" ca="1" si="51"/>
        <v>198.90224150082491</v>
      </c>
      <c r="H262" s="8">
        <f t="shared" ca="1" si="52"/>
        <v>1307.2977584991752</v>
      </c>
      <c r="I262" s="8">
        <f t="shared" ca="1" si="53"/>
        <v>1307.2977584991752</v>
      </c>
      <c r="J262" s="8">
        <f t="shared" ca="1" si="54"/>
        <v>1709027.4293769677</v>
      </c>
      <c r="K262" s="8">
        <f t="shared" ca="1" si="55"/>
        <v>0.86794433574503727</v>
      </c>
      <c r="L262" s="8">
        <f ca="1">AVERAGE(I$3:I262)</f>
        <v>3627.0611082030632</v>
      </c>
      <c r="M262" s="8">
        <f ca="1">AVERAGE(J$3:J262)</f>
        <v>191502016.26222196</v>
      </c>
      <c r="N262" s="8">
        <f ca="1">AVERAGE(K$3:K262)</f>
        <v>3.0487078237427587</v>
      </c>
      <c r="O262" s="8">
        <f ca="1">SUM(H$3:H262)</f>
        <v>299577.92337949533</v>
      </c>
      <c r="P262">
        <f t="shared" ca="1" si="56"/>
        <v>82.595223637661221</v>
      </c>
    </row>
    <row r="263" spans="1:16" hidden="1" x14ac:dyDescent="0.25">
      <c r="A263">
        <f t="shared" si="57"/>
        <v>261</v>
      </c>
      <c r="B263">
        <v>9</v>
      </c>
      <c r="C263" s="1">
        <v>1502.5</v>
      </c>
      <c r="D263" s="8">
        <f t="shared" ca="1" si="48"/>
        <v>276932.48817700049</v>
      </c>
      <c r="E263" s="8">
        <f t="shared" ca="1" si="49"/>
        <v>125409.14250878157</v>
      </c>
      <c r="F263" s="1">
        <f t="shared" ca="1" si="50"/>
        <v>7.730336010895982E-3</v>
      </c>
      <c r="G263" s="8">
        <f t="shared" ca="1" si="51"/>
        <v>3098.2029648542311</v>
      </c>
      <c r="H263" s="8">
        <f t="shared" ca="1" si="52"/>
        <v>-1595.7029648542311</v>
      </c>
      <c r="I263" s="8">
        <f t="shared" ca="1" si="53"/>
        <v>1595.7029648542311</v>
      </c>
      <c r="J263" s="8">
        <f t="shared" ca="1" si="54"/>
        <v>2546267.9520445834</v>
      </c>
      <c r="K263" s="8">
        <f t="shared" ca="1" si="55"/>
        <v>1.0620319233638809</v>
      </c>
      <c r="L263" s="8">
        <f ca="1">AVERAGE(I$3:I263)</f>
        <v>3619.278126810922</v>
      </c>
      <c r="M263" s="8">
        <f ca="1">AVERAGE(J$3:J263)</f>
        <v>190778047.87789178</v>
      </c>
      <c r="N263" s="8">
        <f ca="1">AVERAGE(K$3:K263)</f>
        <v>3.0410960386838357</v>
      </c>
      <c r="O263" s="8">
        <f ca="1">SUM(H$3:H263)</f>
        <v>297982.22041464108</v>
      </c>
      <c r="P263">
        <f t="shared" ca="1" si="56"/>
        <v>82.331948519580635</v>
      </c>
    </row>
    <row r="264" spans="1:16" hidden="1" x14ac:dyDescent="0.25">
      <c r="A264">
        <f t="shared" si="57"/>
        <v>262</v>
      </c>
      <c r="B264">
        <v>10</v>
      </c>
      <c r="C264" s="1">
        <v>1657.9</v>
      </c>
      <c r="D264" s="8">
        <f t="shared" ca="1" si="48"/>
        <v>84686.521573188089</v>
      </c>
      <c r="E264" s="8">
        <f t="shared" ca="1" si="49"/>
        <v>-128714.94478129363</v>
      </c>
      <c r="F264" s="1">
        <f t="shared" ca="1" si="50"/>
        <v>-1.3045748129915363E-2</v>
      </c>
      <c r="G264" s="8">
        <f t="shared" ca="1" si="51"/>
        <v>-5248.8475761061391</v>
      </c>
      <c r="H264" s="8">
        <f t="shared" ca="1" si="52"/>
        <v>6906.7475761061396</v>
      </c>
      <c r="I264" s="8">
        <f t="shared" ca="1" si="53"/>
        <v>6906.7475761061396</v>
      </c>
      <c r="J264" s="8">
        <f t="shared" ca="1" si="54"/>
        <v>47703162.080048032</v>
      </c>
      <c r="K264" s="8">
        <f t="shared" ca="1" si="55"/>
        <v>4.1659615031703598</v>
      </c>
      <c r="L264" s="8">
        <f ca="1">AVERAGE(I$3:I264)</f>
        <v>3631.8257201288425</v>
      </c>
      <c r="M264" s="8">
        <f ca="1">AVERAGE(J$3:J264)</f>
        <v>190231960.52751833</v>
      </c>
      <c r="N264" s="8">
        <f ca="1">AVERAGE(K$3:K264)</f>
        <v>3.0453894183192802</v>
      </c>
      <c r="O264" s="8">
        <f ca="1">SUM(H$3:H264)</f>
        <v>304888.96799074725</v>
      </c>
      <c r="P264">
        <f t="shared" ca="1" si="56"/>
        <v>83.949228703609435</v>
      </c>
    </row>
    <row r="265" spans="1:16" hidden="1" x14ac:dyDescent="0.25">
      <c r="A265">
        <f t="shared" si="57"/>
        <v>263</v>
      </c>
      <c r="B265">
        <v>11</v>
      </c>
      <c r="C265" s="1">
        <v>1454.1999999999998</v>
      </c>
      <c r="D265" s="8">
        <f t="shared" ca="1" si="48"/>
        <v>-219972.94953763243</v>
      </c>
      <c r="E265" s="8">
        <f t="shared" ca="1" si="49"/>
        <v>-269470.56584491517</v>
      </c>
      <c r="F265" s="1">
        <f t="shared" ca="1" si="50"/>
        <v>-4.3116880136197227E-3</v>
      </c>
      <c r="G265" s="8">
        <f t="shared" ca="1" si="51"/>
        <v>189.83682460496507</v>
      </c>
      <c r="H265" s="8">
        <f t="shared" ca="1" si="52"/>
        <v>1264.3631753950347</v>
      </c>
      <c r="I265" s="8">
        <f t="shared" ca="1" si="53"/>
        <v>1264.3631753950347</v>
      </c>
      <c r="J265" s="8">
        <f t="shared" ca="1" si="54"/>
        <v>1598614.2392950151</v>
      </c>
      <c r="K265" s="8">
        <f t="shared" ca="1" si="55"/>
        <v>0.86945617892658145</v>
      </c>
      <c r="L265" s="8">
        <f ca="1">AVERAGE(I$3:I265)</f>
        <v>3622.8239614036188</v>
      </c>
      <c r="M265" s="8">
        <f ca="1">AVERAGE(J$3:J265)</f>
        <v>189514723.46938819</v>
      </c>
      <c r="N265" s="8">
        <f ca="1">AVERAGE(K$3:K265)</f>
        <v>3.0371159079033387</v>
      </c>
      <c r="O265" s="8">
        <f ca="1">SUM(H$3:H265)</f>
        <v>306153.33116614231</v>
      </c>
      <c r="P265">
        <f t="shared" ca="1" si="56"/>
        <v>84.506819659966851</v>
      </c>
    </row>
    <row r="266" spans="1:16" hidden="1" x14ac:dyDescent="0.25">
      <c r="A266">
        <f t="shared" si="57"/>
        <v>264</v>
      </c>
      <c r="B266">
        <v>12</v>
      </c>
      <c r="C266" s="1">
        <v>1644.8</v>
      </c>
      <c r="D266" s="8">
        <f t="shared" ca="1" si="48"/>
        <v>-454388.05495199875</v>
      </c>
      <c r="E266" s="8">
        <f t="shared" ca="1" si="49"/>
        <v>-241426.19750047609</v>
      </c>
      <c r="F266" s="1">
        <f t="shared" ca="1" si="50"/>
        <v>-3.8160841581087027E-3</v>
      </c>
      <c r="G266" s="8">
        <f t="shared" ca="1" si="51"/>
        <v>1867.7576453403731</v>
      </c>
      <c r="H266" s="8">
        <f t="shared" ca="1" si="52"/>
        <v>-222.95764534037312</v>
      </c>
      <c r="I266" s="8">
        <f t="shared" ca="1" si="53"/>
        <v>222.95764534037312</v>
      </c>
      <c r="J266" s="8">
        <f t="shared" ca="1" si="54"/>
        <v>49710.111615723603</v>
      </c>
      <c r="K266" s="8">
        <f t="shared" ca="1" si="55"/>
        <v>0.13555304313009067</v>
      </c>
      <c r="L266" s="8">
        <f ca="1">AVERAGE(I$3:I266)</f>
        <v>3609.9456799033792</v>
      </c>
      <c r="M266" s="8">
        <f ca="1">AVERAGE(J$3:J266)</f>
        <v>188797052.96424514</v>
      </c>
      <c r="N266" s="8">
        <f ca="1">AVERAGE(K$3:K266)</f>
        <v>3.0261251394761675</v>
      </c>
      <c r="O266" s="8">
        <f ca="1">SUM(H$3:H266)</f>
        <v>305930.37352080195</v>
      </c>
      <c r="P266">
        <f t="shared" ca="1" si="56"/>
        <v>84.746531014004134</v>
      </c>
    </row>
    <row r="267" spans="1:16" hidden="1" x14ac:dyDescent="0.25">
      <c r="A267">
        <f t="shared" si="57"/>
        <v>265</v>
      </c>
      <c r="B267">
        <v>1</v>
      </c>
      <c r="C267" s="1">
        <v>1466</v>
      </c>
      <c r="D267" s="8">
        <f t="shared" ca="1" si="48"/>
        <v>-341022.28084988851</v>
      </c>
      <c r="E267" s="8">
        <f t="shared" ca="1" si="49"/>
        <v>42407.379781592987</v>
      </c>
      <c r="F267" s="1">
        <f t="shared" ca="1" si="50"/>
        <v>-1.4029473407309992E-2</v>
      </c>
      <c r="G267" s="8">
        <f t="shared" ca="1" si="51"/>
        <v>9761.9075512092768</v>
      </c>
      <c r="H267" s="8">
        <f t="shared" ca="1" si="52"/>
        <v>-8295.9075512092768</v>
      </c>
      <c r="I267" s="8">
        <f t="shared" ca="1" si="53"/>
        <v>8295.9075512092768</v>
      </c>
      <c r="J267" s="8">
        <f t="shared" ca="1" si="54"/>
        <v>68822082.098211095</v>
      </c>
      <c r="K267" s="8">
        <f t="shared" ca="1" si="55"/>
        <v>5.6588728180145136</v>
      </c>
      <c r="L267" s="8">
        <f ca="1">AVERAGE(I$3:I267)</f>
        <v>3627.6285548894393</v>
      </c>
      <c r="M267" s="8">
        <f ca="1">AVERAGE(J$3:J267)</f>
        <v>188344317.22512802</v>
      </c>
      <c r="N267" s="8">
        <f ca="1">AVERAGE(K$3:K267)</f>
        <v>3.0360600363763122</v>
      </c>
      <c r="O267" s="8">
        <f ca="1">SUM(H$3:H267)</f>
        <v>297634.46596959268</v>
      </c>
      <c r="P267">
        <f t="shared" ca="1" si="56"/>
        <v>82.046566087487363</v>
      </c>
    </row>
    <row r="268" spans="1:16" hidden="1" x14ac:dyDescent="0.25">
      <c r="A268">
        <f t="shared" si="57"/>
        <v>266</v>
      </c>
      <c r="B268">
        <v>2</v>
      </c>
      <c r="C268" s="1">
        <v>1321.8000000000002</v>
      </c>
      <c r="D268" s="8">
        <f t="shared" ca="1" si="48"/>
        <v>50333.664237669451</v>
      </c>
      <c r="E268" s="8">
        <f t="shared" ca="1" si="49"/>
        <v>321566.232026365</v>
      </c>
      <c r="F268" s="1">
        <f t="shared" ca="1" si="50"/>
        <v>4.6712319076268449E-3</v>
      </c>
      <c r="G268" s="8">
        <f t="shared" ca="1" si="51"/>
        <v>-1394.8994539630557</v>
      </c>
      <c r="H268" s="8">
        <f t="shared" ca="1" si="52"/>
        <v>2716.6994539630559</v>
      </c>
      <c r="I268" s="8">
        <f t="shared" ca="1" si="53"/>
        <v>2716.6994539630559</v>
      </c>
      <c r="J268" s="8">
        <f t="shared" ca="1" si="54"/>
        <v>7380455.9231631663</v>
      </c>
      <c r="K268" s="8">
        <f t="shared" ca="1" si="55"/>
        <v>2.0553029610856828</v>
      </c>
      <c r="L268" s="8">
        <f ca="1">AVERAGE(I$3:I268)</f>
        <v>3624.204009397235</v>
      </c>
      <c r="M268" s="8">
        <f ca="1">AVERAGE(J$3:J268)</f>
        <v>187664001.95707554</v>
      </c>
      <c r="N268" s="8">
        <f ca="1">AVERAGE(K$3:K268)</f>
        <v>3.0323729797022869</v>
      </c>
      <c r="O268" s="8">
        <f ca="1">SUM(H$3:H268)</f>
        <v>300351.16542355577</v>
      </c>
      <c r="P268">
        <f t="shared" ca="1" si="56"/>
        <v>82.873691614702764</v>
      </c>
    </row>
    <row r="269" spans="1:16" hidden="1" x14ac:dyDescent="0.25">
      <c r="A269">
        <f t="shared" si="57"/>
        <v>267</v>
      </c>
      <c r="B269">
        <v>3</v>
      </c>
      <c r="C269" s="1">
        <v>1130.5999999999999</v>
      </c>
      <c r="D269" s="8">
        <f t="shared" ca="1" si="48"/>
        <v>481554.62017239304</v>
      </c>
      <c r="E269" s="8">
        <f t="shared" ca="1" si="49"/>
        <v>409290.01115305186</v>
      </c>
      <c r="F269" s="1">
        <f t="shared" ca="1" si="50"/>
        <v>2.0383740430284557E-3</v>
      </c>
      <c r="G269" s="8">
        <f t="shared" ca="1" si="51"/>
        <v>758.07109514958313</v>
      </c>
      <c r="H269" s="8">
        <f t="shared" ca="1" si="52"/>
        <v>372.52890485041678</v>
      </c>
      <c r="I269" s="8">
        <f t="shared" ca="1" si="53"/>
        <v>372.52890485041678</v>
      </c>
      <c r="J269" s="8">
        <f t="shared" ca="1" si="54"/>
        <v>138777.78494905087</v>
      </c>
      <c r="K269" s="8">
        <f t="shared" ca="1" si="55"/>
        <v>0.32949664324289474</v>
      </c>
      <c r="L269" s="8">
        <f ca="1">AVERAGE(I$3:I269)</f>
        <v>3612.0254509532392</v>
      </c>
      <c r="M269" s="8">
        <f ca="1">AVERAGE(J$3:J269)</f>
        <v>186961660.29350951</v>
      </c>
      <c r="N269" s="8">
        <f ca="1">AVERAGE(K$3:K269)</f>
        <v>3.0222498473559973</v>
      </c>
      <c r="O269" s="8">
        <f ca="1">SUM(H$3:H269)</f>
        <v>300723.69432840619</v>
      </c>
      <c r="P269">
        <f t="shared" ca="1" si="56"/>
        <v>83.25625010450662</v>
      </c>
    </row>
    <row r="270" spans="1:16" hidden="1" x14ac:dyDescent="0.25">
      <c r="A270">
        <f t="shared" si="57"/>
        <v>268</v>
      </c>
      <c r="B270">
        <v>4</v>
      </c>
      <c r="C270" s="1">
        <v>1333.6</v>
      </c>
      <c r="D270" s="8">
        <f t="shared" ca="1" si="48"/>
        <v>556543.93495871662</v>
      </c>
      <c r="E270" s="8">
        <f t="shared" ca="1" si="49"/>
        <v>141849.45405966922</v>
      </c>
      <c r="F270" s="1">
        <f t="shared" ca="1" si="50"/>
        <v>3.9966817705731203E-3</v>
      </c>
      <c r="G270" s="8">
        <f t="shared" ca="1" si="51"/>
        <v>3560.4224984313378</v>
      </c>
      <c r="H270" s="8">
        <f t="shared" ca="1" si="52"/>
        <v>-2226.8224984313379</v>
      </c>
      <c r="I270" s="8">
        <f t="shared" ca="1" si="53"/>
        <v>2226.8224984313379</v>
      </c>
      <c r="J270" s="8">
        <f t="shared" ca="1" si="54"/>
        <v>4958738.4395199856</v>
      </c>
      <c r="K270" s="8">
        <f t="shared" ca="1" si="55"/>
        <v>1.6697829172400556</v>
      </c>
      <c r="L270" s="8">
        <f ca="1">AVERAGE(I$3:I270)</f>
        <v>3606.8567832199483</v>
      </c>
      <c r="M270" s="8">
        <f ca="1">AVERAGE(J$3:J270)</f>
        <v>186282544.91345733</v>
      </c>
      <c r="N270" s="8">
        <f ca="1">AVERAGE(K$3:K270)</f>
        <v>3.0172033289600422</v>
      </c>
      <c r="O270" s="8">
        <f ca="1">SUM(H$3:H270)</f>
        <v>298496.87182997487</v>
      </c>
      <c r="P270">
        <f t="shared" ca="1" si="56"/>
        <v>82.758171385861857</v>
      </c>
    </row>
    <row r="271" spans="1:16" hidden="1" x14ac:dyDescent="0.25">
      <c r="A271">
        <f t="shared" si="57"/>
        <v>269</v>
      </c>
      <c r="B271">
        <v>5</v>
      </c>
      <c r="C271" s="1">
        <v>1342.6</v>
      </c>
      <c r="D271" s="8">
        <f t="shared" ca="1" si="48"/>
        <v>220010.52844349394</v>
      </c>
      <c r="E271" s="8">
        <f t="shared" ca="1" si="49"/>
        <v>-240856.83440024429</v>
      </c>
      <c r="F271" s="1">
        <f t="shared" ca="1" si="50"/>
        <v>-1.3573766930720599E-2</v>
      </c>
      <c r="G271" s="8">
        <f t="shared" ca="1" si="51"/>
        <v>-9479.8290884916532</v>
      </c>
      <c r="H271" s="8">
        <f t="shared" ca="1" si="52"/>
        <v>10822.429088491654</v>
      </c>
      <c r="I271" s="8">
        <f t="shared" ca="1" si="53"/>
        <v>10822.429088491654</v>
      </c>
      <c r="J271" s="8">
        <f t="shared" ca="1" si="54"/>
        <v>117124971.37543029</v>
      </c>
      <c r="K271" s="8">
        <f t="shared" ca="1" si="55"/>
        <v>8.0607992615013071</v>
      </c>
      <c r="L271" s="8">
        <f ca="1">AVERAGE(I$3:I271)</f>
        <v>3633.6804720871291</v>
      </c>
      <c r="M271" s="8">
        <f ca="1">AVERAGE(J$3:J271)</f>
        <v>186025453.56201485</v>
      </c>
      <c r="N271" s="8">
        <f ca="1">AVERAGE(K$3:K271)</f>
        <v>3.0359527562185598</v>
      </c>
      <c r="O271" s="8">
        <f ca="1">SUM(H$3:H271)</f>
        <v>309319.30091846653</v>
      </c>
      <c r="P271">
        <f t="shared" ca="1" si="56"/>
        <v>85.125619408356613</v>
      </c>
    </row>
    <row r="272" spans="1:16" hidden="1" x14ac:dyDescent="0.25">
      <c r="A272">
        <f t="shared" si="57"/>
        <v>270</v>
      </c>
      <c r="B272">
        <v>6</v>
      </c>
      <c r="C272" s="1">
        <v>1400.3000000000002</v>
      </c>
      <c r="D272" s="8">
        <f t="shared" ref="D272:D278" ca="1" si="58">(1-$T$2)*SUM(D271:E271)+$T$2*(C272/F272)</f>
        <v>-236030.7705757751</v>
      </c>
      <c r="E272" s="8">
        <f t="shared" ref="E272:E278" ca="1" si="59">(1-$T$3)*E271+$T$3*(D272-D271)</f>
        <v>-413004.40609546407</v>
      </c>
      <c r="F272" s="1">
        <f t="shared" ref="F272:F278" ca="1" si="60">(1-$T$4)*F260+$T$4*(C260/SUM(D259:E259))</f>
        <v>-3.6899806939740755E-3</v>
      </c>
      <c r="G272" s="8">
        <f t="shared" ref="G272:G278" ca="1" si="61">SUM(D271:E271)*F272</f>
        <v>76.922466521085568</v>
      </c>
      <c r="H272" s="8">
        <f t="shared" ca="1" si="52"/>
        <v>1323.3775334789145</v>
      </c>
      <c r="I272" s="8">
        <f t="shared" ca="1" si="53"/>
        <v>1323.3775334789145</v>
      </c>
      <c r="J272" s="8">
        <f t="shared" ca="1" si="54"/>
        <v>1751328.0961167356</v>
      </c>
      <c r="K272" s="8">
        <f t="shared" ca="1" si="55"/>
        <v>0.94506715238085726</v>
      </c>
      <c r="L272" s="8">
        <f ca="1">AVERAGE(I$3:I272)</f>
        <v>3625.1237945367284</v>
      </c>
      <c r="M272" s="8">
        <f ca="1">AVERAGE(J$3:J272)</f>
        <v>185342956.80103001</v>
      </c>
      <c r="N272" s="8">
        <f ca="1">AVERAGE(K$3:K272)</f>
        <v>3.0282087354636054</v>
      </c>
      <c r="O272" s="8">
        <f ca="1">SUM(H$3:H272)</f>
        <v>310642.67845194542</v>
      </c>
      <c r="P272">
        <f t="shared" ca="1" si="56"/>
        <v>85.691605599814807</v>
      </c>
    </row>
    <row r="273" spans="1:16" hidden="1" x14ac:dyDescent="0.25">
      <c r="A273">
        <f t="shared" si="57"/>
        <v>271</v>
      </c>
      <c r="B273">
        <v>7</v>
      </c>
      <c r="C273" s="1">
        <v>1455.5</v>
      </c>
      <c r="D273" s="8">
        <f t="shared" ca="1" si="58"/>
        <v>-457920.2780993951</v>
      </c>
      <c r="E273" s="8">
        <f t="shared" ca="1" si="59"/>
        <v>-260112.4872379888</v>
      </c>
      <c r="F273" s="1">
        <f t="shared" ca="1" si="60"/>
        <v>-4.4037955811560012E-3</v>
      </c>
      <c r="G273" s="8">
        <f t="shared" ca="1" si="61"/>
        <v>2858.2182430396078</v>
      </c>
      <c r="H273" s="8">
        <f t="shared" ca="1" si="52"/>
        <v>-1402.7182430396078</v>
      </c>
      <c r="I273" s="8">
        <f t="shared" ca="1" si="53"/>
        <v>1402.7182430396078</v>
      </c>
      <c r="J273" s="8">
        <f t="shared" ca="1" si="54"/>
        <v>1967618.4693561243</v>
      </c>
      <c r="K273" s="8">
        <f t="shared" ca="1" si="55"/>
        <v>0.96373634011652887</v>
      </c>
      <c r="L273" s="8">
        <f ca="1">AVERAGE(I$3:I273)</f>
        <v>3616.9230360441188</v>
      </c>
      <c r="M273" s="8">
        <f ca="1">AVERAGE(J$3:J273)</f>
        <v>184666295.03596848</v>
      </c>
      <c r="N273" s="8">
        <f ca="1">AVERAGE(K$3:K273)</f>
        <v>3.0205907561449812</v>
      </c>
      <c r="O273" s="8">
        <f ca="1">SUM(H$3:H273)</f>
        <v>309239.9602089058</v>
      </c>
      <c r="P273">
        <f t="shared" ca="1" si="56"/>
        <v>85.498075885829749</v>
      </c>
    </row>
    <row r="274" spans="1:16" hidden="1" x14ac:dyDescent="0.25">
      <c r="A274">
        <f t="shared" si="57"/>
        <v>272</v>
      </c>
      <c r="B274">
        <v>8</v>
      </c>
      <c r="C274" s="1">
        <v>1490.7</v>
      </c>
      <c r="D274" s="8">
        <f t="shared" ca="1" si="58"/>
        <v>-266036.41475748859</v>
      </c>
      <c r="E274" s="8">
        <f t="shared" ca="1" si="59"/>
        <v>101484.59322592746</v>
      </c>
      <c r="F274" s="1">
        <f t="shared" ca="1" si="60"/>
        <v>4.2236059640165989E-2</v>
      </c>
      <c r="G274" s="8">
        <f t="shared" ca="1" si="61"/>
        <v>-30326.874700383054</v>
      </c>
      <c r="H274" s="8">
        <f t="shared" ca="1" si="52"/>
        <v>31817.574700383055</v>
      </c>
      <c r="I274" s="8">
        <f t="shared" ca="1" si="53"/>
        <v>31817.574700383055</v>
      </c>
      <c r="J274" s="8">
        <f t="shared" ca="1" si="54"/>
        <v>1012358059.8144559</v>
      </c>
      <c r="K274" s="8">
        <f t="shared" ca="1" si="55"/>
        <v>21.34404957428259</v>
      </c>
      <c r="L274" s="8">
        <f ca="1">AVERAGE(I$3:I274)</f>
        <v>3720.6019024571297</v>
      </c>
      <c r="M274" s="8">
        <f ca="1">AVERAGE(J$3:J274)</f>
        <v>187709279.46530116</v>
      </c>
      <c r="N274" s="8">
        <f ca="1">AVERAGE(K$3:K274)</f>
        <v>3.0879564135646049</v>
      </c>
      <c r="O274" s="8">
        <f ca="1">SUM(H$3:H274)</f>
        <v>341057.53490928886</v>
      </c>
      <c r="P274">
        <f t="shared" ca="1" si="56"/>
        <v>91.667301111696588</v>
      </c>
    </row>
    <row r="275" spans="1:16" x14ac:dyDescent="0.25">
      <c r="A275">
        <f t="shared" si="57"/>
        <v>273</v>
      </c>
      <c r="B275">
        <v>9</v>
      </c>
      <c r="C275" s="1">
        <v>1508.1999999999998</v>
      </c>
      <c r="D275" s="8">
        <f t="shared" ca="1" si="58"/>
        <v>175562.55996116262</v>
      </c>
      <c r="E275" s="8">
        <f t="shared" ca="1" si="59"/>
        <v>373576.09842010646</v>
      </c>
      <c r="F275" s="1">
        <f t="shared" ca="1" si="60"/>
        <v>3.7488924993387854E-3</v>
      </c>
      <c r="G275" s="8">
        <f t="shared" ca="1" si="61"/>
        <v>-616.88708949220404</v>
      </c>
      <c r="H275" s="8">
        <f t="shared" ca="1" si="52"/>
        <v>2125.0870894922036</v>
      </c>
      <c r="I275" s="8">
        <f t="shared" ca="1" si="53"/>
        <v>2125.0870894922036</v>
      </c>
      <c r="J275" s="8">
        <f t="shared" ca="1" si="54"/>
        <v>4515995.1379264453</v>
      </c>
      <c r="K275" s="8">
        <f t="shared" ca="1" si="55"/>
        <v>1.4090220723327171</v>
      </c>
      <c r="L275" s="8">
        <f ca="1">AVERAGE(I$3:I275)</f>
        <v>3714.7575258528627</v>
      </c>
      <c r="M275" s="8">
        <f ca="1">AVERAGE(J$3:J275)</f>
        <v>187038241.79377231</v>
      </c>
      <c r="N275" s="8">
        <f ca="1">AVERAGE(K$3:K275)</f>
        <v>3.08180647092273</v>
      </c>
      <c r="O275" s="8">
        <f ca="1">SUM(H$3:H275)</f>
        <v>343182.62199878105</v>
      </c>
      <c r="P275">
        <f t="shared" ca="1" si="56"/>
        <v>92.383586172287394</v>
      </c>
    </row>
    <row r="276" spans="1:16" x14ac:dyDescent="0.25">
      <c r="A276">
        <f t="shared" si="57"/>
        <v>274</v>
      </c>
      <c r="B276">
        <v>10</v>
      </c>
      <c r="C276" s="1">
        <v>1640.9</v>
      </c>
      <c r="D276" s="8">
        <f t="shared" ca="1" si="58"/>
        <v>458585.09063725331</v>
      </c>
      <c r="E276" s="8">
        <f t="shared" ca="1" si="59"/>
        <v>301133.2442248938</v>
      </c>
      <c r="F276" s="1">
        <f t="shared" ca="1" si="60"/>
        <v>4.1206275303257772E-3</v>
      </c>
      <c r="G276" s="8">
        <f t="shared" ca="1" si="61"/>
        <v>2262.7958736920195</v>
      </c>
      <c r="H276" s="8">
        <f t="shared" ca="1" si="52"/>
        <v>-621.89587369201945</v>
      </c>
      <c r="I276" s="8">
        <f t="shared" ca="1" si="53"/>
        <v>621.89587369201945</v>
      </c>
      <c r="J276" s="8">
        <f t="shared" ca="1" si="54"/>
        <v>386754.47771516023</v>
      </c>
      <c r="K276" s="8">
        <f t="shared" ca="1" si="55"/>
        <v>0.37899681497472082</v>
      </c>
      <c r="L276" s="8">
        <f ca="1">AVERAGE(I$3:I276)</f>
        <v>3703.4697096041004</v>
      </c>
      <c r="M276" s="8">
        <f ca="1">AVERAGE(J$3:J276)</f>
        <v>186357031.98604944</v>
      </c>
      <c r="N276" s="8">
        <f ca="1">AVERAGE(K$3:K276)</f>
        <v>3.0719422021054013</v>
      </c>
      <c r="O276" s="8">
        <f ca="1">SUM(H$3:H276)</f>
        <v>342560.72612508904</v>
      </c>
      <c r="P276">
        <f t="shared" ca="1" si="56"/>
        <v>92.497239882031778</v>
      </c>
    </row>
    <row r="277" spans="1:16" x14ac:dyDescent="0.25">
      <c r="A277">
        <f t="shared" si="57"/>
        <v>275</v>
      </c>
      <c r="B277">
        <v>11</v>
      </c>
      <c r="C277" s="1">
        <v>1432.3</v>
      </c>
      <c r="D277" s="8">
        <f t="shared" ca="1" si="58"/>
        <v>277868.11627426214</v>
      </c>
      <c r="E277" s="8">
        <f t="shared" ca="1" si="59"/>
        <v>-84346.930645414192</v>
      </c>
      <c r="F277" s="1">
        <f t="shared" ca="1" si="60"/>
        <v>-3.3028664077442697E-2</v>
      </c>
      <c r="G277" s="8">
        <f t="shared" ca="1" si="61"/>
        <v>-25092.48167563598</v>
      </c>
      <c r="H277" s="8">
        <f t="shared" ca="1" si="52"/>
        <v>26524.781675635979</v>
      </c>
      <c r="I277" s="8">
        <f t="shared" ca="1" si="53"/>
        <v>26524.781675635979</v>
      </c>
      <c r="J277" s="8">
        <f t="shared" ca="1" si="54"/>
        <v>703564042.94015419</v>
      </c>
      <c r="K277" s="8">
        <f t="shared" ca="1" si="55"/>
        <v>18.519012550189192</v>
      </c>
      <c r="L277" s="8">
        <f ca="1">AVERAGE(I$3:I277)</f>
        <v>3786.4562985714888</v>
      </c>
      <c r="M277" s="8">
        <f ca="1">AVERAGE(J$3:J277)</f>
        <v>188237784.75315529</v>
      </c>
      <c r="N277" s="8">
        <f ca="1">AVERAGE(K$3:K277)</f>
        <v>3.1281133670075243</v>
      </c>
      <c r="O277" s="8">
        <f ca="1">SUM(H$3:H277)</f>
        <v>369085.507800725</v>
      </c>
      <c r="P277">
        <f t="shared" ca="1" si="56"/>
        <v>97.475179613183272</v>
      </c>
    </row>
    <row r="278" spans="1:16" x14ac:dyDescent="0.25">
      <c r="A278">
        <f t="shared" si="57"/>
        <v>276</v>
      </c>
      <c r="B278">
        <v>12</v>
      </c>
      <c r="C278" s="1">
        <v>1568.4</v>
      </c>
      <c r="D278" s="8">
        <f t="shared" ca="1" si="58"/>
        <v>-202617.01560473067</v>
      </c>
      <c r="E278" s="8">
        <f t="shared" ca="1" si="59"/>
        <v>-401257.49163227709</v>
      </c>
      <c r="F278" s="1">
        <f t="shared" ca="1" si="60"/>
        <v>-3.3605512144019908E-3</v>
      </c>
      <c r="G278" s="8">
        <f t="shared" ca="1" si="61"/>
        <v>-650.33785537753806</v>
      </c>
      <c r="H278" s="8">
        <f t="shared" ca="1" si="52"/>
        <v>2218.7378553775379</v>
      </c>
      <c r="I278" s="8">
        <f t="shared" ca="1" si="53"/>
        <v>2218.7378553775379</v>
      </c>
      <c r="J278" s="8">
        <f t="shared" ca="1" si="54"/>
        <v>4922797.6708853161</v>
      </c>
      <c r="K278" s="8">
        <f t="shared" ca="1" si="55"/>
        <v>1.4146505071267137</v>
      </c>
      <c r="L278" s="8">
        <f ca="1">AVERAGE(I$3:I278)</f>
        <v>3780.7761592845541</v>
      </c>
      <c r="M278" s="8">
        <f ca="1">AVERAGE(J$3:J278)</f>
        <v>187573600.01734996</v>
      </c>
      <c r="N278" s="8">
        <f ca="1">AVERAGE(K$3:K278)</f>
        <v>3.1219051682398402</v>
      </c>
      <c r="O278" s="8">
        <f ca="1">SUM(H$3:H278)</f>
        <v>371304.24565610255</v>
      </c>
      <c r="P278">
        <f t="shared" ca="1" si="56"/>
        <v>98.208470962842028</v>
      </c>
    </row>
    <row r="279" spans="1:16" x14ac:dyDescent="0.25">
      <c r="A279">
        <f t="shared" si="57"/>
        <v>277</v>
      </c>
      <c r="B279">
        <v>1</v>
      </c>
      <c r="F279" s="8">
        <f ca="1">(1-$T$4)*F267+$T$4*C267/SUM(D266:E266)</f>
        <v>-2.1068841214920788E-3</v>
      </c>
      <c r="G279" s="8">
        <f ca="1">SUM(D278:E278)*F279</f>
        <v>1272.2936106715051</v>
      </c>
      <c r="M279" s="8"/>
    </row>
    <row r="280" spans="1:16" x14ac:dyDescent="0.25">
      <c r="A280">
        <f t="shared" si="57"/>
        <v>278</v>
      </c>
      <c r="B280">
        <v>2</v>
      </c>
      <c r="F280" s="8">
        <f t="shared" ref="F280:F290" ca="1" si="62">(1-$T$4)*F268+$T$4*C268/SUM(D267:E267)</f>
        <v>-4.4264368431423127E-3</v>
      </c>
      <c r="G280" s="8">
        <f ca="1">($D$278+$E$278*(A280-$A$278))*F280</f>
        <v>4449.1533120162803</v>
      </c>
    </row>
    <row r="281" spans="1:16" x14ac:dyDescent="0.25">
      <c r="A281">
        <f t="shared" si="57"/>
        <v>279</v>
      </c>
      <c r="B281">
        <v>3</v>
      </c>
      <c r="F281" s="8">
        <f t="shared" ca="1" si="62"/>
        <v>3.0400653814576972E-3</v>
      </c>
      <c r="G281" s="8">
        <f t="shared" ref="G281:G290" ca="1" si="63">($D$278+$E$278*(A281-$A$278))*F281</f>
        <v>-4275.5160029197268</v>
      </c>
    </row>
    <row r="282" spans="1:16" x14ac:dyDescent="0.25">
      <c r="A282">
        <f t="shared" si="57"/>
        <v>280</v>
      </c>
      <c r="B282">
        <v>4</v>
      </c>
      <c r="F282" s="8">
        <f t="shared" ca="1" si="62"/>
        <v>1.4970062714704815E-3</v>
      </c>
      <c r="G282" s="8">
        <f t="shared" ca="1" si="63"/>
        <v>-2706.0588688590465</v>
      </c>
    </row>
    <row r="283" spans="1:16" x14ac:dyDescent="0.25">
      <c r="A283">
        <f t="shared" si="57"/>
        <v>281</v>
      </c>
      <c r="B283">
        <v>5</v>
      </c>
      <c r="F283" s="8">
        <f t="shared" ca="1" si="62"/>
        <v>1.9224122408819861E-3</v>
      </c>
      <c r="G283" s="8">
        <f t="shared" ca="1" si="63"/>
        <v>-4246.4249993069634</v>
      </c>
    </row>
    <row r="284" spans="1:16" x14ac:dyDescent="0.25">
      <c r="A284">
        <f t="shared" si="57"/>
        <v>282</v>
      </c>
      <c r="B284">
        <v>6</v>
      </c>
      <c r="F284" s="8">
        <f t="shared" ca="1" si="62"/>
        <v>-6.7172572584571599E-2</v>
      </c>
      <c r="G284" s="8">
        <f t="shared" ca="1" si="63"/>
        <v>175331.29407821162</v>
      </c>
    </row>
    <row r="285" spans="1:16" x14ac:dyDescent="0.25">
      <c r="A285">
        <f t="shared" si="57"/>
        <v>283</v>
      </c>
      <c r="B285">
        <v>7</v>
      </c>
      <c r="F285" s="8">
        <f t="shared" ca="1" si="62"/>
        <v>-2.2425594980305138E-3</v>
      </c>
      <c r="G285" s="8">
        <f t="shared" ca="1" si="63"/>
        <v>6753.287305918022</v>
      </c>
    </row>
    <row r="286" spans="1:16" x14ac:dyDescent="0.25">
      <c r="A286">
        <f t="shared" si="57"/>
        <v>284</v>
      </c>
      <c r="B286">
        <v>8</v>
      </c>
      <c r="F286" s="8">
        <f t="shared" ca="1" si="62"/>
        <v>-2.0760891033984518E-3</v>
      </c>
      <c r="G286" s="8">
        <f t="shared" ca="1" si="63"/>
        <v>7085.0214265382228</v>
      </c>
    </row>
    <row r="287" spans="1:16" x14ac:dyDescent="0.25">
      <c r="A287">
        <f t="shared" si="57"/>
        <v>285</v>
      </c>
      <c r="B287">
        <v>9</v>
      </c>
      <c r="F287" s="8">
        <f t="shared" ca="1" si="62"/>
        <v>-9.1655017000873869E-3</v>
      </c>
      <c r="G287" s="8">
        <f t="shared" ca="1" si="63"/>
        <v>34956.622596547713</v>
      </c>
    </row>
    <row r="288" spans="1:16" x14ac:dyDescent="0.25">
      <c r="A288">
        <f t="shared" si="57"/>
        <v>286</v>
      </c>
      <c r="B288">
        <v>10</v>
      </c>
      <c r="F288" s="8">
        <f t="shared" ca="1" si="62"/>
        <v>2.9881341897089984E-3</v>
      </c>
      <c r="G288" s="8">
        <f ca="1">($D$278+$E$278*(A288-$A$278))*F288</f>
        <v>-12595.559127978091</v>
      </c>
    </row>
    <row r="289" spans="1:7" x14ac:dyDescent="0.25">
      <c r="A289">
        <f t="shared" si="57"/>
        <v>287</v>
      </c>
      <c r="B289">
        <v>11</v>
      </c>
      <c r="F289" s="8">
        <f t="shared" ca="1" si="62"/>
        <v>1.8853039794806249E-3</v>
      </c>
      <c r="G289" s="8">
        <f t="shared" ca="1" si="63"/>
        <v>-8703.4104693082863</v>
      </c>
    </row>
    <row r="290" spans="1:7" x14ac:dyDescent="0.25">
      <c r="A290">
        <f t="shared" si="57"/>
        <v>288</v>
      </c>
      <c r="B290">
        <v>12</v>
      </c>
      <c r="F290" s="8">
        <f t="shared" ca="1" si="62"/>
        <v>8.1045390193506591E-3</v>
      </c>
      <c r="G290" s="8">
        <f t="shared" ca="1" si="63"/>
        <v>-40666.201481839642</v>
      </c>
    </row>
    <row r="291" spans="1:7" x14ac:dyDescent="0.25">
      <c r="F291" s="8"/>
    </row>
  </sheetData>
  <conditionalFormatting sqref="T22:AD32">
    <cfRule type="cellIs" dxfId="1" priority="2" operator="equal">
      <formula>$T$33</formula>
    </cfRule>
  </conditionalFormatting>
  <conditionalFormatting sqref="T39:T49">
    <cfRule type="cellIs" dxfId="0" priority="1" operator="equal">
      <formula>$U$49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891AC-0E37-4548-897B-A715F66EC358}">
  <sheetPr>
    <tabColor rgb="FF00B050"/>
  </sheetPr>
  <dimension ref="A1:AD222"/>
  <sheetViews>
    <sheetView workbookViewId="0">
      <selection activeCell="O16" sqref="O16"/>
    </sheetView>
  </sheetViews>
  <sheetFormatPr defaultRowHeight="15" x14ac:dyDescent="0.25"/>
  <cols>
    <col min="3" max="3" width="8.42578125" bestFit="1" customWidth="1"/>
    <col min="4" max="4" width="5.7109375" bestFit="1" customWidth="1"/>
    <col min="5" max="5" width="5" bestFit="1" customWidth="1"/>
    <col min="6" max="6" width="9" bestFit="1" customWidth="1"/>
    <col min="7" max="7" width="6.140625" bestFit="1" customWidth="1"/>
    <col min="8" max="8" width="5.28515625" bestFit="1" customWidth="1"/>
    <col min="9" max="9" width="8" bestFit="1" customWidth="1"/>
    <col min="10" max="10" width="6.140625" bestFit="1" customWidth="1"/>
    <col min="11" max="11" width="6.7109375" bestFit="1" customWidth="1"/>
    <col min="12" max="12" width="6.7109375" customWidth="1"/>
    <col min="14" max="14" width="4.85546875" customWidth="1"/>
    <col min="15" max="15" width="10.85546875" customWidth="1"/>
    <col min="16" max="17" width="12.5703125" bestFit="1" customWidth="1"/>
    <col min="18" max="26" width="11.5703125" bestFit="1" customWidth="1"/>
  </cols>
  <sheetData>
    <row r="1" spans="1:28" ht="15.75" thickBot="1" x14ac:dyDescent="0.3">
      <c r="A1" s="5" t="s">
        <v>0</v>
      </c>
      <c r="B1" s="5" t="s">
        <v>1</v>
      </c>
      <c r="C1" s="5" t="s">
        <v>4</v>
      </c>
      <c r="D1" s="5" t="s">
        <v>7</v>
      </c>
      <c r="E1" s="5" t="s">
        <v>8</v>
      </c>
      <c r="F1" s="5" t="s">
        <v>9</v>
      </c>
      <c r="G1" s="5" t="s">
        <v>10</v>
      </c>
      <c r="H1" s="5" t="s">
        <v>11</v>
      </c>
      <c r="I1" s="5" t="s">
        <v>12</v>
      </c>
      <c r="J1" s="5" t="s">
        <v>14</v>
      </c>
      <c r="K1" s="5" t="s">
        <v>13</v>
      </c>
      <c r="L1" s="5" t="s">
        <v>15</v>
      </c>
      <c r="O1" s="5"/>
      <c r="P1" s="5"/>
    </row>
    <row r="2" spans="1:28" s="2" customFormat="1" ht="12.75" customHeight="1" thickBot="1" x14ac:dyDescent="0.3">
      <c r="A2" s="3"/>
      <c r="B2" s="3"/>
      <c r="M2"/>
      <c r="N2"/>
      <c r="O2" s="46" t="s">
        <v>34</v>
      </c>
      <c r="P2" s="47">
        <f>INTERCEPT($B$3:$B$25,$A$3:$A$25)</f>
        <v>8552.3956521739146</v>
      </c>
      <c r="Q2"/>
      <c r="T2"/>
      <c r="U2"/>
      <c r="V2"/>
      <c r="W2"/>
      <c r="X2"/>
      <c r="Y2"/>
      <c r="Z2"/>
      <c r="AA2"/>
      <c r="AB2"/>
    </row>
    <row r="3" spans="1:28" ht="12.75" customHeight="1" x14ac:dyDescent="0.25">
      <c r="A3" s="5">
        <v>1</v>
      </c>
      <c r="B3" s="5">
        <v>6464.5000000000009</v>
      </c>
      <c r="C3" s="6">
        <f t="shared" ref="C3:C25" si="0">IF(A3&lt;$Q$2,$O$2+$P$2*A3, $R$2+$S$2*A3)</f>
        <v>0</v>
      </c>
      <c r="D3" s="9">
        <f>B3-C3</f>
        <v>6464.5000000000009</v>
      </c>
      <c r="E3" s="9">
        <f>ABS(D3)</f>
        <v>6464.5000000000009</v>
      </c>
      <c r="F3" s="9">
        <f>D3^2</f>
        <v>41789760.250000015</v>
      </c>
      <c r="G3" s="7">
        <f t="shared" ref="G3:G25" si="1">E3/B3</f>
        <v>1</v>
      </c>
      <c r="H3" s="9">
        <f>AVERAGE(E$3:E3)</f>
        <v>6464.5000000000009</v>
      </c>
      <c r="I3" s="9">
        <f>AVERAGE(F$3:F3)</f>
        <v>41789760.250000015</v>
      </c>
      <c r="J3" s="1">
        <f>AVERAGE(G$3:G3)</f>
        <v>1</v>
      </c>
      <c r="K3" s="9">
        <f>SUM(D$3:D3)</f>
        <v>6464.5000000000009</v>
      </c>
      <c r="L3" s="8">
        <f>K3/H3</f>
        <v>1</v>
      </c>
      <c r="O3" s="48" t="s">
        <v>35</v>
      </c>
      <c r="P3" s="49">
        <f>SLOPE($B$3:$B$25,$A$3:$A$25)</f>
        <v>396.77282608695657</v>
      </c>
    </row>
    <row r="4" spans="1:28" ht="12.75" customHeight="1" x14ac:dyDescent="0.25">
      <c r="A4" s="5">
        <v>2</v>
      </c>
      <c r="B4" s="5">
        <v>7475.7000000000007</v>
      </c>
      <c r="C4" s="6">
        <f t="shared" si="0"/>
        <v>0</v>
      </c>
      <c r="D4" s="9">
        <f t="shared" ref="D4:D25" si="2">B4-C4</f>
        <v>7475.7000000000007</v>
      </c>
      <c r="E4" s="9">
        <f t="shared" ref="E4:E25" si="3">ABS(D4)</f>
        <v>7475.7000000000007</v>
      </c>
      <c r="F4" s="9">
        <f t="shared" ref="F4:F25" si="4">D4^2</f>
        <v>55886090.49000001</v>
      </c>
      <c r="G4" s="7">
        <f t="shared" si="1"/>
        <v>1</v>
      </c>
      <c r="H4" s="9">
        <f>AVERAGE(E$3:E4)</f>
        <v>6970.1</v>
      </c>
      <c r="I4" s="9">
        <f>AVERAGE(F$3:F4)</f>
        <v>48837925.370000012</v>
      </c>
      <c r="J4" s="1">
        <f>AVERAGE(G$3:G4)</f>
        <v>1</v>
      </c>
      <c r="K4" s="9">
        <f>SUM(D$3:D4)</f>
        <v>13940.2</v>
      </c>
      <c r="L4" s="8">
        <f t="shared" ref="L4:L25" si="5">K4/H4</f>
        <v>2</v>
      </c>
      <c r="O4" s="50" t="s">
        <v>37</v>
      </c>
      <c r="P4" s="51">
        <f>RSQ($B$3:$B$25,$A$3:$A$25)</f>
        <v>0.77351665920384505</v>
      </c>
    </row>
    <row r="5" spans="1:28" ht="12.75" customHeight="1" thickBot="1" x14ac:dyDescent="0.3">
      <c r="A5" s="5">
        <v>3</v>
      </c>
      <c r="B5" s="5">
        <v>8237.5</v>
      </c>
      <c r="C5" s="6">
        <f t="shared" si="0"/>
        <v>0</v>
      </c>
      <c r="D5" s="9">
        <f t="shared" si="2"/>
        <v>8237.5</v>
      </c>
      <c r="E5" s="9">
        <f t="shared" si="3"/>
        <v>8237.5</v>
      </c>
      <c r="F5" s="9">
        <f t="shared" si="4"/>
        <v>67856406.25</v>
      </c>
      <c r="G5" s="7">
        <f t="shared" si="1"/>
        <v>1</v>
      </c>
      <c r="H5" s="9">
        <f>AVERAGE(E$3:E5)</f>
        <v>7392.5666666666666</v>
      </c>
      <c r="I5" s="9">
        <f>AVERAGE(F$3:F5)</f>
        <v>55177418.99666667</v>
      </c>
      <c r="J5" s="1">
        <f>AVERAGE(G$3:G5)</f>
        <v>1</v>
      </c>
      <c r="K5" s="9">
        <f>SUM(D$3:D5)</f>
        <v>22177.7</v>
      </c>
      <c r="L5" s="8">
        <f t="shared" si="5"/>
        <v>3</v>
      </c>
      <c r="O5" s="52" t="s">
        <v>36</v>
      </c>
      <c r="P5" s="53">
        <f>STEYX($B$3:$B$25,$A$3:$A$25)</f>
        <v>1490.4102382104463</v>
      </c>
    </row>
    <row r="6" spans="1:28" ht="12.75" customHeight="1" x14ac:dyDescent="0.25">
      <c r="A6" s="5">
        <v>4</v>
      </c>
      <c r="B6" s="5">
        <v>9480.9</v>
      </c>
      <c r="C6" s="6">
        <f t="shared" si="0"/>
        <v>0</v>
      </c>
      <c r="D6" s="9">
        <f t="shared" si="2"/>
        <v>9480.9</v>
      </c>
      <c r="E6" s="9">
        <f t="shared" si="3"/>
        <v>9480.9</v>
      </c>
      <c r="F6" s="9">
        <f t="shared" si="4"/>
        <v>89887464.809999987</v>
      </c>
      <c r="G6" s="7">
        <f t="shared" si="1"/>
        <v>1</v>
      </c>
      <c r="H6" s="9">
        <f>AVERAGE(E$3:E6)</f>
        <v>7914.65</v>
      </c>
      <c r="I6" s="9">
        <f>AVERAGE(F$3:F6)</f>
        <v>63854930.450000003</v>
      </c>
      <c r="J6" s="1">
        <f>AVERAGE(G$3:G6)</f>
        <v>1</v>
      </c>
      <c r="K6" s="9">
        <f>SUM(D$3:D6)</f>
        <v>31658.6</v>
      </c>
      <c r="L6" s="8">
        <f t="shared" si="5"/>
        <v>4</v>
      </c>
    </row>
    <row r="7" spans="1:28" ht="12.75" customHeight="1" x14ac:dyDescent="0.25">
      <c r="A7" s="5">
        <v>5</v>
      </c>
      <c r="B7" s="5">
        <v>11642.199999999999</v>
      </c>
      <c r="C7" s="6">
        <f t="shared" si="0"/>
        <v>0</v>
      </c>
      <c r="D7" s="9">
        <f t="shared" si="2"/>
        <v>11642.199999999999</v>
      </c>
      <c r="E7" s="9">
        <f t="shared" si="3"/>
        <v>11642.199999999999</v>
      </c>
      <c r="F7" s="9">
        <f t="shared" si="4"/>
        <v>135540820.83999997</v>
      </c>
      <c r="G7" s="7">
        <f t="shared" si="1"/>
        <v>1</v>
      </c>
      <c r="H7" s="9">
        <f>AVERAGE(E$3:E7)</f>
        <v>8660.16</v>
      </c>
      <c r="I7" s="9">
        <f>AVERAGE(F$3:F7)</f>
        <v>78192108.527999997</v>
      </c>
      <c r="J7" s="1">
        <f>AVERAGE(G$3:G7)</f>
        <v>1</v>
      </c>
      <c r="K7" s="9">
        <f>SUM(D$3:D7)</f>
        <v>43300.799999999996</v>
      </c>
      <c r="L7" s="8">
        <f t="shared" si="5"/>
        <v>5</v>
      </c>
    </row>
    <row r="8" spans="1:28" ht="12.75" customHeight="1" x14ac:dyDescent="0.25">
      <c r="A8" s="5">
        <v>6</v>
      </c>
      <c r="B8" s="5">
        <v>11705.7</v>
      </c>
      <c r="C8" s="6">
        <f t="shared" si="0"/>
        <v>0</v>
      </c>
      <c r="D8" s="9">
        <f t="shared" si="2"/>
        <v>11705.7</v>
      </c>
      <c r="E8" s="9">
        <f t="shared" si="3"/>
        <v>11705.7</v>
      </c>
      <c r="F8" s="9">
        <f t="shared" si="4"/>
        <v>137023412.49000001</v>
      </c>
      <c r="G8" s="7">
        <f t="shared" si="1"/>
        <v>1</v>
      </c>
      <c r="H8" s="9">
        <f>AVERAGE(E$3:E8)</f>
        <v>9167.75</v>
      </c>
      <c r="I8" s="9">
        <f>AVERAGE(F$3:F8)</f>
        <v>87997325.855000004</v>
      </c>
      <c r="J8" s="1">
        <f>AVERAGE(G$3:G8)</f>
        <v>1</v>
      </c>
      <c r="K8" s="9">
        <f>SUM(D$3:D8)</f>
        <v>55006.5</v>
      </c>
      <c r="L8" s="8">
        <f t="shared" si="5"/>
        <v>6</v>
      </c>
    </row>
    <row r="9" spans="1:28" ht="12.75" customHeight="1" x14ac:dyDescent="0.25">
      <c r="A9" s="5">
        <v>7</v>
      </c>
      <c r="B9" s="5">
        <v>11837.2</v>
      </c>
      <c r="C9" s="6">
        <f t="shared" si="0"/>
        <v>0</v>
      </c>
      <c r="D9" s="9">
        <f t="shared" si="2"/>
        <v>11837.2</v>
      </c>
      <c r="E9" s="9">
        <f t="shared" si="3"/>
        <v>11837.2</v>
      </c>
      <c r="F9" s="9">
        <f t="shared" si="4"/>
        <v>140119303.84</v>
      </c>
      <c r="G9" s="7">
        <f t="shared" si="1"/>
        <v>1</v>
      </c>
      <c r="H9" s="9">
        <f>AVERAGE(E$3:E9)</f>
        <v>9549.1</v>
      </c>
      <c r="I9" s="9">
        <f>AVERAGE(F$3:F9)</f>
        <v>95443322.710000008</v>
      </c>
      <c r="J9" s="1">
        <f>AVERAGE(G$3:G9)</f>
        <v>1</v>
      </c>
      <c r="K9" s="9">
        <f>SUM(D$3:D9)</f>
        <v>66843.7</v>
      </c>
      <c r="L9" s="8">
        <f t="shared" si="5"/>
        <v>6.9999999999999991</v>
      </c>
    </row>
    <row r="10" spans="1:28" ht="12.75" customHeight="1" x14ac:dyDescent="0.25">
      <c r="A10" s="5">
        <v>8</v>
      </c>
      <c r="B10" s="5">
        <v>13101.2</v>
      </c>
      <c r="C10" s="6">
        <f t="shared" si="0"/>
        <v>0</v>
      </c>
      <c r="D10" s="9">
        <f t="shared" si="2"/>
        <v>13101.2</v>
      </c>
      <c r="E10" s="9">
        <f t="shared" si="3"/>
        <v>13101.2</v>
      </c>
      <c r="F10" s="9">
        <f t="shared" si="4"/>
        <v>171641441.44000003</v>
      </c>
      <c r="G10" s="7">
        <f t="shared" si="1"/>
        <v>1</v>
      </c>
      <c r="H10" s="9">
        <f>AVERAGE(E$3:E10)</f>
        <v>9993.1124999999993</v>
      </c>
      <c r="I10" s="9">
        <f>AVERAGE(F$3:F10)</f>
        <v>104968087.55125001</v>
      </c>
      <c r="J10" s="1">
        <f>AVERAGE(G$3:G10)</f>
        <v>1</v>
      </c>
      <c r="K10" s="9">
        <f>SUM(D$3:D10)</f>
        <v>79944.899999999994</v>
      </c>
      <c r="L10" s="8">
        <f t="shared" si="5"/>
        <v>8</v>
      </c>
    </row>
    <row r="11" spans="1:28" ht="12.75" customHeight="1" x14ac:dyDescent="0.25">
      <c r="A11" s="5">
        <v>9</v>
      </c>
      <c r="B11" s="5">
        <v>14194.2</v>
      </c>
      <c r="C11" s="6">
        <f t="shared" si="0"/>
        <v>0</v>
      </c>
      <c r="D11" s="9">
        <f t="shared" si="2"/>
        <v>14194.2</v>
      </c>
      <c r="E11" s="9">
        <f t="shared" si="3"/>
        <v>14194.2</v>
      </c>
      <c r="F11" s="9">
        <f t="shared" si="4"/>
        <v>201475313.64000002</v>
      </c>
      <c r="G11" s="7">
        <f t="shared" si="1"/>
        <v>1</v>
      </c>
      <c r="H11" s="9">
        <f>AVERAGE(E$3:E11)</f>
        <v>10459.9</v>
      </c>
      <c r="I11" s="9">
        <f>AVERAGE(F$3:F11)</f>
        <v>115691112.67222223</v>
      </c>
      <c r="J11" s="1">
        <f>AVERAGE(G$3:G11)</f>
        <v>1</v>
      </c>
      <c r="K11" s="9">
        <f>SUM(D$3:D11)</f>
        <v>94139.099999999991</v>
      </c>
      <c r="L11" s="8">
        <f t="shared" si="5"/>
        <v>9</v>
      </c>
    </row>
    <row r="12" spans="1:28" ht="12.75" customHeight="1" x14ac:dyDescent="0.25">
      <c r="A12" s="5">
        <v>10</v>
      </c>
      <c r="B12" s="5">
        <v>15760.1</v>
      </c>
      <c r="C12" s="6">
        <f t="shared" si="0"/>
        <v>0</v>
      </c>
      <c r="D12" s="9">
        <f t="shared" si="2"/>
        <v>15760.1</v>
      </c>
      <c r="E12" s="9">
        <f t="shared" si="3"/>
        <v>15760.1</v>
      </c>
      <c r="F12" s="9">
        <f t="shared" si="4"/>
        <v>248380752.01000002</v>
      </c>
      <c r="G12" s="7">
        <f t="shared" si="1"/>
        <v>1</v>
      </c>
      <c r="H12" s="9">
        <f>AVERAGE(E$3:E12)</f>
        <v>10989.92</v>
      </c>
      <c r="I12" s="9">
        <f>AVERAGE(F$3:F12)</f>
        <v>128960076.60600002</v>
      </c>
      <c r="J12" s="1">
        <f>AVERAGE(G$3:G12)</f>
        <v>1</v>
      </c>
      <c r="K12" s="9">
        <f>SUM(D$3:D12)</f>
        <v>109899.2</v>
      </c>
      <c r="L12" s="8">
        <f t="shared" si="5"/>
        <v>10</v>
      </c>
    </row>
    <row r="13" spans="1:28" ht="12.75" customHeight="1" x14ac:dyDescent="0.25">
      <c r="A13" s="5">
        <v>11</v>
      </c>
      <c r="B13" s="5">
        <v>15667.2</v>
      </c>
      <c r="C13" s="6">
        <f t="shared" si="0"/>
        <v>0</v>
      </c>
      <c r="D13" s="9">
        <f t="shared" si="2"/>
        <v>15667.2</v>
      </c>
      <c r="E13" s="9">
        <f t="shared" si="3"/>
        <v>15667.2</v>
      </c>
      <c r="F13" s="9">
        <f t="shared" si="4"/>
        <v>245461155.84000003</v>
      </c>
      <c r="G13" s="7">
        <f t="shared" si="1"/>
        <v>1</v>
      </c>
      <c r="H13" s="9">
        <f>AVERAGE(E$3:E13)</f>
        <v>11415.127272727272</v>
      </c>
      <c r="I13" s="9">
        <f>AVERAGE(F$3:F13)</f>
        <v>139551083.80909091</v>
      </c>
      <c r="J13" s="1">
        <f>AVERAGE(G$3:G13)</f>
        <v>1</v>
      </c>
      <c r="K13" s="9">
        <f>SUM(D$3:D13)</f>
        <v>125566.39999999999</v>
      </c>
      <c r="L13" s="8">
        <f t="shared" si="5"/>
        <v>11</v>
      </c>
    </row>
    <row r="14" spans="1:28" ht="12.75" customHeight="1" x14ac:dyDescent="0.25">
      <c r="A14" s="5">
        <v>12</v>
      </c>
      <c r="B14" s="5">
        <v>14338.199999999999</v>
      </c>
      <c r="C14" s="6">
        <f t="shared" si="0"/>
        <v>0</v>
      </c>
      <c r="D14" s="9">
        <f t="shared" si="2"/>
        <v>14338.199999999999</v>
      </c>
      <c r="E14" s="9">
        <f t="shared" si="3"/>
        <v>14338.199999999999</v>
      </c>
      <c r="F14" s="9">
        <f t="shared" si="4"/>
        <v>205583979.23999998</v>
      </c>
      <c r="G14" s="7">
        <f t="shared" si="1"/>
        <v>1</v>
      </c>
      <c r="H14" s="9">
        <f>AVERAGE(E$3:E14)</f>
        <v>11658.716666666667</v>
      </c>
      <c r="I14" s="9">
        <f>AVERAGE(F$3:F14)</f>
        <v>145053825.095</v>
      </c>
      <c r="J14" s="1">
        <f>AVERAGE(G$3:G14)</f>
        <v>1</v>
      </c>
      <c r="K14" s="9">
        <f>SUM(D$3:D14)</f>
        <v>139904.6</v>
      </c>
      <c r="L14" s="8">
        <f t="shared" si="5"/>
        <v>12</v>
      </c>
    </row>
    <row r="15" spans="1:28" ht="12.75" customHeight="1" x14ac:dyDescent="0.25">
      <c r="A15" s="5">
        <v>13</v>
      </c>
      <c r="B15" s="5">
        <v>11816.800000000001</v>
      </c>
      <c r="C15" s="6">
        <f t="shared" si="0"/>
        <v>0</v>
      </c>
      <c r="D15" s="9">
        <f t="shared" si="2"/>
        <v>11816.800000000001</v>
      </c>
      <c r="E15" s="9">
        <f t="shared" si="3"/>
        <v>11816.800000000001</v>
      </c>
      <c r="F15" s="9">
        <f t="shared" si="4"/>
        <v>139636762.24000004</v>
      </c>
      <c r="G15" s="7">
        <f t="shared" si="1"/>
        <v>1</v>
      </c>
      <c r="H15" s="9">
        <f>AVERAGE(E$3:E15)</f>
        <v>11670.876923076923</v>
      </c>
      <c r="I15" s="9">
        <f>AVERAGE(F$3:F15)</f>
        <v>144637127.9523077</v>
      </c>
      <c r="J15" s="1">
        <f>AVERAGE(G$3:G15)</f>
        <v>1</v>
      </c>
      <c r="K15" s="9">
        <f>SUM(D$3:D15)</f>
        <v>151721.4</v>
      </c>
      <c r="L15" s="8">
        <f t="shared" si="5"/>
        <v>13</v>
      </c>
    </row>
    <row r="16" spans="1:28" ht="12.75" customHeight="1" x14ac:dyDescent="0.25">
      <c r="A16" s="5">
        <v>14</v>
      </c>
      <c r="B16" s="5">
        <v>14095.300000000001</v>
      </c>
      <c r="C16" s="6">
        <f t="shared" si="0"/>
        <v>0</v>
      </c>
      <c r="D16" s="9">
        <f t="shared" si="2"/>
        <v>14095.300000000001</v>
      </c>
      <c r="E16" s="9">
        <f t="shared" si="3"/>
        <v>14095.300000000001</v>
      </c>
      <c r="F16" s="9">
        <f t="shared" si="4"/>
        <v>198677482.09000003</v>
      </c>
      <c r="G16" s="7">
        <f t="shared" si="1"/>
        <v>1</v>
      </c>
      <c r="H16" s="9">
        <f>AVERAGE(E$3:E16)</f>
        <v>11844.05</v>
      </c>
      <c r="I16" s="9">
        <f>AVERAGE(F$3:F16)</f>
        <v>148497153.24785715</v>
      </c>
      <c r="J16" s="1">
        <f>AVERAGE(G$3:G16)</f>
        <v>1</v>
      </c>
      <c r="K16" s="9">
        <f>SUM(D$3:D16)</f>
        <v>165816.69999999998</v>
      </c>
      <c r="L16" s="8">
        <f t="shared" si="5"/>
        <v>14</v>
      </c>
    </row>
    <row r="17" spans="1:30" ht="12.75" customHeight="1" x14ac:dyDescent="0.25">
      <c r="A17" s="5">
        <v>15</v>
      </c>
      <c r="B17" s="5">
        <v>14001.4</v>
      </c>
      <c r="C17" s="6">
        <f t="shared" si="0"/>
        <v>0</v>
      </c>
      <c r="D17" s="9">
        <f t="shared" si="2"/>
        <v>14001.4</v>
      </c>
      <c r="E17" s="9">
        <f t="shared" si="3"/>
        <v>14001.4</v>
      </c>
      <c r="F17" s="9">
        <f t="shared" si="4"/>
        <v>196039201.95999998</v>
      </c>
      <c r="G17" s="7">
        <f t="shared" si="1"/>
        <v>1</v>
      </c>
      <c r="H17" s="9">
        <f>AVERAGE(E$3:E17)</f>
        <v>11987.873333333331</v>
      </c>
      <c r="I17" s="9">
        <f>AVERAGE(F$3:F17)</f>
        <v>151666623.16200003</v>
      </c>
      <c r="J17" s="1">
        <f>AVERAGE(G$3:G17)</f>
        <v>1</v>
      </c>
      <c r="K17" s="9">
        <f>SUM(D$3:D17)</f>
        <v>179818.09999999998</v>
      </c>
      <c r="L17" s="8">
        <f t="shared" si="5"/>
        <v>15</v>
      </c>
    </row>
    <row r="18" spans="1:30" ht="12.75" customHeight="1" x14ac:dyDescent="0.25">
      <c r="A18" s="5">
        <v>16</v>
      </c>
      <c r="B18" s="5">
        <v>14123.7</v>
      </c>
      <c r="C18" s="6">
        <f t="shared" si="0"/>
        <v>0</v>
      </c>
      <c r="D18" s="9">
        <f t="shared" si="2"/>
        <v>14123.7</v>
      </c>
      <c r="E18" s="9">
        <f t="shared" si="3"/>
        <v>14123.7</v>
      </c>
      <c r="F18" s="9">
        <f t="shared" si="4"/>
        <v>199478901.69000003</v>
      </c>
      <c r="G18" s="7">
        <f t="shared" si="1"/>
        <v>1</v>
      </c>
      <c r="H18" s="9">
        <f>AVERAGE(E$3:E18)</f>
        <v>12121.362499999999</v>
      </c>
      <c r="I18" s="9">
        <f>AVERAGE(F$3:F18)</f>
        <v>154654890.57000002</v>
      </c>
      <c r="J18" s="1">
        <f>AVERAGE(G$3:G18)</f>
        <v>1</v>
      </c>
      <c r="K18" s="9">
        <f>SUM(D$3:D18)</f>
        <v>193941.8</v>
      </c>
      <c r="L18" s="8">
        <f t="shared" si="5"/>
        <v>16</v>
      </c>
    </row>
    <row r="19" spans="1:30" ht="12.75" customHeight="1" x14ac:dyDescent="0.25">
      <c r="A19" s="5">
        <v>17</v>
      </c>
      <c r="B19" s="5">
        <v>14599.3</v>
      </c>
      <c r="C19" s="6">
        <f t="shared" si="0"/>
        <v>0</v>
      </c>
      <c r="D19" s="9">
        <f t="shared" si="2"/>
        <v>14599.3</v>
      </c>
      <c r="E19" s="9">
        <f t="shared" si="3"/>
        <v>14599.3</v>
      </c>
      <c r="F19" s="9">
        <f t="shared" si="4"/>
        <v>213139560.48999998</v>
      </c>
      <c r="G19" s="7">
        <f t="shared" si="1"/>
        <v>1</v>
      </c>
      <c r="H19" s="9">
        <f>AVERAGE(E$3:E19)</f>
        <v>12267.123529411763</v>
      </c>
      <c r="I19" s="9">
        <f>AVERAGE(F$3:F19)</f>
        <v>158095165.27117649</v>
      </c>
      <c r="J19" s="1">
        <f>AVERAGE(G$3:G19)</f>
        <v>1</v>
      </c>
      <c r="K19" s="9">
        <f>SUM(D$3:D19)</f>
        <v>208541.09999999998</v>
      </c>
      <c r="L19" s="8">
        <f t="shared" si="5"/>
        <v>17</v>
      </c>
    </row>
    <row r="20" spans="1:30" ht="12.75" customHeight="1" x14ac:dyDescent="0.25">
      <c r="A20" s="5">
        <v>18</v>
      </c>
      <c r="B20" s="5">
        <v>15160.699999999999</v>
      </c>
      <c r="C20" s="6">
        <f t="shared" si="0"/>
        <v>0</v>
      </c>
      <c r="D20" s="9">
        <f t="shared" si="2"/>
        <v>15160.699999999999</v>
      </c>
      <c r="E20" s="9">
        <f t="shared" si="3"/>
        <v>15160.699999999999</v>
      </c>
      <c r="F20" s="9">
        <f t="shared" si="4"/>
        <v>229846824.48999998</v>
      </c>
      <c r="G20" s="7">
        <f t="shared" si="1"/>
        <v>1</v>
      </c>
      <c r="H20" s="9">
        <f>AVERAGE(E$3:E20)</f>
        <v>12427.877777777778</v>
      </c>
      <c r="I20" s="9">
        <f>AVERAGE(F$3:F20)</f>
        <v>162081368.56111109</v>
      </c>
      <c r="J20" s="1">
        <f>AVERAGE(G$3:G20)</f>
        <v>1</v>
      </c>
      <c r="K20" s="9">
        <f>SUM(D$3:D20)</f>
        <v>223701.8</v>
      </c>
      <c r="L20" s="8">
        <f t="shared" si="5"/>
        <v>18</v>
      </c>
    </row>
    <row r="21" spans="1:30" ht="12.75" customHeight="1" x14ac:dyDescent="0.25">
      <c r="A21" s="5">
        <v>19</v>
      </c>
      <c r="B21" s="5">
        <v>15352.300000000001</v>
      </c>
      <c r="C21" s="6">
        <f t="shared" si="0"/>
        <v>0</v>
      </c>
      <c r="D21" s="9">
        <f t="shared" si="2"/>
        <v>15352.300000000001</v>
      </c>
      <c r="E21" s="9">
        <f t="shared" si="3"/>
        <v>15352.300000000001</v>
      </c>
      <c r="F21" s="9">
        <f t="shared" si="4"/>
        <v>235693115.29000002</v>
      </c>
      <c r="G21" s="7">
        <f t="shared" si="1"/>
        <v>1</v>
      </c>
      <c r="H21" s="9">
        <f>AVERAGE(E$3:E21)</f>
        <v>12581.794736842105</v>
      </c>
      <c r="I21" s="9">
        <f>AVERAGE(F$3:F21)</f>
        <v>165955671.02052632</v>
      </c>
      <c r="J21" s="1">
        <f>AVERAGE(G$3:G21)</f>
        <v>1</v>
      </c>
      <c r="K21" s="9">
        <f>SUM(D$3:D21)</f>
        <v>239054.09999999998</v>
      </c>
      <c r="L21" s="8">
        <f t="shared" si="5"/>
        <v>19</v>
      </c>
    </row>
    <row r="22" spans="1:30" ht="12.75" customHeight="1" x14ac:dyDescent="0.25">
      <c r="A22" s="5">
        <v>20</v>
      </c>
      <c r="B22" s="5">
        <v>15631.9</v>
      </c>
      <c r="C22" s="6">
        <f t="shared" si="0"/>
        <v>0</v>
      </c>
      <c r="D22" s="9">
        <f t="shared" si="2"/>
        <v>15631.9</v>
      </c>
      <c r="E22" s="9">
        <f t="shared" si="3"/>
        <v>15631.9</v>
      </c>
      <c r="F22" s="9">
        <f t="shared" si="4"/>
        <v>244356297.60999998</v>
      </c>
      <c r="G22" s="7">
        <f t="shared" si="1"/>
        <v>1</v>
      </c>
      <c r="H22" s="9">
        <f>AVERAGE(E$3:E22)</f>
        <v>12734.3</v>
      </c>
      <c r="I22" s="9">
        <f>AVERAGE(F$3:F22)</f>
        <v>169875702.34999999</v>
      </c>
      <c r="J22" s="1">
        <f>AVERAGE(G$3:G22)</f>
        <v>1</v>
      </c>
      <c r="K22" s="9">
        <f>SUM(D$3:D22)</f>
        <v>254685.99999999997</v>
      </c>
      <c r="L22" s="8">
        <f t="shared" si="5"/>
        <v>20</v>
      </c>
    </row>
    <row r="23" spans="1:30" ht="12.75" customHeight="1" x14ac:dyDescent="0.25">
      <c r="A23" s="5">
        <v>21</v>
      </c>
      <c r="B23" s="5">
        <v>16887.599999999999</v>
      </c>
      <c r="C23" s="6">
        <f t="shared" si="0"/>
        <v>0</v>
      </c>
      <c r="D23" s="9">
        <f t="shared" si="2"/>
        <v>16887.599999999999</v>
      </c>
      <c r="E23" s="9">
        <f t="shared" si="3"/>
        <v>16887.599999999999</v>
      </c>
      <c r="F23" s="9">
        <f t="shared" si="4"/>
        <v>285191033.75999993</v>
      </c>
      <c r="G23" s="7">
        <f t="shared" si="1"/>
        <v>1</v>
      </c>
      <c r="H23" s="9">
        <f>AVERAGE(E$3:E23)</f>
        <v>12932.076190476189</v>
      </c>
      <c r="I23" s="9">
        <f>AVERAGE(F$3:F23)</f>
        <v>175366908.60761905</v>
      </c>
      <c r="J23" s="1">
        <f>AVERAGE(G$3:G23)</f>
        <v>1</v>
      </c>
      <c r="K23" s="9">
        <f>SUM(D$3:D23)</f>
        <v>271573.59999999998</v>
      </c>
      <c r="L23" s="8">
        <f t="shared" si="5"/>
        <v>21</v>
      </c>
    </row>
    <row r="24" spans="1:30" ht="12.75" customHeight="1" x14ac:dyDescent="0.25">
      <c r="A24" s="5">
        <v>22</v>
      </c>
      <c r="B24" s="5">
        <v>17549.899999999998</v>
      </c>
      <c r="C24" s="6">
        <f t="shared" si="0"/>
        <v>0</v>
      </c>
      <c r="D24" s="9">
        <f t="shared" si="2"/>
        <v>17549.899999999998</v>
      </c>
      <c r="E24" s="9">
        <f t="shared" si="3"/>
        <v>17549.899999999998</v>
      </c>
      <c r="F24" s="9">
        <f t="shared" si="4"/>
        <v>307998990.00999993</v>
      </c>
      <c r="G24" s="7">
        <f t="shared" si="1"/>
        <v>1</v>
      </c>
      <c r="H24" s="9">
        <f>AVERAGE(E$3:E24)</f>
        <v>13141.977272727272</v>
      </c>
      <c r="I24" s="9">
        <f>AVERAGE(F$3:F24)</f>
        <v>181395639.58045453</v>
      </c>
      <c r="J24" s="1">
        <f>AVERAGE(G$3:G24)</f>
        <v>1</v>
      </c>
      <c r="K24" s="9">
        <f>SUM(D$3:D24)</f>
        <v>289123.5</v>
      </c>
      <c r="L24" s="8">
        <f t="shared" si="5"/>
        <v>22</v>
      </c>
    </row>
    <row r="25" spans="1:30" ht="12.75" customHeight="1" x14ac:dyDescent="0.25">
      <c r="A25" s="5">
        <v>23</v>
      </c>
      <c r="B25" s="5">
        <v>17090.900000000001</v>
      </c>
      <c r="C25" s="6">
        <f t="shared" si="0"/>
        <v>0</v>
      </c>
      <c r="D25" s="9">
        <f t="shared" si="2"/>
        <v>17090.900000000001</v>
      </c>
      <c r="E25" s="9">
        <f t="shared" si="3"/>
        <v>17090.900000000001</v>
      </c>
      <c r="F25" s="9">
        <f t="shared" si="4"/>
        <v>292098862.81000006</v>
      </c>
      <c r="G25" s="7">
        <f t="shared" si="1"/>
        <v>1</v>
      </c>
      <c r="H25" s="9">
        <f>AVERAGE(E$3:E25)</f>
        <v>13313.669565217393</v>
      </c>
      <c r="I25" s="9">
        <f>AVERAGE(F$3:F25)</f>
        <v>186208823.19913042</v>
      </c>
      <c r="J25" s="1">
        <f>AVERAGE(G$3:G25)</f>
        <v>1</v>
      </c>
      <c r="K25" s="9">
        <f>SUM(D$3:D25)</f>
        <v>306214.40000000002</v>
      </c>
      <c r="L25" s="8">
        <f t="shared" si="5"/>
        <v>23</v>
      </c>
    </row>
    <row r="26" spans="1:30" ht="12.75" customHeight="1" x14ac:dyDescent="0.25">
      <c r="D26" s="9"/>
      <c r="E26" s="9"/>
      <c r="F26" s="9"/>
    </row>
    <row r="27" spans="1:30" ht="12.75" customHeight="1" x14ac:dyDescent="0.25">
      <c r="AD27" t="str">
        <f>C1&amp;": "&amp;M15&amp;" = "&amp;M16&amp;"; "&amp;N15&amp;" = "&amp;N16</f>
        <v xml:space="preserve">Ft:  = ;  = </v>
      </c>
    </row>
    <row r="28" spans="1:30" ht="12.75" customHeight="1" x14ac:dyDescent="0.25">
      <c r="AD28" t="str">
        <f>K1&amp;": "&amp;M15&amp;" = "&amp;M16&amp;"; "&amp;N15&amp;" = "&amp;N16</f>
        <v xml:space="preserve">BIAS:  = ;  = </v>
      </c>
    </row>
    <row r="29" spans="1:30" ht="12.75" customHeight="1" x14ac:dyDescent="0.25">
      <c r="AD29" t="str">
        <f>L1&amp;": "&amp;M15&amp;" = "&amp;M16&amp;"; "&amp;N15&amp;" = "&amp;N16</f>
        <v xml:space="preserve">TS:  = ;  = </v>
      </c>
    </row>
    <row r="30" spans="1:30" ht="12.75" customHeight="1" x14ac:dyDescent="0.25"/>
    <row r="31" spans="1:30" ht="12.75" customHeight="1" x14ac:dyDescent="0.25"/>
    <row r="32" spans="1:30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8726A-8354-4532-B3AF-72D7CDBABE92}">
  <sheetPr>
    <tabColor rgb="FF00B050"/>
  </sheetPr>
  <dimension ref="A1:AD222"/>
  <sheetViews>
    <sheetView workbookViewId="0">
      <selection activeCell="R9" sqref="R9"/>
    </sheetView>
  </sheetViews>
  <sheetFormatPr defaultRowHeight="15" x14ac:dyDescent="0.25"/>
  <cols>
    <col min="3" max="3" width="8.42578125" bestFit="1" customWidth="1"/>
    <col min="4" max="4" width="5.7109375" bestFit="1" customWidth="1"/>
    <col min="5" max="5" width="5" bestFit="1" customWidth="1"/>
    <col min="6" max="6" width="9" bestFit="1" customWidth="1"/>
    <col min="7" max="7" width="6.140625" bestFit="1" customWidth="1"/>
    <col min="8" max="8" width="5.28515625" bestFit="1" customWidth="1"/>
    <col min="9" max="9" width="8" bestFit="1" customWidth="1"/>
    <col min="10" max="10" width="6.140625" bestFit="1" customWidth="1"/>
    <col min="11" max="11" width="6.7109375" bestFit="1" customWidth="1"/>
    <col min="12" max="12" width="6.7109375" customWidth="1"/>
    <col min="14" max="14" width="12.7109375" customWidth="1"/>
    <col min="15" max="15" width="10.85546875" customWidth="1"/>
    <col min="16" max="17" width="12.5703125" bestFit="1" customWidth="1"/>
    <col min="18" max="26" width="11.5703125" bestFit="1" customWidth="1"/>
  </cols>
  <sheetData>
    <row r="1" spans="1:28" x14ac:dyDescent="0.25">
      <c r="A1" s="5" t="s">
        <v>0</v>
      </c>
      <c r="B1" s="5" t="s">
        <v>1</v>
      </c>
      <c r="C1" s="5" t="s">
        <v>4</v>
      </c>
      <c r="D1" s="5" t="s">
        <v>7</v>
      </c>
      <c r="E1" s="5" t="s">
        <v>8</v>
      </c>
      <c r="F1" s="5" t="s">
        <v>9</v>
      </c>
      <c r="G1" s="5" t="s">
        <v>10</v>
      </c>
      <c r="H1" s="5" t="s">
        <v>11</v>
      </c>
      <c r="I1" s="5" t="s">
        <v>12</v>
      </c>
      <c r="J1" s="5" t="s">
        <v>14</v>
      </c>
      <c r="K1" s="5" t="s">
        <v>13</v>
      </c>
      <c r="L1" s="5" t="s">
        <v>15</v>
      </c>
      <c r="N1" s="60"/>
      <c r="O1" s="55" t="s">
        <v>27</v>
      </c>
      <c r="P1" s="61" t="s">
        <v>28</v>
      </c>
      <c r="Q1" s="58" t="s">
        <v>30</v>
      </c>
    </row>
    <row r="2" spans="1:28" s="2" customFormat="1" ht="12.75" customHeight="1" x14ac:dyDescent="0.25">
      <c r="A2" s="3"/>
      <c r="B2" s="3"/>
      <c r="C2" s="2">
        <v>0</v>
      </c>
      <c r="D2" s="2">
        <v>0</v>
      </c>
      <c r="E2" s="2">
        <v>0</v>
      </c>
      <c r="F2" s="2">
        <v>0</v>
      </c>
      <c r="M2"/>
      <c r="N2" s="50" t="s">
        <v>31</v>
      </c>
      <c r="O2" s="56">
        <v>5717.4825630994737</v>
      </c>
      <c r="P2" s="59">
        <v>949.60680898876399</v>
      </c>
      <c r="Q2" s="27">
        <v>12</v>
      </c>
      <c r="T2"/>
      <c r="U2"/>
      <c r="V2"/>
      <c r="W2"/>
      <c r="X2"/>
      <c r="Y2"/>
      <c r="Z2"/>
      <c r="AA2"/>
      <c r="AB2"/>
    </row>
    <row r="3" spans="1:28" ht="12.75" customHeight="1" x14ac:dyDescent="0.25">
      <c r="A3" s="5">
        <v>1</v>
      </c>
      <c r="B3" s="5">
        <v>6464.5000000000009</v>
      </c>
      <c r="C3" s="6">
        <f>IF(A3&lt;$Q$2,$O$2+$P$2*A3, IF(A3&lt;$Q$3,$O$3+$P$3*A3, $O$4+$P$4*A3))</f>
        <v>6667.0893720882377</v>
      </c>
      <c r="D3" s="9">
        <f>B3-C3</f>
        <v>-202.58937208823681</v>
      </c>
      <c r="E3" s="9">
        <f>ABS(D3)</f>
        <v>202.58937208823681</v>
      </c>
      <c r="F3" s="9">
        <f>D3^2</f>
        <v>41042.453683106069</v>
      </c>
      <c r="G3" s="7">
        <f t="shared" ref="G3:G25" si="0">E3/B3</f>
        <v>3.1338753513533421E-2</v>
      </c>
      <c r="H3" s="9">
        <f>AVERAGE(E$3:E3)</f>
        <v>202.58937208823681</v>
      </c>
      <c r="I3" s="9">
        <f>AVERAGE(F$3:F3)</f>
        <v>41042.453683106069</v>
      </c>
      <c r="J3" s="1">
        <f>AVERAGE(G$3:G3)</f>
        <v>3.1338753513533421E-2</v>
      </c>
      <c r="K3" s="9">
        <f>SUM(D$3:D3)</f>
        <v>-202.58937208823681</v>
      </c>
      <c r="L3" s="8">
        <f>K3/H3</f>
        <v>-1</v>
      </c>
      <c r="N3" s="50" t="s">
        <v>32</v>
      </c>
      <c r="O3" s="29">
        <v>1.0224100948476629E-2</v>
      </c>
      <c r="P3" s="34">
        <v>1040.5004369683886</v>
      </c>
      <c r="Q3" s="27">
        <v>13</v>
      </c>
    </row>
    <row r="4" spans="1:28" ht="12.75" customHeight="1" thickBot="1" x14ac:dyDescent="0.3">
      <c r="A4" s="5">
        <v>2</v>
      </c>
      <c r="B4" s="5">
        <v>7475.7000000000007</v>
      </c>
      <c r="C4" s="6">
        <f t="shared" ref="C4:C25" si="1">IF(A4&lt;$Q$2,$O$2+$P$2*A4, IF(A4&lt;$Q$3,$O$3+$P$3*A4, $O$4+$P$4*A4))</f>
        <v>7616.6961810770017</v>
      </c>
      <c r="D4" s="9">
        <f t="shared" ref="D4:D25" si="2">B4-C4</f>
        <v>-140.99618107700098</v>
      </c>
      <c r="E4" s="9">
        <f t="shared" ref="E4:E25" si="3">ABS(D4)</f>
        <v>140.99618107700098</v>
      </c>
      <c r="F4" s="9">
        <f t="shared" ref="F4:F25" si="4">D4^2</f>
        <v>19879.923078298449</v>
      </c>
      <c r="G4" s="7">
        <f t="shared" si="0"/>
        <v>1.8860599151517714E-2</v>
      </c>
      <c r="H4" s="9">
        <f>AVERAGE(E$3:E4)</f>
        <v>171.7927765826189</v>
      </c>
      <c r="I4" s="9">
        <f>AVERAGE(F$3:F4)</f>
        <v>30461.18838070226</v>
      </c>
      <c r="J4" s="1">
        <f>AVERAGE(G$3:G4)</f>
        <v>2.5099676332525567E-2</v>
      </c>
      <c r="K4" s="9">
        <f>SUM(D$3:D4)</f>
        <v>-343.5855531652378</v>
      </c>
      <c r="L4" s="8">
        <f t="shared" ref="L4:L25" si="5">K4/H4</f>
        <v>-2</v>
      </c>
      <c r="N4" s="52" t="s">
        <v>33</v>
      </c>
      <c r="O4" s="57">
        <v>7723.1597613119511</v>
      </c>
      <c r="P4" s="62">
        <v>417.62879940647611</v>
      </c>
      <c r="Q4" s="54"/>
    </row>
    <row r="5" spans="1:28" ht="12.75" customHeight="1" x14ac:dyDescent="0.25">
      <c r="A5" s="5">
        <v>3</v>
      </c>
      <c r="B5" s="5">
        <v>8237.5</v>
      </c>
      <c r="C5" s="6">
        <f t="shared" si="1"/>
        <v>8566.3029900657657</v>
      </c>
      <c r="D5" s="9">
        <f t="shared" si="2"/>
        <v>-328.8029900657657</v>
      </c>
      <c r="E5" s="9">
        <f t="shared" si="3"/>
        <v>328.8029900657657</v>
      </c>
      <c r="F5" s="9">
        <f t="shared" si="4"/>
        <v>108111.40627618802</v>
      </c>
      <c r="G5" s="7">
        <f t="shared" si="0"/>
        <v>3.9915385743947276E-2</v>
      </c>
      <c r="H5" s="9">
        <f>AVERAGE(E$3:E5)</f>
        <v>224.12951441033451</v>
      </c>
      <c r="I5" s="9">
        <f>AVERAGE(F$3:F5)</f>
        <v>56344.594345864178</v>
      </c>
      <c r="J5" s="1">
        <f>AVERAGE(G$3:G5)</f>
        <v>3.0038246136332807E-2</v>
      </c>
      <c r="K5" s="9">
        <f>SUM(D$3:D5)</f>
        <v>-672.3885432310035</v>
      </c>
      <c r="L5" s="8">
        <f t="shared" si="5"/>
        <v>-3</v>
      </c>
    </row>
    <row r="6" spans="1:28" ht="12.75" customHeight="1" x14ac:dyDescent="0.25">
      <c r="A6" s="5">
        <v>4</v>
      </c>
      <c r="B6" s="5">
        <v>9480.9</v>
      </c>
      <c r="C6" s="6">
        <f t="shared" si="1"/>
        <v>9515.9097990545306</v>
      </c>
      <c r="D6" s="9">
        <f t="shared" si="2"/>
        <v>-35.009799054530959</v>
      </c>
      <c r="E6" s="9">
        <f t="shared" si="3"/>
        <v>35.009799054530959</v>
      </c>
      <c r="F6" s="9">
        <f t="shared" si="4"/>
        <v>1225.6860298386368</v>
      </c>
      <c r="G6" s="7">
        <f t="shared" si="0"/>
        <v>3.6926662083273699E-3</v>
      </c>
      <c r="H6" s="9">
        <f>AVERAGE(E$3:E6)</f>
        <v>176.84958557138361</v>
      </c>
      <c r="I6" s="9">
        <f>AVERAGE(F$3:F6)</f>
        <v>42564.867266857793</v>
      </c>
      <c r="J6" s="1">
        <f>AVERAGE(G$3:G6)</f>
        <v>2.3451851154331446E-2</v>
      </c>
      <c r="K6" s="9">
        <f>SUM(D$3:D6)</f>
        <v>-707.39834228553445</v>
      </c>
      <c r="L6" s="8">
        <f t="shared" si="5"/>
        <v>-4</v>
      </c>
    </row>
    <row r="7" spans="1:28" ht="12.75" customHeight="1" x14ac:dyDescent="0.25">
      <c r="A7" s="5">
        <v>5</v>
      </c>
      <c r="B7" s="5">
        <v>11642.199999999999</v>
      </c>
      <c r="C7" s="6">
        <f t="shared" si="1"/>
        <v>10465.516608043294</v>
      </c>
      <c r="D7" s="9">
        <f t="shared" si="2"/>
        <v>1176.6833919567052</v>
      </c>
      <c r="E7" s="9">
        <f t="shared" si="3"/>
        <v>1176.6833919567052</v>
      </c>
      <c r="F7" s="9">
        <f t="shared" si="4"/>
        <v>1384583.8049067373</v>
      </c>
      <c r="G7" s="7">
        <f t="shared" si="0"/>
        <v>0.10107053580566434</v>
      </c>
      <c r="H7" s="9">
        <f>AVERAGE(E$3:E7)</f>
        <v>376.81634684844795</v>
      </c>
      <c r="I7" s="9">
        <f>AVERAGE(F$3:F7)</f>
        <v>310968.65479483374</v>
      </c>
      <c r="J7" s="1">
        <f>AVERAGE(G$3:G7)</f>
        <v>3.8975588084598022E-2</v>
      </c>
      <c r="K7" s="9">
        <f>SUM(D$3:D7)</f>
        <v>469.28504967117078</v>
      </c>
      <c r="L7" s="8">
        <f t="shared" si="5"/>
        <v>1.2453946162264369</v>
      </c>
    </row>
    <row r="8" spans="1:28" ht="12.75" customHeight="1" x14ac:dyDescent="0.25">
      <c r="A8" s="5">
        <v>6</v>
      </c>
      <c r="B8" s="5">
        <v>11705.7</v>
      </c>
      <c r="C8" s="6">
        <f t="shared" si="1"/>
        <v>11415.123417032057</v>
      </c>
      <c r="D8" s="9">
        <f t="shared" si="2"/>
        <v>290.57658296794398</v>
      </c>
      <c r="E8" s="9">
        <f t="shared" si="3"/>
        <v>290.57658296794398</v>
      </c>
      <c r="F8" s="9">
        <f t="shared" si="4"/>
        <v>84434.750569326425</v>
      </c>
      <c r="G8" s="7">
        <f t="shared" si="0"/>
        <v>2.4823511876089766E-2</v>
      </c>
      <c r="H8" s="9">
        <f>AVERAGE(E$3:E8)</f>
        <v>362.44305286836396</v>
      </c>
      <c r="I8" s="9">
        <f>AVERAGE(F$3:F8)</f>
        <v>273213.00409058249</v>
      </c>
      <c r="J8" s="1">
        <f>AVERAGE(G$3:G8)</f>
        <v>3.6616908716513318E-2</v>
      </c>
      <c r="K8" s="9">
        <f>SUM(D$3:D8)</f>
        <v>759.86163263911476</v>
      </c>
      <c r="L8" s="8">
        <f t="shared" si="5"/>
        <v>2.0964993717650029</v>
      </c>
    </row>
    <row r="9" spans="1:28" ht="12.75" customHeight="1" x14ac:dyDescent="0.25">
      <c r="A9" s="5">
        <v>7</v>
      </c>
      <c r="B9" s="5">
        <v>11837.2</v>
      </c>
      <c r="C9" s="6">
        <f t="shared" si="1"/>
        <v>12364.730226020822</v>
      </c>
      <c r="D9" s="9">
        <f t="shared" si="2"/>
        <v>-527.53022602082092</v>
      </c>
      <c r="E9" s="9">
        <f t="shared" si="3"/>
        <v>527.53022602082092</v>
      </c>
      <c r="F9" s="9">
        <f t="shared" si="4"/>
        <v>278288.13936557842</v>
      </c>
      <c r="G9" s="7">
        <f t="shared" si="0"/>
        <v>4.4565456866558044E-2</v>
      </c>
      <c r="H9" s="9">
        <f>AVERAGE(E$3:E9)</f>
        <v>386.02693474728636</v>
      </c>
      <c r="I9" s="9">
        <f>AVERAGE(F$3:F9)</f>
        <v>273938.02341558191</v>
      </c>
      <c r="J9" s="1">
        <f>AVERAGE(G$3:G9)</f>
        <v>3.7752415595091134E-2</v>
      </c>
      <c r="K9" s="9">
        <f>SUM(D$3:D9)</f>
        <v>232.33140661829384</v>
      </c>
      <c r="L9" s="8">
        <f t="shared" si="5"/>
        <v>0.60185283902635001</v>
      </c>
    </row>
    <row r="10" spans="1:28" ht="12.75" customHeight="1" x14ac:dyDescent="0.25">
      <c r="A10" s="5">
        <v>8</v>
      </c>
      <c r="B10" s="5">
        <v>13101.2</v>
      </c>
      <c r="C10" s="6">
        <f t="shared" si="1"/>
        <v>13314.337035009587</v>
      </c>
      <c r="D10" s="9">
        <f t="shared" si="2"/>
        <v>-213.13703500958582</v>
      </c>
      <c r="E10" s="9">
        <f t="shared" si="3"/>
        <v>213.13703500958582</v>
      </c>
      <c r="F10" s="9">
        <f t="shared" si="4"/>
        <v>45427.395692677412</v>
      </c>
      <c r="G10" s="7">
        <f t="shared" si="0"/>
        <v>1.6268512427074298E-2</v>
      </c>
      <c r="H10" s="9">
        <f>AVERAGE(E$3:E10)</f>
        <v>364.4156972800738</v>
      </c>
      <c r="I10" s="9">
        <f>AVERAGE(F$3:F10)</f>
        <v>245374.19495021887</v>
      </c>
      <c r="J10" s="1">
        <f>AVERAGE(G$3:G10)</f>
        <v>3.5066927699089027E-2</v>
      </c>
      <c r="K10" s="9">
        <f>SUM(D$3:D10)</f>
        <v>19.194371608708025</v>
      </c>
      <c r="L10" s="8">
        <f t="shared" si="5"/>
        <v>5.267163778061975E-2</v>
      </c>
    </row>
    <row r="11" spans="1:28" ht="12.75" customHeight="1" x14ac:dyDescent="0.25">
      <c r="A11" s="5">
        <v>9</v>
      </c>
      <c r="B11" s="5">
        <v>14194.2</v>
      </c>
      <c r="C11" s="6">
        <f t="shared" si="1"/>
        <v>14263.94384399835</v>
      </c>
      <c r="D11" s="9">
        <f t="shared" si="2"/>
        <v>-69.743843998348893</v>
      </c>
      <c r="E11" s="9">
        <f t="shared" si="3"/>
        <v>69.743843998348893</v>
      </c>
      <c r="F11" s="9">
        <f t="shared" si="4"/>
        <v>4864.2037756660266</v>
      </c>
      <c r="G11" s="7">
        <f t="shared" si="0"/>
        <v>4.9135452507607959E-3</v>
      </c>
      <c r="H11" s="9">
        <f>AVERAGE(E$3:E11)</f>
        <v>331.67438024877106</v>
      </c>
      <c r="I11" s="9">
        <f>AVERAGE(F$3:F11)</f>
        <v>218650.86259749078</v>
      </c>
      <c r="J11" s="1">
        <f>AVERAGE(G$3:G11)</f>
        <v>3.1716551871497002E-2</v>
      </c>
      <c r="K11" s="9">
        <f>SUM(D$3:D11)</f>
        <v>-50.549472389640869</v>
      </c>
      <c r="L11" s="8">
        <f t="shared" si="5"/>
        <v>-0.15240692498385447</v>
      </c>
    </row>
    <row r="12" spans="1:28" ht="12.75" customHeight="1" x14ac:dyDescent="0.25">
      <c r="A12" s="5">
        <v>10</v>
      </c>
      <c r="B12" s="5">
        <v>15760.1</v>
      </c>
      <c r="C12" s="6">
        <f t="shared" si="1"/>
        <v>15213.550652987113</v>
      </c>
      <c r="D12" s="9">
        <f t="shared" si="2"/>
        <v>546.54934701288767</v>
      </c>
      <c r="E12" s="9">
        <f t="shared" si="3"/>
        <v>546.54934701288767</v>
      </c>
      <c r="F12" s="9">
        <f t="shared" si="4"/>
        <v>298716.18872021389</v>
      </c>
      <c r="G12" s="7">
        <f t="shared" si="0"/>
        <v>3.4679307048361856E-2</v>
      </c>
      <c r="H12" s="9">
        <f>AVERAGE(E$3:E12)</f>
        <v>353.1618769251827</v>
      </c>
      <c r="I12" s="9">
        <f>AVERAGE(F$3:F12)</f>
        <v>226657.39520976305</v>
      </c>
      <c r="J12" s="1">
        <f>AVERAGE(G$3:G12)</f>
        <v>3.2012827389183492E-2</v>
      </c>
      <c r="K12" s="9">
        <f>SUM(D$3:D12)</f>
        <v>495.9998746232468</v>
      </c>
      <c r="L12" s="8">
        <f t="shared" si="5"/>
        <v>1.4044547473291527</v>
      </c>
    </row>
    <row r="13" spans="1:28" ht="12.75" customHeight="1" x14ac:dyDescent="0.25">
      <c r="A13" s="5">
        <v>11</v>
      </c>
      <c r="B13" s="5">
        <v>15667.2</v>
      </c>
      <c r="C13" s="6">
        <f t="shared" si="1"/>
        <v>16163.157461975879</v>
      </c>
      <c r="D13" s="9">
        <f t="shared" si="2"/>
        <v>-495.95746197587869</v>
      </c>
      <c r="E13" s="9">
        <f t="shared" si="3"/>
        <v>495.95746197587869</v>
      </c>
      <c r="F13" s="9">
        <f t="shared" si="4"/>
        <v>245973.80408955517</v>
      </c>
      <c r="G13" s="7">
        <f t="shared" si="0"/>
        <v>3.1655781631426079E-2</v>
      </c>
      <c r="H13" s="9">
        <f>AVERAGE(E$3:E13)</f>
        <v>366.14329374797325</v>
      </c>
      <c r="I13" s="9">
        <f>AVERAGE(F$3:F13)</f>
        <v>228413.43238065325</v>
      </c>
      <c r="J13" s="1">
        <f>AVERAGE(G$3:G13)</f>
        <v>3.1980368683932815E-2</v>
      </c>
      <c r="K13" s="9">
        <f>SUM(D$3:D13)</f>
        <v>4.2412647368109901E-2</v>
      </c>
      <c r="L13" s="8">
        <f t="shared" si="5"/>
        <v>1.1583619881156071E-4</v>
      </c>
    </row>
    <row r="14" spans="1:28" ht="12.75" customHeight="1" x14ac:dyDescent="0.25">
      <c r="A14" s="5">
        <v>12</v>
      </c>
      <c r="B14" s="5">
        <v>14338.199999999999</v>
      </c>
      <c r="C14" s="6">
        <f t="shared" si="1"/>
        <v>12486.015467721612</v>
      </c>
      <c r="D14" s="9">
        <f t="shared" si="2"/>
        <v>1852.1845322783865</v>
      </c>
      <c r="E14" s="9">
        <f t="shared" si="3"/>
        <v>1852.1845322783865</v>
      </c>
      <c r="F14" s="9">
        <f t="shared" si="4"/>
        <v>3430587.5416113054</v>
      </c>
      <c r="G14" s="7">
        <f t="shared" si="0"/>
        <v>0.12917831612604</v>
      </c>
      <c r="H14" s="9">
        <f>AVERAGE(E$3:E14)</f>
        <v>489.98006362550768</v>
      </c>
      <c r="I14" s="9">
        <f>AVERAGE(F$3:F14)</f>
        <v>495261.27481654094</v>
      </c>
      <c r="J14" s="1">
        <f>AVERAGE(G$3:G14)</f>
        <v>4.008019763744175E-2</v>
      </c>
      <c r="K14" s="9">
        <f>SUM(D$3:D14)</f>
        <v>1852.2269449257547</v>
      </c>
      <c r="L14" s="8">
        <f t="shared" si="5"/>
        <v>3.780208793028391</v>
      </c>
    </row>
    <row r="15" spans="1:28" ht="12.75" customHeight="1" x14ac:dyDescent="0.25">
      <c r="A15" s="5">
        <v>13</v>
      </c>
      <c r="B15" s="5">
        <v>11816.800000000001</v>
      </c>
      <c r="C15" s="6">
        <f t="shared" si="1"/>
        <v>13152.334153596141</v>
      </c>
      <c r="D15" s="9">
        <f t="shared" si="2"/>
        <v>-1335.5341535961397</v>
      </c>
      <c r="E15" s="9">
        <f t="shared" si="3"/>
        <v>1335.5341535961397</v>
      </c>
      <c r="F15" s="9">
        <f t="shared" si="4"/>
        <v>1783651.4754217574</v>
      </c>
      <c r="G15" s="7">
        <f t="shared" si="0"/>
        <v>0.11301995071391067</v>
      </c>
      <c r="H15" s="9">
        <f>AVERAGE(E$3:E15)</f>
        <v>555.02268593094095</v>
      </c>
      <c r="I15" s="9">
        <f>AVERAGE(F$3:F15)</f>
        <v>594368.21332463447</v>
      </c>
      <c r="J15" s="1">
        <f>AVERAGE(G$3:G15)</f>
        <v>4.569094787409321E-2</v>
      </c>
      <c r="K15" s="9">
        <f>SUM(D$3:D15)</f>
        <v>516.69279132961492</v>
      </c>
      <c r="L15" s="8">
        <f t="shared" si="5"/>
        <v>0.93093994971208216</v>
      </c>
    </row>
    <row r="16" spans="1:28" ht="12.75" customHeight="1" x14ac:dyDescent="0.25">
      <c r="A16" s="5">
        <v>14</v>
      </c>
      <c r="B16" s="5">
        <v>14095.300000000001</v>
      </c>
      <c r="C16" s="6">
        <f t="shared" si="1"/>
        <v>13569.962953002618</v>
      </c>
      <c r="D16" s="9">
        <f t="shared" si="2"/>
        <v>525.33704699738337</v>
      </c>
      <c r="E16" s="9">
        <f t="shared" si="3"/>
        <v>525.33704699738337</v>
      </c>
      <c r="F16" s="9">
        <f t="shared" si="4"/>
        <v>275979.01294793095</v>
      </c>
      <c r="G16" s="7">
        <f t="shared" si="0"/>
        <v>3.7270370052243179E-2</v>
      </c>
      <c r="H16" s="9">
        <f>AVERAGE(E$3:E16)</f>
        <v>552.9022831499725</v>
      </c>
      <c r="I16" s="9">
        <f>AVERAGE(F$3:F16)</f>
        <v>571626.12758344144</v>
      </c>
      <c r="J16" s="1">
        <f>AVERAGE(G$3:G16)</f>
        <v>4.5089478029675348E-2</v>
      </c>
      <c r="K16" s="9">
        <f>SUM(D$3:D16)</f>
        <v>1042.0298383269983</v>
      </c>
      <c r="L16" s="8">
        <f t="shared" si="5"/>
        <v>1.8846546127290127</v>
      </c>
    </row>
    <row r="17" spans="1:30" ht="12.75" customHeight="1" x14ac:dyDescent="0.25">
      <c r="A17" s="5">
        <v>15</v>
      </c>
      <c r="B17" s="5">
        <v>14001.4</v>
      </c>
      <c r="C17" s="6">
        <f t="shared" si="1"/>
        <v>13987.591752409093</v>
      </c>
      <c r="D17" s="9">
        <f t="shared" si="2"/>
        <v>13.808247590906831</v>
      </c>
      <c r="E17" s="9">
        <f t="shared" si="3"/>
        <v>13.808247590906831</v>
      </c>
      <c r="F17" s="9">
        <f t="shared" si="4"/>
        <v>190.6677015317843</v>
      </c>
      <c r="G17" s="7">
        <f t="shared" si="0"/>
        <v>9.862047788726006E-4</v>
      </c>
      <c r="H17" s="9">
        <f>AVERAGE(E$3:E17)</f>
        <v>516.96268077936816</v>
      </c>
      <c r="I17" s="9">
        <f>AVERAGE(F$3:F17)</f>
        <v>533530.43025798083</v>
      </c>
      <c r="J17" s="1">
        <f>AVERAGE(G$3:G17)</f>
        <v>4.2149259812955163E-2</v>
      </c>
      <c r="K17" s="9">
        <f>SUM(D$3:D17)</f>
        <v>1055.8380859179051</v>
      </c>
      <c r="L17" s="8">
        <f t="shared" si="5"/>
        <v>2.0423874395074968</v>
      </c>
    </row>
    <row r="18" spans="1:30" ht="12.75" customHeight="1" x14ac:dyDescent="0.25">
      <c r="A18" s="5">
        <v>16</v>
      </c>
      <c r="B18" s="5">
        <v>14123.7</v>
      </c>
      <c r="C18" s="6">
        <f t="shared" si="1"/>
        <v>14405.220551815568</v>
      </c>
      <c r="D18" s="9">
        <f t="shared" si="2"/>
        <v>-281.52055181556716</v>
      </c>
      <c r="E18" s="9">
        <f t="shared" si="3"/>
        <v>281.52055181556716</v>
      </c>
      <c r="F18" s="9">
        <f t="shared" si="4"/>
        <v>79253.821094541432</v>
      </c>
      <c r="G18" s="7">
        <f t="shared" si="0"/>
        <v>1.9932493030549159E-2</v>
      </c>
      <c r="H18" s="9">
        <f>AVERAGE(E$3:E18)</f>
        <v>502.24754771913058</v>
      </c>
      <c r="I18" s="9">
        <f>AVERAGE(F$3:F18)</f>
        <v>505138.14218526584</v>
      </c>
      <c r="J18" s="1">
        <f>AVERAGE(G$3:G18)</f>
        <v>4.0760711889054786E-2</v>
      </c>
      <c r="K18" s="9">
        <f>SUM(D$3:D18)</f>
        <v>774.31753410233796</v>
      </c>
      <c r="L18" s="8">
        <f t="shared" si="5"/>
        <v>1.5417049572840438</v>
      </c>
    </row>
    <row r="19" spans="1:30" ht="12.75" customHeight="1" x14ac:dyDescent="0.25">
      <c r="A19" s="5">
        <v>17</v>
      </c>
      <c r="B19" s="5">
        <v>14599.3</v>
      </c>
      <c r="C19" s="6">
        <f t="shared" si="1"/>
        <v>14822.849351222045</v>
      </c>
      <c r="D19" s="9">
        <f t="shared" si="2"/>
        <v>-223.54935122204552</v>
      </c>
      <c r="E19" s="9">
        <f t="shared" si="3"/>
        <v>223.54935122204552</v>
      </c>
      <c r="F19" s="9">
        <f t="shared" si="4"/>
        <v>49974.312431797465</v>
      </c>
      <c r="G19" s="7">
        <f t="shared" si="0"/>
        <v>1.531233355174875E-2</v>
      </c>
      <c r="H19" s="9">
        <f>AVERAGE(E$3:E19)</f>
        <v>485.85353616047854</v>
      </c>
      <c r="I19" s="9">
        <f>AVERAGE(F$3:F19)</f>
        <v>478363.7992585912</v>
      </c>
      <c r="J19" s="1">
        <f>AVERAGE(G$3:G19)</f>
        <v>3.9263748457448552E-2</v>
      </c>
      <c r="K19" s="9">
        <f>SUM(D$3:D19)</f>
        <v>550.76818288029244</v>
      </c>
      <c r="L19" s="8">
        <f t="shared" si="5"/>
        <v>1.1336094972835034</v>
      </c>
    </row>
    <row r="20" spans="1:30" ht="12.75" customHeight="1" x14ac:dyDescent="0.25">
      <c r="A20" s="5">
        <v>18</v>
      </c>
      <c r="B20" s="5">
        <v>15160.699999999999</v>
      </c>
      <c r="C20" s="6">
        <f t="shared" si="1"/>
        <v>15240.478150628522</v>
      </c>
      <c r="D20" s="9">
        <f t="shared" si="2"/>
        <v>-79.778150628522781</v>
      </c>
      <c r="E20" s="9">
        <f t="shared" si="3"/>
        <v>79.778150628522781</v>
      </c>
      <c r="F20" s="9">
        <f t="shared" si="4"/>
        <v>6364.5533177072693</v>
      </c>
      <c r="G20" s="7">
        <f t="shared" si="0"/>
        <v>5.2621680152316703E-3</v>
      </c>
      <c r="H20" s="9">
        <f>AVERAGE(E$3:E20)</f>
        <v>463.2937925198143</v>
      </c>
      <c r="I20" s="9">
        <f>AVERAGE(F$3:F20)</f>
        <v>452141.61892854213</v>
      </c>
      <c r="J20" s="1">
        <f>AVERAGE(G$3:G20)</f>
        <v>3.7374771766214281E-2</v>
      </c>
      <c r="K20" s="9">
        <f>SUM(D$3:D20)</f>
        <v>470.99003225176966</v>
      </c>
      <c r="L20" s="8">
        <f t="shared" si="5"/>
        <v>1.0166120070163172</v>
      </c>
    </row>
    <row r="21" spans="1:30" ht="12.75" customHeight="1" x14ac:dyDescent="0.25">
      <c r="A21" s="5">
        <v>19</v>
      </c>
      <c r="B21" s="5">
        <v>15352.300000000001</v>
      </c>
      <c r="C21" s="6">
        <f t="shared" si="1"/>
        <v>15658.106950034997</v>
      </c>
      <c r="D21" s="9">
        <f t="shared" si="2"/>
        <v>-305.80695003499568</v>
      </c>
      <c r="E21" s="9">
        <f t="shared" si="3"/>
        <v>305.80695003499568</v>
      </c>
      <c r="F21" s="9">
        <f t="shared" si="4"/>
        <v>93517.890689706343</v>
      </c>
      <c r="G21" s="7">
        <f t="shared" si="0"/>
        <v>1.9919292225594579E-2</v>
      </c>
      <c r="H21" s="9">
        <f>AVERAGE(E$3:E21)</f>
        <v>455.00501133640279</v>
      </c>
      <c r="I21" s="9">
        <f>AVERAGE(F$3:F21)</f>
        <v>433266.68586334022</v>
      </c>
      <c r="J21" s="1">
        <f>AVERAGE(G$3:G21)</f>
        <v>3.6456062316707984E-2</v>
      </c>
      <c r="K21" s="9">
        <f>SUM(D$3:D21)</f>
        <v>165.18308221677398</v>
      </c>
      <c r="L21" s="8">
        <f t="shared" si="5"/>
        <v>0.36303574268690358</v>
      </c>
    </row>
    <row r="22" spans="1:30" ht="12.75" customHeight="1" x14ac:dyDescent="0.25">
      <c r="A22" s="5">
        <v>20</v>
      </c>
      <c r="B22" s="5">
        <v>15631.9</v>
      </c>
      <c r="C22" s="6">
        <f t="shared" si="1"/>
        <v>16075.735749441472</v>
      </c>
      <c r="D22" s="9">
        <f t="shared" si="2"/>
        <v>-443.83574944147222</v>
      </c>
      <c r="E22" s="9">
        <f t="shared" si="3"/>
        <v>443.83574944147222</v>
      </c>
      <c r="F22" s="9">
        <f t="shared" si="4"/>
        <v>196990.17248227331</v>
      </c>
      <c r="G22" s="7">
        <f t="shared" si="0"/>
        <v>2.8392949637694218E-2</v>
      </c>
      <c r="H22" s="9">
        <f>AVERAGE(E$3:E22)</f>
        <v>454.44654824165627</v>
      </c>
      <c r="I22" s="9">
        <f>AVERAGE(F$3:F22)</f>
        <v>421452.86019428691</v>
      </c>
      <c r="J22" s="1">
        <f>AVERAGE(G$3:G22)</f>
        <v>3.6052906682757298E-2</v>
      </c>
      <c r="K22" s="9">
        <f>SUM(D$3:D22)</f>
        <v>-278.65266722469823</v>
      </c>
      <c r="L22" s="8">
        <f t="shared" si="5"/>
        <v>-0.61316928977205487</v>
      </c>
    </row>
    <row r="23" spans="1:30" ht="12.75" customHeight="1" x14ac:dyDescent="0.25">
      <c r="A23" s="5">
        <v>21</v>
      </c>
      <c r="B23" s="5">
        <v>16887.599999999999</v>
      </c>
      <c r="C23" s="6">
        <f t="shared" si="1"/>
        <v>16493.364548847949</v>
      </c>
      <c r="D23" s="9">
        <f t="shared" si="2"/>
        <v>394.23545115204979</v>
      </c>
      <c r="E23" s="9">
        <f t="shared" si="3"/>
        <v>394.23545115204979</v>
      </c>
      <c r="F23" s="9">
        <f t="shared" si="4"/>
        <v>155421.59094506025</v>
      </c>
      <c r="G23" s="7">
        <f t="shared" si="0"/>
        <v>2.3344670121985944E-2</v>
      </c>
      <c r="H23" s="9">
        <f>AVERAGE(E$3:E23)</f>
        <v>451.57935314215121</v>
      </c>
      <c r="I23" s="9">
        <f>AVERAGE(F$3:F23)</f>
        <v>408784.70451575227</v>
      </c>
      <c r="J23" s="1">
        <f>AVERAGE(G$3:G23)</f>
        <v>3.5447752560815803E-2</v>
      </c>
      <c r="K23" s="9">
        <f>SUM(D$3:D23)</f>
        <v>115.58278392735156</v>
      </c>
      <c r="L23" s="8">
        <f t="shared" si="5"/>
        <v>0.25595232183028443</v>
      </c>
    </row>
    <row r="24" spans="1:30" ht="12.75" customHeight="1" x14ac:dyDescent="0.25">
      <c r="A24" s="5">
        <v>22</v>
      </c>
      <c r="B24" s="5">
        <v>17549.899999999998</v>
      </c>
      <c r="C24" s="6">
        <f t="shared" si="1"/>
        <v>16910.993348254426</v>
      </c>
      <c r="D24" s="9">
        <f t="shared" si="2"/>
        <v>638.90665174557216</v>
      </c>
      <c r="E24" s="9">
        <f t="shared" si="3"/>
        <v>638.90665174557216</v>
      </c>
      <c r="F24" s="9">
        <f t="shared" si="4"/>
        <v>408201.70964473783</v>
      </c>
      <c r="G24" s="7">
        <f t="shared" si="0"/>
        <v>3.6405144858122969E-2</v>
      </c>
      <c r="H24" s="9">
        <f>AVERAGE(E$3:E24)</f>
        <v>460.09423035139758</v>
      </c>
      <c r="I24" s="9">
        <f>AVERAGE(F$3:F24)</f>
        <v>408758.20474888798</v>
      </c>
      <c r="J24" s="1">
        <f>AVERAGE(G$3:G24)</f>
        <v>3.5491270392511584E-2</v>
      </c>
      <c r="K24" s="9">
        <f>SUM(D$3:D24)</f>
        <v>754.48943567292372</v>
      </c>
      <c r="L24" s="8">
        <f t="shared" si="5"/>
        <v>1.6398585026738575</v>
      </c>
    </row>
    <row r="25" spans="1:30" ht="12.75" customHeight="1" x14ac:dyDescent="0.25">
      <c r="A25" s="5">
        <v>23</v>
      </c>
      <c r="B25" s="5">
        <v>17090.900000000001</v>
      </c>
      <c r="C25" s="6">
        <f t="shared" si="1"/>
        <v>17328.622147660903</v>
      </c>
      <c r="D25" s="9">
        <f t="shared" si="2"/>
        <v>-237.7221476609011</v>
      </c>
      <c r="E25" s="9">
        <f t="shared" si="3"/>
        <v>237.7221476609011</v>
      </c>
      <c r="F25" s="9">
        <f t="shared" si="4"/>
        <v>56511.819488511268</v>
      </c>
      <c r="G25" s="7">
        <f t="shared" si="0"/>
        <v>1.3909281995734636E-2</v>
      </c>
      <c r="H25" s="9">
        <f>AVERAGE(E$3:E25)</f>
        <v>450.42587893007169</v>
      </c>
      <c r="I25" s="9">
        <f>AVERAGE(F$3:F25)</f>
        <v>393443.14452017593</v>
      </c>
      <c r="J25" s="1">
        <f>AVERAGE(G$3:G25)</f>
        <v>3.4552923070912581E-2</v>
      </c>
      <c r="K25" s="9">
        <f>SUM(D$3:D25)</f>
        <v>516.76728801202262</v>
      </c>
      <c r="L25" s="8">
        <f t="shared" si="5"/>
        <v>1.1472859624307918</v>
      </c>
    </row>
    <row r="26" spans="1:30" ht="12.75" customHeight="1" x14ac:dyDescent="0.25">
      <c r="D26" s="9"/>
      <c r="E26" s="9"/>
      <c r="F26" s="9"/>
    </row>
    <row r="27" spans="1:30" ht="12.75" customHeight="1" x14ac:dyDescent="0.25">
      <c r="AD27" t="str">
        <f>C1&amp;": "&amp;M15&amp;" = "&amp;M16&amp;"; "&amp;N15&amp;" = "&amp;N16</f>
        <v xml:space="preserve">Ft:  = ;  = </v>
      </c>
    </row>
    <row r="28" spans="1:30" ht="12.75" customHeight="1" x14ac:dyDescent="0.25">
      <c r="AD28" t="str">
        <f>K1&amp;": "&amp;M15&amp;" = "&amp;M16&amp;"; "&amp;N15&amp;" = "&amp;N16</f>
        <v xml:space="preserve">BIAS:  = ;  = </v>
      </c>
    </row>
    <row r="29" spans="1:30" ht="12.75" customHeight="1" x14ac:dyDescent="0.25">
      <c r="AD29" t="str">
        <f>L1&amp;": "&amp;M15&amp;" = "&amp;M16&amp;"; "&amp;N15&amp;" = "&amp;N16</f>
        <v xml:space="preserve">TS:  = ;  = </v>
      </c>
    </row>
    <row r="30" spans="1:30" ht="12.75" customHeight="1" x14ac:dyDescent="0.25"/>
    <row r="31" spans="1:30" ht="12.75" customHeight="1" x14ac:dyDescent="0.25"/>
    <row r="32" spans="1:30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</sheetData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MA.7p</vt:lpstr>
      <vt:lpstr>ES</vt:lpstr>
      <vt:lpstr>TrndAdjES</vt:lpstr>
      <vt:lpstr>Months</vt:lpstr>
      <vt:lpstr>Reg</vt:lpstr>
      <vt:lpstr>Reg-Piecewise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Ardavan Asef-Vaziri</dc:creator>
  <cp:lastModifiedBy>Asef-Vaziri, Ardavan</cp:lastModifiedBy>
  <dcterms:created xsi:type="dcterms:W3CDTF">2012-06-25T19:51:09Z</dcterms:created>
  <dcterms:modified xsi:type="dcterms:W3CDTF">2021-10-13T19:44:09Z</dcterms:modified>
</cp:coreProperties>
</file>